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pivotTables/pivotTable6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889"/>
  </bookViews>
  <sheets>
    <sheet name="Resumen" sheetId="1" r:id="rId1"/>
    <sheet name="VENTAS" sheetId="53" r:id="rId2"/>
    <sheet name="Dario Petrich - Ver2022" sheetId="70" r:id="rId3"/>
    <sheet name="Miguel Cabello" sheetId="11" r:id="rId4"/>
    <sheet name="Signori Luis Alberto" sheetId="21" r:id="rId5"/>
    <sheet name="Borra" sheetId="37" r:id="rId6"/>
    <sheet name="El club del diseño" sheetId="41" r:id="rId7"/>
    <sheet name="Luciano" sheetId="64" r:id="rId8"/>
    <sheet name="Alfredo- Deportes de Cordillera" sheetId="63" r:id="rId9"/>
    <sheet name="Martinez" sheetId="24" r:id="rId10"/>
    <sheet name="Serra" sheetId="50" r:id="rId11"/>
    <sheet name="Marina Ferrando" sheetId="6" r:id="rId12"/>
    <sheet name="Cassibba" sheetId="67" r:id="rId13"/>
    <sheet name="Raul Carrizo" sheetId="61" r:id="rId14"/>
    <sheet name="Riabis B" sheetId="27" r:id="rId15"/>
    <sheet name="Maria Jose Escala" sheetId="44" r:id="rId16"/>
    <sheet name="Fernando Sosa -Indico-" sheetId="18" r:id="rId17"/>
    <sheet name="Cristina Elias" sheetId="40" r:id="rId18"/>
    <sheet name="Sabrina - Borra" sheetId="72" r:id="rId19"/>
    <sheet name="Tejiendo Arte" sheetId="68" r:id="rId20"/>
    <sheet name="Dalat" sheetId="9" r:id="rId21"/>
    <sheet name="Ruben - Yumbel" sheetId="57" r:id="rId22"/>
    <sheet name="La Casita - Solis Miriam" sheetId="26" r:id="rId23"/>
    <sheet name="Tifosi" sheetId="20" r:id="rId24"/>
    <sheet name="Dodero" sheetId="29" r:id="rId25"/>
    <sheet name="Riabis A" sheetId="19" r:id="rId26"/>
    <sheet name="Horacio" sheetId="25" r:id="rId27"/>
    <sheet name="Mirta Aldes- Colegiales" sheetId="33" r:id="rId28"/>
    <sheet name="Rocio del Mar" sheetId="60" r:id="rId29"/>
    <sheet name="Eliana Ochoa" sheetId="49" r:id="rId30"/>
    <sheet name="Belen" sheetId="71" r:id="rId31"/>
    <sheet name="Rita Ferrando" sheetId="39" r:id="rId32"/>
    <sheet name="Paracas" sheetId="73" r:id="rId33"/>
    <sheet name="Magdalena - Mancha HandMade" sheetId="75" r:id="rId34"/>
    <sheet name="Daniel Veira" sheetId="42" r:id="rId35"/>
    <sheet name="Andrea Vargas" sheetId="46" r:id="rId36"/>
    <sheet name="Marcelo Jerez" sheetId="15" r:id="rId37"/>
    <sheet name="Gustavo Mennilli" sheetId="13" r:id="rId38"/>
    <sheet name="Bonifacio" sheetId="51" r:id="rId39"/>
    <sheet name="Majo y German" sheetId="5" r:id="rId40"/>
    <sheet name="Alejandro Manzo" sheetId="30" r:id="rId41"/>
    <sheet name="Marcelo Manzo" sheetId="34" r:id="rId42"/>
    <sheet name="Pablo" sheetId="58" r:id="rId43"/>
    <sheet name="Jorge Toledo" sheetId="74" r:id="rId44"/>
    <sheet name="Matias Fernandez" sheetId="38" r:id="rId45"/>
    <sheet name="BM" sheetId="59" r:id="rId46"/>
    <sheet name="Dario Petrich - Inv2021" sheetId="55" r:id="rId47"/>
    <sheet name="Maria Cerone" sheetId="32" r:id="rId48"/>
    <sheet name="AONI" sheetId="54" r:id="rId49"/>
    <sheet name="Dario Petrich - Ver20-21" sheetId="52" r:id="rId50"/>
    <sheet name="Dario Petrich-Inv2020" sheetId="14" r:id="rId51"/>
    <sheet name="Carlos Bouzyk" sheetId="45" r:id="rId52"/>
    <sheet name="Virginia - Uniformes San Miguel" sheetId="36" r:id="rId53"/>
    <sheet name="El Fogon" sheetId="22" r:id="rId54"/>
    <sheet name="Enrique - Bula" sheetId="28" r:id="rId55"/>
    <sheet name="Pablo Aguero" sheetId="47" r:id="rId56"/>
    <sheet name="Monica Alegre" sheetId="3" r:id="rId57"/>
    <sheet name="D-STROY" sheetId="48" r:id="rId58"/>
    <sheet name="Pascual Berardo" sheetId="23" r:id="rId59"/>
    <sheet name="Hand Made SRL A" sheetId="35" r:id="rId60"/>
    <sheet name="Pablo Gianotti" sheetId="16" r:id="rId61"/>
    <sheet name="Ricardo Salto " sheetId="8" r:id="rId62"/>
    <sheet name="Gayone" sheetId="2" r:id="rId63"/>
    <sheet name="Carlos Class" sheetId="10" r:id="rId64"/>
    <sheet name="Jorge Marino" sheetId="56" r:id="rId65"/>
    <sheet name="Dipolitto" sheetId="62" r:id="rId66"/>
  </sheets>
  <definedNames>
    <definedName name="_xlnm._FilterDatabase" localSheetId="50" hidden="1">'Dario Petrich-Inv2020'!$A$2:$H$495</definedName>
    <definedName name="_xlnm.Print_Area" localSheetId="8">'Alfredo- Deportes de Cordillera'!$A$1:$E$8</definedName>
    <definedName name="_xlnm.Print_Area" localSheetId="48">AONI!$A$1:$E$5</definedName>
    <definedName name="_xlnm.Print_Area" localSheetId="30">Belen!$A$1:$E$6</definedName>
    <definedName name="_xlnm.Print_Area" localSheetId="45">BM!$A$1:$E$13</definedName>
    <definedName name="_xlnm.Print_Area" localSheetId="5">Borra!$A$1:$E$263</definedName>
    <definedName name="_xlnm.Print_Area" localSheetId="12">Cassibba!$A$1:$E$88</definedName>
    <definedName name="_xlnm.Print_Area" localSheetId="17">'Cristina Elias'!$A$1:$E$37</definedName>
    <definedName name="_xlnm.Print_Area" localSheetId="20">Dalat!$A$1:$E$13</definedName>
    <definedName name="_xlnm.Print_Area" localSheetId="34">'Daniel Veira'!$A$1:$E$25</definedName>
    <definedName name="_xlnm.Print_Area" localSheetId="46">'Dario Petrich - Inv2021'!$A$1:$I$82</definedName>
    <definedName name="_xlnm.Print_Area" localSheetId="49">'Dario Petrich - Ver20-21'!$A$1:$H$21</definedName>
    <definedName name="_xlnm.Print_Area" localSheetId="2">'Dario Petrich - Ver2022'!$A$1:$I$22</definedName>
    <definedName name="_xlnm.Print_Area" localSheetId="50">'Dario Petrich-Inv2020'!$A$1:$H$205</definedName>
    <definedName name="_xlnm.Print_Area" localSheetId="24">Dodero!$A$1:$E$127</definedName>
    <definedName name="_xlnm.Print_Area" localSheetId="6">'El club del diseño'!$A$1:$E$17</definedName>
    <definedName name="_xlnm.Print_Area" localSheetId="29">'Eliana Ochoa'!$A$1:$E$11</definedName>
    <definedName name="_xlnm.Print_Area" localSheetId="26">Horacio!$A$1:$E$103</definedName>
    <definedName name="_xlnm.Print_Area" localSheetId="64">'Jorge Marino'!$A$1:$E$12</definedName>
    <definedName name="_xlnm.Print_Area" localSheetId="43">'Jorge Toledo'!$A$1:$E$500</definedName>
    <definedName name="_xlnm.Print_Area" localSheetId="22">'La Casita - Solis Miriam'!$A$1:$E$30</definedName>
    <definedName name="_xlnm.Print_Area" localSheetId="7">Luciano!$A$1:$E$16</definedName>
    <definedName name="_xlnm.Print_Area" localSheetId="33">'Magdalena - Mancha HandMade'!$A$1:$E$11</definedName>
    <definedName name="_xlnm.Print_Area" localSheetId="36">'Marcelo Jerez'!$A$1:$E$39</definedName>
    <definedName name="_xlnm.Print_Area" localSheetId="15">'Maria Jose Escala'!$A$1:$E$26</definedName>
    <definedName name="_xlnm.Print_Area" localSheetId="11">'Marina Ferrando'!$A$1:$E$99</definedName>
    <definedName name="_xlnm.Print_Area" localSheetId="44">'Matias Fernandez'!$A$1:$E$63</definedName>
    <definedName name="_xlnm.Print_Area" localSheetId="3">'Miguel Cabello'!$A$1:$E$89</definedName>
    <definedName name="_xlnm.Print_Area" localSheetId="27">'Mirta Aldes- Colegiales'!$A$1:$E$27</definedName>
    <definedName name="_xlnm.Print_Area" localSheetId="60">'Pablo Gianotti'!$A$1:$E$49</definedName>
    <definedName name="_xlnm.Print_Area" localSheetId="32">Paracas!$A$1:$G$52</definedName>
    <definedName name="_xlnm.Print_Area" localSheetId="13">'Raul Carrizo'!$A$1:$E$6</definedName>
    <definedName name="_xlnm.Print_Area" localSheetId="0">Resumen!$A$1:$N$28</definedName>
    <definedName name="_xlnm.Print_Area" localSheetId="25">'Riabis A'!$A$1:$E$52</definedName>
    <definedName name="_xlnm.Print_Area" localSheetId="14">'Riabis B'!$A$1:$E$84</definedName>
    <definedName name="_xlnm.Print_Area" localSheetId="61">'Ricardo Salto '!$A$1:$E$22</definedName>
    <definedName name="_xlnm.Print_Area" localSheetId="31">'Rita Ferrando'!$A$1:$E$37</definedName>
    <definedName name="_xlnm.Print_Area" localSheetId="28">'Rocio del Mar'!$A$1:$E$14</definedName>
    <definedName name="_xlnm.Print_Area" localSheetId="21">'Ruben - Yumbel'!$A$1:$E$8</definedName>
    <definedName name="_xlnm.Print_Area" localSheetId="18">'Sabrina - Borra'!$A$1:$E$3</definedName>
    <definedName name="_xlnm.Print_Area" localSheetId="10">Serra!$A$1:$E$8</definedName>
    <definedName name="_xlnm.Print_Area" localSheetId="4">'Signori Luis Alberto'!$A$1:$E$125</definedName>
    <definedName name="_xlnm.Print_Area" localSheetId="19">'Tejiendo Arte'!$A$1:$E$18</definedName>
    <definedName name="_xlnm.Print_Titles" localSheetId="50">'Dario Petrich-Inv2020'!$1:$2</definedName>
  </definedNames>
  <calcPr calcId="162913"/>
  <pivotCaches>
    <pivotCache cacheId="0" r:id="rId67"/>
    <pivotCache cacheId="1" r:id="rId68"/>
    <pivotCache cacheId="2" r:id="rId6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7" i="21" l="1"/>
  <c r="K6" i="1" l="1"/>
  <c r="K5" i="1"/>
  <c r="I64" i="24" l="1"/>
  <c r="H548" i="53" l="1"/>
  <c r="H549" i="53"/>
  <c r="H550" i="53"/>
  <c r="H551" i="53"/>
  <c r="H552" i="53"/>
  <c r="H553" i="53"/>
  <c r="H554" i="53"/>
  <c r="H555" i="53"/>
  <c r="I548" i="53"/>
  <c r="J548" i="53"/>
  <c r="J549" i="53"/>
  <c r="J550" i="53"/>
  <c r="J551" i="53"/>
  <c r="J552" i="53"/>
  <c r="J553" i="53"/>
  <c r="J554" i="53"/>
  <c r="J555" i="53"/>
  <c r="I549" i="53" l="1"/>
  <c r="I550" i="53" s="1"/>
  <c r="I551" i="53" s="1"/>
  <c r="I552" i="53" s="1"/>
  <c r="I553" i="53" s="1"/>
  <c r="I554" i="53" s="1"/>
  <c r="I555" i="53" s="1"/>
  <c r="H545" i="53"/>
  <c r="H546" i="53"/>
  <c r="H547" i="53"/>
  <c r="I545" i="53"/>
  <c r="I546" i="53" s="1"/>
  <c r="I547" i="53" s="1"/>
  <c r="J545" i="53"/>
  <c r="J546" i="53"/>
  <c r="J547" i="53"/>
  <c r="E12" i="1" l="1"/>
  <c r="E11" i="1"/>
  <c r="G6" i="1"/>
  <c r="G5" i="1"/>
  <c r="F6" i="1"/>
  <c r="F5" i="1"/>
  <c r="D39" i="15" l="1"/>
  <c r="E39" i="15"/>
  <c r="F38" i="15"/>
  <c r="F39" i="15" s="1"/>
  <c r="D253" i="37" l="1"/>
  <c r="F20" i="70" l="1"/>
  <c r="H537" i="53"/>
  <c r="H538" i="53"/>
  <c r="H539" i="53"/>
  <c r="H540" i="53"/>
  <c r="H541" i="53"/>
  <c r="H542" i="53"/>
  <c r="H543" i="53"/>
  <c r="H544" i="53"/>
  <c r="J537" i="53"/>
  <c r="J538" i="53"/>
  <c r="J539" i="53"/>
  <c r="J540" i="53"/>
  <c r="J541" i="53"/>
  <c r="J542" i="53"/>
  <c r="J543" i="53"/>
  <c r="J544" i="53"/>
  <c r="H535" i="53" l="1"/>
  <c r="H536" i="53"/>
  <c r="J535" i="53"/>
  <c r="J536" i="53"/>
  <c r="H40" i="55" l="1"/>
  <c r="F526" i="53" l="1"/>
  <c r="H526" i="53"/>
  <c r="H527" i="53"/>
  <c r="H528" i="53"/>
  <c r="H529" i="53"/>
  <c r="H530" i="53"/>
  <c r="H531" i="53"/>
  <c r="H532" i="53"/>
  <c r="H533" i="53"/>
  <c r="H534" i="53"/>
  <c r="J526" i="53"/>
  <c r="J527" i="53"/>
  <c r="J528" i="53"/>
  <c r="J529" i="53"/>
  <c r="J530" i="53"/>
  <c r="J531" i="53"/>
  <c r="J532" i="53"/>
  <c r="J533" i="53"/>
  <c r="J534" i="53"/>
  <c r="C17" i="68"/>
  <c r="F17" i="70" l="1"/>
  <c r="F16" i="70" l="1"/>
  <c r="H521" i="53" l="1"/>
  <c r="H522" i="53"/>
  <c r="H523" i="53"/>
  <c r="H524" i="53"/>
  <c r="H525" i="53"/>
  <c r="J521" i="53"/>
  <c r="J522" i="53"/>
  <c r="J523" i="53"/>
  <c r="J524" i="53"/>
  <c r="J525" i="53"/>
  <c r="O5" i="63"/>
  <c r="D84" i="24" l="1"/>
  <c r="F15" i="70" l="1"/>
  <c r="L18" i="1" l="1"/>
  <c r="L17" i="1"/>
  <c r="E3" i="75"/>
  <c r="E4" i="75" s="1"/>
  <c r="E5" i="75" s="1"/>
  <c r="E6" i="75" s="1"/>
  <c r="E7" i="75" s="1"/>
  <c r="E8" i="75" s="1"/>
  <c r="E9" i="75" s="1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E227" i="75" s="1"/>
  <c r="E228" i="75" s="1"/>
  <c r="E229" i="75" s="1"/>
  <c r="E230" i="75" s="1"/>
  <c r="E231" i="75" s="1"/>
  <c r="E232" i="75" s="1"/>
  <c r="E233" i="75" s="1"/>
  <c r="E234" i="75" s="1"/>
  <c r="E235" i="75" s="1"/>
  <c r="E236" i="75" s="1"/>
  <c r="E237" i="75" s="1"/>
  <c r="E238" i="75" s="1"/>
  <c r="E239" i="75" s="1"/>
  <c r="E240" i="75" s="1"/>
  <c r="E241" i="75" s="1"/>
  <c r="E242" i="75" s="1"/>
  <c r="E243" i="75" s="1"/>
  <c r="E244" i="75" s="1"/>
  <c r="E245" i="75" s="1"/>
  <c r="E246" i="75" s="1"/>
  <c r="E247" i="75" s="1"/>
  <c r="E248" i="75" s="1"/>
  <c r="E249" i="75" s="1"/>
  <c r="E250" i="75" s="1"/>
  <c r="E251" i="75" s="1"/>
  <c r="E252" i="75" s="1"/>
  <c r="E253" i="75" s="1"/>
  <c r="E254" i="75" s="1"/>
  <c r="E255" i="75" s="1"/>
  <c r="E256" i="75" s="1"/>
  <c r="E257" i="75" s="1"/>
  <c r="E258" i="75" s="1"/>
  <c r="E259" i="75" s="1"/>
  <c r="E260" i="75" s="1"/>
  <c r="E261" i="75" s="1"/>
  <c r="E262" i="75" s="1"/>
  <c r="E263" i="75" s="1"/>
  <c r="E264" i="75" s="1"/>
  <c r="E265" i="75" s="1"/>
  <c r="E266" i="75" s="1"/>
  <c r="E267" i="75" s="1"/>
  <c r="E268" i="75" s="1"/>
  <c r="E269" i="75" s="1"/>
  <c r="E270" i="75" s="1"/>
  <c r="E271" i="75" s="1"/>
  <c r="E272" i="75" s="1"/>
  <c r="E273" i="75" s="1"/>
  <c r="E274" i="75" s="1"/>
  <c r="E275" i="75" s="1"/>
  <c r="E276" i="75" s="1"/>
  <c r="E277" i="75" s="1"/>
  <c r="E278" i="75" s="1"/>
  <c r="E279" i="75" s="1"/>
  <c r="E280" i="75" s="1"/>
  <c r="E281" i="75" s="1"/>
  <c r="E282" i="75" s="1"/>
  <c r="E283" i="75" s="1"/>
  <c r="E284" i="75" s="1"/>
  <c r="E285" i="75" s="1"/>
  <c r="E286" i="75" s="1"/>
  <c r="E287" i="75" s="1"/>
  <c r="E288" i="75" s="1"/>
  <c r="E289" i="75" s="1"/>
  <c r="E290" i="75" s="1"/>
  <c r="E291" i="75" s="1"/>
  <c r="E292" i="75" s="1"/>
  <c r="E293" i="75" s="1"/>
  <c r="E294" i="75" s="1"/>
  <c r="E295" i="75" s="1"/>
  <c r="E296" i="75" s="1"/>
  <c r="E297" i="75" s="1"/>
  <c r="E298" i="75" s="1"/>
  <c r="E299" i="75" s="1"/>
  <c r="E300" i="75" s="1"/>
  <c r="E301" i="75" s="1"/>
  <c r="E302" i="75" s="1"/>
  <c r="E303" i="75" s="1"/>
  <c r="E304" i="75" s="1"/>
  <c r="E305" i="75" s="1"/>
  <c r="E306" i="75" s="1"/>
  <c r="E307" i="75" s="1"/>
  <c r="E308" i="75" s="1"/>
  <c r="E309" i="75" s="1"/>
  <c r="E310" i="75" s="1"/>
  <c r="E311" i="75" s="1"/>
  <c r="E312" i="75" s="1"/>
  <c r="E313" i="75" s="1"/>
  <c r="E314" i="75" s="1"/>
  <c r="E315" i="75" s="1"/>
  <c r="E316" i="75" s="1"/>
  <c r="E317" i="75" s="1"/>
  <c r="E318" i="75" s="1"/>
  <c r="E319" i="75" s="1"/>
  <c r="E320" i="75" s="1"/>
  <c r="E321" i="75" s="1"/>
  <c r="E322" i="75" s="1"/>
  <c r="E323" i="75" s="1"/>
  <c r="E324" i="75" s="1"/>
  <c r="E325" i="75" s="1"/>
  <c r="E326" i="75" s="1"/>
  <c r="E327" i="75" s="1"/>
  <c r="E328" i="75" s="1"/>
  <c r="E329" i="75" s="1"/>
  <c r="E330" i="75" s="1"/>
  <c r="E331" i="75" s="1"/>
  <c r="E332" i="75" s="1"/>
  <c r="E333" i="75" s="1"/>
  <c r="E334" i="75" s="1"/>
  <c r="E335" i="75" s="1"/>
  <c r="E336" i="75" s="1"/>
  <c r="E337" i="75" s="1"/>
  <c r="E338" i="75" s="1"/>
  <c r="E339" i="75" s="1"/>
  <c r="E340" i="75" s="1"/>
  <c r="E341" i="75" s="1"/>
  <c r="E342" i="75" s="1"/>
  <c r="E343" i="75" s="1"/>
  <c r="E344" i="75" s="1"/>
  <c r="E345" i="75" s="1"/>
  <c r="E346" i="75" s="1"/>
  <c r="E347" i="75" s="1"/>
  <c r="E348" i="75" s="1"/>
  <c r="E349" i="75" s="1"/>
  <c r="E350" i="75" s="1"/>
  <c r="E351" i="75" s="1"/>
  <c r="E352" i="75" s="1"/>
  <c r="E353" i="75" s="1"/>
  <c r="E354" i="75" s="1"/>
  <c r="E355" i="75" s="1"/>
  <c r="E356" i="75" s="1"/>
  <c r="E357" i="75" s="1"/>
  <c r="E358" i="75" s="1"/>
  <c r="E359" i="75" s="1"/>
  <c r="E360" i="75" s="1"/>
  <c r="E361" i="75" s="1"/>
  <c r="E362" i="75" s="1"/>
  <c r="E363" i="75" s="1"/>
  <c r="E364" i="75" s="1"/>
  <c r="E365" i="75" s="1"/>
  <c r="E366" i="75" s="1"/>
  <c r="E367" i="75" s="1"/>
  <c r="E368" i="75" s="1"/>
  <c r="E369" i="75" s="1"/>
  <c r="E370" i="75" s="1"/>
  <c r="E371" i="75" s="1"/>
  <c r="E372" i="75" s="1"/>
  <c r="E373" i="75" s="1"/>
  <c r="E374" i="75" s="1"/>
  <c r="E375" i="75" s="1"/>
  <c r="E376" i="75" s="1"/>
  <c r="E377" i="75" s="1"/>
  <c r="E378" i="75" s="1"/>
  <c r="E379" i="75" s="1"/>
  <c r="E380" i="75" s="1"/>
  <c r="E381" i="75" s="1"/>
  <c r="E382" i="75" s="1"/>
  <c r="E383" i="75" s="1"/>
  <c r="E384" i="75" s="1"/>
  <c r="E385" i="75" s="1"/>
  <c r="E386" i="75" s="1"/>
  <c r="E387" i="75" s="1"/>
  <c r="E388" i="75" s="1"/>
  <c r="E389" i="75" s="1"/>
  <c r="E390" i="75" s="1"/>
  <c r="E391" i="75" s="1"/>
  <c r="E392" i="75" s="1"/>
  <c r="E393" i="75" s="1"/>
  <c r="E394" i="75" s="1"/>
  <c r="E395" i="75" s="1"/>
  <c r="E396" i="75" s="1"/>
  <c r="E397" i="75" s="1"/>
  <c r="E398" i="75" s="1"/>
  <c r="E399" i="75" s="1"/>
  <c r="E400" i="75" s="1"/>
  <c r="E401" i="75" s="1"/>
  <c r="E402" i="75" s="1"/>
  <c r="E403" i="75" s="1"/>
  <c r="E404" i="75" s="1"/>
  <c r="E405" i="75" s="1"/>
  <c r="E406" i="75" s="1"/>
  <c r="E407" i="75" s="1"/>
  <c r="E408" i="75" s="1"/>
  <c r="E409" i="75" s="1"/>
  <c r="E410" i="75" s="1"/>
  <c r="E411" i="75" s="1"/>
  <c r="E412" i="75" s="1"/>
  <c r="E413" i="75" s="1"/>
  <c r="E414" i="75" s="1"/>
  <c r="E415" i="75" s="1"/>
  <c r="E416" i="75" s="1"/>
  <c r="E417" i="75" s="1"/>
  <c r="E418" i="75" s="1"/>
  <c r="E419" i="75" s="1"/>
  <c r="E420" i="75" s="1"/>
  <c r="E421" i="75" s="1"/>
  <c r="E422" i="75" s="1"/>
  <c r="E423" i="75" s="1"/>
  <c r="E424" i="75" s="1"/>
  <c r="E425" i="75" s="1"/>
  <c r="E426" i="75" s="1"/>
  <c r="E427" i="75" s="1"/>
  <c r="E428" i="75" s="1"/>
  <c r="E429" i="75" s="1"/>
  <c r="E430" i="75" s="1"/>
  <c r="E431" i="75" s="1"/>
  <c r="E432" i="75" s="1"/>
  <c r="E433" i="75" s="1"/>
  <c r="E434" i="75" s="1"/>
  <c r="E435" i="75" s="1"/>
  <c r="E436" i="75" s="1"/>
  <c r="E437" i="75" s="1"/>
  <c r="E438" i="75" s="1"/>
  <c r="E439" i="75" s="1"/>
  <c r="E440" i="75" s="1"/>
  <c r="E441" i="75" s="1"/>
  <c r="E442" i="75" s="1"/>
  <c r="E443" i="75" s="1"/>
  <c r="E444" i="75" s="1"/>
  <c r="E445" i="75" s="1"/>
  <c r="E446" i="75" s="1"/>
  <c r="E447" i="75" s="1"/>
  <c r="E448" i="75" s="1"/>
  <c r="E449" i="75" s="1"/>
  <c r="E450" i="75" s="1"/>
  <c r="E451" i="75" s="1"/>
  <c r="E452" i="75" s="1"/>
  <c r="E453" i="75" s="1"/>
  <c r="E454" i="75" s="1"/>
  <c r="E455" i="75" s="1"/>
  <c r="E456" i="75" s="1"/>
  <c r="E457" i="75" s="1"/>
  <c r="E458" i="75" s="1"/>
  <c r="E459" i="75" s="1"/>
  <c r="E460" i="75" s="1"/>
  <c r="E461" i="75" s="1"/>
  <c r="E462" i="75" s="1"/>
  <c r="E463" i="75" s="1"/>
  <c r="E464" i="75" s="1"/>
  <c r="E465" i="75" s="1"/>
  <c r="E466" i="75" s="1"/>
  <c r="E467" i="75" s="1"/>
  <c r="E468" i="75" s="1"/>
  <c r="E469" i="75" s="1"/>
  <c r="E470" i="75" s="1"/>
  <c r="E471" i="75" s="1"/>
  <c r="E472" i="75" s="1"/>
  <c r="E473" i="75" s="1"/>
  <c r="E474" i="75" s="1"/>
  <c r="E475" i="75" s="1"/>
  <c r="E476" i="75" s="1"/>
  <c r="E477" i="75" s="1"/>
  <c r="E478" i="75" s="1"/>
  <c r="E479" i="75" s="1"/>
  <c r="E480" i="75" s="1"/>
  <c r="E481" i="75" s="1"/>
  <c r="E482" i="75" s="1"/>
  <c r="E483" i="75" s="1"/>
  <c r="E484" i="75" s="1"/>
  <c r="E485" i="75" s="1"/>
  <c r="E486" i="75" s="1"/>
  <c r="E487" i="75" s="1"/>
  <c r="E488" i="75" s="1"/>
  <c r="E489" i="75" s="1"/>
  <c r="E490" i="75" s="1"/>
  <c r="E491" i="75" s="1"/>
  <c r="E492" i="75" s="1"/>
  <c r="E493" i="75" s="1"/>
  <c r="E494" i="75" s="1"/>
  <c r="E495" i="75" s="1"/>
  <c r="E496" i="75" s="1"/>
  <c r="E497" i="75" s="1"/>
  <c r="E498" i="75" s="1"/>
  <c r="E499" i="75" s="1"/>
  <c r="E500" i="75" s="1"/>
  <c r="J1" i="75" s="1"/>
  <c r="J2" i="75"/>
  <c r="F514" i="53" l="1"/>
  <c r="E4" i="74"/>
  <c r="E5" i="74" s="1"/>
  <c r="E6" i="74" s="1"/>
  <c r="E7" i="74" s="1"/>
  <c r="E8" i="74" s="1"/>
  <c r="E9" i="74" s="1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E227" i="74" s="1"/>
  <c r="E228" i="74" s="1"/>
  <c r="E229" i="74" s="1"/>
  <c r="E230" i="74" s="1"/>
  <c r="E231" i="74" s="1"/>
  <c r="E232" i="74" s="1"/>
  <c r="E233" i="74" s="1"/>
  <c r="E234" i="74" s="1"/>
  <c r="E235" i="74" s="1"/>
  <c r="E236" i="74" s="1"/>
  <c r="E237" i="74" s="1"/>
  <c r="E238" i="74" s="1"/>
  <c r="E239" i="74" s="1"/>
  <c r="E240" i="74" s="1"/>
  <c r="E241" i="74" s="1"/>
  <c r="E242" i="74" s="1"/>
  <c r="E243" i="74" s="1"/>
  <c r="E244" i="74" s="1"/>
  <c r="E245" i="74" s="1"/>
  <c r="E246" i="74" s="1"/>
  <c r="E247" i="74" s="1"/>
  <c r="E248" i="74" s="1"/>
  <c r="E249" i="74" s="1"/>
  <c r="E250" i="74" s="1"/>
  <c r="E251" i="74" s="1"/>
  <c r="E252" i="74" s="1"/>
  <c r="E253" i="74" s="1"/>
  <c r="E254" i="74" s="1"/>
  <c r="E255" i="74" s="1"/>
  <c r="E256" i="74" s="1"/>
  <c r="E257" i="74" s="1"/>
  <c r="E258" i="74" s="1"/>
  <c r="E259" i="74" s="1"/>
  <c r="E260" i="74" s="1"/>
  <c r="E261" i="74" s="1"/>
  <c r="E262" i="74" s="1"/>
  <c r="E263" i="74" s="1"/>
  <c r="E264" i="74" s="1"/>
  <c r="E265" i="74" s="1"/>
  <c r="E266" i="74" s="1"/>
  <c r="E267" i="74" s="1"/>
  <c r="E268" i="74" s="1"/>
  <c r="E269" i="74" s="1"/>
  <c r="E270" i="74" s="1"/>
  <c r="E271" i="74" s="1"/>
  <c r="E272" i="74" s="1"/>
  <c r="E273" i="74" s="1"/>
  <c r="E274" i="74" s="1"/>
  <c r="E275" i="74" s="1"/>
  <c r="E276" i="74" s="1"/>
  <c r="E277" i="74" s="1"/>
  <c r="E278" i="74" s="1"/>
  <c r="E279" i="74" s="1"/>
  <c r="E280" i="74" s="1"/>
  <c r="E281" i="74" s="1"/>
  <c r="E282" i="74" s="1"/>
  <c r="E283" i="74" s="1"/>
  <c r="E284" i="74" s="1"/>
  <c r="E285" i="74" s="1"/>
  <c r="E286" i="74" s="1"/>
  <c r="E287" i="74" s="1"/>
  <c r="E288" i="74" s="1"/>
  <c r="E289" i="74" s="1"/>
  <c r="E290" i="74" s="1"/>
  <c r="E291" i="74" s="1"/>
  <c r="E292" i="74" s="1"/>
  <c r="E293" i="74" s="1"/>
  <c r="E294" i="74" s="1"/>
  <c r="E295" i="74" s="1"/>
  <c r="E296" i="74" s="1"/>
  <c r="E297" i="74" s="1"/>
  <c r="E298" i="74" s="1"/>
  <c r="E299" i="74" s="1"/>
  <c r="E300" i="74" s="1"/>
  <c r="E301" i="74" s="1"/>
  <c r="E302" i="74" s="1"/>
  <c r="E303" i="74" s="1"/>
  <c r="E304" i="74" s="1"/>
  <c r="E305" i="74" s="1"/>
  <c r="E306" i="74" s="1"/>
  <c r="E307" i="74" s="1"/>
  <c r="E308" i="74" s="1"/>
  <c r="E309" i="74" s="1"/>
  <c r="E310" i="74" s="1"/>
  <c r="E311" i="74" s="1"/>
  <c r="E312" i="74" s="1"/>
  <c r="E313" i="74" s="1"/>
  <c r="E314" i="74" s="1"/>
  <c r="E315" i="74" s="1"/>
  <c r="E316" i="74" s="1"/>
  <c r="E317" i="74" s="1"/>
  <c r="E318" i="74" s="1"/>
  <c r="E319" i="74" s="1"/>
  <c r="E320" i="74" s="1"/>
  <c r="E321" i="74" s="1"/>
  <c r="E322" i="74" s="1"/>
  <c r="E323" i="74" s="1"/>
  <c r="E324" i="74" s="1"/>
  <c r="E325" i="74" s="1"/>
  <c r="E326" i="74" s="1"/>
  <c r="E327" i="74" s="1"/>
  <c r="E328" i="74" s="1"/>
  <c r="E329" i="74" s="1"/>
  <c r="E330" i="74" s="1"/>
  <c r="E331" i="74" s="1"/>
  <c r="E332" i="74" s="1"/>
  <c r="E333" i="74" s="1"/>
  <c r="E334" i="74" s="1"/>
  <c r="E335" i="74" s="1"/>
  <c r="E336" i="74" s="1"/>
  <c r="E337" i="74" s="1"/>
  <c r="E338" i="74" s="1"/>
  <c r="E339" i="74" s="1"/>
  <c r="E340" i="74" s="1"/>
  <c r="E341" i="74" s="1"/>
  <c r="E342" i="74" s="1"/>
  <c r="E343" i="74" s="1"/>
  <c r="E344" i="74" s="1"/>
  <c r="E345" i="74" s="1"/>
  <c r="E346" i="74" s="1"/>
  <c r="E347" i="74" s="1"/>
  <c r="E348" i="74" s="1"/>
  <c r="E349" i="74" s="1"/>
  <c r="E350" i="74" s="1"/>
  <c r="E351" i="74" s="1"/>
  <c r="E352" i="74" s="1"/>
  <c r="E353" i="74" s="1"/>
  <c r="E354" i="74" s="1"/>
  <c r="E355" i="74" s="1"/>
  <c r="E356" i="74" s="1"/>
  <c r="E357" i="74" s="1"/>
  <c r="E358" i="74" s="1"/>
  <c r="E359" i="74" s="1"/>
  <c r="E360" i="74" s="1"/>
  <c r="E361" i="74" s="1"/>
  <c r="E362" i="74" s="1"/>
  <c r="E363" i="74" s="1"/>
  <c r="E364" i="74" s="1"/>
  <c r="E365" i="74" s="1"/>
  <c r="E366" i="74" s="1"/>
  <c r="E367" i="74" s="1"/>
  <c r="E368" i="74" s="1"/>
  <c r="E369" i="74" s="1"/>
  <c r="E370" i="74" s="1"/>
  <c r="E371" i="74" s="1"/>
  <c r="E372" i="74" s="1"/>
  <c r="E373" i="74" s="1"/>
  <c r="E374" i="74" s="1"/>
  <c r="E375" i="74" s="1"/>
  <c r="E376" i="74" s="1"/>
  <c r="E377" i="74" s="1"/>
  <c r="E378" i="74" s="1"/>
  <c r="E379" i="74" s="1"/>
  <c r="E380" i="74" s="1"/>
  <c r="E381" i="74" s="1"/>
  <c r="E382" i="74" s="1"/>
  <c r="E383" i="74" s="1"/>
  <c r="E384" i="74" s="1"/>
  <c r="E385" i="74" s="1"/>
  <c r="E386" i="74" s="1"/>
  <c r="E387" i="74" s="1"/>
  <c r="E388" i="74" s="1"/>
  <c r="E389" i="74" s="1"/>
  <c r="E390" i="74" s="1"/>
  <c r="E391" i="74" s="1"/>
  <c r="E392" i="74" s="1"/>
  <c r="E393" i="74" s="1"/>
  <c r="E394" i="74" s="1"/>
  <c r="E395" i="74" s="1"/>
  <c r="E396" i="74" s="1"/>
  <c r="E397" i="74" s="1"/>
  <c r="E398" i="74" s="1"/>
  <c r="E399" i="74" s="1"/>
  <c r="E400" i="74" s="1"/>
  <c r="E401" i="74" s="1"/>
  <c r="E402" i="74" s="1"/>
  <c r="E403" i="74" s="1"/>
  <c r="E404" i="74" s="1"/>
  <c r="E405" i="74" s="1"/>
  <c r="E406" i="74" s="1"/>
  <c r="E407" i="74" s="1"/>
  <c r="E408" i="74" s="1"/>
  <c r="E409" i="74" s="1"/>
  <c r="E410" i="74" s="1"/>
  <c r="E411" i="74" s="1"/>
  <c r="E412" i="74" s="1"/>
  <c r="E413" i="74" s="1"/>
  <c r="E414" i="74" s="1"/>
  <c r="E415" i="74" s="1"/>
  <c r="E416" i="74" s="1"/>
  <c r="E417" i="74" s="1"/>
  <c r="E418" i="74" s="1"/>
  <c r="E419" i="74" s="1"/>
  <c r="E420" i="74" s="1"/>
  <c r="E421" i="74" s="1"/>
  <c r="E422" i="74" s="1"/>
  <c r="E423" i="74" s="1"/>
  <c r="E424" i="74" s="1"/>
  <c r="E425" i="74" s="1"/>
  <c r="E426" i="74" s="1"/>
  <c r="E427" i="74" s="1"/>
  <c r="E428" i="74" s="1"/>
  <c r="E429" i="74" s="1"/>
  <c r="E430" i="74" s="1"/>
  <c r="E431" i="74" s="1"/>
  <c r="E432" i="74" s="1"/>
  <c r="E433" i="74" s="1"/>
  <c r="E434" i="74" s="1"/>
  <c r="E435" i="74" s="1"/>
  <c r="E436" i="74" s="1"/>
  <c r="E437" i="74" s="1"/>
  <c r="E438" i="74" s="1"/>
  <c r="E439" i="74" s="1"/>
  <c r="E440" i="74" s="1"/>
  <c r="E441" i="74" s="1"/>
  <c r="E442" i="74" s="1"/>
  <c r="E443" i="74" s="1"/>
  <c r="E444" i="74" s="1"/>
  <c r="E445" i="74" s="1"/>
  <c r="E446" i="74" s="1"/>
  <c r="E447" i="74" s="1"/>
  <c r="E448" i="74" s="1"/>
  <c r="E449" i="74" s="1"/>
  <c r="E450" i="74" s="1"/>
  <c r="E451" i="74" s="1"/>
  <c r="E452" i="74" s="1"/>
  <c r="E453" i="74" s="1"/>
  <c r="E454" i="74" s="1"/>
  <c r="E455" i="74" s="1"/>
  <c r="E456" i="74" s="1"/>
  <c r="E457" i="74" s="1"/>
  <c r="E458" i="74" s="1"/>
  <c r="E459" i="74" s="1"/>
  <c r="E460" i="74" s="1"/>
  <c r="E461" i="74" s="1"/>
  <c r="E462" i="74" s="1"/>
  <c r="E463" i="74" s="1"/>
  <c r="E464" i="74" s="1"/>
  <c r="E465" i="74" s="1"/>
  <c r="E466" i="74" s="1"/>
  <c r="E467" i="74" s="1"/>
  <c r="E468" i="74" s="1"/>
  <c r="E469" i="74" s="1"/>
  <c r="E470" i="74" s="1"/>
  <c r="E471" i="74" s="1"/>
  <c r="E472" i="74" s="1"/>
  <c r="E473" i="74" s="1"/>
  <c r="E474" i="74" s="1"/>
  <c r="E475" i="74" s="1"/>
  <c r="E476" i="74" s="1"/>
  <c r="E477" i="74" s="1"/>
  <c r="E478" i="74" s="1"/>
  <c r="E479" i="74" s="1"/>
  <c r="E480" i="74" s="1"/>
  <c r="E481" i="74" s="1"/>
  <c r="E482" i="74" s="1"/>
  <c r="E483" i="74" s="1"/>
  <c r="E484" i="74" s="1"/>
  <c r="E485" i="74" s="1"/>
  <c r="E486" i="74" s="1"/>
  <c r="E487" i="74" s="1"/>
  <c r="E488" i="74" s="1"/>
  <c r="E489" i="74" s="1"/>
  <c r="E490" i="74" s="1"/>
  <c r="E491" i="74" s="1"/>
  <c r="E492" i="74" s="1"/>
  <c r="E493" i="74" s="1"/>
  <c r="E494" i="74" s="1"/>
  <c r="E495" i="74" s="1"/>
  <c r="E496" i="74" s="1"/>
  <c r="E497" i="74" s="1"/>
  <c r="E498" i="74" s="1"/>
  <c r="E499" i="74" s="1"/>
  <c r="E500" i="74" s="1"/>
  <c r="I1" i="74" s="1"/>
  <c r="E3" i="74"/>
  <c r="I2" i="74"/>
  <c r="H508" i="53"/>
  <c r="H509" i="53"/>
  <c r="H510" i="53"/>
  <c r="H511" i="53"/>
  <c r="H512" i="53"/>
  <c r="H513" i="53"/>
  <c r="H514" i="53"/>
  <c r="H515" i="53"/>
  <c r="H516" i="53"/>
  <c r="H517" i="53"/>
  <c r="H518" i="53"/>
  <c r="H519" i="53"/>
  <c r="H520" i="53"/>
  <c r="J508" i="53"/>
  <c r="J509" i="53"/>
  <c r="J510" i="53"/>
  <c r="J511" i="53"/>
  <c r="J512" i="53"/>
  <c r="J513" i="53"/>
  <c r="J514" i="53"/>
  <c r="J515" i="53"/>
  <c r="J516" i="53"/>
  <c r="J517" i="53"/>
  <c r="J518" i="53"/>
  <c r="J519" i="53"/>
  <c r="J520" i="53"/>
  <c r="K17" i="68" l="1"/>
  <c r="F14" i="70" l="1"/>
  <c r="E4" i="73" l="1"/>
  <c r="E5" i="73" s="1"/>
  <c r="E6" i="73" s="1"/>
  <c r="E7" i="73" s="1"/>
  <c r="E8" i="73" s="1"/>
  <c r="E9" i="73" s="1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E69" i="73" s="1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227" i="73" s="1"/>
  <c r="E228" i="73" s="1"/>
  <c r="E229" i="73" s="1"/>
  <c r="E230" i="73" s="1"/>
  <c r="E231" i="73" s="1"/>
  <c r="E232" i="73" s="1"/>
  <c r="E233" i="73" s="1"/>
  <c r="E234" i="73" s="1"/>
  <c r="E235" i="73" s="1"/>
  <c r="E236" i="73" s="1"/>
  <c r="E237" i="73" s="1"/>
  <c r="E238" i="73" s="1"/>
  <c r="E239" i="73" s="1"/>
  <c r="E240" i="73" s="1"/>
  <c r="E241" i="73" s="1"/>
  <c r="E242" i="73" s="1"/>
  <c r="E243" i="73" s="1"/>
  <c r="E244" i="73" s="1"/>
  <c r="E245" i="73" s="1"/>
  <c r="E246" i="73" s="1"/>
  <c r="E247" i="73" s="1"/>
  <c r="E248" i="73" s="1"/>
  <c r="E249" i="73" s="1"/>
  <c r="E250" i="73" s="1"/>
  <c r="E251" i="73" s="1"/>
  <c r="E252" i="73" s="1"/>
  <c r="E253" i="73" s="1"/>
  <c r="E254" i="73" s="1"/>
  <c r="E255" i="73" s="1"/>
  <c r="E256" i="73" s="1"/>
  <c r="E257" i="73" s="1"/>
  <c r="E258" i="73" s="1"/>
  <c r="E259" i="73" s="1"/>
  <c r="E260" i="73" s="1"/>
  <c r="E261" i="73" s="1"/>
  <c r="E262" i="73" s="1"/>
  <c r="E263" i="73" s="1"/>
  <c r="E264" i="73" s="1"/>
  <c r="E265" i="73" s="1"/>
  <c r="E266" i="73" s="1"/>
  <c r="E267" i="73" s="1"/>
  <c r="E268" i="73" s="1"/>
  <c r="E269" i="73" s="1"/>
  <c r="E270" i="73" s="1"/>
  <c r="E271" i="73" s="1"/>
  <c r="E272" i="73" s="1"/>
  <c r="E273" i="73" s="1"/>
  <c r="E274" i="73" s="1"/>
  <c r="E275" i="73" s="1"/>
  <c r="E276" i="73" s="1"/>
  <c r="E277" i="73" s="1"/>
  <c r="E278" i="73" s="1"/>
  <c r="E279" i="73" s="1"/>
  <c r="E280" i="73" s="1"/>
  <c r="E281" i="73" s="1"/>
  <c r="E282" i="73" s="1"/>
  <c r="E283" i="73" s="1"/>
  <c r="E284" i="73" s="1"/>
  <c r="E285" i="73" s="1"/>
  <c r="E286" i="73" s="1"/>
  <c r="E287" i="73" s="1"/>
  <c r="E288" i="73" s="1"/>
  <c r="E289" i="73" s="1"/>
  <c r="E290" i="73" s="1"/>
  <c r="E291" i="73" s="1"/>
  <c r="E292" i="73" s="1"/>
  <c r="E293" i="73" s="1"/>
  <c r="E294" i="73" s="1"/>
  <c r="E295" i="73" s="1"/>
  <c r="E296" i="73" s="1"/>
  <c r="E297" i="73" s="1"/>
  <c r="E298" i="73" s="1"/>
  <c r="E299" i="73" s="1"/>
  <c r="E300" i="73" s="1"/>
  <c r="E301" i="73" s="1"/>
  <c r="E302" i="73" s="1"/>
  <c r="E303" i="73" s="1"/>
  <c r="E304" i="73" s="1"/>
  <c r="E305" i="73" s="1"/>
  <c r="E306" i="73" s="1"/>
  <c r="E307" i="73" s="1"/>
  <c r="E308" i="73" s="1"/>
  <c r="E309" i="73" s="1"/>
  <c r="E310" i="73" s="1"/>
  <c r="E311" i="73" s="1"/>
  <c r="E312" i="73" s="1"/>
  <c r="E313" i="73" s="1"/>
  <c r="E314" i="73" s="1"/>
  <c r="E315" i="73" s="1"/>
  <c r="E316" i="73" s="1"/>
  <c r="E317" i="73" s="1"/>
  <c r="E318" i="73" s="1"/>
  <c r="E319" i="73" s="1"/>
  <c r="E320" i="73" s="1"/>
  <c r="E321" i="73" s="1"/>
  <c r="E322" i="73" s="1"/>
  <c r="E323" i="73" s="1"/>
  <c r="E324" i="73" s="1"/>
  <c r="E325" i="73" s="1"/>
  <c r="E326" i="73" s="1"/>
  <c r="E327" i="73" s="1"/>
  <c r="E328" i="73" s="1"/>
  <c r="E329" i="73" s="1"/>
  <c r="E330" i="73" s="1"/>
  <c r="E331" i="73" s="1"/>
  <c r="E332" i="73" s="1"/>
  <c r="E333" i="73" s="1"/>
  <c r="E334" i="73" s="1"/>
  <c r="E335" i="73" s="1"/>
  <c r="E336" i="73" s="1"/>
  <c r="E337" i="73" s="1"/>
  <c r="E338" i="73" s="1"/>
  <c r="E339" i="73" s="1"/>
  <c r="E340" i="73" s="1"/>
  <c r="E341" i="73" s="1"/>
  <c r="E342" i="73" s="1"/>
  <c r="E343" i="73" s="1"/>
  <c r="E344" i="73" s="1"/>
  <c r="E345" i="73" s="1"/>
  <c r="E346" i="73" s="1"/>
  <c r="E347" i="73" s="1"/>
  <c r="E348" i="73" s="1"/>
  <c r="E349" i="73" s="1"/>
  <c r="E350" i="73" s="1"/>
  <c r="E351" i="73" s="1"/>
  <c r="E352" i="73" s="1"/>
  <c r="E353" i="73" s="1"/>
  <c r="E354" i="73" s="1"/>
  <c r="E355" i="73" s="1"/>
  <c r="E356" i="73" s="1"/>
  <c r="E357" i="73" s="1"/>
  <c r="E358" i="73" s="1"/>
  <c r="E359" i="73" s="1"/>
  <c r="E360" i="73" s="1"/>
  <c r="E361" i="73" s="1"/>
  <c r="E362" i="73" s="1"/>
  <c r="E363" i="73" s="1"/>
  <c r="E364" i="73" s="1"/>
  <c r="E365" i="73" s="1"/>
  <c r="E366" i="73" s="1"/>
  <c r="E367" i="73" s="1"/>
  <c r="E368" i="73" s="1"/>
  <c r="E369" i="73" s="1"/>
  <c r="E370" i="73" s="1"/>
  <c r="E371" i="73" s="1"/>
  <c r="E372" i="73" s="1"/>
  <c r="E373" i="73" s="1"/>
  <c r="E374" i="73" s="1"/>
  <c r="E375" i="73" s="1"/>
  <c r="E376" i="73" s="1"/>
  <c r="E377" i="73" s="1"/>
  <c r="E378" i="73" s="1"/>
  <c r="E379" i="73" s="1"/>
  <c r="E380" i="73" s="1"/>
  <c r="E381" i="73" s="1"/>
  <c r="E382" i="73" s="1"/>
  <c r="E383" i="73" s="1"/>
  <c r="E384" i="73" s="1"/>
  <c r="E385" i="73" s="1"/>
  <c r="E386" i="73" s="1"/>
  <c r="E387" i="73" s="1"/>
  <c r="E388" i="73" s="1"/>
  <c r="E389" i="73" s="1"/>
  <c r="E390" i="73" s="1"/>
  <c r="E391" i="73" s="1"/>
  <c r="E392" i="73" s="1"/>
  <c r="E393" i="73" s="1"/>
  <c r="E394" i="73" s="1"/>
  <c r="E395" i="73" s="1"/>
  <c r="E396" i="73" s="1"/>
  <c r="E397" i="73" s="1"/>
  <c r="E398" i="73" s="1"/>
  <c r="E399" i="73" s="1"/>
  <c r="E400" i="73" s="1"/>
  <c r="E401" i="73" s="1"/>
  <c r="E402" i="73" s="1"/>
  <c r="E403" i="73" s="1"/>
  <c r="E404" i="73" s="1"/>
  <c r="E405" i="73" s="1"/>
  <c r="E406" i="73" s="1"/>
  <c r="E407" i="73" s="1"/>
  <c r="E408" i="73" s="1"/>
  <c r="E409" i="73" s="1"/>
  <c r="E410" i="73" s="1"/>
  <c r="E411" i="73" s="1"/>
  <c r="E412" i="73" s="1"/>
  <c r="E413" i="73" s="1"/>
  <c r="E414" i="73" s="1"/>
  <c r="E415" i="73" s="1"/>
  <c r="E416" i="73" s="1"/>
  <c r="E417" i="73" s="1"/>
  <c r="E418" i="73" s="1"/>
  <c r="E419" i="73" s="1"/>
  <c r="E420" i="73" s="1"/>
  <c r="E421" i="73" s="1"/>
  <c r="E422" i="73" s="1"/>
  <c r="E423" i="73" s="1"/>
  <c r="E424" i="73" s="1"/>
  <c r="E425" i="73" s="1"/>
  <c r="E426" i="73" s="1"/>
  <c r="E427" i="73" s="1"/>
  <c r="E428" i="73" s="1"/>
  <c r="E429" i="73" s="1"/>
  <c r="E430" i="73" s="1"/>
  <c r="E431" i="73" s="1"/>
  <c r="E432" i="73" s="1"/>
  <c r="E433" i="73" s="1"/>
  <c r="E434" i="73" s="1"/>
  <c r="E435" i="73" s="1"/>
  <c r="E436" i="73" s="1"/>
  <c r="E437" i="73" s="1"/>
  <c r="E438" i="73" s="1"/>
  <c r="E439" i="73" s="1"/>
  <c r="E440" i="73" s="1"/>
  <c r="E441" i="73" s="1"/>
  <c r="E442" i="73" s="1"/>
  <c r="E443" i="73" s="1"/>
  <c r="E444" i="73" s="1"/>
  <c r="E445" i="73" s="1"/>
  <c r="E446" i="73" s="1"/>
  <c r="E447" i="73" s="1"/>
  <c r="E448" i="73" s="1"/>
  <c r="E449" i="73" s="1"/>
  <c r="E450" i="73" s="1"/>
  <c r="E451" i="73" s="1"/>
  <c r="E452" i="73" s="1"/>
  <c r="E453" i="73" s="1"/>
  <c r="E454" i="73" s="1"/>
  <c r="E455" i="73" s="1"/>
  <c r="E456" i="73" s="1"/>
  <c r="E457" i="73" s="1"/>
  <c r="E458" i="73" s="1"/>
  <c r="E459" i="73" s="1"/>
  <c r="E460" i="73" s="1"/>
  <c r="E461" i="73" s="1"/>
  <c r="E462" i="73" s="1"/>
  <c r="E463" i="73" s="1"/>
  <c r="E464" i="73" s="1"/>
  <c r="E465" i="73" s="1"/>
  <c r="E466" i="73" s="1"/>
  <c r="E467" i="73" s="1"/>
  <c r="E468" i="73" s="1"/>
  <c r="E469" i="73" s="1"/>
  <c r="E470" i="73" s="1"/>
  <c r="E471" i="73" s="1"/>
  <c r="E472" i="73" s="1"/>
  <c r="E473" i="73" s="1"/>
  <c r="E474" i="73" s="1"/>
  <c r="E475" i="73" s="1"/>
  <c r="E476" i="73" s="1"/>
  <c r="E477" i="73" s="1"/>
  <c r="E478" i="73" s="1"/>
  <c r="E479" i="73" s="1"/>
  <c r="E480" i="73" s="1"/>
  <c r="E481" i="73" s="1"/>
  <c r="E482" i="73" s="1"/>
  <c r="E483" i="73" s="1"/>
  <c r="E484" i="73" s="1"/>
  <c r="E485" i="73" s="1"/>
  <c r="E486" i="73" s="1"/>
  <c r="E487" i="73" s="1"/>
  <c r="E488" i="73" s="1"/>
  <c r="E489" i="73" s="1"/>
  <c r="E490" i="73" s="1"/>
  <c r="E491" i="73" s="1"/>
  <c r="E492" i="73" s="1"/>
  <c r="E493" i="73" s="1"/>
  <c r="E494" i="73" s="1"/>
  <c r="E495" i="73" s="1"/>
  <c r="E496" i="73" s="1"/>
  <c r="E497" i="73" s="1"/>
  <c r="E498" i="73" s="1"/>
  <c r="E499" i="73" s="1"/>
  <c r="E500" i="73" s="1"/>
  <c r="I1" i="73" s="1"/>
  <c r="K17" i="1" s="1"/>
  <c r="E3" i="73"/>
  <c r="I2" i="73"/>
  <c r="K18" i="1" s="1"/>
  <c r="H500" i="53" l="1"/>
  <c r="H501" i="53"/>
  <c r="H502" i="53"/>
  <c r="H503" i="53"/>
  <c r="H504" i="53"/>
  <c r="H505" i="53"/>
  <c r="H506" i="53"/>
  <c r="H507" i="53"/>
  <c r="J500" i="53"/>
  <c r="J501" i="53"/>
  <c r="J502" i="53"/>
  <c r="J503" i="53"/>
  <c r="J504" i="53"/>
  <c r="J505" i="53"/>
  <c r="J506" i="53"/>
  <c r="J507" i="53"/>
  <c r="S10" i="64" l="1"/>
  <c r="J12" i="1" l="1"/>
  <c r="J11" i="1"/>
  <c r="E3" i="72"/>
  <c r="E4" i="72" s="1"/>
  <c r="E5" i="72" s="1"/>
  <c r="E6" i="72" s="1"/>
  <c r="E7" i="72" s="1"/>
  <c r="E8" i="72" s="1"/>
  <c r="E9" i="72" s="1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E227" i="72" s="1"/>
  <c r="E228" i="72" s="1"/>
  <c r="E229" i="72" s="1"/>
  <c r="E230" i="72" s="1"/>
  <c r="E231" i="72" s="1"/>
  <c r="E232" i="72" s="1"/>
  <c r="E233" i="72" s="1"/>
  <c r="E234" i="72" s="1"/>
  <c r="E235" i="72" s="1"/>
  <c r="E236" i="72" s="1"/>
  <c r="E237" i="72" s="1"/>
  <c r="E238" i="72" s="1"/>
  <c r="E239" i="72" s="1"/>
  <c r="E240" i="72" s="1"/>
  <c r="E241" i="72" s="1"/>
  <c r="E242" i="72" s="1"/>
  <c r="E243" i="72" s="1"/>
  <c r="E244" i="72" s="1"/>
  <c r="E245" i="72" s="1"/>
  <c r="E246" i="72" s="1"/>
  <c r="E247" i="72" s="1"/>
  <c r="E248" i="72" s="1"/>
  <c r="E249" i="72" s="1"/>
  <c r="E250" i="72" s="1"/>
  <c r="E251" i="72" s="1"/>
  <c r="E252" i="72" s="1"/>
  <c r="E253" i="72" s="1"/>
  <c r="E254" i="72" s="1"/>
  <c r="E255" i="72" s="1"/>
  <c r="E256" i="72" s="1"/>
  <c r="E257" i="72" s="1"/>
  <c r="E258" i="72" s="1"/>
  <c r="E259" i="72" s="1"/>
  <c r="E260" i="72" s="1"/>
  <c r="E261" i="72" s="1"/>
  <c r="E262" i="72" s="1"/>
  <c r="E263" i="72" s="1"/>
  <c r="E264" i="72" s="1"/>
  <c r="E265" i="72" s="1"/>
  <c r="E266" i="72" s="1"/>
  <c r="E267" i="72" s="1"/>
  <c r="E268" i="72" s="1"/>
  <c r="E269" i="72" s="1"/>
  <c r="E270" i="72" s="1"/>
  <c r="E271" i="72" s="1"/>
  <c r="E272" i="72" s="1"/>
  <c r="E273" i="72" s="1"/>
  <c r="E274" i="72" s="1"/>
  <c r="E275" i="72" s="1"/>
  <c r="E276" i="72" s="1"/>
  <c r="E277" i="72" s="1"/>
  <c r="E278" i="72" s="1"/>
  <c r="E279" i="72" s="1"/>
  <c r="E280" i="72" s="1"/>
  <c r="E281" i="72" s="1"/>
  <c r="E282" i="72" s="1"/>
  <c r="E283" i="72" s="1"/>
  <c r="E284" i="72" s="1"/>
  <c r="E285" i="72" s="1"/>
  <c r="E286" i="72" s="1"/>
  <c r="E287" i="72" s="1"/>
  <c r="E288" i="72" s="1"/>
  <c r="E289" i="72" s="1"/>
  <c r="E290" i="72" s="1"/>
  <c r="E291" i="72" s="1"/>
  <c r="E292" i="72" s="1"/>
  <c r="E293" i="72" s="1"/>
  <c r="E294" i="72" s="1"/>
  <c r="E295" i="72" s="1"/>
  <c r="E296" i="72" s="1"/>
  <c r="E297" i="72" s="1"/>
  <c r="E298" i="72" s="1"/>
  <c r="E299" i="72" s="1"/>
  <c r="E300" i="72" s="1"/>
  <c r="E301" i="72" s="1"/>
  <c r="E302" i="72" s="1"/>
  <c r="E303" i="72" s="1"/>
  <c r="E304" i="72" s="1"/>
  <c r="E305" i="72" s="1"/>
  <c r="E306" i="72" s="1"/>
  <c r="E307" i="72" s="1"/>
  <c r="E308" i="72" s="1"/>
  <c r="E309" i="72" s="1"/>
  <c r="E310" i="72" s="1"/>
  <c r="E311" i="72" s="1"/>
  <c r="E312" i="72" s="1"/>
  <c r="E313" i="72" s="1"/>
  <c r="E314" i="72" s="1"/>
  <c r="E315" i="72" s="1"/>
  <c r="E316" i="72" s="1"/>
  <c r="E317" i="72" s="1"/>
  <c r="E318" i="72" s="1"/>
  <c r="E319" i="72" s="1"/>
  <c r="E320" i="72" s="1"/>
  <c r="E321" i="72" s="1"/>
  <c r="E322" i="72" s="1"/>
  <c r="E323" i="72" s="1"/>
  <c r="E324" i="72" s="1"/>
  <c r="E325" i="72" s="1"/>
  <c r="E326" i="72" s="1"/>
  <c r="E327" i="72" s="1"/>
  <c r="E328" i="72" s="1"/>
  <c r="E329" i="72" s="1"/>
  <c r="E330" i="72" s="1"/>
  <c r="E331" i="72" s="1"/>
  <c r="E332" i="72" s="1"/>
  <c r="E333" i="72" s="1"/>
  <c r="E334" i="72" s="1"/>
  <c r="E335" i="72" s="1"/>
  <c r="E336" i="72" s="1"/>
  <c r="E337" i="72" s="1"/>
  <c r="E338" i="72" s="1"/>
  <c r="E339" i="72" s="1"/>
  <c r="E340" i="72" s="1"/>
  <c r="E341" i="72" s="1"/>
  <c r="E342" i="72" s="1"/>
  <c r="E343" i="72" s="1"/>
  <c r="E344" i="72" s="1"/>
  <c r="E345" i="72" s="1"/>
  <c r="E346" i="72" s="1"/>
  <c r="E347" i="72" s="1"/>
  <c r="E348" i="72" s="1"/>
  <c r="E349" i="72" s="1"/>
  <c r="E350" i="72" s="1"/>
  <c r="E351" i="72" s="1"/>
  <c r="E352" i="72" s="1"/>
  <c r="E353" i="72" s="1"/>
  <c r="E354" i="72" s="1"/>
  <c r="E355" i="72" s="1"/>
  <c r="E356" i="72" s="1"/>
  <c r="E357" i="72" s="1"/>
  <c r="E358" i="72" s="1"/>
  <c r="E359" i="72" s="1"/>
  <c r="E360" i="72" s="1"/>
  <c r="E361" i="72" s="1"/>
  <c r="E362" i="72" s="1"/>
  <c r="E363" i="72" s="1"/>
  <c r="E364" i="72" s="1"/>
  <c r="E365" i="72" s="1"/>
  <c r="E366" i="72" s="1"/>
  <c r="E367" i="72" s="1"/>
  <c r="E368" i="72" s="1"/>
  <c r="E369" i="72" s="1"/>
  <c r="E370" i="72" s="1"/>
  <c r="E371" i="72" s="1"/>
  <c r="E372" i="72" s="1"/>
  <c r="E373" i="72" s="1"/>
  <c r="E374" i="72" s="1"/>
  <c r="E375" i="72" s="1"/>
  <c r="E376" i="72" s="1"/>
  <c r="E377" i="72" s="1"/>
  <c r="E378" i="72" s="1"/>
  <c r="E379" i="72" s="1"/>
  <c r="E380" i="72" s="1"/>
  <c r="E381" i="72" s="1"/>
  <c r="E382" i="72" s="1"/>
  <c r="E383" i="72" s="1"/>
  <c r="E384" i="72" s="1"/>
  <c r="E385" i="72" s="1"/>
  <c r="E386" i="72" s="1"/>
  <c r="E387" i="72" s="1"/>
  <c r="E388" i="72" s="1"/>
  <c r="E389" i="72" s="1"/>
  <c r="E390" i="72" s="1"/>
  <c r="E391" i="72" s="1"/>
  <c r="E392" i="72" s="1"/>
  <c r="E393" i="72" s="1"/>
  <c r="E394" i="72" s="1"/>
  <c r="E395" i="72" s="1"/>
  <c r="E396" i="72" s="1"/>
  <c r="E397" i="72" s="1"/>
  <c r="E398" i="72" s="1"/>
  <c r="E399" i="72" s="1"/>
  <c r="E400" i="72" s="1"/>
  <c r="E401" i="72" s="1"/>
  <c r="E402" i="72" s="1"/>
  <c r="E403" i="72" s="1"/>
  <c r="E404" i="72" s="1"/>
  <c r="E405" i="72" s="1"/>
  <c r="E406" i="72" s="1"/>
  <c r="E407" i="72" s="1"/>
  <c r="E408" i="72" s="1"/>
  <c r="E409" i="72" s="1"/>
  <c r="E410" i="72" s="1"/>
  <c r="E411" i="72" s="1"/>
  <c r="E412" i="72" s="1"/>
  <c r="E413" i="72" s="1"/>
  <c r="E414" i="72" s="1"/>
  <c r="E415" i="72" s="1"/>
  <c r="E416" i="72" s="1"/>
  <c r="E417" i="72" s="1"/>
  <c r="E418" i="72" s="1"/>
  <c r="E419" i="72" s="1"/>
  <c r="E420" i="72" s="1"/>
  <c r="E421" i="72" s="1"/>
  <c r="E422" i="72" s="1"/>
  <c r="E423" i="72" s="1"/>
  <c r="E424" i="72" s="1"/>
  <c r="E425" i="72" s="1"/>
  <c r="E426" i="72" s="1"/>
  <c r="E427" i="72" s="1"/>
  <c r="E428" i="72" s="1"/>
  <c r="E429" i="72" s="1"/>
  <c r="E430" i="72" s="1"/>
  <c r="E431" i="72" s="1"/>
  <c r="E432" i="72" s="1"/>
  <c r="E433" i="72" s="1"/>
  <c r="E434" i="72" s="1"/>
  <c r="E435" i="72" s="1"/>
  <c r="E436" i="72" s="1"/>
  <c r="E437" i="72" s="1"/>
  <c r="E438" i="72" s="1"/>
  <c r="E439" i="72" s="1"/>
  <c r="E440" i="72" s="1"/>
  <c r="E441" i="72" s="1"/>
  <c r="E442" i="72" s="1"/>
  <c r="E443" i="72" s="1"/>
  <c r="E444" i="72" s="1"/>
  <c r="E445" i="72" s="1"/>
  <c r="E446" i="72" s="1"/>
  <c r="E447" i="72" s="1"/>
  <c r="E448" i="72" s="1"/>
  <c r="E449" i="72" s="1"/>
  <c r="E450" i="72" s="1"/>
  <c r="E451" i="72" s="1"/>
  <c r="E452" i="72" s="1"/>
  <c r="E453" i="72" s="1"/>
  <c r="E454" i="72" s="1"/>
  <c r="E455" i="72" s="1"/>
  <c r="E456" i="72" s="1"/>
  <c r="E457" i="72" s="1"/>
  <c r="E458" i="72" s="1"/>
  <c r="E459" i="72" s="1"/>
  <c r="E460" i="72" s="1"/>
  <c r="E461" i="72" s="1"/>
  <c r="E462" i="72" s="1"/>
  <c r="E463" i="72" s="1"/>
  <c r="E464" i="72" s="1"/>
  <c r="E465" i="72" s="1"/>
  <c r="E466" i="72" s="1"/>
  <c r="E467" i="72" s="1"/>
  <c r="E468" i="72" s="1"/>
  <c r="E469" i="72" s="1"/>
  <c r="E470" i="72" s="1"/>
  <c r="E471" i="72" s="1"/>
  <c r="E472" i="72" s="1"/>
  <c r="E473" i="72" s="1"/>
  <c r="E474" i="72" s="1"/>
  <c r="E475" i="72" s="1"/>
  <c r="E476" i="72" s="1"/>
  <c r="E477" i="72" s="1"/>
  <c r="E478" i="72" s="1"/>
  <c r="E479" i="72" s="1"/>
  <c r="E480" i="72" s="1"/>
  <c r="E481" i="72" s="1"/>
  <c r="E482" i="72" s="1"/>
  <c r="E483" i="72" s="1"/>
  <c r="E484" i="72" s="1"/>
  <c r="E485" i="72" s="1"/>
  <c r="E486" i="72" s="1"/>
  <c r="E487" i="72" s="1"/>
  <c r="E488" i="72" s="1"/>
  <c r="E489" i="72" s="1"/>
  <c r="E490" i="72" s="1"/>
  <c r="E491" i="72" s="1"/>
  <c r="E492" i="72" s="1"/>
  <c r="E493" i="72" s="1"/>
  <c r="E494" i="72" s="1"/>
  <c r="E495" i="72" s="1"/>
  <c r="E496" i="72" s="1"/>
  <c r="E497" i="72" s="1"/>
  <c r="E498" i="72" s="1"/>
  <c r="E499" i="72" s="1"/>
  <c r="E500" i="72" s="1"/>
  <c r="J1" i="72" s="1"/>
  <c r="J2" i="72"/>
  <c r="E11" i="68" l="1"/>
  <c r="E12" i="68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E227" i="68" s="1"/>
  <c r="E228" i="68" s="1"/>
  <c r="E229" i="68" s="1"/>
  <c r="E230" i="68" s="1"/>
  <c r="E231" i="68" s="1"/>
  <c r="E232" i="68" s="1"/>
  <c r="E233" i="68" s="1"/>
  <c r="E234" i="68" s="1"/>
  <c r="E235" i="68" s="1"/>
  <c r="E236" i="68" s="1"/>
  <c r="E237" i="68" s="1"/>
  <c r="E238" i="68" s="1"/>
  <c r="E239" i="68" s="1"/>
  <c r="E240" i="68" s="1"/>
  <c r="E241" i="68" s="1"/>
  <c r="E242" i="68" s="1"/>
  <c r="E243" i="68" s="1"/>
  <c r="E244" i="68" s="1"/>
  <c r="E245" i="68" s="1"/>
  <c r="E246" i="68" s="1"/>
  <c r="E247" i="68" s="1"/>
  <c r="E248" i="68" s="1"/>
  <c r="E249" i="68" s="1"/>
  <c r="E250" i="68" s="1"/>
  <c r="E251" i="68" s="1"/>
  <c r="E252" i="68" s="1"/>
  <c r="E253" i="68" s="1"/>
  <c r="E254" i="68" s="1"/>
  <c r="E255" i="68" s="1"/>
  <c r="E256" i="68" s="1"/>
  <c r="E257" i="68" s="1"/>
  <c r="E258" i="68" s="1"/>
  <c r="E259" i="68" s="1"/>
  <c r="E260" i="68" s="1"/>
  <c r="E261" i="68" s="1"/>
  <c r="E262" i="68" s="1"/>
  <c r="E263" i="68" s="1"/>
  <c r="E264" i="68" s="1"/>
  <c r="E265" i="68" s="1"/>
  <c r="E266" i="68" s="1"/>
  <c r="E267" i="68" s="1"/>
  <c r="E268" i="68" s="1"/>
  <c r="E269" i="68" s="1"/>
  <c r="E270" i="68" s="1"/>
  <c r="E271" i="68" s="1"/>
  <c r="E272" i="68" s="1"/>
  <c r="E273" i="68" s="1"/>
  <c r="E274" i="68" s="1"/>
  <c r="E275" i="68" s="1"/>
  <c r="E276" i="68" s="1"/>
  <c r="E277" i="68" s="1"/>
  <c r="E278" i="68" s="1"/>
  <c r="E279" i="68" s="1"/>
  <c r="E280" i="68" s="1"/>
  <c r="E281" i="68" s="1"/>
  <c r="E282" i="68" s="1"/>
  <c r="E283" i="68" s="1"/>
  <c r="E284" i="68" s="1"/>
  <c r="E285" i="68" s="1"/>
  <c r="E286" i="68" s="1"/>
  <c r="E287" i="68" s="1"/>
  <c r="E288" i="68" s="1"/>
  <c r="E289" i="68" s="1"/>
  <c r="E290" i="68" s="1"/>
  <c r="E291" i="68" s="1"/>
  <c r="E292" i="68" s="1"/>
  <c r="E293" i="68" s="1"/>
  <c r="E294" i="68" s="1"/>
  <c r="E295" i="68" s="1"/>
  <c r="E296" i="68" s="1"/>
  <c r="E297" i="68" s="1"/>
  <c r="E298" i="68" s="1"/>
  <c r="E299" i="68" s="1"/>
  <c r="E300" i="68" s="1"/>
  <c r="E301" i="68" s="1"/>
  <c r="E302" i="68" s="1"/>
  <c r="E303" i="68" s="1"/>
  <c r="E304" i="68" s="1"/>
  <c r="E305" i="68" s="1"/>
  <c r="E306" i="68" s="1"/>
  <c r="E307" i="68" s="1"/>
  <c r="E308" i="68" s="1"/>
  <c r="E309" i="68" s="1"/>
  <c r="E310" i="68" s="1"/>
  <c r="E311" i="68" s="1"/>
  <c r="E312" i="68" s="1"/>
  <c r="E313" i="68" s="1"/>
  <c r="E314" i="68" s="1"/>
  <c r="E315" i="68" s="1"/>
  <c r="E316" i="68" s="1"/>
  <c r="E317" i="68" s="1"/>
  <c r="E318" i="68" s="1"/>
  <c r="E319" i="68" s="1"/>
  <c r="E320" i="68" s="1"/>
  <c r="E321" i="68" s="1"/>
  <c r="E322" i="68" s="1"/>
  <c r="E323" i="68" s="1"/>
  <c r="E324" i="68" s="1"/>
  <c r="E325" i="68" s="1"/>
  <c r="E326" i="68" s="1"/>
  <c r="E327" i="68" s="1"/>
  <c r="E328" i="68" s="1"/>
  <c r="E329" i="68" s="1"/>
  <c r="E330" i="68" s="1"/>
  <c r="E331" i="68" s="1"/>
  <c r="E332" i="68" s="1"/>
  <c r="E333" i="68" s="1"/>
  <c r="E334" i="68" s="1"/>
  <c r="E335" i="68" s="1"/>
  <c r="E336" i="68" s="1"/>
  <c r="E337" i="68" s="1"/>
  <c r="E338" i="68" s="1"/>
  <c r="E339" i="68" s="1"/>
  <c r="E340" i="68" s="1"/>
  <c r="E341" i="68" s="1"/>
  <c r="E342" i="68" s="1"/>
  <c r="E343" i="68" s="1"/>
  <c r="E344" i="68" s="1"/>
  <c r="E345" i="68" s="1"/>
  <c r="E346" i="68" s="1"/>
  <c r="E347" i="68" s="1"/>
  <c r="E348" i="68" s="1"/>
  <c r="E349" i="68" s="1"/>
  <c r="E350" i="68" s="1"/>
  <c r="E351" i="68" s="1"/>
  <c r="E352" i="68" s="1"/>
  <c r="E353" i="68" s="1"/>
  <c r="E354" i="68" s="1"/>
  <c r="E355" i="68" s="1"/>
  <c r="E356" i="68" s="1"/>
  <c r="E357" i="68" s="1"/>
  <c r="E358" i="68" s="1"/>
  <c r="E359" i="68" s="1"/>
  <c r="E360" i="68" s="1"/>
  <c r="E361" i="68" s="1"/>
  <c r="E362" i="68" s="1"/>
  <c r="E363" i="68" s="1"/>
  <c r="E364" i="68" s="1"/>
  <c r="E365" i="68" s="1"/>
  <c r="E366" i="68" s="1"/>
  <c r="E367" i="68" s="1"/>
  <c r="E368" i="68" s="1"/>
  <c r="E369" i="68" s="1"/>
  <c r="E370" i="68" s="1"/>
  <c r="E371" i="68" s="1"/>
  <c r="E372" i="68" s="1"/>
  <c r="E373" i="68" s="1"/>
  <c r="E374" i="68" s="1"/>
  <c r="E375" i="68" s="1"/>
  <c r="E376" i="68" s="1"/>
  <c r="E377" i="68" s="1"/>
  <c r="E378" i="68" s="1"/>
  <c r="E379" i="68" s="1"/>
  <c r="E380" i="68" s="1"/>
  <c r="E381" i="68" s="1"/>
  <c r="E382" i="68" s="1"/>
  <c r="E383" i="68" s="1"/>
  <c r="E384" i="68" s="1"/>
  <c r="E385" i="68" s="1"/>
  <c r="E386" i="68" s="1"/>
  <c r="E387" i="68" s="1"/>
  <c r="E388" i="68" s="1"/>
  <c r="E389" i="68" s="1"/>
  <c r="E390" i="68" s="1"/>
  <c r="E391" i="68" s="1"/>
  <c r="E392" i="68" s="1"/>
  <c r="E393" i="68" s="1"/>
  <c r="E394" i="68" s="1"/>
  <c r="E395" i="68" s="1"/>
  <c r="E396" i="68" s="1"/>
  <c r="E397" i="68" s="1"/>
  <c r="E398" i="68" s="1"/>
  <c r="E399" i="68" s="1"/>
  <c r="E400" i="68" s="1"/>
  <c r="E401" i="68" s="1"/>
  <c r="E402" i="68" s="1"/>
  <c r="E403" i="68" s="1"/>
  <c r="E404" i="68" s="1"/>
  <c r="E405" i="68" s="1"/>
  <c r="E406" i="68" s="1"/>
  <c r="E407" i="68" s="1"/>
  <c r="E408" i="68" s="1"/>
  <c r="E409" i="68" s="1"/>
  <c r="E410" i="68" s="1"/>
  <c r="E411" i="68" s="1"/>
  <c r="E412" i="68" s="1"/>
  <c r="E413" i="68" s="1"/>
  <c r="E414" i="68" s="1"/>
  <c r="E415" i="68" s="1"/>
  <c r="E416" i="68" s="1"/>
  <c r="E417" i="68" s="1"/>
  <c r="E418" i="68" s="1"/>
  <c r="E419" i="68" s="1"/>
  <c r="E420" i="68" s="1"/>
  <c r="E421" i="68" s="1"/>
  <c r="E422" i="68" s="1"/>
  <c r="E423" i="68" s="1"/>
  <c r="E424" i="68" s="1"/>
  <c r="E425" i="68" s="1"/>
  <c r="E426" i="68" s="1"/>
  <c r="E427" i="68" s="1"/>
  <c r="E428" i="68" s="1"/>
  <c r="E429" i="68" s="1"/>
  <c r="E430" i="68" s="1"/>
  <c r="E431" i="68" s="1"/>
  <c r="E432" i="68" s="1"/>
  <c r="E433" i="68" s="1"/>
  <c r="E434" i="68" s="1"/>
  <c r="E435" i="68" s="1"/>
  <c r="E436" i="68" s="1"/>
  <c r="E437" i="68" s="1"/>
  <c r="E438" i="68" s="1"/>
  <c r="E439" i="68" s="1"/>
  <c r="E440" i="68" s="1"/>
  <c r="E441" i="68" s="1"/>
  <c r="E442" i="68" s="1"/>
  <c r="E443" i="68" s="1"/>
  <c r="E444" i="68" s="1"/>
  <c r="E445" i="68" s="1"/>
  <c r="E446" i="68" s="1"/>
  <c r="E447" i="68" s="1"/>
  <c r="E448" i="68" s="1"/>
  <c r="E449" i="68" s="1"/>
  <c r="E450" i="68" s="1"/>
  <c r="E451" i="68" s="1"/>
  <c r="E452" i="68" s="1"/>
  <c r="E453" i="68" s="1"/>
  <c r="E454" i="68" s="1"/>
  <c r="E455" i="68" s="1"/>
  <c r="E456" i="68" s="1"/>
  <c r="E457" i="68" s="1"/>
  <c r="E458" i="68" s="1"/>
  <c r="E459" i="68" s="1"/>
  <c r="E460" i="68" s="1"/>
  <c r="E461" i="68" s="1"/>
  <c r="E462" i="68" s="1"/>
  <c r="E463" i="68" s="1"/>
  <c r="E464" i="68" s="1"/>
  <c r="E465" i="68" s="1"/>
  <c r="E466" i="68" s="1"/>
  <c r="E467" i="68" s="1"/>
  <c r="E468" i="68" s="1"/>
  <c r="E469" i="68" s="1"/>
  <c r="E470" i="68" s="1"/>
  <c r="E471" i="68" s="1"/>
  <c r="E472" i="68" s="1"/>
  <c r="E473" i="68" s="1"/>
  <c r="E474" i="68" s="1"/>
  <c r="E475" i="68" s="1"/>
  <c r="E476" i="68" s="1"/>
  <c r="E477" i="68" s="1"/>
  <c r="E478" i="68" s="1"/>
  <c r="E479" i="68" s="1"/>
  <c r="E480" i="68" s="1"/>
  <c r="E481" i="68" s="1"/>
  <c r="E482" i="68" s="1"/>
  <c r="E483" i="68" s="1"/>
  <c r="E484" i="68" s="1"/>
  <c r="E485" i="68" s="1"/>
  <c r="E486" i="68" s="1"/>
  <c r="E487" i="68" s="1"/>
  <c r="E488" i="68" s="1"/>
  <c r="E489" i="68" s="1"/>
  <c r="E490" i="68" s="1"/>
  <c r="E491" i="68" s="1"/>
  <c r="E492" i="68" s="1"/>
  <c r="E493" i="68" s="1"/>
  <c r="E494" i="68" s="1"/>
  <c r="E495" i="68" s="1"/>
  <c r="E496" i="68" s="1"/>
  <c r="E497" i="68" s="1"/>
  <c r="E498" i="68" s="1"/>
  <c r="E499" i="68" s="1"/>
  <c r="E500" i="68" s="1"/>
  <c r="E501" i="68" s="1"/>
  <c r="P5" i="63" l="1"/>
  <c r="R5" i="63" s="1"/>
  <c r="P3" i="63"/>
  <c r="E3" i="71" l="1"/>
  <c r="E4" i="71" s="1"/>
  <c r="E5" i="71" s="1"/>
  <c r="E6" i="71" s="1"/>
  <c r="E7" i="71" s="1"/>
  <c r="E8" i="71" s="1"/>
  <c r="E9" i="71" s="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E227" i="71" s="1"/>
  <c r="E228" i="71" s="1"/>
  <c r="E229" i="71" s="1"/>
  <c r="E230" i="71" s="1"/>
  <c r="E231" i="71" s="1"/>
  <c r="E232" i="71" s="1"/>
  <c r="E233" i="71" s="1"/>
  <c r="E234" i="71" s="1"/>
  <c r="E235" i="71" s="1"/>
  <c r="E236" i="71" s="1"/>
  <c r="E237" i="71" s="1"/>
  <c r="E238" i="71" s="1"/>
  <c r="E239" i="71" s="1"/>
  <c r="E240" i="71" s="1"/>
  <c r="E241" i="71" s="1"/>
  <c r="E242" i="71" s="1"/>
  <c r="E243" i="71" s="1"/>
  <c r="E244" i="71" s="1"/>
  <c r="E245" i="71" s="1"/>
  <c r="E246" i="71" s="1"/>
  <c r="E247" i="71" s="1"/>
  <c r="E248" i="71" s="1"/>
  <c r="E249" i="71" s="1"/>
  <c r="E250" i="71" s="1"/>
  <c r="E251" i="71" s="1"/>
  <c r="E252" i="71" s="1"/>
  <c r="E253" i="71" s="1"/>
  <c r="E254" i="71" s="1"/>
  <c r="E255" i="71" s="1"/>
  <c r="E256" i="71" s="1"/>
  <c r="E257" i="71" s="1"/>
  <c r="E258" i="71" s="1"/>
  <c r="E259" i="71" s="1"/>
  <c r="E260" i="71" s="1"/>
  <c r="E261" i="71" s="1"/>
  <c r="E262" i="71" s="1"/>
  <c r="E263" i="71" s="1"/>
  <c r="E264" i="71" s="1"/>
  <c r="E265" i="71" s="1"/>
  <c r="E266" i="71" s="1"/>
  <c r="E267" i="71" s="1"/>
  <c r="E268" i="71" s="1"/>
  <c r="E269" i="71" s="1"/>
  <c r="E270" i="71" s="1"/>
  <c r="E271" i="71" s="1"/>
  <c r="E272" i="71" s="1"/>
  <c r="E273" i="71" s="1"/>
  <c r="E274" i="71" s="1"/>
  <c r="E275" i="71" s="1"/>
  <c r="E276" i="71" s="1"/>
  <c r="E277" i="71" s="1"/>
  <c r="E278" i="71" s="1"/>
  <c r="E279" i="71" s="1"/>
  <c r="E280" i="71" s="1"/>
  <c r="E281" i="71" s="1"/>
  <c r="E282" i="71" s="1"/>
  <c r="E283" i="71" s="1"/>
  <c r="E284" i="71" s="1"/>
  <c r="E285" i="71" s="1"/>
  <c r="E286" i="71" s="1"/>
  <c r="E287" i="71" s="1"/>
  <c r="E288" i="71" s="1"/>
  <c r="E289" i="71" s="1"/>
  <c r="E290" i="71" s="1"/>
  <c r="E291" i="71" s="1"/>
  <c r="E292" i="71" s="1"/>
  <c r="E293" i="71" s="1"/>
  <c r="E294" i="71" s="1"/>
  <c r="E295" i="71" s="1"/>
  <c r="E296" i="71" s="1"/>
  <c r="E297" i="71" s="1"/>
  <c r="E298" i="71" s="1"/>
  <c r="E299" i="71" s="1"/>
  <c r="E300" i="71" s="1"/>
  <c r="E301" i="71" s="1"/>
  <c r="E302" i="71" s="1"/>
  <c r="E303" i="71" s="1"/>
  <c r="E304" i="71" s="1"/>
  <c r="E305" i="71" s="1"/>
  <c r="E306" i="71" s="1"/>
  <c r="E307" i="71" s="1"/>
  <c r="E308" i="71" s="1"/>
  <c r="E309" i="71" s="1"/>
  <c r="E310" i="71" s="1"/>
  <c r="E311" i="71" s="1"/>
  <c r="E312" i="71" s="1"/>
  <c r="E313" i="71" s="1"/>
  <c r="E314" i="71" s="1"/>
  <c r="E315" i="71" s="1"/>
  <c r="E316" i="71" s="1"/>
  <c r="E317" i="71" s="1"/>
  <c r="E318" i="71" s="1"/>
  <c r="E319" i="71" s="1"/>
  <c r="E320" i="71" s="1"/>
  <c r="E321" i="71" s="1"/>
  <c r="E322" i="71" s="1"/>
  <c r="E323" i="71" s="1"/>
  <c r="E324" i="71" s="1"/>
  <c r="E325" i="71" s="1"/>
  <c r="E326" i="71" s="1"/>
  <c r="E327" i="71" s="1"/>
  <c r="E328" i="71" s="1"/>
  <c r="E329" i="71" s="1"/>
  <c r="E330" i="71" s="1"/>
  <c r="E331" i="71" s="1"/>
  <c r="E332" i="71" s="1"/>
  <c r="E333" i="71" s="1"/>
  <c r="E334" i="71" s="1"/>
  <c r="E335" i="71" s="1"/>
  <c r="E336" i="71" s="1"/>
  <c r="E337" i="71" s="1"/>
  <c r="E338" i="71" s="1"/>
  <c r="E339" i="71" s="1"/>
  <c r="E340" i="71" s="1"/>
  <c r="E341" i="71" s="1"/>
  <c r="E342" i="71" s="1"/>
  <c r="E343" i="71" s="1"/>
  <c r="E344" i="71" s="1"/>
  <c r="E345" i="71" s="1"/>
  <c r="E346" i="71" s="1"/>
  <c r="E347" i="71" s="1"/>
  <c r="E348" i="71" s="1"/>
  <c r="E349" i="71" s="1"/>
  <c r="E350" i="71" s="1"/>
  <c r="E351" i="71" s="1"/>
  <c r="E352" i="71" s="1"/>
  <c r="E353" i="71" s="1"/>
  <c r="E354" i="71" s="1"/>
  <c r="E355" i="71" s="1"/>
  <c r="E356" i="71" s="1"/>
  <c r="E357" i="71" s="1"/>
  <c r="E358" i="71" s="1"/>
  <c r="E359" i="71" s="1"/>
  <c r="E360" i="71" s="1"/>
  <c r="E361" i="71" s="1"/>
  <c r="E362" i="71" s="1"/>
  <c r="E363" i="71" s="1"/>
  <c r="E364" i="71" s="1"/>
  <c r="E365" i="71" s="1"/>
  <c r="E366" i="71" s="1"/>
  <c r="E367" i="71" s="1"/>
  <c r="E368" i="71" s="1"/>
  <c r="E369" i="71" s="1"/>
  <c r="E370" i="71" s="1"/>
  <c r="E371" i="71" s="1"/>
  <c r="E372" i="71" s="1"/>
  <c r="E373" i="71" s="1"/>
  <c r="E374" i="71" s="1"/>
  <c r="E375" i="71" s="1"/>
  <c r="E376" i="71" s="1"/>
  <c r="E377" i="71" s="1"/>
  <c r="E378" i="71" s="1"/>
  <c r="E379" i="71" s="1"/>
  <c r="E380" i="71" s="1"/>
  <c r="E381" i="71" s="1"/>
  <c r="E382" i="71" s="1"/>
  <c r="E383" i="71" s="1"/>
  <c r="E384" i="71" s="1"/>
  <c r="E385" i="71" s="1"/>
  <c r="E386" i="71" s="1"/>
  <c r="E387" i="71" s="1"/>
  <c r="E388" i="71" s="1"/>
  <c r="E389" i="71" s="1"/>
  <c r="E390" i="71" s="1"/>
  <c r="E391" i="71" s="1"/>
  <c r="E392" i="71" s="1"/>
  <c r="E393" i="71" s="1"/>
  <c r="E394" i="71" s="1"/>
  <c r="E395" i="71" s="1"/>
  <c r="E396" i="71" s="1"/>
  <c r="E397" i="71" s="1"/>
  <c r="E398" i="71" s="1"/>
  <c r="E399" i="71" s="1"/>
  <c r="E400" i="71" s="1"/>
  <c r="E401" i="71" s="1"/>
  <c r="E402" i="71" s="1"/>
  <c r="E403" i="71" s="1"/>
  <c r="E404" i="71" s="1"/>
  <c r="E405" i="71" s="1"/>
  <c r="E406" i="71" s="1"/>
  <c r="E407" i="71" s="1"/>
  <c r="E408" i="71" s="1"/>
  <c r="E409" i="71" s="1"/>
  <c r="E410" i="71" s="1"/>
  <c r="E411" i="71" s="1"/>
  <c r="E412" i="71" s="1"/>
  <c r="E413" i="71" s="1"/>
  <c r="E414" i="71" s="1"/>
  <c r="E415" i="71" s="1"/>
  <c r="E416" i="71" s="1"/>
  <c r="E417" i="71" s="1"/>
  <c r="E418" i="71" s="1"/>
  <c r="E419" i="71" s="1"/>
  <c r="E420" i="71" s="1"/>
  <c r="E421" i="71" s="1"/>
  <c r="E422" i="71" s="1"/>
  <c r="E423" i="71" s="1"/>
  <c r="E424" i="71" s="1"/>
  <c r="E425" i="71" s="1"/>
  <c r="E426" i="71" s="1"/>
  <c r="E427" i="71" s="1"/>
  <c r="E428" i="71" s="1"/>
  <c r="E429" i="71" s="1"/>
  <c r="E430" i="71" s="1"/>
  <c r="E431" i="71" s="1"/>
  <c r="E432" i="71" s="1"/>
  <c r="E433" i="71" s="1"/>
  <c r="E434" i="71" s="1"/>
  <c r="E435" i="71" s="1"/>
  <c r="E436" i="71" s="1"/>
  <c r="E437" i="71" s="1"/>
  <c r="E438" i="71" s="1"/>
  <c r="E439" i="71" s="1"/>
  <c r="E440" i="71" s="1"/>
  <c r="E441" i="71" s="1"/>
  <c r="E442" i="71" s="1"/>
  <c r="E443" i="71" s="1"/>
  <c r="E444" i="71" s="1"/>
  <c r="E445" i="71" s="1"/>
  <c r="E446" i="71" s="1"/>
  <c r="E447" i="71" s="1"/>
  <c r="E448" i="71" s="1"/>
  <c r="E449" i="71" s="1"/>
  <c r="E450" i="71" s="1"/>
  <c r="E451" i="71" s="1"/>
  <c r="E452" i="71" s="1"/>
  <c r="E453" i="71" s="1"/>
  <c r="E454" i="71" s="1"/>
  <c r="E455" i="71" s="1"/>
  <c r="E456" i="71" s="1"/>
  <c r="E457" i="71" s="1"/>
  <c r="E458" i="71" s="1"/>
  <c r="E459" i="71" s="1"/>
  <c r="E460" i="71" s="1"/>
  <c r="E461" i="71" s="1"/>
  <c r="E462" i="71" s="1"/>
  <c r="E463" i="71" s="1"/>
  <c r="E464" i="71" s="1"/>
  <c r="E465" i="71" s="1"/>
  <c r="E466" i="71" s="1"/>
  <c r="E467" i="71" s="1"/>
  <c r="E468" i="71" s="1"/>
  <c r="E469" i="71" s="1"/>
  <c r="E470" i="71" s="1"/>
  <c r="E471" i="71" s="1"/>
  <c r="E472" i="71" s="1"/>
  <c r="E473" i="71" s="1"/>
  <c r="E474" i="71" s="1"/>
  <c r="E475" i="71" s="1"/>
  <c r="E476" i="71" s="1"/>
  <c r="E477" i="71" s="1"/>
  <c r="E478" i="71" s="1"/>
  <c r="E479" i="71" s="1"/>
  <c r="E480" i="71" s="1"/>
  <c r="E481" i="71" s="1"/>
  <c r="E482" i="71" s="1"/>
  <c r="E483" i="71" s="1"/>
  <c r="E484" i="71" s="1"/>
  <c r="E485" i="71" s="1"/>
  <c r="E486" i="71" s="1"/>
  <c r="E487" i="71" s="1"/>
  <c r="E488" i="71" s="1"/>
  <c r="E489" i="71" s="1"/>
  <c r="E490" i="71" s="1"/>
  <c r="E491" i="71" s="1"/>
  <c r="E492" i="71" s="1"/>
  <c r="E493" i="71" s="1"/>
  <c r="E494" i="71" s="1"/>
  <c r="E495" i="71" s="1"/>
  <c r="E496" i="71" s="1"/>
  <c r="E497" i="71" s="1"/>
  <c r="E498" i="71" s="1"/>
  <c r="E499" i="71" s="1"/>
  <c r="E500" i="71" s="1"/>
  <c r="J1" i="71" s="1"/>
  <c r="J17" i="1" s="1"/>
  <c r="J2" i="71"/>
  <c r="J18" i="1" s="1"/>
  <c r="D79" i="27"/>
  <c r="J242" i="37" l="1"/>
  <c r="J243" i="37"/>
  <c r="J244" i="37"/>
  <c r="J241" i="37"/>
  <c r="J245" i="37" l="1"/>
  <c r="J246" i="37" s="1"/>
  <c r="H477" i="53"/>
  <c r="H478" i="53"/>
  <c r="H479" i="53"/>
  <c r="H480" i="53"/>
  <c r="H481" i="53"/>
  <c r="H482" i="53"/>
  <c r="H483" i="53"/>
  <c r="H484" i="53"/>
  <c r="H485" i="53"/>
  <c r="H486" i="53"/>
  <c r="H487" i="53"/>
  <c r="H488" i="53"/>
  <c r="H489" i="53"/>
  <c r="H490" i="53"/>
  <c r="H491" i="53"/>
  <c r="H492" i="53"/>
  <c r="H493" i="53"/>
  <c r="H494" i="53"/>
  <c r="H495" i="53"/>
  <c r="H496" i="53"/>
  <c r="H497" i="53"/>
  <c r="H498" i="53"/>
  <c r="H499" i="53"/>
  <c r="J477" i="53"/>
  <c r="J478" i="53"/>
  <c r="J479" i="53"/>
  <c r="J480" i="53"/>
  <c r="J481" i="53"/>
  <c r="J482" i="53"/>
  <c r="J483" i="53"/>
  <c r="J484" i="53"/>
  <c r="J485" i="53"/>
  <c r="J486" i="53"/>
  <c r="J487" i="53"/>
  <c r="J488" i="53"/>
  <c r="J489" i="53"/>
  <c r="J490" i="53"/>
  <c r="J491" i="53"/>
  <c r="J492" i="53"/>
  <c r="J493" i="53"/>
  <c r="J494" i="53"/>
  <c r="J495" i="53"/>
  <c r="J496" i="53"/>
  <c r="J497" i="53"/>
  <c r="J498" i="53"/>
  <c r="J499" i="53"/>
  <c r="J116" i="21"/>
  <c r="F11" i="70"/>
  <c r="F10" i="70"/>
  <c r="H8" i="70"/>
  <c r="F7" i="70"/>
  <c r="K81" i="24" l="1"/>
  <c r="G92" i="6" l="1"/>
  <c r="G93" i="6" s="1"/>
  <c r="G90" i="6"/>
  <c r="G89" i="6"/>
  <c r="F6" i="70" l="1"/>
  <c r="F4" i="70" l="1"/>
  <c r="J2" i="57" l="1"/>
  <c r="C239" i="37" l="1"/>
  <c r="C61" i="38" l="1"/>
  <c r="H459" i="53" l="1"/>
  <c r="H460" i="53"/>
  <c r="H461" i="53"/>
  <c r="H462" i="53"/>
  <c r="H463" i="53"/>
  <c r="H464" i="53"/>
  <c r="H465" i="53"/>
  <c r="H466" i="53"/>
  <c r="H467" i="53"/>
  <c r="H468" i="53"/>
  <c r="H469" i="53"/>
  <c r="H470" i="53"/>
  <c r="H471" i="53"/>
  <c r="H472" i="53"/>
  <c r="H473" i="53"/>
  <c r="H474" i="53"/>
  <c r="H475" i="53"/>
  <c r="H476" i="53"/>
  <c r="J459" i="53"/>
  <c r="J460" i="53"/>
  <c r="J461" i="53"/>
  <c r="J462" i="53"/>
  <c r="J463" i="53"/>
  <c r="J464" i="53"/>
  <c r="J465" i="53"/>
  <c r="J466" i="53"/>
  <c r="J467" i="53"/>
  <c r="J468" i="53"/>
  <c r="J469" i="53"/>
  <c r="J470" i="53"/>
  <c r="J471" i="53"/>
  <c r="J472" i="53"/>
  <c r="J473" i="53"/>
  <c r="J474" i="53"/>
  <c r="J475" i="53"/>
  <c r="J476" i="53"/>
  <c r="H452" i="53" l="1"/>
  <c r="H453" i="53"/>
  <c r="H454" i="53"/>
  <c r="H455" i="53"/>
  <c r="H456" i="53"/>
  <c r="H457" i="53"/>
  <c r="H458" i="53"/>
  <c r="J452" i="53"/>
  <c r="J453" i="53"/>
  <c r="J454" i="53"/>
  <c r="J455" i="53"/>
  <c r="J456" i="53"/>
  <c r="J457" i="53"/>
  <c r="J458" i="53"/>
  <c r="S36" i="59" l="1"/>
  <c r="F5" i="70" l="1"/>
  <c r="E12" i="52" l="1"/>
  <c r="H438" i="53" l="1"/>
  <c r="H439" i="53"/>
  <c r="H440" i="53"/>
  <c r="H441" i="53"/>
  <c r="H442" i="53"/>
  <c r="H443" i="53"/>
  <c r="H444" i="53"/>
  <c r="H445" i="53"/>
  <c r="H446" i="53"/>
  <c r="H447" i="53"/>
  <c r="H448" i="53"/>
  <c r="H449" i="53"/>
  <c r="H450" i="53"/>
  <c r="H451" i="53"/>
  <c r="J438" i="53"/>
  <c r="J439" i="53"/>
  <c r="J440" i="53"/>
  <c r="J441" i="53"/>
  <c r="J442" i="53"/>
  <c r="J443" i="53"/>
  <c r="J444" i="53"/>
  <c r="J445" i="53"/>
  <c r="J446" i="53"/>
  <c r="J447" i="53"/>
  <c r="J448" i="53"/>
  <c r="J449" i="53"/>
  <c r="J450" i="53"/>
  <c r="J451" i="53"/>
  <c r="H69" i="55" l="1"/>
  <c r="F69" i="55"/>
  <c r="O2" i="70"/>
  <c r="B6" i="1" s="1"/>
  <c r="L526" i="70"/>
  <c r="L527" i="70" s="1"/>
  <c r="V525" i="70"/>
  <c r="V526" i="70" s="1"/>
  <c r="V527" i="70" s="1"/>
  <c r="V528" i="70" s="1"/>
  <c r="V529" i="70" s="1"/>
  <c r="V530" i="70" s="1"/>
  <c r="V531" i="70" s="1"/>
  <c r="N513" i="70"/>
  <c r="M504" i="70"/>
  <c r="L500" i="70"/>
  <c r="K500" i="70"/>
  <c r="L499" i="70"/>
  <c r="K499" i="70"/>
  <c r="L498" i="70"/>
  <c r="K498" i="70"/>
  <c r="L497" i="70"/>
  <c r="K497" i="70"/>
  <c r="L496" i="70"/>
  <c r="K496" i="70"/>
  <c r="L495" i="70"/>
  <c r="K495" i="70"/>
  <c r="L494" i="70"/>
  <c r="K494" i="70"/>
  <c r="L493" i="70"/>
  <c r="K493" i="70"/>
  <c r="L492" i="70"/>
  <c r="K492" i="70"/>
  <c r="L491" i="70"/>
  <c r="K491" i="70"/>
  <c r="L490" i="70"/>
  <c r="K490" i="70"/>
  <c r="L489" i="70"/>
  <c r="K489" i="70"/>
  <c r="L488" i="70"/>
  <c r="K488" i="70"/>
  <c r="L487" i="70"/>
  <c r="K487" i="70"/>
  <c r="L486" i="70"/>
  <c r="K486" i="70"/>
  <c r="L485" i="70"/>
  <c r="K485" i="70"/>
  <c r="L484" i="70"/>
  <c r="K484" i="70"/>
  <c r="L483" i="70"/>
  <c r="K483" i="70"/>
  <c r="L482" i="70"/>
  <c r="K482" i="70"/>
  <c r="L481" i="70"/>
  <c r="K481" i="70"/>
  <c r="L480" i="70"/>
  <c r="K480" i="70"/>
  <c r="L479" i="70"/>
  <c r="K479" i="70"/>
  <c r="L478" i="70"/>
  <c r="K478" i="70"/>
  <c r="L477" i="70"/>
  <c r="K477" i="70"/>
  <c r="L476" i="70"/>
  <c r="K476" i="70"/>
  <c r="L475" i="70"/>
  <c r="K475" i="70"/>
  <c r="L474" i="70"/>
  <c r="K474" i="70"/>
  <c r="L473" i="70"/>
  <c r="K473" i="70"/>
  <c r="L472" i="70"/>
  <c r="K472" i="70"/>
  <c r="L471" i="70"/>
  <c r="K471" i="70"/>
  <c r="L470" i="70"/>
  <c r="K470" i="70"/>
  <c r="L469" i="70"/>
  <c r="K469" i="70"/>
  <c r="L468" i="70"/>
  <c r="K468" i="70"/>
  <c r="L467" i="70"/>
  <c r="K467" i="70"/>
  <c r="L466" i="70"/>
  <c r="K466" i="70"/>
  <c r="L465" i="70"/>
  <c r="K465" i="70"/>
  <c r="L464" i="70"/>
  <c r="K464" i="70"/>
  <c r="L463" i="70"/>
  <c r="K463" i="70"/>
  <c r="L462" i="70"/>
  <c r="K462" i="70"/>
  <c r="L461" i="70"/>
  <c r="K461" i="70"/>
  <c r="L460" i="70"/>
  <c r="K460" i="70"/>
  <c r="L459" i="70"/>
  <c r="K459" i="70"/>
  <c r="L458" i="70"/>
  <c r="K458" i="70"/>
  <c r="L457" i="70"/>
  <c r="K457" i="70"/>
  <c r="L456" i="70"/>
  <c r="K456" i="70"/>
  <c r="L455" i="70"/>
  <c r="K455" i="70"/>
  <c r="L454" i="70"/>
  <c r="K454" i="70"/>
  <c r="L453" i="70"/>
  <c r="K453" i="70"/>
  <c r="L452" i="70"/>
  <c r="K452" i="70"/>
  <c r="L451" i="70"/>
  <c r="K451" i="70"/>
  <c r="L450" i="70"/>
  <c r="K450" i="70"/>
  <c r="L449" i="70"/>
  <c r="K449" i="70"/>
  <c r="L448" i="70"/>
  <c r="K448" i="70"/>
  <c r="L447" i="70"/>
  <c r="K447" i="70"/>
  <c r="L446" i="70"/>
  <c r="K446" i="70"/>
  <c r="L445" i="70"/>
  <c r="K445" i="70"/>
  <c r="L444" i="70"/>
  <c r="K444" i="70"/>
  <c r="L443" i="70"/>
  <c r="K443" i="70"/>
  <c r="L442" i="70"/>
  <c r="K442" i="70"/>
  <c r="L441" i="70"/>
  <c r="K441" i="70"/>
  <c r="L440" i="70"/>
  <c r="K440" i="70"/>
  <c r="L439" i="70"/>
  <c r="K439" i="70"/>
  <c r="L438" i="70"/>
  <c r="K438" i="70"/>
  <c r="L437" i="70"/>
  <c r="K437" i="70"/>
  <c r="L436" i="70"/>
  <c r="K436" i="70"/>
  <c r="L435" i="70"/>
  <c r="K435" i="70"/>
  <c r="L434" i="70"/>
  <c r="K434" i="70"/>
  <c r="L433" i="70"/>
  <c r="K433" i="70"/>
  <c r="L432" i="70"/>
  <c r="K432" i="70"/>
  <c r="L431" i="70"/>
  <c r="K431" i="70"/>
  <c r="L430" i="70"/>
  <c r="K430" i="70"/>
  <c r="L429" i="70"/>
  <c r="K429" i="70"/>
  <c r="L428" i="70"/>
  <c r="K428" i="70"/>
  <c r="L427" i="70"/>
  <c r="K427" i="70"/>
  <c r="L426" i="70"/>
  <c r="K426" i="70"/>
  <c r="L425" i="70"/>
  <c r="K425" i="70"/>
  <c r="L424" i="70"/>
  <c r="K424" i="70"/>
  <c r="L423" i="70"/>
  <c r="K423" i="70"/>
  <c r="L422" i="70"/>
  <c r="K422" i="70"/>
  <c r="L421" i="70"/>
  <c r="K421" i="70"/>
  <c r="L420" i="70"/>
  <c r="K420" i="70"/>
  <c r="L419" i="70"/>
  <c r="K419" i="70"/>
  <c r="L418" i="70"/>
  <c r="K418" i="70"/>
  <c r="L417" i="70"/>
  <c r="K417" i="70"/>
  <c r="L416" i="70"/>
  <c r="K416" i="70"/>
  <c r="L415" i="70"/>
  <c r="K415" i="70"/>
  <c r="L414" i="70"/>
  <c r="K414" i="70"/>
  <c r="L413" i="70"/>
  <c r="K413" i="70"/>
  <c r="L412" i="70"/>
  <c r="K412" i="70"/>
  <c r="L411" i="70"/>
  <c r="K411" i="70"/>
  <c r="L410" i="70"/>
  <c r="K410" i="70"/>
  <c r="L409" i="70"/>
  <c r="K409" i="70"/>
  <c r="L408" i="70"/>
  <c r="K408" i="70"/>
  <c r="L407" i="70"/>
  <c r="K407" i="70"/>
  <c r="L406" i="70"/>
  <c r="K406" i="70"/>
  <c r="L405" i="70"/>
  <c r="K405" i="70"/>
  <c r="L404" i="70"/>
  <c r="K404" i="70"/>
  <c r="L403" i="70"/>
  <c r="K403" i="70"/>
  <c r="L402" i="70"/>
  <c r="K402" i="70"/>
  <c r="L401" i="70"/>
  <c r="K401" i="70"/>
  <c r="L400" i="70"/>
  <c r="K400" i="70"/>
  <c r="L399" i="70"/>
  <c r="K399" i="70"/>
  <c r="L398" i="70"/>
  <c r="K398" i="70"/>
  <c r="L397" i="70"/>
  <c r="K397" i="70"/>
  <c r="L396" i="70"/>
  <c r="K396" i="70"/>
  <c r="L395" i="70"/>
  <c r="K395" i="70"/>
  <c r="L394" i="70"/>
  <c r="K394" i="70"/>
  <c r="L393" i="70"/>
  <c r="K393" i="70"/>
  <c r="L392" i="70"/>
  <c r="K392" i="70"/>
  <c r="L391" i="70"/>
  <c r="K391" i="70"/>
  <c r="L390" i="70"/>
  <c r="K390" i="70"/>
  <c r="L389" i="70"/>
  <c r="K389" i="70"/>
  <c r="L388" i="70"/>
  <c r="K388" i="70"/>
  <c r="L387" i="70"/>
  <c r="K387" i="70"/>
  <c r="L386" i="70"/>
  <c r="K386" i="70"/>
  <c r="L385" i="70"/>
  <c r="K385" i="70"/>
  <c r="L384" i="70"/>
  <c r="K384" i="70"/>
  <c r="L383" i="70"/>
  <c r="K383" i="70"/>
  <c r="L382" i="70"/>
  <c r="K382" i="70"/>
  <c r="L381" i="70"/>
  <c r="K381" i="70"/>
  <c r="L380" i="70"/>
  <c r="K380" i="70"/>
  <c r="L379" i="70"/>
  <c r="K379" i="70"/>
  <c r="L378" i="70"/>
  <c r="K378" i="70"/>
  <c r="L377" i="70"/>
  <c r="K377" i="70"/>
  <c r="L376" i="70"/>
  <c r="K376" i="70"/>
  <c r="L375" i="70"/>
  <c r="K375" i="70"/>
  <c r="L374" i="70"/>
  <c r="K374" i="70"/>
  <c r="L373" i="70"/>
  <c r="K373" i="70"/>
  <c r="L372" i="70"/>
  <c r="K372" i="70"/>
  <c r="L371" i="70"/>
  <c r="K371" i="70"/>
  <c r="L370" i="70"/>
  <c r="K370" i="70"/>
  <c r="L369" i="70"/>
  <c r="K369" i="70"/>
  <c r="L368" i="70"/>
  <c r="K368" i="70"/>
  <c r="L367" i="70"/>
  <c r="K367" i="70"/>
  <c r="L366" i="70"/>
  <c r="K366" i="70"/>
  <c r="L365" i="70"/>
  <c r="K365" i="70"/>
  <c r="L364" i="70"/>
  <c r="K364" i="70"/>
  <c r="L363" i="70"/>
  <c r="K363" i="70"/>
  <c r="L362" i="70"/>
  <c r="K362" i="70"/>
  <c r="L361" i="70"/>
  <c r="K361" i="70"/>
  <c r="L360" i="70"/>
  <c r="K360" i="70"/>
  <c r="L359" i="70"/>
  <c r="K359" i="70"/>
  <c r="L358" i="70"/>
  <c r="K358" i="70"/>
  <c r="L357" i="70"/>
  <c r="K357" i="70"/>
  <c r="L356" i="70"/>
  <c r="K356" i="70"/>
  <c r="L355" i="70"/>
  <c r="K355" i="70"/>
  <c r="L354" i="70"/>
  <c r="K354" i="70"/>
  <c r="L353" i="70"/>
  <c r="K353" i="70"/>
  <c r="L352" i="70"/>
  <c r="K352" i="70"/>
  <c r="L351" i="70"/>
  <c r="K351" i="70"/>
  <c r="L350" i="70"/>
  <c r="K350" i="70"/>
  <c r="L349" i="70"/>
  <c r="K349" i="70"/>
  <c r="L348" i="70"/>
  <c r="K348" i="70"/>
  <c r="L347" i="70"/>
  <c r="K347" i="70"/>
  <c r="L346" i="70"/>
  <c r="K346" i="70"/>
  <c r="L345" i="70"/>
  <c r="K345" i="70"/>
  <c r="L344" i="70"/>
  <c r="K344" i="70"/>
  <c r="L343" i="70"/>
  <c r="K343" i="70"/>
  <c r="L342" i="70"/>
  <c r="K342" i="70"/>
  <c r="L341" i="70"/>
  <c r="K341" i="70"/>
  <c r="L340" i="70"/>
  <c r="K340" i="70"/>
  <c r="L339" i="70"/>
  <c r="K339" i="70"/>
  <c r="L338" i="70"/>
  <c r="K338" i="70"/>
  <c r="L337" i="70"/>
  <c r="K337" i="70"/>
  <c r="L336" i="70"/>
  <c r="K336" i="70"/>
  <c r="L335" i="70"/>
  <c r="K335" i="70"/>
  <c r="L334" i="70"/>
  <c r="K334" i="70"/>
  <c r="L333" i="70"/>
  <c r="K333" i="70"/>
  <c r="L332" i="70"/>
  <c r="K332" i="70"/>
  <c r="L331" i="70"/>
  <c r="K331" i="70"/>
  <c r="L330" i="70"/>
  <c r="K330" i="70"/>
  <c r="L329" i="70"/>
  <c r="K329" i="70"/>
  <c r="L328" i="70"/>
  <c r="K328" i="70"/>
  <c r="L327" i="70"/>
  <c r="K327" i="70"/>
  <c r="L326" i="70"/>
  <c r="K326" i="70"/>
  <c r="L325" i="70"/>
  <c r="K325" i="70"/>
  <c r="L324" i="70"/>
  <c r="K324" i="70"/>
  <c r="L323" i="70"/>
  <c r="K323" i="70"/>
  <c r="L322" i="70"/>
  <c r="K322" i="70"/>
  <c r="L321" i="70"/>
  <c r="K321" i="70"/>
  <c r="L320" i="70"/>
  <c r="K320" i="70"/>
  <c r="L319" i="70"/>
  <c r="K319" i="70"/>
  <c r="L318" i="70"/>
  <c r="K318" i="70"/>
  <c r="L317" i="70"/>
  <c r="K317" i="70"/>
  <c r="L316" i="70"/>
  <c r="K316" i="70"/>
  <c r="L315" i="70"/>
  <c r="K315" i="70"/>
  <c r="L314" i="70"/>
  <c r="K314" i="70"/>
  <c r="L313" i="70"/>
  <c r="K313" i="70"/>
  <c r="L312" i="70"/>
  <c r="K312" i="70"/>
  <c r="L311" i="70"/>
  <c r="K311" i="70"/>
  <c r="L310" i="70"/>
  <c r="K310" i="70"/>
  <c r="L309" i="70"/>
  <c r="K309" i="70"/>
  <c r="L308" i="70"/>
  <c r="K308" i="70"/>
  <c r="L307" i="70"/>
  <c r="K307" i="70"/>
  <c r="L306" i="70"/>
  <c r="K306" i="70"/>
  <c r="L305" i="70"/>
  <c r="K305" i="70"/>
  <c r="L304" i="70"/>
  <c r="K304" i="70"/>
  <c r="L303" i="70"/>
  <c r="K303" i="70"/>
  <c r="L302" i="70"/>
  <c r="K302" i="70"/>
  <c r="L301" i="70"/>
  <c r="K301" i="70"/>
  <c r="L300" i="70"/>
  <c r="K300" i="70"/>
  <c r="L299" i="70"/>
  <c r="K299" i="70"/>
  <c r="L298" i="70"/>
  <c r="K298" i="70"/>
  <c r="L297" i="70"/>
  <c r="K297" i="70"/>
  <c r="L296" i="70"/>
  <c r="K296" i="70"/>
  <c r="L295" i="70"/>
  <c r="K295" i="70"/>
  <c r="L294" i="70"/>
  <c r="K294" i="70"/>
  <c r="L293" i="70"/>
  <c r="K293" i="70"/>
  <c r="L292" i="70"/>
  <c r="K292" i="70"/>
  <c r="L291" i="70"/>
  <c r="K291" i="70"/>
  <c r="L290" i="70"/>
  <c r="K290" i="70"/>
  <c r="L289" i="70"/>
  <c r="K289" i="70"/>
  <c r="L288" i="70"/>
  <c r="K288" i="70"/>
  <c r="L287" i="70"/>
  <c r="K287" i="70"/>
  <c r="L286" i="70"/>
  <c r="K286" i="70"/>
  <c r="L285" i="70"/>
  <c r="K285" i="70"/>
  <c r="L284" i="70"/>
  <c r="K284" i="70"/>
  <c r="L283" i="70"/>
  <c r="K283" i="70"/>
  <c r="L282" i="70"/>
  <c r="K282" i="70"/>
  <c r="L281" i="70"/>
  <c r="K281" i="70"/>
  <c r="L280" i="70"/>
  <c r="K280" i="70"/>
  <c r="L279" i="70"/>
  <c r="K279" i="70"/>
  <c r="L278" i="70"/>
  <c r="K278" i="70"/>
  <c r="L277" i="70"/>
  <c r="K277" i="70"/>
  <c r="L276" i="70"/>
  <c r="K276" i="70"/>
  <c r="L275" i="70"/>
  <c r="K275" i="70"/>
  <c r="L274" i="70"/>
  <c r="K274" i="70"/>
  <c r="L273" i="70"/>
  <c r="K273" i="70"/>
  <c r="L272" i="70"/>
  <c r="K272" i="70"/>
  <c r="L271" i="70"/>
  <c r="K271" i="70"/>
  <c r="L270" i="70"/>
  <c r="K270" i="70"/>
  <c r="L269" i="70"/>
  <c r="K269" i="70"/>
  <c r="L268" i="70"/>
  <c r="K268" i="70"/>
  <c r="L267" i="70"/>
  <c r="K267" i="70"/>
  <c r="L266" i="70"/>
  <c r="K266" i="70"/>
  <c r="L265" i="70"/>
  <c r="K265" i="70"/>
  <c r="L264" i="70"/>
  <c r="K264" i="70"/>
  <c r="L263" i="70"/>
  <c r="K263" i="70"/>
  <c r="L262" i="70"/>
  <c r="K262" i="70"/>
  <c r="L261" i="70"/>
  <c r="K261" i="70"/>
  <c r="L260" i="70"/>
  <c r="K260" i="70"/>
  <c r="L259" i="70"/>
  <c r="K259" i="70"/>
  <c r="L258" i="70"/>
  <c r="K258" i="70"/>
  <c r="L257" i="70"/>
  <c r="K257" i="70"/>
  <c r="L256" i="70"/>
  <c r="K256" i="70"/>
  <c r="L255" i="70"/>
  <c r="K255" i="70"/>
  <c r="L254" i="70"/>
  <c r="K254" i="70"/>
  <c r="L253" i="70"/>
  <c r="K253" i="70"/>
  <c r="L252" i="70"/>
  <c r="K252" i="70"/>
  <c r="L251" i="70"/>
  <c r="K251" i="70"/>
  <c r="L250" i="70"/>
  <c r="K250" i="70"/>
  <c r="L249" i="70"/>
  <c r="K249" i="70"/>
  <c r="L248" i="70"/>
  <c r="K248" i="70"/>
  <c r="L247" i="70"/>
  <c r="K247" i="70"/>
  <c r="L246" i="70"/>
  <c r="K246" i="70"/>
  <c r="L245" i="70"/>
  <c r="K245" i="70"/>
  <c r="L244" i="70"/>
  <c r="K244" i="70"/>
  <c r="L243" i="70"/>
  <c r="K243" i="70"/>
  <c r="L242" i="70"/>
  <c r="K242" i="70"/>
  <c r="L241" i="70"/>
  <c r="K241" i="70"/>
  <c r="L240" i="70"/>
  <c r="K240" i="70"/>
  <c r="L239" i="70"/>
  <c r="K239" i="70"/>
  <c r="L238" i="70"/>
  <c r="K238" i="70"/>
  <c r="L237" i="70"/>
  <c r="K237" i="70"/>
  <c r="L236" i="70"/>
  <c r="K236" i="70"/>
  <c r="L235" i="70"/>
  <c r="K235" i="70"/>
  <c r="L234" i="70"/>
  <c r="K234" i="70"/>
  <c r="L233" i="70"/>
  <c r="K233" i="70"/>
  <c r="L232" i="70"/>
  <c r="K232" i="70"/>
  <c r="L231" i="70"/>
  <c r="K231" i="70"/>
  <c r="L230" i="70"/>
  <c r="K230" i="70"/>
  <c r="L229" i="70"/>
  <c r="K229" i="70"/>
  <c r="L228" i="70"/>
  <c r="K228" i="70"/>
  <c r="L227" i="70"/>
  <c r="K227" i="70"/>
  <c r="L226" i="70"/>
  <c r="K226" i="70"/>
  <c r="L225" i="70"/>
  <c r="K225" i="70"/>
  <c r="L224" i="70"/>
  <c r="K224" i="70"/>
  <c r="L223" i="70"/>
  <c r="K223" i="70"/>
  <c r="L222" i="70"/>
  <c r="K222" i="70"/>
  <c r="L221" i="70"/>
  <c r="K221" i="70"/>
  <c r="L220" i="70"/>
  <c r="K220" i="70"/>
  <c r="L219" i="70"/>
  <c r="K219" i="70"/>
  <c r="L218" i="70"/>
  <c r="K218" i="70"/>
  <c r="L217" i="70"/>
  <c r="K217" i="70"/>
  <c r="L216" i="70"/>
  <c r="K216" i="70"/>
  <c r="L215" i="70"/>
  <c r="K215" i="70"/>
  <c r="L214" i="70"/>
  <c r="K214" i="70"/>
  <c r="L213" i="70"/>
  <c r="K213" i="70"/>
  <c r="L212" i="70"/>
  <c r="K212" i="70"/>
  <c r="L211" i="70"/>
  <c r="K211" i="70"/>
  <c r="L210" i="70"/>
  <c r="K210" i="70"/>
  <c r="L209" i="70"/>
  <c r="K209" i="70"/>
  <c r="L208" i="70"/>
  <c r="K208" i="70"/>
  <c r="L207" i="70"/>
  <c r="K207" i="70"/>
  <c r="L206" i="70"/>
  <c r="K206" i="70"/>
  <c r="L205" i="70"/>
  <c r="K205" i="70"/>
  <c r="L204" i="70"/>
  <c r="K204" i="70"/>
  <c r="L203" i="70"/>
  <c r="K203" i="70"/>
  <c r="L202" i="70"/>
  <c r="K202" i="70"/>
  <c r="L201" i="70"/>
  <c r="K201" i="70"/>
  <c r="L200" i="70"/>
  <c r="K200" i="70"/>
  <c r="L199" i="70"/>
  <c r="K199" i="70"/>
  <c r="L198" i="70"/>
  <c r="K198" i="70"/>
  <c r="L197" i="70"/>
  <c r="K197" i="70"/>
  <c r="L196" i="70"/>
  <c r="K196" i="70"/>
  <c r="L195" i="70"/>
  <c r="K195" i="70"/>
  <c r="L194" i="70"/>
  <c r="K194" i="70"/>
  <c r="L193" i="70"/>
  <c r="K193" i="70"/>
  <c r="L192" i="70"/>
  <c r="K192" i="70"/>
  <c r="L191" i="70"/>
  <c r="K191" i="70"/>
  <c r="L190" i="70"/>
  <c r="K190" i="70"/>
  <c r="L189" i="70"/>
  <c r="K189" i="70"/>
  <c r="L188" i="70"/>
  <c r="K188" i="70"/>
  <c r="L187" i="70"/>
  <c r="K187" i="70"/>
  <c r="L186" i="70"/>
  <c r="K186" i="70"/>
  <c r="L185" i="70"/>
  <c r="K185" i="70"/>
  <c r="L184" i="70"/>
  <c r="K184" i="70"/>
  <c r="L183" i="70"/>
  <c r="K183" i="70"/>
  <c r="L182" i="70"/>
  <c r="K182" i="70"/>
  <c r="L181" i="70"/>
  <c r="K181" i="70"/>
  <c r="L180" i="70"/>
  <c r="K180" i="70"/>
  <c r="L179" i="70"/>
  <c r="K179" i="70"/>
  <c r="L178" i="70"/>
  <c r="K178" i="70"/>
  <c r="L177" i="70"/>
  <c r="K177" i="70"/>
  <c r="L176" i="70"/>
  <c r="K176" i="70"/>
  <c r="L175" i="70"/>
  <c r="K175" i="70"/>
  <c r="L174" i="70"/>
  <c r="K174" i="70"/>
  <c r="L173" i="70"/>
  <c r="K173" i="70"/>
  <c r="L172" i="70"/>
  <c r="K172" i="70"/>
  <c r="L171" i="70"/>
  <c r="K171" i="70"/>
  <c r="L170" i="70"/>
  <c r="K170" i="70"/>
  <c r="L169" i="70"/>
  <c r="K169" i="70"/>
  <c r="L168" i="70"/>
  <c r="K168" i="70"/>
  <c r="L167" i="70"/>
  <c r="K167" i="70"/>
  <c r="L166" i="70"/>
  <c r="K166" i="70"/>
  <c r="L165" i="70"/>
  <c r="K165" i="70"/>
  <c r="L164" i="70"/>
  <c r="K164" i="70"/>
  <c r="L163" i="70"/>
  <c r="K163" i="70"/>
  <c r="L162" i="70"/>
  <c r="K162" i="70"/>
  <c r="L161" i="70"/>
  <c r="K161" i="70"/>
  <c r="L160" i="70"/>
  <c r="K160" i="70"/>
  <c r="L159" i="70"/>
  <c r="K159" i="70"/>
  <c r="L158" i="70"/>
  <c r="K158" i="70"/>
  <c r="L157" i="70"/>
  <c r="K157" i="70"/>
  <c r="L156" i="70"/>
  <c r="K156" i="70"/>
  <c r="L155" i="70"/>
  <c r="K155" i="70"/>
  <c r="S154" i="70"/>
  <c r="L154" i="70"/>
  <c r="K154" i="70"/>
  <c r="S153" i="70"/>
  <c r="L153" i="70"/>
  <c r="K153" i="70"/>
  <c r="S152" i="70"/>
  <c r="O152" i="70"/>
  <c r="O153" i="70" s="1"/>
  <c r="O155" i="70" s="1"/>
  <c r="L152" i="70"/>
  <c r="K152" i="70"/>
  <c r="L151" i="70"/>
  <c r="K151" i="70"/>
  <c r="L150" i="70"/>
  <c r="K150" i="70"/>
  <c r="L149" i="70"/>
  <c r="K149" i="70"/>
  <c r="L148" i="70"/>
  <c r="K148" i="70"/>
  <c r="L147" i="70"/>
  <c r="K147" i="70"/>
  <c r="L146" i="70"/>
  <c r="K146" i="70"/>
  <c r="L145" i="70"/>
  <c r="K145" i="70"/>
  <c r="L144" i="70"/>
  <c r="K144" i="70"/>
  <c r="L143" i="70"/>
  <c r="K143" i="70"/>
  <c r="L142" i="70"/>
  <c r="K142" i="70"/>
  <c r="L141" i="70"/>
  <c r="K141" i="70"/>
  <c r="L140" i="70"/>
  <c r="K140" i="70"/>
  <c r="L139" i="70"/>
  <c r="K139" i="70"/>
  <c r="L138" i="70"/>
  <c r="K138" i="70"/>
  <c r="L137" i="70"/>
  <c r="K137" i="70"/>
  <c r="L136" i="70"/>
  <c r="K136" i="70"/>
  <c r="L135" i="70"/>
  <c r="K135" i="70"/>
  <c r="L134" i="70"/>
  <c r="K134" i="70"/>
  <c r="L133" i="70"/>
  <c r="K133" i="70"/>
  <c r="L132" i="70"/>
  <c r="K132" i="70"/>
  <c r="L131" i="70"/>
  <c r="K131" i="70"/>
  <c r="L130" i="70"/>
  <c r="K130" i="70"/>
  <c r="L129" i="70"/>
  <c r="K129" i="70"/>
  <c r="L128" i="70"/>
  <c r="K128" i="70"/>
  <c r="L127" i="70"/>
  <c r="K127" i="70"/>
  <c r="L126" i="70"/>
  <c r="K126" i="70"/>
  <c r="L125" i="70"/>
  <c r="K125" i="70"/>
  <c r="L124" i="70"/>
  <c r="K124" i="70"/>
  <c r="L123" i="70"/>
  <c r="K123" i="70"/>
  <c r="L122" i="70"/>
  <c r="K122" i="70"/>
  <c r="L121" i="70"/>
  <c r="K121" i="70"/>
  <c r="L120" i="70"/>
  <c r="K120" i="70"/>
  <c r="L119" i="70"/>
  <c r="K119" i="70"/>
  <c r="L118" i="70"/>
  <c r="K118" i="70"/>
  <c r="L117" i="70"/>
  <c r="K117" i="70"/>
  <c r="L116" i="70"/>
  <c r="K116" i="70"/>
  <c r="L115" i="70"/>
  <c r="K115" i="70"/>
  <c r="L114" i="70"/>
  <c r="K114" i="70"/>
  <c r="L113" i="70"/>
  <c r="K113" i="70"/>
  <c r="L112" i="70"/>
  <c r="K112" i="70"/>
  <c r="L111" i="70"/>
  <c r="K111" i="70"/>
  <c r="L110" i="70"/>
  <c r="K110" i="70"/>
  <c r="L109" i="70"/>
  <c r="K109" i="70"/>
  <c r="L108" i="70"/>
  <c r="K108" i="70"/>
  <c r="L107" i="70"/>
  <c r="K107" i="70"/>
  <c r="L106" i="70"/>
  <c r="K106" i="70"/>
  <c r="L105" i="70"/>
  <c r="K105" i="70"/>
  <c r="L104" i="70"/>
  <c r="K104" i="70"/>
  <c r="L103" i="70"/>
  <c r="K103" i="70"/>
  <c r="L102" i="70"/>
  <c r="K102" i="70"/>
  <c r="L101" i="70"/>
  <c r="K101" i="70"/>
  <c r="L100" i="70"/>
  <c r="K100" i="70"/>
  <c r="L99" i="70"/>
  <c r="K99" i="70"/>
  <c r="L98" i="70"/>
  <c r="K98" i="70"/>
  <c r="L97" i="70"/>
  <c r="K97" i="70"/>
  <c r="L96" i="70"/>
  <c r="K96" i="70"/>
  <c r="L95" i="70"/>
  <c r="K95" i="70"/>
  <c r="L94" i="70"/>
  <c r="K94" i="70"/>
  <c r="L93" i="70"/>
  <c r="K93" i="70"/>
  <c r="L92" i="70"/>
  <c r="K92" i="70"/>
  <c r="L91" i="70"/>
  <c r="K91" i="70"/>
  <c r="L90" i="70"/>
  <c r="K90" i="70"/>
  <c r="L89" i="70"/>
  <c r="K89" i="70"/>
  <c r="L88" i="70"/>
  <c r="K88" i="70"/>
  <c r="L87" i="70"/>
  <c r="K87" i="70"/>
  <c r="L86" i="70"/>
  <c r="K86" i="70"/>
  <c r="L85" i="70"/>
  <c r="K85" i="70"/>
  <c r="L84" i="70"/>
  <c r="K84" i="70"/>
  <c r="L83" i="70"/>
  <c r="K83" i="70"/>
  <c r="L82" i="70"/>
  <c r="K82" i="70"/>
  <c r="L81" i="70"/>
  <c r="K81" i="70"/>
  <c r="L80" i="70"/>
  <c r="K80" i="70"/>
  <c r="L79" i="70"/>
  <c r="K79" i="70"/>
  <c r="L78" i="70"/>
  <c r="K78" i="70"/>
  <c r="L77" i="70"/>
  <c r="K77" i="70"/>
  <c r="L76" i="70"/>
  <c r="K76" i="70"/>
  <c r="L75" i="70"/>
  <c r="K75" i="70"/>
  <c r="L74" i="70"/>
  <c r="K74" i="70"/>
  <c r="L73" i="70"/>
  <c r="K73" i="70"/>
  <c r="L72" i="70"/>
  <c r="K72" i="70"/>
  <c r="L71" i="70"/>
  <c r="K71" i="70"/>
  <c r="L70" i="70"/>
  <c r="K70" i="70"/>
  <c r="L69" i="70"/>
  <c r="K69" i="70"/>
  <c r="L67" i="70"/>
  <c r="K67" i="70"/>
  <c r="L66" i="70"/>
  <c r="K66" i="70"/>
  <c r="L65" i="70"/>
  <c r="K65" i="70"/>
  <c r="L64" i="70"/>
  <c r="K64" i="70"/>
  <c r="L63" i="70"/>
  <c r="K63" i="70"/>
  <c r="L62" i="70"/>
  <c r="K62" i="70"/>
  <c r="L61" i="70"/>
  <c r="K61" i="70"/>
  <c r="L60" i="70"/>
  <c r="K60" i="70"/>
  <c r="L59" i="70"/>
  <c r="K59" i="70"/>
  <c r="L58" i="70"/>
  <c r="K58" i="70"/>
  <c r="L57" i="70"/>
  <c r="K57" i="70"/>
  <c r="L56" i="70"/>
  <c r="K56" i="70"/>
  <c r="L55" i="70"/>
  <c r="K55" i="70"/>
  <c r="L54" i="70"/>
  <c r="K54" i="70"/>
  <c r="K53" i="70"/>
  <c r="L53" i="70"/>
  <c r="K52" i="70"/>
  <c r="L52" i="70"/>
  <c r="L51" i="70"/>
  <c r="K51" i="70"/>
  <c r="L50" i="70"/>
  <c r="K50" i="70"/>
  <c r="K49" i="70"/>
  <c r="L49" i="70"/>
  <c r="L48" i="70"/>
  <c r="K48" i="70"/>
  <c r="L47" i="70"/>
  <c r="K47" i="70"/>
  <c r="L46" i="70"/>
  <c r="K46" i="70"/>
  <c r="L45" i="70"/>
  <c r="K45" i="70"/>
  <c r="L44" i="70"/>
  <c r="L509" i="70"/>
  <c r="L43" i="70"/>
  <c r="K43" i="70"/>
  <c r="L42" i="70"/>
  <c r="K42" i="70"/>
  <c r="L41" i="70"/>
  <c r="K41" i="70"/>
  <c r="L40" i="70"/>
  <c r="K40" i="70"/>
  <c r="L39" i="70"/>
  <c r="K39" i="70"/>
  <c r="K38" i="70"/>
  <c r="L38" i="70"/>
  <c r="L37" i="70"/>
  <c r="K37" i="70"/>
  <c r="L36" i="70"/>
  <c r="K36" i="70"/>
  <c r="L35" i="70"/>
  <c r="K35" i="70"/>
  <c r="L34" i="70"/>
  <c r="K34" i="70"/>
  <c r="L33" i="70"/>
  <c r="K33" i="70"/>
  <c r="L32" i="70"/>
  <c r="K32" i="70"/>
  <c r="L31" i="70"/>
  <c r="K31" i="70"/>
  <c r="L30" i="70"/>
  <c r="K30" i="70"/>
  <c r="L29" i="70"/>
  <c r="K29" i="70"/>
  <c r="L28" i="70"/>
  <c r="K28" i="70"/>
  <c r="K27" i="70"/>
  <c r="L27" i="70"/>
  <c r="L26" i="70"/>
  <c r="K26" i="70"/>
  <c r="R25" i="70"/>
  <c r="K25" i="70"/>
  <c r="L25" i="70"/>
  <c r="R24" i="70"/>
  <c r="L24" i="70"/>
  <c r="K24" i="70"/>
  <c r="L23" i="70"/>
  <c r="K23" i="70"/>
  <c r="L22" i="70"/>
  <c r="K22" i="70"/>
  <c r="L21" i="70"/>
  <c r="K21" i="70"/>
  <c r="L20" i="70"/>
  <c r="K20" i="70"/>
  <c r="K19" i="70"/>
  <c r="L19" i="70"/>
  <c r="L18" i="70"/>
  <c r="L519" i="70" s="1"/>
  <c r="K18" i="70"/>
  <c r="L17" i="70"/>
  <c r="K17" i="70"/>
  <c r="L16" i="70"/>
  <c r="K16" i="70"/>
  <c r="L15" i="70"/>
  <c r="K15" i="70"/>
  <c r="R14" i="70"/>
  <c r="O14" i="70"/>
  <c r="O15" i="70" s="1"/>
  <c r="O17" i="70" s="1"/>
  <c r="L14" i="70"/>
  <c r="K14" i="70"/>
  <c r="L13" i="70"/>
  <c r="K13" i="70"/>
  <c r="L12" i="70"/>
  <c r="K12" i="70"/>
  <c r="L11" i="70"/>
  <c r="K11" i="70"/>
  <c r="L10" i="70"/>
  <c r="K10" i="70"/>
  <c r="L9" i="70"/>
  <c r="K9" i="70"/>
  <c r="L8" i="70"/>
  <c r="K8" i="70"/>
  <c r="L7" i="70"/>
  <c r="K7" i="70"/>
  <c r="L6" i="70"/>
  <c r="K6" i="70"/>
  <c r="L5" i="70"/>
  <c r="K5" i="70"/>
  <c r="K4" i="70"/>
  <c r="L4" i="70"/>
  <c r="AC3" i="70"/>
  <c r="AC4" i="70" s="1"/>
  <c r="I3" i="70"/>
  <c r="I4" i="70" s="1"/>
  <c r="I5" i="70" s="1"/>
  <c r="I6" i="70" s="1"/>
  <c r="I7" i="70" s="1"/>
  <c r="I8" i="70" s="1"/>
  <c r="I9" i="70" s="1"/>
  <c r="I10" i="70" s="1"/>
  <c r="I11" i="70" s="1"/>
  <c r="I12" i="70" s="1"/>
  <c r="I13" i="70" s="1"/>
  <c r="I14" i="70" s="1"/>
  <c r="I15" i="70" s="1"/>
  <c r="I16" i="70" s="1"/>
  <c r="I17" i="70" s="1"/>
  <c r="I18" i="70" s="1"/>
  <c r="I19" i="70" s="1"/>
  <c r="I20" i="70" s="1"/>
  <c r="I21" i="70" s="1"/>
  <c r="I22" i="70" s="1"/>
  <c r="I23" i="70" s="1"/>
  <c r="I24" i="70" s="1"/>
  <c r="I25" i="70" s="1"/>
  <c r="I26" i="70" s="1"/>
  <c r="I27" i="70" s="1"/>
  <c r="I28" i="70" s="1"/>
  <c r="I29" i="70" s="1"/>
  <c r="I30" i="70" s="1"/>
  <c r="I31" i="70" s="1"/>
  <c r="I32" i="70" s="1"/>
  <c r="I33" i="70" s="1"/>
  <c r="I34" i="70" s="1"/>
  <c r="I35" i="70" s="1"/>
  <c r="I36" i="70" s="1"/>
  <c r="I37" i="70" s="1"/>
  <c r="I38" i="70" s="1"/>
  <c r="I39" i="70" s="1"/>
  <c r="I40" i="70" s="1"/>
  <c r="I41" i="70" s="1"/>
  <c r="I42" i="70" s="1"/>
  <c r="I43" i="70" s="1"/>
  <c r="I44" i="70" s="1"/>
  <c r="I45" i="70" s="1"/>
  <c r="I46" i="70" s="1"/>
  <c r="I47" i="70" s="1"/>
  <c r="I48" i="70" s="1"/>
  <c r="I49" i="70" s="1"/>
  <c r="I50" i="70" s="1"/>
  <c r="I51" i="70" s="1"/>
  <c r="I52" i="70" s="1"/>
  <c r="I53" i="70" s="1"/>
  <c r="I54" i="70" s="1"/>
  <c r="I55" i="70" s="1"/>
  <c r="I56" i="70" s="1"/>
  <c r="I57" i="70" s="1"/>
  <c r="I58" i="70" s="1"/>
  <c r="I59" i="70" s="1"/>
  <c r="I60" i="70" s="1"/>
  <c r="I61" i="70" s="1"/>
  <c r="I62" i="70" s="1"/>
  <c r="I63" i="70" s="1"/>
  <c r="I64" i="70" s="1"/>
  <c r="I65" i="70" s="1"/>
  <c r="I66" i="70" s="1"/>
  <c r="I67" i="70" s="1"/>
  <c r="L3" i="70"/>
  <c r="L530" i="55"/>
  <c r="L529" i="55"/>
  <c r="L528" i="55"/>
  <c r="L527" i="55"/>
  <c r="L526" i="55"/>
  <c r="L509" i="55"/>
  <c r="R15" i="70" l="1"/>
  <c r="S18" i="70" s="1"/>
  <c r="K3" i="70"/>
  <c r="M505" i="70"/>
  <c r="K44" i="70"/>
  <c r="S155" i="70"/>
  <c r="S157" i="70" s="1"/>
  <c r="L529" i="70"/>
  <c r="L530" i="70" s="1"/>
  <c r="L528" i="70"/>
  <c r="H434" i="53"/>
  <c r="H435" i="53"/>
  <c r="H436" i="53"/>
  <c r="H437" i="53"/>
  <c r="J434" i="53"/>
  <c r="J435" i="53"/>
  <c r="J436" i="53"/>
  <c r="J437" i="53"/>
  <c r="R16" i="70" l="1"/>
  <c r="R17" i="70" s="1"/>
  <c r="R19" i="70" s="1"/>
  <c r="L68" i="70"/>
  <c r="K68" i="70"/>
  <c r="I68" i="70"/>
  <c r="I69" i="70" s="1"/>
  <c r="I70" i="70" s="1"/>
  <c r="I71" i="70" s="1"/>
  <c r="I72" i="70" s="1"/>
  <c r="I73" i="70" s="1"/>
  <c r="I74" i="70" s="1"/>
  <c r="I75" i="70" s="1"/>
  <c r="I76" i="70" s="1"/>
  <c r="I77" i="70" s="1"/>
  <c r="I78" i="70" s="1"/>
  <c r="I79" i="70" s="1"/>
  <c r="I80" i="70" s="1"/>
  <c r="I81" i="70" s="1"/>
  <c r="I82" i="70" s="1"/>
  <c r="I83" i="70" s="1"/>
  <c r="I84" i="70" s="1"/>
  <c r="I85" i="70" s="1"/>
  <c r="I86" i="70" s="1"/>
  <c r="I87" i="70" s="1"/>
  <c r="I88" i="70" s="1"/>
  <c r="I89" i="70" s="1"/>
  <c r="I90" i="70" s="1"/>
  <c r="I91" i="70" s="1"/>
  <c r="I92" i="70" s="1"/>
  <c r="I93" i="70" s="1"/>
  <c r="I94" i="70" s="1"/>
  <c r="I95" i="70" s="1"/>
  <c r="I96" i="70" s="1"/>
  <c r="I97" i="70" s="1"/>
  <c r="I98" i="70" s="1"/>
  <c r="I99" i="70" s="1"/>
  <c r="I100" i="70" s="1"/>
  <c r="I101" i="70" s="1"/>
  <c r="I102" i="70" s="1"/>
  <c r="I103" i="70" s="1"/>
  <c r="I104" i="70" s="1"/>
  <c r="I105" i="70" s="1"/>
  <c r="I106" i="70" s="1"/>
  <c r="I107" i="70" s="1"/>
  <c r="I108" i="70" s="1"/>
  <c r="I109" i="70" s="1"/>
  <c r="I110" i="70" s="1"/>
  <c r="I111" i="70" s="1"/>
  <c r="I112" i="70" s="1"/>
  <c r="I113" i="70" s="1"/>
  <c r="I114" i="70" s="1"/>
  <c r="I115" i="70" s="1"/>
  <c r="I116" i="70" s="1"/>
  <c r="I117" i="70" s="1"/>
  <c r="I118" i="70" s="1"/>
  <c r="I119" i="70" s="1"/>
  <c r="I120" i="70" s="1"/>
  <c r="I121" i="70" s="1"/>
  <c r="I122" i="70" s="1"/>
  <c r="I123" i="70" s="1"/>
  <c r="I124" i="70" s="1"/>
  <c r="I125" i="70" s="1"/>
  <c r="I126" i="70" s="1"/>
  <c r="I127" i="70" s="1"/>
  <c r="I128" i="70" s="1"/>
  <c r="I129" i="70" s="1"/>
  <c r="I130" i="70" s="1"/>
  <c r="I131" i="70" s="1"/>
  <c r="I132" i="70" s="1"/>
  <c r="I133" i="70" s="1"/>
  <c r="I134" i="70" s="1"/>
  <c r="I135" i="70" s="1"/>
  <c r="I136" i="70" s="1"/>
  <c r="I137" i="70" s="1"/>
  <c r="I138" i="70" s="1"/>
  <c r="I139" i="70" s="1"/>
  <c r="I140" i="70" s="1"/>
  <c r="I141" i="70" s="1"/>
  <c r="I142" i="70" s="1"/>
  <c r="I143" i="70" s="1"/>
  <c r="I144" i="70" s="1"/>
  <c r="I145" i="70" s="1"/>
  <c r="I146" i="70" s="1"/>
  <c r="I147" i="70" s="1"/>
  <c r="I148" i="70" s="1"/>
  <c r="I149" i="70" s="1"/>
  <c r="I150" i="70" s="1"/>
  <c r="I151" i="70" s="1"/>
  <c r="I152" i="70" s="1"/>
  <c r="I153" i="70" s="1"/>
  <c r="I154" i="70" s="1"/>
  <c r="I155" i="70" s="1"/>
  <c r="I156" i="70" s="1"/>
  <c r="I157" i="70" s="1"/>
  <c r="I158" i="70" s="1"/>
  <c r="I159" i="70" s="1"/>
  <c r="I160" i="70" s="1"/>
  <c r="I161" i="70" s="1"/>
  <c r="I162" i="70" s="1"/>
  <c r="I163" i="70" s="1"/>
  <c r="I164" i="70" s="1"/>
  <c r="I165" i="70" s="1"/>
  <c r="I166" i="70" s="1"/>
  <c r="I167" i="70" s="1"/>
  <c r="I168" i="70" s="1"/>
  <c r="I169" i="70" s="1"/>
  <c r="I170" i="70" s="1"/>
  <c r="I171" i="70" s="1"/>
  <c r="I172" i="70" s="1"/>
  <c r="I173" i="70" s="1"/>
  <c r="I174" i="70" s="1"/>
  <c r="I175" i="70" s="1"/>
  <c r="I176" i="70" s="1"/>
  <c r="I177" i="70" s="1"/>
  <c r="I178" i="70" s="1"/>
  <c r="I179" i="70" s="1"/>
  <c r="I180" i="70" s="1"/>
  <c r="I181" i="70" s="1"/>
  <c r="I182" i="70" s="1"/>
  <c r="I183" i="70" s="1"/>
  <c r="I184" i="70" s="1"/>
  <c r="I185" i="70" s="1"/>
  <c r="I186" i="70" s="1"/>
  <c r="I187" i="70" s="1"/>
  <c r="I188" i="70" s="1"/>
  <c r="I189" i="70" s="1"/>
  <c r="I190" i="70" s="1"/>
  <c r="I191" i="70" s="1"/>
  <c r="I192" i="70" s="1"/>
  <c r="I193" i="70" s="1"/>
  <c r="I194" i="70" s="1"/>
  <c r="I195" i="70" s="1"/>
  <c r="I196" i="70" s="1"/>
  <c r="I197" i="70" s="1"/>
  <c r="I198" i="70" s="1"/>
  <c r="I199" i="70" s="1"/>
  <c r="I200" i="70" s="1"/>
  <c r="I201" i="70" s="1"/>
  <c r="I202" i="70" s="1"/>
  <c r="I203" i="70" s="1"/>
  <c r="I204" i="70" s="1"/>
  <c r="I205" i="70" s="1"/>
  <c r="I206" i="70" s="1"/>
  <c r="I207" i="70" s="1"/>
  <c r="I208" i="70" s="1"/>
  <c r="I209" i="70" s="1"/>
  <c r="I210" i="70" s="1"/>
  <c r="I211" i="70" s="1"/>
  <c r="I212" i="70" s="1"/>
  <c r="I213" i="70" s="1"/>
  <c r="I214" i="70" s="1"/>
  <c r="I215" i="70" s="1"/>
  <c r="I216" i="70" s="1"/>
  <c r="I217" i="70" s="1"/>
  <c r="I218" i="70" s="1"/>
  <c r="I219" i="70" s="1"/>
  <c r="I220" i="70" s="1"/>
  <c r="I221" i="70" s="1"/>
  <c r="I222" i="70" s="1"/>
  <c r="I223" i="70" s="1"/>
  <c r="I224" i="70" s="1"/>
  <c r="I225" i="70" s="1"/>
  <c r="I226" i="70" s="1"/>
  <c r="I227" i="70" s="1"/>
  <c r="I228" i="70" s="1"/>
  <c r="I229" i="70" s="1"/>
  <c r="I230" i="70" s="1"/>
  <c r="I231" i="70" s="1"/>
  <c r="I232" i="70" s="1"/>
  <c r="I233" i="70" s="1"/>
  <c r="I234" i="70" s="1"/>
  <c r="I235" i="70" s="1"/>
  <c r="I236" i="70" s="1"/>
  <c r="I237" i="70" s="1"/>
  <c r="I238" i="70" s="1"/>
  <c r="I239" i="70" s="1"/>
  <c r="I240" i="70" s="1"/>
  <c r="I241" i="70" s="1"/>
  <c r="I242" i="70" s="1"/>
  <c r="I243" i="70" s="1"/>
  <c r="I244" i="70" s="1"/>
  <c r="I245" i="70" s="1"/>
  <c r="I246" i="70" s="1"/>
  <c r="I247" i="70" s="1"/>
  <c r="I248" i="70" s="1"/>
  <c r="I249" i="70" s="1"/>
  <c r="I250" i="70" s="1"/>
  <c r="I251" i="70" s="1"/>
  <c r="I252" i="70" s="1"/>
  <c r="I253" i="70" s="1"/>
  <c r="I254" i="70" s="1"/>
  <c r="I255" i="70" s="1"/>
  <c r="I256" i="70" s="1"/>
  <c r="I257" i="70" s="1"/>
  <c r="I258" i="70" s="1"/>
  <c r="I259" i="70" s="1"/>
  <c r="I260" i="70" s="1"/>
  <c r="I261" i="70" s="1"/>
  <c r="I262" i="70" s="1"/>
  <c r="I263" i="70" s="1"/>
  <c r="I264" i="70" s="1"/>
  <c r="I265" i="70" s="1"/>
  <c r="I266" i="70" s="1"/>
  <c r="I267" i="70" s="1"/>
  <c r="I268" i="70" s="1"/>
  <c r="I269" i="70" s="1"/>
  <c r="I270" i="70" s="1"/>
  <c r="I271" i="70" s="1"/>
  <c r="I272" i="70" s="1"/>
  <c r="I273" i="70" s="1"/>
  <c r="I274" i="70" s="1"/>
  <c r="I275" i="70" s="1"/>
  <c r="I276" i="70" s="1"/>
  <c r="I277" i="70" s="1"/>
  <c r="I278" i="70" s="1"/>
  <c r="I279" i="70" s="1"/>
  <c r="I280" i="70" s="1"/>
  <c r="I281" i="70" s="1"/>
  <c r="I282" i="70" s="1"/>
  <c r="I283" i="70" s="1"/>
  <c r="I284" i="70" s="1"/>
  <c r="I285" i="70" s="1"/>
  <c r="I286" i="70" s="1"/>
  <c r="I287" i="70" s="1"/>
  <c r="I288" i="70" s="1"/>
  <c r="I289" i="70" s="1"/>
  <c r="I290" i="70" s="1"/>
  <c r="I291" i="70" s="1"/>
  <c r="I292" i="70" s="1"/>
  <c r="I293" i="70" s="1"/>
  <c r="I294" i="70" s="1"/>
  <c r="I295" i="70" s="1"/>
  <c r="I296" i="70" s="1"/>
  <c r="I297" i="70" s="1"/>
  <c r="I298" i="70" s="1"/>
  <c r="I299" i="70" s="1"/>
  <c r="I300" i="70" s="1"/>
  <c r="I301" i="70" s="1"/>
  <c r="I302" i="70" s="1"/>
  <c r="I303" i="70" s="1"/>
  <c r="I304" i="70" s="1"/>
  <c r="I305" i="70" s="1"/>
  <c r="I306" i="70" s="1"/>
  <c r="I307" i="70" s="1"/>
  <c r="I308" i="70" s="1"/>
  <c r="I309" i="70" s="1"/>
  <c r="I310" i="70" s="1"/>
  <c r="I311" i="70" s="1"/>
  <c r="I312" i="70" s="1"/>
  <c r="I313" i="70" s="1"/>
  <c r="I314" i="70" s="1"/>
  <c r="I315" i="70" s="1"/>
  <c r="I316" i="70" s="1"/>
  <c r="I317" i="70" s="1"/>
  <c r="I318" i="70" s="1"/>
  <c r="I319" i="70" s="1"/>
  <c r="I320" i="70" s="1"/>
  <c r="I321" i="70" s="1"/>
  <c r="I322" i="70" s="1"/>
  <c r="I323" i="70" s="1"/>
  <c r="I324" i="70" s="1"/>
  <c r="I325" i="70" s="1"/>
  <c r="I326" i="70" s="1"/>
  <c r="I327" i="70" s="1"/>
  <c r="I328" i="70" s="1"/>
  <c r="I329" i="70" s="1"/>
  <c r="I330" i="70" s="1"/>
  <c r="I331" i="70" s="1"/>
  <c r="I332" i="70" s="1"/>
  <c r="I333" i="70" s="1"/>
  <c r="I334" i="70" s="1"/>
  <c r="I335" i="70" s="1"/>
  <c r="I336" i="70" s="1"/>
  <c r="I337" i="70" s="1"/>
  <c r="I338" i="70" s="1"/>
  <c r="I339" i="70" s="1"/>
  <c r="I340" i="70" s="1"/>
  <c r="I341" i="70" s="1"/>
  <c r="I342" i="70" s="1"/>
  <c r="I343" i="70" s="1"/>
  <c r="I344" i="70" s="1"/>
  <c r="I345" i="70" s="1"/>
  <c r="I346" i="70" s="1"/>
  <c r="I347" i="70" s="1"/>
  <c r="I348" i="70" s="1"/>
  <c r="I349" i="70" s="1"/>
  <c r="I350" i="70" s="1"/>
  <c r="I351" i="70" s="1"/>
  <c r="I352" i="70" s="1"/>
  <c r="I353" i="70" s="1"/>
  <c r="I354" i="70" s="1"/>
  <c r="I355" i="70" s="1"/>
  <c r="I356" i="70" s="1"/>
  <c r="I357" i="70" s="1"/>
  <c r="I358" i="70" s="1"/>
  <c r="I359" i="70" s="1"/>
  <c r="I360" i="70" s="1"/>
  <c r="I361" i="70" s="1"/>
  <c r="I362" i="70" s="1"/>
  <c r="I363" i="70" s="1"/>
  <c r="I364" i="70" s="1"/>
  <c r="I365" i="70" s="1"/>
  <c r="I366" i="70" s="1"/>
  <c r="I367" i="70" s="1"/>
  <c r="I368" i="70" s="1"/>
  <c r="I369" i="70" s="1"/>
  <c r="I370" i="70" s="1"/>
  <c r="I371" i="70" s="1"/>
  <c r="I372" i="70" s="1"/>
  <c r="I373" i="70" s="1"/>
  <c r="I374" i="70" s="1"/>
  <c r="I375" i="70" s="1"/>
  <c r="I376" i="70" s="1"/>
  <c r="I377" i="70" s="1"/>
  <c r="I378" i="70" s="1"/>
  <c r="I379" i="70" s="1"/>
  <c r="I380" i="70" s="1"/>
  <c r="I381" i="70" s="1"/>
  <c r="I382" i="70" s="1"/>
  <c r="I383" i="70" s="1"/>
  <c r="I384" i="70" s="1"/>
  <c r="I385" i="70" s="1"/>
  <c r="I386" i="70" s="1"/>
  <c r="I387" i="70" s="1"/>
  <c r="I388" i="70" s="1"/>
  <c r="I389" i="70" s="1"/>
  <c r="I390" i="70" s="1"/>
  <c r="I391" i="70" s="1"/>
  <c r="I392" i="70" s="1"/>
  <c r="I393" i="70" s="1"/>
  <c r="I394" i="70" s="1"/>
  <c r="I395" i="70" s="1"/>
  <c r="I396" i="70" s="1"/>
  <c r="I397" i="70" s="1"/>
  <c r="I398" i="70" s="1"/>
  <c r="I399" i="70" s="1"/>
  <c r="I400" i="70" s="1"/>
  <c r="I401" i="70" s="1"/>
  <c r="I402" i="70" s="1"/>
  <c r="I403" i="70" s="1"/>
  <c r="I404" i="70" s="1"/>
  <c r="I405" i="70" s="1"/>
  <c r="I406" i="70" s="1"/>
  <c r="I407" i="70" s="1"/>
  <c r="I408" i="70" s="1"/>
  <c r="I409" i="70" s="1"/>
  <c r="I410" i="70" s="1"/>
  <c r="I411" i="70" s="1"/>
  <c r="I412" i="70" s="1"/>
  <c r="I413" i="70" s="1"/>
  <c r="I414" i="70" s="1"/>
  <c r="I415" i="70" s="1"/>
  <c r="I416" i="70" s="1"/>
  <c r="I417" i="70" s="1"/>
  <c r="I418" i="70" s="1"/>
  <c r="I419" i="70" s="1"/>
  <c r="I420" i="70" s="1"/>
  <c r="I421" i="70" s="1"/>
  <c r="I422" i="70" s="1"/>
  <c r="I423" i="70" s="1"/>
  <c r="I424" i="70" s="1"/>
  <c r="I425" i="70" s="1"/>
  <c r="I426" i="70" s="1"/>
  <c r="I427" i="70" s="1"/>
  <c r="I428" i="70" s="1"/>
  <c r="I429" i="70" s="1"/>
  <c r="I430" i="70" s="1"/>
  <c r="I431" i="70" s="1"/>
  <c r="I432" i="70" s="1"/>
  <c r="I433" i="70" s="1"/>
  <c r="I434" i="70" s="1"/>
  <c r="I435" i="70" s="1"/>
  <c r="I436" i="70" s="1"/>
  <c r="I437" i="70" s="1"/>
  <c r="I438" i="70" s="1"/>
  <c r="I439" i="70" s="1"/>
  <c r="I440" i="70" s="1"/>
  <c r="I441" i="70" s="1"/>
  <c r="I442" i="70" s="1"/>
  <c r="I443" i="70" s="1"/>
  <c r="I444" i="70" s="1"/>
  <c r="I445" i="70" s="1"/>
  <c r="I446" i="70" s="1"/>
  <c r="I447" i="70" s="1"/>
  <c r="I448" i="70" s="1"/>
  <c r="I449" i="70" s="1"/>
  <c r="I450" i="70" s="1"/>
  <c r="I451" i="70" s="1"/>
  <c r="I452" i="70" s="1"/>
  <c r="I453" i="70" s="1"/>
  <c r="I454" i="70" s="1"/>
  <c r="I455" i="70" s="1"/>
  <c r="I456" i="70" s="1"/>
  <c r="I457" i="70" s="1"/>
  <c r="I458" i="70" s="1"/>
  <c r="I459" i="70" s="1"/>
  <c r="I460" i="70" s="1"/>
  <c r="I461" i="70" s="1"/>
  <c r="I462" i="70" s="1"/>
  <c r="I463" i="70" s="1"/>
  <c r="I464" i="70" s="1"/>
  <c r="I465" i="70" s="1"/>
  <c r="I466" i="70" s="1"/>
  <c r="I467" i="70" s="1"/>
  <c r="I468" i="70" s="1"/>
  <c r="I469" i="70" s="1"/>
  <c r="I470" i="70" s="1"/>
  <c r="I471" i="70" s="1"/>
  <c r="I472" i="70" s="1"/>
  <c r="I473" i="70" s="1"/>
  <c r="I474" i="70" s="1"/>
  <c r="I475" i="70" s="1"/>
  <c r="I476" i="70" s="1"/>
  <c r="I477" i="70" s="1"/>
  <c r="I478" i="70" s="1"/>
  <c r="I479" i="70" s="1"/>
  <c r="I480" i="70" s="1"/>
  <c r="I481" i="70" s="1"/>
  <c r="I482" i="70" s="1"/>
  <c r="I483" i="70" s="1"/>
  <c r="I484" i="70" s="1"/>
  <c r="I485" i="70" s="1"/>
  <c r="I486" i="70" s="1"/>
  <c r="I487" i="70" s="1"/>
  <c r="I488" i="70" s="1"/>
  <c r="I489" i="70" s="1"/>
  <c r="I490" i="70" s="1"/>
  <c r="I491" i="70" s="1"/>
  <c r="I492" i="70" s="1"/>
  <c r="I493" i="70" s="1"/>
  <c r="I494" i="70" s="1"/>
  <c r="I495" i="70" s="1"/>
  <c r="I496" i="70" s="1"/>
  <c r="I497" i="70" s="1"/>
  <c r="I498" i="70" s="1"/>
  <c r="I499" i="70" s="1"/>
  <c r="I500" i="70" s="1"/>
  <c r="N1" i="70" s="1"/>
  <c r="B5" i="1" s="1"/>
  <c r="H35" i="40"/>
  <c r="I34" i="40"/>
  <c r="P32" i="46" l="1"/>
  <c r="R32" i="46" s="1"/>
  <c r="V525" i="55"/>
  <c r="V526" i="55"/>
  <c r="V527" i="55" s="1"/>
  <c r="V528" i="55" s="1"/>
  <c r="V529" i="55" s="1"/>
  <c r="V530" i="55" s="1"/>
  <c r="V531" i="55" s="1"/>
  <c r="N513" i="55"/>
  <c r="P31" i="46" l="1"/>
  <c r="R31" i="46"/>
  <c r="I11" i="20"/>
  <c r="I10" i="20"/>
  <c r="K30" i="40"/>
  <c r="K28" i="40"/>
  <c r="K29" i="40"/>
  <c r="K27" i="40"/>
  <c r="E3" i="68"/>
  <c r="E4" i="68" s="1"/>
  <c r="E5" i="68" s="1"/>
  <c r="E6" i="68" s="1"/>
  <c r="E7" i="68" s="1"/>
  <c r="E8" i="68" s="1"/>
  <c r="E9" i="68" s="1"/>
  <c r="E10" i="68" s="1"/>
  <c r="I1" i="68" s="1"/>
  <c r="K11" i="1" s="1"/>
  <c r="I2" i="68"/>
  <c r="K12" i="1" s="1"/>
  <c r="C77" i="24"/>
  <c r="K76" i="24"/>
  <c r="C72" i="24"/>
  <c r="Z59" i="38"/>
  <c r="W59" i="38"/>
  <c r="X59" i="38"/>
  <c r="Y59" i="38" s="1"/>
  <c r="I225" i="37"/>
  <c r="I226" i="37"/>
  <c r="I229" i="37" s="1"/>
  <c r="I227" i="37"/>
  <c r="I228" i="37"/>
  <c r="I224" i="37"/>
  <c r="H403" i="53"/>
  <c r="H404" i="53"/>
  <c r="H405" i="53"/>
  <c r="H406" i="53"/>
  <c r="H407" i="53"/>
  <c r="H408" i="53"/>
  <c r="H409" i="53"/>
  <c r="H410" i="53"/>
  <c r="H411" i="53"/>
  <c r="H412" i="53"/>
  <c r="H413" i="53"/>
  <c r="H414" i="53"/>
  <c r="H415" i="53"/>
  <c r="H416" i="53"/>
  <c r="H417" i="53"/>
  <c r="H418" i="53"/>
  <c r="H419" i="53"/>
  <c r="H420" i="53"/>
  <c r="H421" i="53"/>
  <c r="H422" i="53"/>
  <c r="H423" i="53"/>
  <c r="H424" i="53"/>
  <c r="H425" i="53"/>
  <c r="H426" i="53"/>
  <c r="H427" i="53"/>
  <c r="H428" i="53"/>
  <c r="H429" i="53"/>
  <c r="H430" i="53"/>
  <c r="H431" i="53"/>
  <c r="H432" i="53"/>
  <c r="H433" i="53"/>
  <c r="J390" i="53"/>
  <c r="J391" i="53"/>
  <c r="J392" i="53"/>
  <c r="J393" i="53"/>
  <c r="J394" i="53"/>
  <c r="J395" i="53"/>
  <c r="J396" i="53"/>
  <c r="J397" i="53"/>
  <c r="J398" i="53"/>
  <c r="J399" i="53"/>
  <c r="J400" i="53"/>
  <c r="J401" i="53"/>
  <c r="J402" i="53"/>
  <c r="J403" i="53"/>
  <c r="J404" i="53"/>
  <c r="J405" i="53"/>
  <c r="J406" i="53"/>
  <c r="J407" i="53"/>
  <c r="J408" i="53"/>
  <c r="J409" i="53"/>
  <c r="J410" i="53"/>
  <c r="J411" i="53"/>
  <c r="J412" i="53"/>
  <c r="J413" i="53"/>
  <c r="J414" i="53"/>
  <c r="J415" i="53"/>
  <c r="J416" i="53"/>
  <c r="J417" i="53"/>
  <c r="J418" i="53"/>
  <c r="J419" i="53"/>
  <c r="J420" i="53"/>
  <c r="J421" i="53"/>
  <c r="J422" i="53"/>
  <c r="J423" i="53"/>
  <c r="J424" i="53"/>
  <c r="J425" i="53"/>
  <c r="J426" i="53"/>
  <c r="J427" i="53"/>
  <c r="J428" i="53"/>
  <c r="J429" i="53"/>
  <c r="J430" i="53"/>
  <c r="J431" i="53"/>
  <c r="J432" i="53"/>
  <c r="J433" i="53"/>
  <c r="J389" i="53"/>
  <c r="J382" i="53" l="1"/>
  <c r="J383" i="53"/>
  <c r="J384" i="53"/>
  <c r="J385" i="53"/>
  <c r="J386" i="53"/>
  <c r="J387" i="53"/>
  <c r="J388" i="53"/>
  <c r="H386" i="53" l="1"/>
  <c r="P30" i="46" l="1"/>
  <c r="R30" i="46"/>
  <c r="P29" i="46"/>
  <c r="P28" i="46" l="1"/>
  <c r="J369" i="53" l="1"/>
  <c r="J370" i="53"/>
  <c r="J371" i="53"/>
  <c r="J372" i="53"/>
  <c r="J373" i="53"/>
  <c r="J374" i="53"/>
  <c r="J375" i="53"/>
  <c r="J376" i="53"/>
  <c r="J377" i="53"/>
  <c r="J378" i="53"/>
  <c r="J379" i="53"/>
  <c r="J380" i="53"/>
  <c r="J381" i="53"/>
  <c r="D10" i="20"/>
  <c r="P9" i="20"/>
  <c r="G62" i="55" l="1"/>
  <c r="C71" i="24" l="1"/>
  <c r="F360" i="53"/>
  <c r="G70" i="24"/>
  <c r="J354" i="53" l="1"/>
  <c r="J355" i="53"/>
  <c r="J356" i="53"/>
  <c r="J357" i="53"/>
  <c r="J358" i="53"/>
  <c r="J359" i="53"/>
  <c r="J360" i="53"/>
  <c r="J361" i="53"/>
  <c r="J362" i="53"/>
  <c r="J363" i="53"/>
  <c r="J364" i="53"/>
  <c r="J365" i="53"/>
  <c r="J366" i="53"/>
  <c r="J367" i="53"/>
  <c r="J368" i="53"/>
  <c r="C209" i="37" l="1"/>
  <c r="L16" i="55" l="1"/>
  <c r="L26" i="55"/>
  <c r="L28" i="55"/>
  <c r="L29" i="55"/>
  <c r="L30" i="55"/>
  <c r="L32" i="55"/>
  <c r="L33" i="55"/>
  <c r="L34" i="55"/>
  <c r="L35" i="55"/>
  <c r="L36" i="55"/>
  <c r="L37" i="55"/>
  <c r="L39" i="55"/>
  <c r="L44" i="55"/>
  <c r="L45" i="55"/>
  <c r="L46" i="55"/>
  <c r="L48" i="55"/>
  <c r="L50" i="55"/>
  <c r="L51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L102" i="55"/>
  <c r="L103" i="55"/>
  <c r="L104" i="55"/>
  <c r="L105" i="55"/>
  <c r="L106" i="55"/>
  <c r="L107" i="55"/>
  <c r="L108" i="55"/>
  <c r="L109" i="55"/>
  <c r="L110" i="55"/>
  <c r="L111" i="55"/>
  <c r="L112" i="55"/>
  <c r="L113" i="55"/>
  <c r="L114" i="55"/>
  <c r="L115" i="55"/>
  <c r="L116" i="55"/>
  <c r="L117" i="55"/>
  <c r="L118" i="55"/>
  <c r="L119" i="55"/>
  <c r="L120" i="55"/>
  <c r="L121" i="55"/>
  <c r="L122" i="55"/>
  <c r="L123" i="55"/>
  <c r="L124" i="55"/>
  <c r="L125" i="55"/>
  <c r="L126" i="55"/>
  <c r="L127" i="55"/>
  <c r="L128" i="55"/>
  <c r="L129" i="55"/>
  <c r="L130" i="55"/>
  <c r="L131" i="55"/>
  <c r="L132" i="55"/>
  <c r="L133" i="55"/>
  <c r="L134" i="55"/>
  <c r="L135" i="55"/>
  <c r="L136" i="55"/>
  <c r="L137" i="55"/>
  <c r="L138" i="55"/>
  <c r="L139" i="55"/>
  <c r="L140" i="55"/>
  <c r="L141" i="55"/>
  <c r="L142" i="55"/>
  <c r="L143" i="55"/>
  <c r="L144" i="55"/>
  <c r="L145" i="55"/>
  <c r="L146" i="55"/>
  <c r="L147" i="55"/>
  <c r="L148" i="55"/>
  <c r="L149" i="55"/>
  <c r="L150" i="55"/>
  <c r="L151" i="55"/>
  <c r="L152" i="55"/>
  <c r="L153" i="55"/>
  <c r="L154" i="55"/>
  <c r="L155" i="55"/>
  <c r="L156" i="55"/>
  <c r="L157" i="55"/>
  <c r="L158" i="55"/>
  <c r="L159" i="55"/>
  <c r="L160" i="55"/>
  <c r="L161" i="55"/>
  <c r="L162" i="55"/>
  <c r="L163" i="55"/>
  <c r="L164" i="55"/>
  <c r="L165" i="55"/>
  <c r="L166" i="55"/>
  <c r="L167" i="55"/>
  <c r="L168" i="55"/>
  <c r="L169" i="55"/>
  <c r="L170" i="55"/>
  <c r="L171" i="55"/>
  <c r="L172" i="55"/>
  <c r="L173" i="55"/>
  <c r="L174" i="55"/>
  <c r="L175" i="55"/>
  <c r="L176" i="55"/>
  <c r="L177" i="55"/>
  <c r="L178" i="55"/>
  <c r="L179" i="55"/>
  <c r="L180" i="55"/>
  <c r="L181" i="55"/>
  <c r="L182" i="55"/>
  <c r="L183" i="55"/>
  <c r="L184" i="55"/>
  <c r="L185" i="55"/>
  <c r="L186" i="55"/>
  <c r="L187" i="55"/>
  <c r="L188" i="55"/>
  <c r="L189" i="55"/>
  <c r="L190" i="55"/>
  <c r="L191" i="55"/>
  <c r="L192" i="55"/>
  <c r="L193" i="55"/>
  <c r="L194" i="55"/>
  <c r="L195" i="55"/>
  <c r="L196" i="55"/>
  <c r="L197" i="55"/>
  <c r="L198" i="55"/>
  <c r="L199" i="55"/>
  <c r="L200" i="55"/>
  <c r="L201" i="55"/>
  <c r="L202" i="55"/>
  <c r="L203" i="55"/>
  <c r="L204" i="55"/>
  <c r="L205" i="55"/>
  <c r="L206" i="55"/>
  <c r="L207" i="55"/>
  <c r="L208" i="55"/>
  <c r="L209" i="55"/>
  <c r="L210" i="55"/>
  <c r="L211" i="55"/>
  <c r="L212" i="55"/>
  <c r="L213" i="55"/>
  <c r="L214" i="55"/>
  <c r="L215" i="55"/>
  <c r="L216" i="55"/>
  <c r="L217" i="55"/>
  <c r="L218" i="55"/>
  <c r="L219" i="55"/>
  <c r="L220" i="55"/>
  <c r="L221" i="55"/>
  <c r="L222" i="55"/>
  <c r="L223" i="55"/>
  <c r="L224" i="55"/>
  <c r="L225" i="55"/>
  <c r="L226" i="55"/>
  <c r="L227" i="55"/>
  <c r="L228" i="55"/>
  <c r="L229" i="55"/>
  <c r="L230" i="55"/>
  <c r="L231" i="55"/>
  <c r="L232" i="55"/>
  <c r="L233" i="55"/>
  <c r="L234" i="55"/>
  <c r="L235" i="55"/>
  <c r="L236" i="55"/>
  <c r="L237" i="55"/>
  <c r="L238" i="55"/>
  <c r="L239" i="55"/>
  <c r="L240" i="55"/>
  <c r="L241" i="55"/>
  <c r="L242" i="55"/>
  <c r="L243" i="55"/>
  <c r="L244" i="55"/>
  <c r="L245" i="55"/>
  <c r="L246" i="55"/>
  <c r="L247" i="55"/>
  <c r="L248" i="55"/>
  <c r="L249" i="55"/>
  <c r="L250" i="55"/>
  <c r="L251" i="55"/>
  <c r="L252" i="55"/>
  <c r="L253" i="55"/>
  <c r="L254" i="55"/>
  <c r="L255" i="55"/>
  <c r="L256" i="55"/>
  <c r="L257" i="55"/>
  <c r="L258" i="55"/>
  <c r="L259" i="55"/>
  <c r="L260" i="55"/>
  <c r="L261" i="55"/>
  <c r="L262" i="55"/>
  <c r="L263" i="55"/>
  <c r="L264" i="55"/>
  <c r="L265" i="55"/>
  <c r="L266" i="55"/>
  <c r="L267" i="55"/>
  <c r="L268" i="55"/>
  <c r="L269" i="55"/>
  <c r="L270" i="55"/>
  <c r="L271" i="55"/>
  <c r="L272" i="55"/>
  <c r="L273" i="55"/>
  <c r="L274" i="55"/>
  <c r="L275" i="55"/>
  <c r="L276" i="55"/>
  <c r="L277" i="55"/>
  <c r="L278" i="55"/>
  <c r="L279" i="55"/>
  <c r="L280" i="55"/>
  <c r="L281" i="55"/>
  <c r="L282" i="55"/>
  <c r="L283" i="55"/>
  <c r="L284" i="55"/>
  <c r="L285" i="55"/>
  <c r="L286" i="55"/>
  <c r="L287" i="55"/>
  <c r="L288" i="55"/>
  <c r="L289" i="55"/>
  <c r="L290" i="55"/>
  <c r="L291" i="55"/>
  <c r="L292" i="55"/>
  <c r="L293" i="55"/>
  <c r="L294" i="55"/>
  <c r="L295" i="55"/>
  <c r="L296" i="55"/>
  <c r="L297" i="55"/>
  <c r="L298" i="55"/>
  <c r="L299" i="55"/>
  <c r="L300" i="55"/>
  <c r="L301" i="55"/>
  <c r="L302" i="55"/>
  <c r="L303" i="55"/>
  <c r="L304" i="55"/>
  <c r="L305" i="55"/>
  <c r="L306" i="55"/>
  <c r="L307" i="55"/>
  <c r="L308" i="55"/>
  <c r="L309" i="55"/>
  <c r="L310" i="55"/>
  <c r="L311" i="55"/>
  <c r="L312" i="55"/>
  <c r="L313" i="55"/>
  <c r="L314" i="55"/>
  <c r="L315" i="55"/>
  <c r="L316" i="55"/>
  <c r="L317" i="55"/>
  <c r="L318" i="55"/>
  <c r="L319" i="55"/>
  <c r="L320" i="55"/>
  <c r="L321" i="55"/>
  <c r="L322" i="55"/>
  <c r="L323" i="55"/>
  <c r="L324" i="55"/>
  <c r="L325" i="55"/>
  <c r="L326" i="55"/>
  <c r="L327" i="55"/>
  <c r="L328" i="55"/>
  <c r="L329" i="55"/>
  <c r="L330" i="55"/>
  <c r="L331" i="55"/>
  <c r="L332" i="55"/>
  <c r="L333" i="55"/>
  <c r="L334" i="55"/>
  <c r="L335" i="55"/>
  <c r="L336" i="55"/>
  <c r="L337" i="55"/>
  <c r="L338" i="55"/>
  <c r="L339" i="55"/>
  <c r="L340" i="55"/>
  <c r="L341" i="55"/>
  <c r="L342" i="55"/>
  <c r="L343" i="55"/>
  <c r="L344" i="55"/>
  <c r="L345" i="55"/>
  <c r="L346" i="55"/>
  <c r="L347" i="55"/>
  <c r="L348" i="55"/>
  <c r="L349" i="55"/>
  <c r="L350" i="55"/>
  <c r="L351" i="55"/>
  <c r="L352" i="55"/>
  <c r="L353" i="55"/>
  <c r="L354" i="55"/>
  <c r="L355" i="55"/>
  <c r="L356" i="55"/>
  <c r="L357" i="55"/>
  <c r="L358" i="55"/>
  <c r="L359" i="55"/>
  <c r="L360" i="55"/>
  <c r="L361" i="55"/>
  <c r="L362" i="55"/>
  <c r="L363" i="55"/>
  <c r="L364" i="55"/>
  <c r="L365" i="55"/>
  <c r="L366" i="55"/>
  <c r="L367" i="55"/>
  <c r="L368" i="55"/>
  <c r="L369" i="55"/>
  <c r="L370" i="55"/>
  <c r="L371" i="55"/>
  <c r="L372" i="55"/>
  <c r="L373" i="55"/>
  <c r="L374" i="55"/>
  <c r="L375" i="55"/>
  <c r="L376" i="55"/>
  <c r="L377" i="55"/>
  <c r="L378" i="55"/>
  <c r="L379" i="55"/>
  <c r="L380" i="55"/>
  <c r="L381" i="55"/>
  <c r="L382" i="55"/>
  <c r="L383" i="55"/>
  <c r="L384" i="55"/>
  <c r="L385" i="55"/>
  <c r="L386" i="55"/>
  <c r="L387" i="55"/>
  <c r="L388" i="55"/>
  <c r="L389" i="55"/>
  <c r="L390" i="55"/>
  <c r="L391" i="55"/>
  <c r="L392" i="55"/>
  <c r="L393" i="55"/>
  <c r="L394" i="55"/>
  <c r="L395" i="55"/>
  <c r="L396" i="55"/>
  <c r="L397" i="55"/>
  <c r="L398" i="55"/>
  <c r="L399" i="55"/>
  <c r="L400" i="55"/>
  <c r="L401" i="55"/>
  <c r="L402" i="55"/>
  <c r="L403" i="55"/>
  <c r="L404" i="55"/>
  <c r="L405" i="55"/>
  <c r="L406" i="55"/>
  <c r="L407" i="55"/>
  <c r="L408" i="55"/>
  <c r="L409" i="55"/>
  <c r="L410" i="55"/>
  <c r="L411" i="55"/>
  <c r="L412" i="55"/>
  <c r="L413" i="55"/>
  <c r="L414" i="55"/>
  <c r="L415" i="55"/>
  <c r="L416" i="55"/>
  <c r="L417" i="55"/>
  <c r="L418" i="55"/>
  <c r="L419" i="55"/>
  <c r="L420" i="55"/>
  <c r="L421" i="55"/>
  <c r="L422" i="55"/>
  <c r="L423" i="55"/>
  <c r="L424" i="55"/>
  <c r="L425" i="55"/>
  <c r="L426" i="55"/>
  <c r="L427" i="55"/>
  <c r="L428" i="55"/>
  <c r="L429" i="55"/>
  <c r="L430" i="55"/>
  <c r="L431" i="55"/>
  <c r="L432" i="55"/>
  <c r="L433" i="55"/>
  <c r="L434" i="55"/>
  <c r="L435" i="55"/>
  <c r="L436" i="55"/>
  <c r="L437" i="55"/>
  <c r="L438" i="55"/>
  <c r="L439" i="55"/>
  <c r="L440" i="55"/>
  <c r="L441" i="55"/>
  <c r="L442" i="55"/>
  <c r="L443" i="55"/>
  <c r="L444" i="55"/>
  <c r="L445" i="55"/>
  <c r="L446" i="55"/>
  <c r="L447" i="55"/>
  <c r="L448" i="55"/>
  <c r="L449" i="55"/>
  <c r="L450" i="55"/>
  <c r="L451" i="55"/>
  <c r="L452" i="55"/>
  <c r="L453" i="55"/>
  <c r="L454" i="55"/>
  <c r="L455" i="55"/>
  <c r="L456" i="55"/>
  <c r="L457" i="55"/>
  <c r="L458" i="55"/>
  <c r="L459" i="55"/>
  <c r="L460" i="55"/>
  <c r="L461" i="55"/>
  <c r="L462" i="55"/>
  <c r="L463" i="55"/>
  <c r="L464" i="55"/>
  <c r="L465" i="55"/>
  <c r="L466" i="55"/>
  <c r="L467" i="55"/>
  <c r="L468" i="55"/>
  <c r="L469" i="55"/>
  <c r="L470" i="55"/>
  <c r="L471" i="55"/>
  <c r="L472" i="55"/>
  <c r="L473" i="55"/>
  <c r="L474" i="55"/>
  <c r="L475" i="55"/>
  <c r="L476" i="55"/>
  <c r="L477" i="55"/>
  <c r="L478" i="55"/>
  <c r="L479" i="55"/>
  <c r="L480" i="55"/>
  <c r="L481" i="55"/>
  <c r="L482" i="55"/>
  <c r="L483" i="55"/>
  <c r="L484" i="55"/>
  <c r="L485" i="55"/>
  <c r="L486" i="55"/>
  <c r="L487" i="55"/>
  <c r="L488" i="55"/>
  <c r="L489" i="55"/>
  <c r="L490" i="55"/>
  <c r="L491" i="55"/>
  <c r="L492" i="55"/>
  <c r="L493" i="55"/>
  <c r="L494" i="55"/>
  <c r="L495" i="55"/>
  <c r="L496" i="55"/>
  <c r="L497" i="55"/>
  <c r="L498" i="55"/>
  <c r="L499" i="55"/>
  <c r="L500" i="55"/>
  <c r="F337" i="53" l="1"/>
  <c r="J331" i="53" l="1"/>
  <c r="J332" i="53"/>
  <c r="J333" i="53"/>
  <c r="J334" i="53"/>
  <c r="J335" i="53"/>
  <c r="J336" i="53"/>
  <c r="J337" i="53"/>
  <c r="J338" i="53"/>
  <c r="J339" i="53"/>
  <c r="J340" i="53"/>
  <c r="J341" i="53"/>
  <c r="J342" i="53"/>
  <c r="J343" i="53"/>
  <c r="J344" i="53"/>
  <c r="J345" i="53"/>
  <c r="J346" i="53"/>
  <c r="J347" i="53"/>
  <c r="J348" i="53"/>
  <c r="J349" i="53"/>
  <c r="J350" i="53"/>
  <c r="J351" i="53"/>
  <c r="J352" i="53"/>
  <c r="J353" i="53"/>
  <c r="I195" i="37"/>
  <c r="I194" i="37"/>
  <c r="I196" i="37"/>
  <c r="I193" i="37"/>
  <c r="I192" i="37"/>
  <c r="I191" i="37"/>
  <c r="I190" i="37"/>
  <c r="I198" i="37"/>
  <c r="I197" i="37"/>
  <c r="F323" i="53"/>
  <c r="C199" i="37"/>
  <c r="J322" i="53"/>
  <c r="J323" i="53"/>
  <c r="J324" i="53"/>
  <c r="J325" i="53"/>
  <c r="J326" i="53"/>
  <c r="J327" i="53"/>
  <c r="J328" i="53"/>
  <c r="J329" i="53"/>
  <c r="J330" i="53"/>
  <c r="J2" i="67"/>
  <c r="C12" i="1" s="1"/>
  <c r="E3" i="67"/>
  <c r="E4" i="67" s="1"/>
  <c r="E5" i="67" s="1"/>
  <c r="E6" i="67" s="1"/>
  <c r="E7" i="67" s="1"/>
  <c r="E8" i="67" s="1"/>
  <c r="E9" i="67" s="1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E227" i="67" s="1"/>
  <c r="E228" i="67" s="1"/>
  <c r="E229" i="67" s="1"/>
  <c r="E230" i="67" s="1"/>
  <c r="E231" i="67" s="1"/>
  <c r="E232" i="67" s="1"/>
  <c r="E233" i="67" s="1"/>
  <c r="E234" i="67" s="1"/>
  <c r="E235" i="67" s="1"/>
  <c r="E236" i="67" s="1"/>
  <c r="E237" i="67" s="1"/>
  <c r="E238" i="67" s="1"/>
  <c r="E239" i="67" s="1"/>
  <c r="E240" i="67" s="1"/>
  <c r="E241" i="67" s="1"/>
  <c r="E242" i="67" s="1"/>
  <c r="E243" i="67" s="1"/>
  <c r="E244" i="67" s="1"/>
  <c r="E245" i="67" s="1"/>
  <c r="E246" i="67" s="1"/>
  <c r="E247" i="67" s="1"/>
  <c r="E248" i="67" s="1"/>
  <c r="E249" i="67" s="1"/>
  <c r="E250" i="67" s="1"/>
  <c r="E251" i="67" s="1"/>
  <c r="E252" i="67" s="1"/>
  <c r="E253" i="67" s="1"/>
  <c r="E254" i="67" s="1"/>
  <c r="E255" i="67" s="1"/>
  <c r="E256" i="67" s="1"/>
  <c r="E257" i="67" s="1"/>
  <c r="E258" i="67" s="1"/>
  <c r="E259" i="67" s="1"/>
  <c r="E260" i="67" s="1"/>
  <c r="E261" i="67" s="1"/>
  <c r="E262" i="67" s="1"/>
  <c r="E263" i="67" s="1"/>
  <c r="E264" i="67" s="1"/>
  <c r="E265" i="67" s="1"/>
  <c r="E266" i="67" s="1"/>
  <c r="E267" i="67" s="1"/>
  <c r="E268" i="67" s="1"/>
  <c r="E269" i="67" s="1"/>
  <c r="E270" i="67" s="1"/>
  <c r="E271" i="67" s="1"/>
  <c r="E272" i="67" s="1"/>
  <c r="E273" i="67" s="1"/>
  <c r="E274" i="67" s="1"/>
  <c r="E275" i="67" s="1"/>
  <c r="E276" i="67" s="1"/>
  <c r="E277" i="67" s="1"/>
  <c r="E278" i="67" s="1"/>
  <c r="E279" i="67" s="1"/>
  <c r="E280" i="67" s="1"/>
  <c r="E281" i="67" s="1"/>
  <c r="E282" i="67" s="1"/>
  <c r="E283" i="67" s="1"/>
  <c r="E284" i="67" s="1"/>
  <c r="E285" i="67" s="1"/>
  <c r="E286" i="67" s="1"/>
  <c r="E287" i="67" s="1"/>
  <c r="E288" i="67" s="1"/>
  <c r="E289" i="67" s="1"/>
  <c r="E290" i="67" s="1"/>
  <c r="E291" i="67" s="1"/>
  <c r="E292" i="67" s="1"/>
  <c r="E293" i="67" s="1"/>
  <c r="E294" i="67" s="1"/>
  <c r="E295" i="67" s="1"/>
  <c r="E296" i="67" s="1"/>
  <c r="E297" i="67" s="1"/>
  <c r="E298" i="67" s="1"/>
  <c r="E299" i="67" s="1"/>
  <c r="E300" i="67" s="1"/>
  <c r="E301" i="67" s="1"/>
  <c r="E302" i="67" s="1"/>
  <c r="E303" i="67" s="1"/>
  <c r="E304" i="67" s="1"/>
  <c r="E305" i="67" s="1"/>
  <c r="E306" i="67" s="1"/>
  <c r="E307" i="67" s="1"/>
  <c r="E308" i="67" s="1"/>
  <c r="E309" i="67" s="1"/>
  <c r="E310" i="67" s="1"/>
  <c r="E311" i="67" s="1"/>
  <c r="E312" i="67" s="1"/>
  <c r="E313" i="67" s="1"/>
  <c r="E314" i="67" s="1"/>
  <c r="E315" i="67" s="1"/>
  <c r="E316" i="67" s="1"/>
  <c r="E317" i="67" s="1"/>
  <c r="E318" i="67" s="1"/>
  <c r="E319" i="67" s="1"/>
  <c r="E320" i="67" s="1"/>
  <c r="E321" i="67" s="1"/>
  <c r="E322" i="67" s="1"/>
  <c r="E323" i="67" s="1"/>
  <c r="E324" i="67" s="1"/>
  <c r="E325" i="67" s="1"/>
  <c r="E326" i="67" s="1"/>
  <c r="E327" i="67" s="1"/>
  <c r="E328" i="67" s="1"/>
  <c r="E329" i="67" s="1"/>
  <c r="E330" i="67" s="1"/>
  <c r="E331" i="67" s="1"/>
  <c r="E332" i="67" s="1"/>
  <c r="E333" i="67" s="1"/>
  <c r="E334" i="67" s="1"/>
  <c r="E335" i="67" s="1"/>
  <c r="E336" i="67" s="1"/>
  <c r="E337" i="67" s="1"/>
  <c r="E338" i="67" s="1"/>
  <c r="E339" i="67" s="1"/>
  <c r="E340" i="67" s="1"/>
  <c r="E341" i="67" s="1"/>
  <c r="E342" i="67" s="1"/>
  <c r="E343" i="67" s="1"/>
  <c r="E344" i="67" s="1"/>
  <c r="E345" i="67" s="1"/>
  <c r="E346" i="67" s="1"/>
  <c r="E347" i="67" s="1"/>
  <c r="E348" i="67" s="1"/>
  <c r="E349" i="67" s="1"/>
  <c r="E350" i="67" s="1"/>
  <c r="E351" i="67" s="1"/>
  <c r="E352" i="67" s="1"/>
  <c r="E353" i="67" s="1"/>
  <c r="E354" i="67" s="1"/>
  <c r="E355" i="67" s="1"/>
  <c r="E356" i="67" s="1"/>
  <c r="E357" i="67" s="1"/>
  <c r="E358" i="67" s="1"/>
  <c r="E359" i="67" s="1"/>
  <c r="E360" i="67" s="1"/>
  <c r="E361" i="67" s="1"/>
  <c r="E362" i="67" s="1"/>
  <c r="E363" i="67" s="1"/>
  <c r="E364" i="67" s="1"/>
  <c r="E365" i="67" s="1"/>
  <c r="E366" i="67" s="1"/>
  <c r="E367" i="67" s="1"/>
  <c r="E368" i="67" s="1"/>
  <c r="E369" i="67" s="1"/>
  <c r="E370" i="67" s="1"/>
  <c r="E371" i="67" s="1"/>
  <c r="E372" i="67" s="1"/>
  <c r="E373" i="67" s="1"/>
  <c r="E374" i="67" s="1"/>
  <c r="E375" i="67" s="1"/>
  <c r="E376" i="67" s="1"/>
  <c r="E377" i="67" s="1"/>
  <c r="E378" i="67" s="1"/>
  <c r="E379" i="67" s="1"/>
  <c r="E380" i="67" s="1"/>
  <c r="E381" i="67" s="1"/>
  <c r="E382" i="67" s="1"/>
  <c r="E383" i="67" s="1"/>
  <c r="E384" i="67" s="1"/>
  <c r="E385" i="67" s="1"/>
  <c r="E386" i="67" s="1"/>
  <c r="E387" i="67" s="1"/>
  <c r="E388" i="67" s="1"/>
  <c r="E389" i="67" s="1"/>
  <c r="E390" i="67" s="1"/>
  <c r="E391" i="67" s="1"/>
  <c r="E392" i="67" s="1"/>
  <c r="E393" i="67" s="1"/>
  <c r="E394" i="67" s="1"/>
  <c r="E395" i="67" s="1"/>
  <c r="E396" i="67" s="1"/>
  <c r="E397" i="67" s="1"/>
  <c r="E398" i="67" s="1"/>
  <c r="E399" i="67" s="1"/>
  <c r="E400" i="67" s="1"/>
  <c r="E401" i="67" s="1"/>
  <c r="E402" i="67" s="1"/>
  <c r="E403" i="67" s="1"/>
  <c r="E404" i="67" s="1"/>
  <c r="E405" i="67" s="1"/>
  <c r="E406" i="67" s="1"/>
  <c r="E407" i="67" s="1"/>
  <c r="E408" i="67" s="1"/>
  <c r="E409" i="67" s="1"/>
  <c r="E410" i="67" s="1"/>
  <c r="E411" i="67" s="1"/>
  <c r="E412" i="67" s="1"/>
  <c r="E413" i="67" s="1"/>
  <c r="E414" i="67" s="1"/>
  <c r="E415" i="67" s="1"/>
  <c r="E416" i="67" s="1"/>
  <c r="E417" i="67" s="1"/>
  <c r="E418" i="67" s="1"/>
  <c r="E419" i="67" s="1"/>
  <c r="E420" i="67" s="1"/>
  <c r="E421" i="67" s="1"/>
  <c r="E422" i="67" s="1"/>
  <c r="E423" i="67" s="1"/>
  <c r="E424" i="67" s="1"/>
  <c r="E425" i="67" s="1"/>
  <c r="E426" i="67" s="1"/>
  <c r="E427" i="67" s="1"/>
  <c r="E428" i="67" s="1"/>
  <c r="E429" i="67" s="1"/>
  <c r="E430" i="67" s="1"/>
  <c r="E431" i="67" s="1"/>
  <c r="E432" i="67" s="1"/>
  <c r="E433" i="67" s="1"/>
  <c r="E434" i="67" s="1"/>
  <c r="E435" i="67" s="1"/>
  <c r="E436" i="67" s="1"/>
  <c r="E437" i="67" s="1"/>
  <c r="E438" i="67" s="1"/>
  <c r="E439" i="67" s="1"/>
  <c r="E440" i="67" s="1"/>
  <c r="E441" i="67" s="1"/>
  <c r="E442" i="67" s="1"/>
  <c r="E443" i="67" s="1"/>
  <c r="E444" i="67" s="1"/>
  <c r="E445" i="67" s="1"/>
  <c r="E446" i="67" s="1"/>
  <c r="E447" i="67" s="1"/>
  <c r="E448" i="67" s="1"/>
  <c r="E449" i="67" s="1"/>
  <c r="E450" i="67" s="1"/>
  <c r="E451" i="67" s="1"/>
  <c r="E452" i="67" s="1"/>
  <c r="E453" i="67" s="1"/>
  <c r="E454" i="67" s="1"/>
  <c r="E455" i="67" s="1"/>
  <c r="E456" i="67" s="1"/>
  <c r="E457" i="67" s="1"/>
  <c r="E458" i="67" s="1"/>
  <c r="E459" i="67" s="1"/>
  <c r="E460" i="67" s="1"/>
  <c r="E461" i="67" s="1"/>
  <c r="E462" i="67" s="1"/>
  <c r="E463" i="67" s="1"/>
  <c r="E464" i="67" s="1"/>
  <c r="E465" i="67" s="1"/>
  <c r="E466" i="67" s="1"/>
  <c r="E467" i="67" s="1"/>
  <c r="E468" i="67" s="1"/>
  <c r="E469" i="67" s="1"/>
  <c r="E470" i="67" s="1"/>
  <c r="E471" i="67" s="1"/>
  <c r="E472" i="67" s="1"/>
  <c r="E473" i="67" s="1"/>
  <c r="E474" i="67" s="1"/>
  <c r="E475" i="67" s="1"/>
  <c r="E476" i="67" s="1"/>
  <c r="E477" i="67" s="1"/>
  <c r="E478" i="67" s="1"/>
  <c r="E479" i="67" s="1"/>
  <c r="E480" i="67" s="1"/>
  <c r="E481" i="67" s="1"/>
  <c r="E482" i="67" s="1"/>
  <c r="E483" i="67" s="1"/>
  <c r="E484" i="67" s="1"/>
  <c r="E485" i="67" s="1"/>
  <c r="E486" i="67" s="1"/>
  <c r="E487" i="67" s="1"/>
  <c r="E488" i="67" s="1"/>
  <c r="E489" i="67" s="1"/>
  <c r="E490" i="67" s="1"/>
  <c r="E491" i="67" s="1"/>
  <c r="E492" i="67" s="1"/>
  <c r="E493" i="67" s="1"/>
  <c r="E494" i="67" s="1"/>
  <c r="E495" i="67" s="1"/>
  <c r="E496" i="67" s="1"/>
  <c r="E497" i="67" s="1"/>
  <c r="E498" i="67" s="1"/>
  <c r="E499" i="67" s="1"/>
  <c r="E500" i="67" s="1"/>
  <c r="J1" i="67" s="1"/>
  <c r="C11" i="1" s="1"/>
  <c r="S35" i="59" l="1"/>
  <c r="S34" i="59"/>
  <c r="Q35" i="59"/>
  <c r="R35" i="59"/>
  <c r="AJ27" i="59"/>
  <c r="AG103" i="59"/>
  <c r="AQ82" i="59"/>
  <c r="AQ78" i="59"/>
  <c r="AM94" i="59"/>
  <c r="AL94" i="59"/>
  <c r="AK94" i="59"/>
  <c r="AO93" i="59"/>
  <c r="AO92" i="59"/>
  <c r="AO91" i="59"/>
  <c r="AM90" i="59"/>
  <c r="AL90" i="59"/>
  <c r="AK90" i="59"/>
  <c r="AO89" i="59"/>
  <c r="AO88" i="59"/>
  <c r="AO87" i="59"/>
  <c r="AM86" i="59"/>
  <c r="AL86" i="59"/>
  <c r="AK86" i="59"/>
  <c r="AO85" i="59"/>
  <c r="AO84" i="59"/>
  <c r="AO83" i="59"/>
  <c r="AM82" i="59"/>
  <c r="AL82" i="59"/>
  <c r="AK82" i="59"/>
  <c r="AO81" i="59"/>
  <c r="AO80" i="59"/>
  <c r="AO79" i="59"/>
  <c r="AM78" i="59"/>
  <c r="AL78" i="59"/>
  <c r="AK78" i="59"/>
  <c r="AO76" i="59"/>
  <c r="AO75" i="59"/>
  <c r="AD40" i="59"/>
  <c r="AB76" i="59"/>
  <c r="Q34" i="59"/>
  <c r="R34" i="59" s="1"/>
  <c r="Q33" i="59"/>
  <c r="R33" i="59" s="1"/>
  <c r="AO94" i="59" l="1"/>
  <c r="AQ94" i="59" s="1"/>
  <c r="AO86" i="59"/>
  <c r="AQ86" i="59" s="1"/>
  <c r="AO78" i="59"/>
  <c r="AO82" i="59"/>
  <c r="AO90" i="59"/>
  <c r="AQ90" i="59" s="1"/>
  <c r="Z58" i="38"/>
  <c r="W58" i="38"/>
  <c r="X58" i="38"/>
  <c r="Y58" i="38" s="1"/>
  <c r="Y23" i="59"/>
  <c r="O14" i="55"/>
  <c r="P27" i="46" l="1"/>
  <c r="M504" i="55" l="1"/>
  <c r="F53" i="55" l="1"/>
  <c r="L53" i="55" s="1"/>
  <c r="O3" i="63" l="1"/>
  <c r="I189" i="37"/>
  <c r="I199" i="37" s="1"/>
  <c r="P26" i="46"/>
  <c r="J287" i="53" l="1"/>
  <c r="J288" i="53"/>
  <c r="J289" i="53"/>
  <c r="J290" i="53"/>
  <c r="J291" i="53"/>
  <c r="J292" i="53"/>
  <c r="J293" i="53"/>
  <c r="J294" i="53"/>
  <c r="J295" i="53"/>
  <c r="J296" i="53"/>
  <c r="J297" i="53"/>
  <c r="J298" i="53"/>
  <c r="J299" i="53"/>
  <c r="J300" i="53"/>
  <c r="J301" i="53"/>
  <c r="J302" i="53"/>
  <c r="J303" i="53"/>
  <c r="J304" i="53"/>
  <c r="J305" i="53"/>
  <c r="J306" i="53"/>
  <c r="J307" i="53"/>
  <c r="J308" i="53"/>
  <c r="J309" i="53"/>
  <c r="J310" i="53"/>
  <c r="J311" i="53"/>
  <c r="J312" i="53"/>
  <c r="J313" i="53"/>
  <c r="J314" i="53"/>
  <c r="J315" i="53"/>
  <c r="J316" i="53"/>
  <c r="J317" i="53"/>
  <c r="J318" i="53"/>
  <c r="J319" i="53"/>
  <c r="J320" i="53"/>
  <c r="J321" i="53"/>
  <c r="C190" i="37" l="1"/>
  <c r="F52" i="55"/>
  <c r="L52" i="55" s="1"/>
  <c r="K173" i="37" l="1"/>
  <c r="K174" i="37"/>
  <c r="K175" i="37"/>
  <c r="K176" i="37"/>
  <c r="K177" i="37"/>
  <c r="K178" i="37"/>
  <c r="K179" i="37"/>
  <c r="K180" i="37"/>
  <c r="K181" i="37"/>
  <c r="AK4" i="59" l="1"/>
  <c r="AI12" i="59"/>
  <c r="AH12" i="59"/>
  <c r="AG12" i="59"/>
  <c r="AK10" i="59"/>
  <c r="AK9" i="59"/>
  <c r="AK8" i="59"/>
  <c r="AI6" i="59"/>
  <c r="AH6" i="59"/>
  <c r="AG6" i="59"/>
  <c r="AK3" i="59"/>
  <c r="AK2" i="59"/>
  <c r="AC108" i="59"/>
  <c r="AC103" i="59"/>
  <c r="AE107" i="59"/>
  <c r="AE106" i="59"/>
  <c r="AE105" i="59"/>
  <c r="AE104" i="59"/>
  <c r="AE100" i="59"/>
  <c r="AE101" i="59"/>
  <c r="AE102" i="59"/>
  <c r="AE99" i="59"/>
  <c r="AB108" i="59"/>
  <c r="AA108" i="59"/>
  <c r="Z108" i="59"/>
  <c r="Y108" i="59"/>
  <c r="X108" i="59"/>
  <c r="W108" i="59"/>
  <c r="AB103" i="59"/>
  <c r="AA103" i="59"/>
  <c r="Z103" i="59"/>
  <c r="Y103" i="59"/>
  <c r="X103" i="59"/>
  <c r="W103" i="59"/>
  <c r="AB81" i="59"/>
  <c r="AE103" i="59" l="1"/>
  <c r="AK6" i="59"/>
  <c r="AM6" i="59" s="1"/>
  <c r="AK12" i="59"/>
  <c r="AM12" i="59" s="1"/>
  <c r="AE108" i="59"/>
  <c r="AG108" i="59" s="1"/>
  <c r="Q10" i="64"/>
  <c r="P3" i="64"/>
  <c r="Q3" i="64" s="1"/>
  <c r="T3" i="64" s="1"/>
  <c r="P4" i="64"/>
  <c r="Q4" i="64" s="1"/>
  <c r="P5" i="64"/>
  <c r="Q5" i="64" s="1"/>
  <c r="P6" i="64"/>
  <c r="Q6" i="64" s="1"/>
  <c r="P7" i="64"/>
  <c r="Q7" i="64" s="1"/>
  <c r="P8" i="64"/>
  <c r="Q8" i="64" s="1"/>
  <c r="P9" i="64"/>
  <c r="Q9" i="64" s="1"/>
  <c r="P10" i="64"/>
  <c r="Q500" i="64"/>
  <c r="P500" i="64"/>
  <c r="Q499" i="64"/>
  <c r="P499" i="64"/>
  <c r="Q498" i="64"/>
  <c r="P498" i="64"/>
  <c r="Q497" i="64"/>
  <c r="P497" i="64"/>
  <c r="Q496" i="64"/>
  <c r="P496" i="64"/>
  <c r="Q495" i="64"/>
  <c r="P495" i="64"/>
  <c r="Q494" i="64"/>
  <c r="P494" i="64"/>
  <c r="Q493" i="64"/>
  <c r="P493" i="64"/>
  <c r="Q492" i="64"/>
  <c r="P492" i="64"/>
  <c r="Q491" i="64"/>
  <c r="P491" i="64"/>
  <c r="Q490" i="64"/>
  <c r="P490" i="64"/>
  <c r="Q489" i="64"/>
  <c r="P489" i="64"/>
  <c r="Q488" i="64"/>
  <c r="P488" i="64"/>
  <c r="Q487" i="64"/>
  <c r="P487" i="64"/>
  <c r="Q486" i="64"/>
  <c r="P486" i="64"/>
  <c r="Q485" i="64"/>
  <c r="P485" i="64"/>
  <c r="Q484" i="64"/>
  <c r="P484" i="64"/>
  <c r="Q483" i="64"/>
  <c r="P483" i="64"/>
  <c r="Q482" i="64"/>
  <c r="P482" i="64"/>
  <c r="Q481" i="64"/>
  <c r="P481" i="64"/>
  <c r="Q480" i="64"/>
  <c r="P480" i="64"/>
  <c r="Q479" i="64"/>
  <c r="P479" i="64"/>
  <c r="Q478" i="64"/>
  <c r="P478" i="64"/>
  <c r="Q477" i="64"/>
  <c r="P477" i="64"/>
  <c r="Q476" i="64"/>
  <c r="P476" i="64"/>
  <c r="Q475" i="64"/>
  <c r="P475" i="64"/>
  <c r="Q474" i="64"/>
  <c r="P474" i="64"/>
  <c r="Q473" i="64"/>
  <c r="P473" i="64"/>
  <c r="Q472" i="64"/>
  <c r="P472" i="64"/>
  <c r="Q471" i="64"/>
  <c r="P471" i="64"/>
  <c r="Q470" i="64"/>
  <c r="P470" i="64"/>
  <c r="Q469" i="64"/>
  <c r="P469" i="64"/>
  <c r="Q468" i="64"/>
  <c r="P468" i="64"/>
  <c r="Q467" i="64"/>
  <c r="P467" i="64"/>
  <c r="Q466" i="64"/>
  <c r="P466" i="64"/>
  <c r="Q465" i="64"/>
  <c r="P465" i="64"/>
  <c r="Q464" i="64"/>
  <c r="P464" i="64"/>
  <c r="Q463" i="64"/>
  <c r="P463" i="64"/>
  <c r="Q462" i="64"/>
  <c r="P462" i="64"/>
  <c r="Q461" i="64"/>
  <c r="P461" i="64"/>
  <c r="Q460" i="64"/>
  <c r="P460" i="64"/>
  <c r="Q459" i="64"/>
  <c r="P459" i="64"/>
  <c r="Q458" i="64"/>
  <c r="P458" i="64"/>
  <c r="Q457" i="64"/>
  <c r="P457" i="64"/>
  <c r="Q456" i="64"/>
  <c r="P456" i="64"/>
  <c r="Q455" i="64"/>
  <c r="P455" i="64"/>
  <c r="Q454" i="64"/>
  <c r="P454" i="64"/>
  <c r="Q453" i="64"/>
  <c r="P453" i="64"/>
  <c r="Q452" i="64"/>
  <c r="P452" i="64"/>
  <c r="Q451" i="64"/>
  <c r="P451" i="64"/>
  <c r="Q450" i="64"/>
  <c r="P450" i="64"/>
  <c r="Q449" i="64"/>
  <c r="P449" i="64"/>
  <c r="Q448" i="64"/>
  <c r="P448" i="64"/>
  <c r="Q447" i="64"/>
  <c r="P447" i="64"/>
  <c r="Q446" i="64"/>
  <c r="P446" i="64"/>
  <c r="Q445" i="64"/>
  <c r="P445" i="64"/>
  <c r="Q444" i="64"/>
  <c r="P444" i="64"/>
  <c r="Q443" i="64"/>
  <c r="P443" i="64"/>
  <c r="Q442" i="64"/>
  <c r="P442" i="64"/>
  <c r="Q441" i="64"/>
  <c r="P441" i="64"/>
  <c r="Q440" i="64"/>
  <c r="P440" i="64"/>
  <c r="Q439" i="64"/>
  <c r="P439" i="64"/>
  <c r="Q438" i="64"/>
  <c r="P438" i="64"/>
  <c r="Q437" i="64"/>
  <c r="P437" i="64"/>
  <c r="Q436" i="64"/>
  <c r="P436" i="64"/>
  <c r="Q435" i="64"/>
  <c r="P435" i="64"/>
  <c r="Q434" i="64"/>
  <c r="P434" i="64"/>
  <c r="Q433" i="64"/>
  <c r="P433" i="64"/>
  <c r="Q432" i="64"/>
  <c r="P432" i="64"/>
  <c r="Q431" i="64"/>
  <c r="P431" i="64"/>
  <c r="Q430" i="64"/>
  <c r="P430" i="64"/>
  <c r="Q429" i="64"/>
  <c r="P429" i="64"/>
  <c r="Q428" i="64"/>
  <c r="P428" i="64"/>
  <c r="Q427" i="64"/>
  <c r="P427" i="64"/>
  <c r="Q426" i="64"/>
  <c r="P426" i="64"/>
  <c r="Q425" i="64"/>
  <c r="P425" i="64"/>
  <c r="Q424" i="64"/>
  <c r="P424" i="64"/>
  <c r="Q423" i="64"/>
  <c r="P423" i="64"/>
  <c r="Q422" i="64"/>
  <c r="P422" i="64"/>
  <c r="Q421" i="64"/>
  <c r="P421" i="64"/>
  <c r="Q420" i="64"/>
  <c r="P420" i="64"/>
  <c r="Q419" i="64"/>
  <c r="P419" i="64"/>
  <c r="Q418" i="64"/>
  <c r="P418" i="64"/>
  <c r="Q417" i="64"/>
  <c r="P417" i="64"/>
  <c r="P416" i="64"/>
  <c r="Q416" i="64" s="1"/>
  <c r="P415" i="64"/>
  <c r="Q415" i="64" s="1"/>
  <c r="P414" i="64"/>
  <c r="Q414" i="64" s="1"/>
  <c r="P413" i="64"/>
  <c r="Q413" i="64" s="1"/>
  <c r="P412" i="64"/>
  <c r="Q412" i="64" s="1"/>
  <c r="P411" i="64"/>
  <c r="Q411" i="64" s="1"/>
  <c r="P410" i="64"/>
  <c r="Q410" i="64" s="1"/>
  <c r="P409" i="64"/>
  <c r="Q409" i="64" s="1"/>
  <c r="P408" i="64"/>
  <c r="Q408" i="64" s="1"/>
  <c r="P407" i="64"/>
  <c r="Q407" i="64" s="1"/>
  <c r="P406" i="64"/>
  <c r="Q406" i="64" s="1"/>
  <c r="P405" i="64"/>
  <c r="Q405" i="64" s="1"/>
  <c r="P404" i="64"/>
  <c r="Q404" i="64" s="1"/>
  <c r="P403" i="64"/>
  <c r="Q403" i="64" s="1"/>
  <c r="P402" i="64"/>
  <c r="Q402" i="64" s="1"/>
  <c r="P401" i="64"/>
  <c r="Q401" i="64" s="1"/>
  <c r="P400" i="64"/>
  <c r="Q400" i="64" s="1"/>
  <c r="P399" i="64"/>
  <c r="Q399" i="64" s="1"/>
  <c r="P398" i="64"/>
  <c r="Q398" i="64" s="1"/>
  <c r="P397" i="64"/>
  <c r="Q397" i="64" s="1"/>
  <c r="P396" i="64"/>
  <c r="Q396" i="64" s="1"/>
  <c r="P395" i="64"/>
  <c r="Q395" i="64" s="1"/>
  <c r="P394" i="64"/>
  <c r="Q394" i="64" s="1"/>
  <c r="P393" i="64"/>
  <c r="Q393" i="64" s="1"/>
  <c r="P392" i="64"/>
  <c r="Q392" i="64" s="1"/>
  <c r="P391" i="64"/>
  <c r="Q391" i="64" s="1"/>
  <c r="P390" i="64"/>
  <c r="Q390" i="64" s="1"/>
  <c r="P389" i="64"/>
  <c r="Q389" i="64" s="1"/>
  <c r="P388" i="64"/>
  <c r="Q388" i="64" s="1"/>
  <c r="P387" i="64"/>
  <c r="Q387" i="64" s="1"/>
  <c r="P386" i="64"/>
  <c r="Q386" i="64" s="1"/>
  <c r="P385" i="64"/>
  <c r="Q385" i="64" s="1"/>
  <c r="P384" i="64"/>
  <c r="Q384" i="64" s="1"/>
  <c r="P383" i="64"/>
  <c r="Q383" i="64" s="1"/>
  <c r="P382" i="64"/>
  <c r="Q382" i="64" s="1"/>
  <c r="P381" i="64"/>
  <c r="Q381" i="64" s="1"/>
  <c r="P380" i="64"/>
  <c r="Q380" i="64" s="1"/>
  <c r="P379" i="64"/>
  <c r="Q379" i="64" s="1"/>
  <c r="P378" i="64"/>
  <c r="Q378" i="64" s="1"/>
  <c r="P377" i="64"/>
  <c r="Q377" i="64" s="1"/>
  <c r="P376" i="64"/>
  <c r="Q376" i="64" s="1"/>
  <c r="P375" i="64"/>
  <c r="Q375" i="64" s="1"/>
  <c r="P374" i="64"/>
  <c r="Q374" i="64" s="1"/>
  <c r="P373" i="64"/>
  <c r="Q373" i="64" s="1"/>
  <c r="P372" i="64"/>
  <c r="Q372" i="64" s="1"/>
  <c r="P371" i="64"/>
  <c r="Q371" i="64" s="1"/>
  <c r="P370" i="64"/>
  <c r="Q370" i="64" s="1"/>
  <c r="P369" i="64"/>
  <c r="Q369" i="64" s="1"/>
  <c r="P368" i="64"/>
  <c r="Q368" i="64" s="1"/>
  <c r="P367" i="64"/>
  <c r="Q367" i="64" s="1"/>
  <c r="P366" i="64"/>
  <c r="Q366" i="64" s="1"/>
  <c r="P365" i="64"/>
  <c r="Q365" i="64" s="1"/>
  <c r="P364" i="64"/>
  <c r="Q364" i="64" s="1"/>
  <c r="P363" i="64"/>
  <c r="Q363" i="64" s="1"/>
  <c r="P362" i="64"/>
  <c r="Q362" i="64" s="1"/>
  <c r="P361" i="64"/>
  <c r="Q361" i="64" s="1"/>
  <c r="P360" i="64"/>
  <c r="Q360" i="64" s="1"/>
  <c r="P359" i="64"/>
  <c r="Q359" i="64" s="1"/>
  <c r="P358" i="64"/>
  <c r="Q358" i="64" s="1"/>
  <c r="P357" i="64"/>
  <c r="Q357" i="64" s="1"/>
  <c r="P356" i="64"/>
  <c r="Q356" i="64" s="1"/>
  <c r="P355" i="64"/>
  <c r="Q355" i="64" s="1"/>
  <c r="P354" i="64"/>
  <c r="Q354" i="64" s="1"/>
  <c r="P353" i="64"/>
  <c r="Q353" i="64" s="1"/>
  <c r="P352" i="64"/>
  <c r="Q352" i="64" s="1"/>
  <c r="P351" i="64"/>
  <c r="Q351" i="64" s="1"/>
  <c r="P350" i="64"/>
  <c r="Q350" i="64" s="1"/>
  <c r="P349" i="64"/>
  <c r="Q349" i="64" s="1"/>
  <c r="P348" i="64"/>
  <c r="Q348" i="64" s="1"/>
  <c r="P347" i="64"/>
  <c r="Q347" i="64" s="1"/>
  <c r="P346" i="64"/>
  <c r="Q346" i="64" s="1"/>
  <c r="P345" i="64"/>
  <c r="Q345" i="64" s="1"/>
  <c r="P344" i="64"/>
  <c r="Q344" i="64" s="1"/>
  <c r="P343" i="64"/>
  <c r="Q343" i="64" s="1"/>
  <c r="P342" i="64"/>
  <c r="Q342" i="64" s="1"/>
  <c r="P341" i="64"/>
  <c r="Q341" i="64" s="1"/>
  <c r="P340" i="64"/>
  <c r="Q340" i="64" s="1"/>
  <c r="P339" i="64"/>
  <c r="Q339" i="64" s="1"/>
  <c r="P338" i="64"/>
  <c r="Q338" i="64" s="1"/>
  <c r="P337" i="64"/>
  <c r="Q337" i="64" s="1"/>
  <c r="P336" i="64"/>
  <c r="Q336" i="64" s="1"/>
  <c r="P335" i="64"/>
  <c r="Q335" i="64" s="1"/>
  <c r="P334" i="64"/>
  <c r="Q334" i="64" s="1"/>
  <c r="P333" i="64"/>
  <c r="Q333" i="64" s="1"/>
  <c r="P332" i="64"/>
  <c r="Q332" i="64" s="1"/>
  <c r="P331" i="64"/>
  <c r="Q331" i="64" s="1"/>
  <c r="P330" i="64"/>
  <c r="Q330" i="64" s="1"/>
  <c r="P329" i="64"/>
  <c r="Q329" i="64" s="1"/>
  <c r="P328" i="64"/>
  <c r="Q328" i="64" s="1"/>
  <c r="P327" i="64"/>
  <c r="Q327" i="64" s="1"/>
  <c r="P326" i="64"/>
  <c r="Q326" i="64" s="1"/>
  <c r="P325" i="64"/>
  <c r="Q325" i="64" s="1"/>
  <c r="P324" i="64"/>
  <c r="Q324" i="64" s="1"/>
  <c r="P323" i="64"/>
  <c r="Q323" i="64" s="1"/>
  <c r="P322" i="64"/>
  <c r="Q322" i="64" s="1"/>
  <c r="P321" i="64"/>
  <c r="Q321" i="64" s="1"/>
  <c r="P320" i="64"/>
  <c r="Q320" i="64" s="1"/>
  <c r="P319" i="64"/>
  <c r="Q319" i="64" s="1"/>
  <c r="P318" i="64"/>
  <c r="Q318" i="64" s="1"/>
  <c r="P317" i="64"/>
  <c r="Q317" i="64" s="1"/>
  <c r="P316" i="64"/>
  <c r="Q316" i="64" s="1"/>
  <c r="P315" i="64"/>
  <c r="Q315" i="64" s="1"/>
  <c r="P314" i="64"/>
  <c r="Q314" i="64" s="1"/>
  <c r="P313" i="64"/>
  <c r="Q313" i="64" s="1"/>
  <c r="P312" i="64"/>
  <c r="Q312" i="64" s="1"/>
  <c r="P311" i="64"/>
  <c r="Q311" i="64" s="1"/>
  <c r="P310" i="64"/>
  <c r="Q310" i="64" s="1"/>
  <c r="P309" i="64"/>
  <c r="Q309" i="64" s="1"/>
  <c r="P308" i="64"/>
  <c r="Q308" i="64" s="1"/>
  <c r="P307" i="64"/>
  <c r="Q307" i="64" s="1"/>
  <c r="P306" i="64"/>
  <c r="Q306" i="64" s="1"/>
  <c r="P305" i="64"/>
  <c r="Q305" i="64" s="1"/>
  <c r="P304" i="64"/>
  <c r="Q304" i="64" s="1"/>
  <c r="P303" i="64"/>
  <c r="Q303" i="64" s="1"/>
  <c r="P302" i="64"/>
  <c r="Q302" i="64" s="1"/>
  <c r="P301" i="64"/>
  <c r="Q301" i="64" s="1"/>
  <c r="P300" i="64"/>
  <c r="Q300" i="64" s="1"/>
  <c r="P299" i="64"/>
  <c r="Q299" i="64" s="1"/>
  <c r="P298" i="64"/>
  <c r="Q298" i="64" s="1"/>
  <c r="P297" i="64"/>
  <c r="Q297" i="64" s="1"/>
  <c r="P296" i="64"/>
  <c r="Q296" i="64" s="1"/>
  <c r="P295" i="64"/>
  <c r="Q295" i="64" s="1"/>
  <c r="P294" i="64"/>
  <c r="Q294" i="64" s="1"/>
  <c r="P293" i="64"/>
  <c r="Q293" i="64" s="1"/>
  <c r="P292" i="64"/>
  <c r="Q292" i="64" s="1"/>
  <c r="P291" i="64"/>
  <c r="Q291" i="64" s="1"/>
  <c r="P290" i="64"/>
  <c r="Q290" i="64" s="1"/>
  <c r="P289" i="64"/>
  <c r="Q289" i="64" s="1"/>
  <c r="P288" i="64"/>
  <c r="Q288" i="64" s="1"/>
  <c r="P287" i="64"/>
  <c r="Q287" i="64" s="1"/>
  <c r="P286" i="64"/>
  <c r="Q286" i="64" s="1"/>
  <c r="P285" i="64"/>
  <c r="Q285" i="64" s="1"/>
  <c r="P284" i="64"/>
  <c r="Q284" i="64" s="1"/>
  <c r="P283" i="64"/>
  <c r="Q283" i="64" s="1"/>
  <c r="P282" i="64"/>
  <c r="Q282" i="64" s="1"/>
  <c r="P281" i="64"/>
  <c r="Q281" i="64" s="1"/>
  <c r="P280" i="64"/>
  <c r="Q280" i="64" s="1"/>
  <c r="P279" i="64"/>
  <c r="Q279" i="64" s="1"/>
  <c r="P278" i="64"/>
  <c r="Q278" i="64" s="1"/>
  <c r="P277" i="64"/>
  <c r="Q277" i="64" s="1"/>
  <c r="P276" i="64"/>
  <c r="Q276" i="64" s="1"/>
  <c r="P275" i="64"/>
  <c r="Q275" i="64" s="1"/>
  <c r="P274" i="64"/>
  <c r="Q274" i="64" s="1"/>
  <c r="P273" i="64"/>
  <c r="Q273" i="64" s="1"/>
  <c r="P272" i="64"/>
  <c r="Q272" i="64" s="1"/>
  <c r="P271" i="64"/>
  <c r="Q271" i="64" s="1"/>
  <c r="P270" i="64"/>
  <c r="Q270" i="64" s="1"/>
  <c r="P269" i="64"/>
  <c r="Q269" i="64" s="1"/>
  <c r="P268" i="64"/>
  <c r="Q268" i="64" s="1"/>
  <c r="P267" i="64"/>
  <c r="Q267" i="64" s="1"/>
  <c r="P266" i="64"/>
  <c r="Q266" i="64" s="1"/>
  <c r="P265" i="64"/>
  <c r="Q265" i="64" s="1"/>
  <c r="P264" i="64"/>
  <c r="Q264" i="64" s="1"/>
  <c r="P263" i="64"/>
  <c r="Q263" i="64" s="1"/>
  <c r="P262" i="64"/>
  <c r="Q262" i="64" s="1"/>
  <c r="P261" i="64"/>
  <c r="Q261" i="64" s="1"/>
  <c r="P260" i="64"/>
  <c r="Q260" i="64" s="1"/>
  <c r="P259" i="64"/>
  <c r="Q259" i="64" s="1"/>
  <c r="P258" i="64"/>
  <c r="Q258" i="64" s="1"/>
  <c r="P257" i="64"/>
  <c r="Q257" i="64" s="1"/>
  <c r="P256" i="64"/>
  <c r="Q256" i="64" s="1"/>
  <c r="P255" i="64"/>
  <c r="Q255" i="64" s="1"/>
  <c r="P254" i="64"/>
  <c r="Q254" i="64" s="1"/>
  <c r="P253" i="64"/>
  <c r="Q253" i="64" s="1"/>
  <c r="P252" i="64"/>
  <c r="Q252" i="64" s="1"/>
  <c r="P251" i="64"/>
  <c r="Q251" i="64" s="1"/>
  <c r="P250" i="64"/>
  <c r="Q250" i="64" s="1"/>
  <c r="P249" i="64"/>
  <c r="Q249" i="64" s="1"/>
  <c r="P248" i="64"/>
  <c r="Q248" i="64" s="1"/>
  <c r="P247" i="64"/>
  <c r="Q247" i="64" s="1"/>
  <c r="P246" i="64"/>
  <c r="Q246" i="64" s="1"/>
  <c r="P245" i="64"/>
  <c r="Q245" i="64" s="1"/>
  <c r="P244" i="64"/>
  <c r="Q244" i="64" s="1"/>
  <c r="P243" i="64"/>
  <c r="Q243" i="64" s="1"/>
  <c r="P242" i="64"/>
  <c r="Q242" i="64" s="1"/>
  <c r="P241" i="64"/>
  <c r="Q241" i="64" s="1"/>
  <c r="P240" i="64"/>
  <c r="Q240" i="64" s="1"/>
  <c r="P239" i="64"/>
  <c r="Q239" i="64" s="1"/>
  <c r="P238" i="64"/>
  <c r="Q238" i="64" s="1"/>
  <c r="P237" i="64"/>
  <c r="Q237" i="64" s="1"/>
  <c r="P236" i="64"/>
  <c r="Q236" i="64" s="1"/>
  <c r="P235" i="64"/>
  <c r="Q235" i="64" s="1"/>
  <c r="P234" i="64"/>
  <c r="Q234" i="64" s="1"/>
  <c r="P233" i="64"/>
  <c r="Q233" i="64" s="1"/>
  <c r="P232" i="64"/>
  <c r="Q232" i="64" s="1"/>
  <c r="P231" i="64"/>
  <c r="Q231" i="64" s="1"/>
  <c r="P230" i="64"/>
  <c r="Q230" i="64" s="1"/>
  <c r="P229" i="64"/>
  <c r="Q229" i="64" s="1"/>
  <c r="P228" i="64"/>
  <c r="Q228" i="64" s="1"/>
  <c r="P227" i="64"/>
  <c r="Q227" i="64" s="1"/>
  <c r="P226" i="64"/>
  <c r="Q226" i="64" s="1"/>
  <c r="P225" i="64"/>
  <c r="Q225" i="64" s="1"/>
  <c r="P224" i="64"/>
  <c r="Q224" i="64" s="1"/>
  <c r="P223" i="64"/>
  <c r="Q223" i="64" s="1"/>
  <c r="P222" i="64"/>
  <c r="Q222" i="64" s="1"/>
  <c r="P221" i="64"/>
  <c r="Q221" i="64" s="1"/>
  <c r="P220" i="64"/>
  <c r="Q220" i="64" s="1"/>
  <c r="P219" i="64"/>
  <c r="Q219" i="64" s="1"/>
  <c r="P218" i="64"/>
  <c r="Q218" i="64" s="1"/>
  <c r="P217" i="64"/>
  <c r="Q217" i="64" s="1"/>
  <c r="P216" i="64"/>
  <c r="Q216" i="64" s="1"/>
  <c r="P215" i="64"/>
  <c r="Q215" i="64" s="1"/>
  <c r="P214" i="64"/>
  <c r="Q214" i="64" s="1"/>
  <c r="P213" i="64"/>
  <c r="Q213" i="64" s="1"/>
  <c r="P212" i="64"/>
  <c r="Q212" i="64" s="1"/>
  <c r="P211" i="64"/>
  <c r="Q211" i="64" s="1"/>
  <c r="P210" i="64"/>
  <c r="Q210" i="64" s="1"/>
  <c r="P209" i="64"/>
  <c r="Q209" i="64" s="1"/>
  <c r="P208" i="64"/>
  <c r="Q208" i="64" s="1"/>
  <c r="P207" i="64"/>
  <c r="Q207" i="64" s="1"/>
  <c r="P206" i="64"/>
  <c r="Q206" i="64" s="1"/>
  <c r="P205" i="64"/>
  <c r="Q205" i="64" s="1"/>
  <c r="P204" i="64"/>
  <c r="Q204" i="64" s="1"/>
  <c r="P203" i="64"/>
  <c r="Q203" i="64" s="1"/>
  <c r="P202" i="64"/>
  <c r="Q202" i="64" s="1"/>
  <c r="P201" i="64"/>
  <c r="Q201" i="64" s="1"/>
  <c r="P200" i="64"/>
  <c r="Q200" i="64" s="1"/>
  <c r="P199" i="64"/>
  <c r="Q199" i="64" s="1"/>
  <c r="P198" i="64"/>
  <c r="Q198" i="64" s="1"/>
  <c r="P197" i="64"/>
  <c r="Q197" i="64" s="1"/>
  <c r="P196" i="64"/>
  <c r="Q196" i="64" s="1"/>
  <c r="P195" i="64"/>
  <c r="Q195" i="64" s="1"/>
  <c r="P194" i="64"/>
  <c r="Q194" i="64" s="1"/>
  <c r="P193" i="64"/>
  <c r="Q193" i="64" s="1"/>
  <c r="Q192" i="64"/>
  <c r="P192" i="64"/>
  <c r="Q191" i="64"/>
  <c r="P191" i="64"/>
  <c r="Q190" i="64"/>
  <c r="P190" i="64"/>
  <c r="Q189" i="64"/>
  <c r="P189" i="64"/>
  <c r="Q188" i="64"/>
  <c r="P188" i="64"/>
  <c r="Q187" i="64"/>
  <c r="P187" i="64"/>
  <c r="Q186" i="64"/>
  <c r="P186" i="64"/>
  <c r="Q185" i="64"/>
  <c r="P185" i="64"/>
  <c r="Q184" i="64"/>
  <c r="P184" i="64"/>
  <c r="Q183" i="64"/>
  <c r="P183" i="64"/>
  <c r="Q182" i="64"/>
  <c r="P182" i="64"/>
  <c r="Q181" i="64"/>
  <c r="P181" i="64"/>
  <c r="Q180" i="64"/>
  <c r="P180" i="64"/>
  <c r="Q179" i="64"/>
  <c r="P179" i="64"/>
  <c r="Q178" i="64"/>
  <c r="P178" i="64"/>
  <c r="Q177" i="64"/>
  <c r="P177" i="64"/>
  <c r="Q176" i="64"/>
  <c r="P176" i="64"/>
  <c r="Q175" i="64"/>
  <c r="P175" i="64"/>
  <c r="Q174" i="64"/>
  <c r="P174" i="64"/>
  <c r="Q173" i="64"/>
  <c r="P173" i="64"/>
  <c r="Q172" i="64"/>
  <c r="P172" i="64"/>
  <c r="Q171" i="64"/>
  <c r="P171" i="64"/>
  <c r="Q170" i="64"/>
  <c r="P170" i="64"/>
  <c r="Q169" i="64"/>
  <c r="P169" i="64"/>
  <c r="Q168" i="64"/>
  <c r="P168" i="64"/>
  <c r="Q167" i="64"/>
  <c r="P167" i="64"/>
  <c r="Q166" i="64"/>
  <c r="P166" i="64"/>
  <c r="Q165" i="64"/>
  <c r="P165" i="64"/>
  <c r="Q164" i="64"/>
  <c r="P164" i="64"/>
  <c r="Q163" i="64"/>
  <c r="P163" i="64"/>
  <c r="Q162" i="64"/>
  <c r="P162" i="64"/>
  <c r="Q161" i="64"/>
  <c r="P161" i="64"/>
  <c r="Q160" i="64"/>
  <c r="P160" i="64"/>
  <c r="Q159" i="64"/>
  <c r="P159" i="64"/>
  <c r="Q158" i="64"/>
  <c r="P158" i="64"/>
  <c r="Q157" i="64"/>
  <c r="P157" i="64"/>
  <c r="Q156" i="64"/>
  <c r="P156" i="64"/>
  <c r="Q155" i="64"/>
  <c r="P155" i="64"/>
  <c r="Q154" i="64"/>
  <c r="P154" i="64"/>
  <c r="Q153" i="64"/>
  <c r="P153" i="64"/>
  <c r="Q152" i="64"/>
  <c r="P152" i="64"/>
  <c r="Q151" i="64"/>
  <c r="P151" i="64"/>
  <c r="Q150" i="64"/>
  <c r="P150" i="64"/>
  <c r="Q149" i="64"/>
  <c r="P149" i="64"/>
  <c r="Q148" i="64"/>
  <c r="P148" i="64"/>
  <c r="Q147" i="64"/>
  <c r="P147" i="64"/>
  <c r="Q146" i="64"/>
  <c r="P146" i="64"/>
  <c r="Q145" i="64"/>
  <c r="P145" i="64"/>
  <c r="Q144" i="64"/>
  <c r="P144" i="64"/>
  <c r="Q143" i="64"/>
  <c r="P143" i="64"/>
  <c r="Q142" i="64"/>
  <c r="P142" i="64"/>
  <c r="Q141" i="64"/>
  <c r="P141" i="64"/>
  <c r="Q140" i="64"/>
  <c r="P140" i="64"/>
  <c r="Q139" i="64"/>
  <c r="P139" i="64"/>
  <c r="Q138" i="64"/>
  <c r="P138" i="64"/>
  <c r="Q137" i="64"/>
  <c r="P137" i="64"/>
  <c r="Q136" i="64"/>
  <c r="P136" i="64"/>
  <c r="Q135" i="64"/>
  <c r="P135" i="64"/>
  <c r="Q134" i="64"/>
  <c r="P134" i="64"/>
  <c r="Q133" i="64"/>
  <c r="P133" i="64"/>
  <c r="Q132" i="64"/>
  <c r="P132" i="64"/>
  <c r="Q131" i="64"/>
  <c r="P131" i="64"/>
  <c r="Q130" i="64"/>
  <c r="P130" i="64"/>
  <c r="Q129" i="64"/>
  <c r="P129" i="64"/>
  <c r="Q128" i="64"/>
  <c r="P128" i="64"/>
  <c r="Q127" i="64"/>
  <c r="P127" i="64"/>
  <c r="Q126" i="64"/>
  <c r="P126" i="64"/>
  <c r="Q125" i="64"/>
  <c r="P125" i="64"/>
  <c r="Q124" i="64"/>
  <c r="P124" i="64"/>
  <c r="Q123" i="64"/>
  <c r="P123" i="64"/>
  <c r="Q122" i="64"/>
  <c r="P122" i="64"/>
  <c r="Q121" i="64"/>
  <c r="P121" i="64"/>
  <c r="Q120" i="64"/>
  <c r="P120" i="64"/>
  <c r="Q119" i="64"/>
  <c r="P119" i="64"/>
  <c r="Q118" i="64"/>
  <c r="P118" i="64"/>
  <c r="Q117" i="64"/>
  <c r="P117" i="64"/>
  <c r="Q116" i="64"/>
  <c r="P116" i="64"/>
  <c r="Q115" i="64"/>
  <c r="P115" i="64"/>
  <c r="Q114" i="64"/>
  <c r="P114" i="64"/>
  <c r="Q113" i="64"/>
  <c r="P113" i="64"/>
  <c r="Q112" i="64"/>
  <c r="P112" i="64"/>
  <c r="Q111" i="64"/>
  <c r="P111" i="64"/>
  <c r="Q110" i="64"/>
  <c r="P110" i="64"/>
  <c r="Q109" i="64"/>
  <c r="P109" i="64"/>
  <c r="Q108" i="64"/>
  <c r="P108" i="64"/>
  <c r="Q107" i="64"/>
  <c r="P107" i="64"/>
  <c r="Q106" i="64"/>
  <c r="P106" i="64"/>
  <c r="Q105" i="64"/>
  <c r="P105" i="64"/>
  <c r="Q104" i="64"/>
  <c r="P104" i="64"/>
  <c r="Q103" i="64"/>
  <c r="P103" i="64"/>
  <c r="Q102" i="64"/>
  <c r="P102" i="64"/>
  <c r="Q101" i="64"/>
  <c r="P101" i="64"/>
  <c r="Q100" i="64"/>
  <c r="P100" i="64"/>
  <c r="Q99" i="64"/>
  <c r="P99" i="64"/>
  <c r="Q98" i="64"/>
  <c r="P98" i="64"/>
  <c r="Q97" i="64"/>
  <c r="P97" i="64"/>
  <c r="Q96" i="64"/>
  <c r="P96" i="64"/>
  <c r="Q95" i="64"/>
  <c r="P95" i="64"/>
  <c r="Q94" i="64"/>
  <c r="P94" i="64"/>
  <c r="Q93" i="64"/>
  <c r="P93" i="64"/>
  <c r="Q92" i="64"/>
  <c r="P92" i="64"/>
  <c r="Q91" i="64"/>
  <c r="P91" i="64"/>
  <c r="Q90" i="64"/>
  <c r="P90" i="64"/>
  <c r="Q89" i="64"/>
  <c r="P89" i="64"/>
  <c r="Q88" i="64"/>
  <c r="P88" i="64"/>
  <c r="Q87" i="64"/>
  <c r="P87" i="64"/>
  <c r="Q86" i="64"/>
  <c r="P86" i="64"/>
  <c r="Q85" i="64"/>
  <c r="P85" i="64"/>
  <c r="Q84" i="64"/>
  <c r="P84" i="64"/>
  <c r="Q83" i="64"/>
  <c r="P83" i="64"/>
  <c r="Q82" i="64"/>
  <c r="P82" i="64"/>
  <c r="Q81" i="64"/>
  <c r="P81" i="64"/>
  <c r="Q80" i="64"/>
  <c r="P80" i="64"/>
  <c r="Q79" i="64"/>
  <c r="P79" i="64"/>
  <c r="Q78" i="64"/>
  <c r="P78" i="64"/>
  <c r="Q77" i="64"/>
  <c r="P77" i="64"/>
  <c r="Q76" i="64"/>
  <c r="P76" i="64"/>
  <c r="Q75" i="64"/>
  <c r="P75" i="64"/>
  <c r="Q74" i="64"/>
  <c r="P74" i="64"/>
  <c r="Q73" i="64"/>
  <c r="P73" i="64"/>
  <c r="Q72" i="64"/>
  <c r="P72" i="64"/>
  <c r="Q71" i="64"/>
  <c r="P71" i="64"/>
  <c r="Q70" i="64"/>
  <c r="P70" i="64"/>
  <c r="Q69" i="64"/>
  <c r="P69" i="64"/>
  <c r="Q68" i="64"/>
  <c r="P68" i="64"/>
  <c r="Q67" i="64"/>
  <c r="P67" i="64"/>
  <c r="Q66" i="64"/>
  <c r="P66" i="64"/>
  <c r="Q65" i="64"/>
  <c r="P65" i="64"/>
  <c r="Q64" i="64"/>
  <c r="P64" i="64"/>
  <c r="Q63" i="64"/>
  <c r="P63" i="64"/>
  <c r="Q62" i="64"/>
  <c r="P62" i="64"/>
  <c r="Q61" i="64"/>
  <c r="P61" i="64"/>
  <c r="Q60" i="64"/>
  <c r="P60" i="64"/>
  <c r="Q59" i="64"/>
  <c r="P59" i="64"/>
  <c r="Q58" i="64"/>
  <c r="P58" i="64"/>
  <c r="Q57" i="64"/>
  <c r="P57" i="64"/>
  <c r="Q56" i="64"/>
  <c r="P56" i="64"/>
  <c r="Q55" i="64"/>
  <c r="P55" i="64"/>
  <c r="Q54" i="64"/>
  <c r="P54" i="64"/>
  <c r="Q53" i="64"/>
  <c r="P53" i="64"/>
  <c r="Q52" i="64"/>
  <c r="P52" i="64"/>
  <c r="Q51" i="64"/>
  <c r="P51" i="64"/>
  <c r="Q50" i="64"/>
  <c r="P50" i="64"/>
  <c r="Q49" i="64"/>
  <c r="P49" i="64"/>
  <c r="Q48" i="64"/>
  <c r="P48" i="64"/>
  <c r="Q47" i="64"/>
  <c r="P47" i="64"/>
  <c r="Q46" i="64"/>
  <c r="P46" i="64"/>
  <c r="Q45" i="64"/>
  <c r="P45" i="64"/>
  <c r="Q44" i="64"/>
  <c r="P44" i="64"/>
  <c r="Q43" i="64"/>
  <c r="P43" i="64"/>
  <c r="Q42" i="64"/>
  <c r="P42" i="64"/>
  <c r="Q41" i="64"/>
  <c r="P41" i="64"/>
  <c r="Q40" i="64"/>
  <c r="P40" i="64"/>
  <c r="Q39" i="64"/>
  <c r="P39" i="64"/>
  <c r="Q38" i="64"/>
  <c r="P38" i="64"/>
  <c r="Q37" i="64"/>
  <c r="P37" i="64"/>
  <c r="Q36" i="64"/>
  <c r="P36" i="64"/>
  <c r="Q35" i="64"/>
  <c r="P35" i="64"/>
  <c r="Q34" i="64"/>
  <c r="P34" i="64"/>
  <c r="Q33" i="64"/>
  <c r="P33" i="64"/>
  <c r="Q32" i="64"/>
  <c r="P32" i="64"/>
  <c r="Q31" i="64"/>
  <c r="P31" i="64"/>
  <c r="Q30" i="64"/>
  <c r="P30" i="64"/>
  <c r="Q29" i="64"/>
  <c r="P29" i="64"/>
  <c r="Q28" i="64"/>
  <c r="P28" i="64"/>
  <c r="Q27" i="64"/>
  <c r="P27" i="64"/>
  <c r="Q26" i="64"/>
  <c r="P26" i="64"/>
  <c r="Q25" i="64"/>
  <c r="P25" i="64"/>
  <c r="Q24" i="64"/>
  <c r="P24" i="64"/>
  <c r="Q23" i="64"/>
  <c r="P23" i="64"/>
  <c r="Q22" i="64"/>
  <c r="P22" i="64"/>
  <c r="Q21" i="64"/>
  <c r="P21" i="64"/>
  <c r="Q20" i="64"/>
  <c r="P20" i="64"/>
  <c r="Q19" i="64"/>
  <c r="P19" i="64"/>
  <c r="Q18" i="64"/>
  <c r="P18" i="64"/>
  <c r="P17" i="64"/>
  <c r="Q17" i="64" s="1"/>
  <c r="P16" i="64"/>
  <c r="Q16" i="64" s="1"/>
  <c r="P15" i="64"/>
  <c r="Q15" i="64" s="1"/>
  <c r="P14" i="64"/>
  <c r="Q14" i="64" s="1"/>
  <c r="P13" i="64"/>
  <c r="Q13" i="64" s="1"/>
  <c r="P12" i="64"/>
  <c r="Q12" i="64" s="1"/>
  <c r="P11" i="64"/>
  <c r="Q11" i="64" s="1"/>
  <c r="E3" i="64"/>
  <c r="E4" i="64" s="1"/>
  <c r="E5" i="64" s="1"/>
  <c r="E6" i="64" s="1"/>
  <c r="E7" i="64" s="1"/>
  <c r="E8" i="64" s="1"/>
  <c r="E9" i="64" s="1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E227" i="64" s="1"/>
  <c r="E228" i="64" s="1"/>
  <c r="E229" i="64" s="1"/>
  <c r="E230" i="64" s="1"/>
  <c r="E231" i="64" s="1"/>
  <c r="E232" i="64" s="1"/>
  <c r="E233" i="64" s="1"/>
  <c r="E234" i="64" s="1"/>
  <c r="E235" i="64" s="1"/>
  <c r="E236" i="64" s="1"/>
  <c r="E237" i="64" s="1"/>
  <c r="E238" i="64" s="1"/>
  <c r="E239" i="64" s="1"/>
  <c r="E240" i="64" s="1"/>
  <c r="E241" i="64" s="1"/>
  <c r="E242" i="64" s="1"/>
  <c r="E243" i="64" s="1"/>
  <c r="E244" i="64" s="1"/>
  <c r="E245" i="64" s="1"/>
  <c r="E246" i="64" s="1"/>
  <c r="E247" i="64" s="1"/>
  <c r="E248" i="64" s="1"/>
  <c r="E249" i="64" s="1"/>
  <c r="E250" i="64" s="1"/>
  <c r="E251" i="64" s="1"/>
  <c r="E252" i="64" s="1"/>
  <c r="E253" i="64" s="1"/>
  <c r="E254" i="64" s="1"/>
  <c r="E255" i="64" s="1"/>
  <c r="E256" i="64" s="1"/>
  <c r="E257" i="64" s="1"/>
  <c r="E258" i="64" s="1"/>
  <c r="E259" i="64" s="1"/>
  <c r="E260" i="64" s="1"/>
  <c r="E261" i="64" s="1"/>
  <c r="E262" i="64" s="1"/>
  <c r="E263" i="64" s="1"/>
  <c r="E264" i="64" s="1"/>
  <c r="E265" i="64" s="1"/>
  <c r="E266" i="64" s="1"/>
  <c r="E267" i="64" s="1"/>
  <c r="E268" i="64" s="1"/>
  <c r="E269" i="64" s="1"/>
  <c r="E270" i="64" s="1"/>
  <c r="E271" i="64" s="1"/>
  <c r="E272" i="64" s="1"/>
  <c r="E273" i="64" s="1"/>
  <c r="E274" i="64" s="1"/>
  <c r="E275" i="64" s="1"/>
  <c r="E276" i="64" s="1"/>
  <c r="E277" i="64" s="1"/>
  <c r="E278" i="64" s="1"/>
  <c r="E279" i="64" s="1"/>
  <c r="E280" i="64" s="1"/>
  <c r="E281" i="64" s="1"/>
  <c r="E282" i="64" s="1"/>
  <c r="E283" i="64" s="1"/>
  <c r="E284" i="64" s="1"/>
  <c r="E285" i="64" s="1"/>
  <c r="E286" i="64" s="1"/>
  <c r="E287" i="64" s="1"/>
  <c r="E288" i="64" s="1"/>
  <c r="E289" i="64" s="1"/>
  <c r="E290" i="64" s="1"/>
  <c r="E291" i="64" s="1"/>
  <c r="E292" i="64" s="1"/>
  <c r="E293" i="64" s="1"/>
  <c r="E294" i="64" s="1"/>
  <c r="E295" i="64" s="1"/>
  <c r="E296" i="64" s="1"/>
  <c r="E297" i="64" s="1"/>
  <c r="E298" i="64" s="1"/>
  <c r="E299" i="64" s="1"/>
  <c r="E300" i="64" s="1"/>
  <c r="E301" i="64" s="1"/>
  <c r="E302" i="64" s="1"/>
  <c r="E303" i="64" s="1"/>
  <c r="E304" i="64" s="1"/>
  <c r="E305" i="64" s="1"/>
  <c r="E306" i="64" s="1"/>
  <c r="E307" i="64" s="1"/>
  <c r="E308" i="64" s="1"/>
  <c r="E309" i="64" s="1"/>
  <c r="E310" i="64" s="1"/>
  <c r="E311" i="64" s="1"/>
  <c r="E312" i="64" s="1"/>
  <c r="E313" i="64" s="1"/>
  <c r="E314" i="64" s="1"/>
  <c r="E315" i="64" s="1"/>
  <c r="E316" i="64" s="1"/>
  <c r="E317" i="64" s="1"/>
  <c r="E318" i="64" s="1"/>
  <c r="E319" i="64" s="1"/>
  <c r="E320" i="64" s="1"/>
  <c r="E321" i="64" s="1"/>
  <c r="E322" i="64" s="1"/>
  <c r="E323" i="64" s="1"/>
  <c r="E324" i="64" s="1"/>
  <c r="E325" i="64" s="1"/>
  <c r="E326" i="64" s="1"/>
  <c r="E327" i="64" s="1"/>
  <c r="E328" i="64" s="1"/>
  <c r="E329" i="64" s="1"/>
  <c r="E330" i="64" s="1"/>
  <c r="E331" i="64" s="1"/>
  <c r="E332" i="64" s="1"/>
  <c r="E333" i="64" s="1"/>
  <c r="E334" i="64" s="1"/>
  <c r="E335" i="64" s="1"/>
  <c r="E336" i="64" s="1"/>
  <c r="E337" i="64" s="1"/>
  <c r="E338" i="64" s="1"/>
  <c r="E339" i="64" s="1"/>
  <c r="E340" i="64" s="1"/>
  <c r="E341" i="64" s="1"/>
  <c r="E342" i="64" s="1"/>
  <c r="E343" i="64" s="1"/>
  <c r="E344" i="64" s="1"/>
  <c r="E345" i="64" s="1"/>
  <c r="E346" i="64" s="1"/>
  <c r="E347" i="64" s="1"/>
  <c r="E348" i="64" s="1"/>
  <c r="E349" i="64" s="1"/>
  <c r="E350" i="64" s="1"/>
  <c r="E351" i="64" s="1"/>
  <c r="E352" i="64" s="1"/>
  <c r="E353" i="64" s="1"/>
  <c r="E354" i="64" s="1"/>
  <c r="E355" i="64" s="1"/>
  <c r="E356" i="64" s="1"/>
  <c r="E357" i="64" s="1"/>
  <c r="E358" i="64" s="1"/>
  <c r="E359" i="64" s="1"/>
  <c r="E360" i="64" s="1"/>
  <c r="E361" i="64" s="1"/>
  <c r="E362" i="64" s="1"/>
  <c r="E363" i="64" s="1"/>
  <c r="E364" i="64" s="1"/>
  <c r="E365" i="64" s="1"/>
  <c r="E366" i="64" s="1"/>
  <c r="E367" i="64" s="1"/>
  <c r="E368" i="64" s="1"/>
  <c r="E369" i="64" s="1"/>
  <c r="E370" i="64" s="1"/>
  <c r="E371" i="64" s="1"/>
  <c r="E372" i="64" s="1"/>
  <c r="E373" i="64" s="1"/>
  <c r="E374" i="64" s="1"/>
  <c r="E375" i="64" s="1"/>
  <c r="E376" i="64" s="1"/>
  <c r="E377" i="64" s="1"/>
  <c r="E378" i="64" s="1"/>
  <c r="E379" i="64" s="1"/>
  <c r="E380" i="64" s="1"/>
  <c r="E381" i="64" s="1"/>
  <c r="E382" i="64" s="1"/>
  <c r="E383" i="64" s="1"/>
  <c r="E384" i="64" s="1"/>
  <c r="E385" i="64" s="1"/>
  <c r="E386" i="64" s="1"/>
  <c r="E387" i="64" s="1"/>
  <c r="E388" i="64" s="1"/>
  <c r="E389" i="64" s="1"/>
  <c r="E390" i="64" s="1"/>
  <c r="E391" i="64" s="1"/>
  <c r="E392" i="64" s="1"/>
  <c r="E393" i="64" s="1"/>
  <c r="E394" i="64" s="1"/>
  <c r="E395" i="64" s="1"/>
  <c r="E396" i="64" s="1"/>
  <c r="E397" i="64" s="1"/>
  <c r="E398" i="64" s="1"/>
  <c r="E399" i="64" s="1"/>
  <c r="E400" i="64" s="1"/>
  <c r="E401" i="64" s="1"/>
  <c r="E402" i="64" s="1"/>
  <c r="E403" i="64" s="1"/>
  <c r="E404" i="64" s="1"/>
  <c r="E405" i="64" s="1"/>
  <c r="E406" i="64" s="1"/>
  <c r="E407" i="64" s="1"/>
  <c r="E408" i="64" s="1"/>
  <c r="E409" i="64" s="1"/>
  <c r="E410" i="64" s="1"/>
  <c r="E411" i="64" s="1"/>
  <c r="E412" i="64" s="1"/>
  <c r="E413" i="64" s="1"/>
  <c r="E414" i="64" s="1"/>
  <c r="E415" i="64" s="1"/>
  <c r="E416" i="64" s="1"/>
  <c r="E417" i="64" s="1"/>
  <c r="E418" i="64" s="1"/>
  <c r="E419" i="64" s="1"/>
  <c r="E420" i="64" s="1"/>
  <c r="E421" i="64" s="1"/>
  <c r="E422" i="64" s="1"/>
  <c r="E423" i="64" s="1"/>
  <c r="E424" i="64" s="1"/>
  <c r="E425" i="64" s="1"/>
  <c r="E426" i="64" s="1"/>
  <c r="E427" i="64" s="1"/>
  <c r="E428" i="64" s="1"/>
  <c r="E429" i="64" s="1"/>
  <c r="E430" i="64" s="1"/>
  <c r="E431" i="64" s="1"/>
  <c r="E432" i="64" s="1"/>
  <c r="E433" i="64" s="1"/>
  <c r="E434" i="64" s="1"/>
  <c r="E435" i="64" s="1"/>
  <c r="E436" i="64" s="1"/>
  <c r="E437" i="64" s="1"/>
  <c r="E438" i="64" s="1"/>
  <c r="E439" i="64" s="1"/>
  <c r="E440" i="64" s="1"/>
  <c r="E441" i="64" s="1"/>
  <c r="E442" i="64" s="1"/>
  <c r="E443" i="64" s="1"/>
  <c r="E444" i="64" s="1"/>
  <c r="E445" i="64" s="1"/>
  <c r="E446" i="64" s="1"/>
  <c r="E447" i="64" s="1"/>
  <c r="E448" i="64" s="1"/>
  <c r="E449" i="64" s="1"/>
  <c r="E450" i="64" s="1"/>
  <c r="E451" i="64" s="1"/>
  <c r="E452" i="64" s="1"/>
  <c r="E453" i="64" s="1"/>
  <c r="E454" i="64" s="1"/>
  <c r="E455" i="64" s="1"/>
  <c r="E456" i="64" s="1"/>
  <c r="E457" i="64" s="1"/>
  <c r="E458" i="64" s="1"/>
  <c r="E459" i="64" s="1"/>
  <c r="E460" i="64" s="1"/>
  <c r="E461" i="64" s="1"/>
  <c r="E462" i="64" s="1"/>
  <c r="E463" i="64" s="1"/>
  <c r="E464" i="64" s="1"/>
  <c r="E465" i="64" s="1"/>
  <c r="E466" i="64" s="1"/>
  <c r="E467" i="64" s="1"/>
  <c r="E468" i="64" s="1"/>
  <c r="E469" i="64" s="1"/>
  <c r="E470" i="64" s="1"/>
  <c r="E471" i="64" s="1"/>
  <c r="E472" i="64" s="1"/>
  <c r="E473" i="64" s="1"/>
  <c r="E474" i="64" s="1"/>
  <c r="E475" i="64" s="1"/>
  <c r="E476" i="64" s="1"/>
  <c r="E477" i="64" s="1"/>
  <c r="E478" i="64" s="1"/>
  <c r="E479" i="64" s="1"/>
  <c r="E480" i="64" s="1"/>
  <c r="E481" i="64" s="1"/>
  <c r="E482" i="64" s="1"/>
  <c r="E483" i="64" s="1"/>
  <c r="E484" i="64" s="1"/>
  <c r="E485" i="64" s="1"/>
  <c r="E486" i="64" s="1"/>
  <c r="E487" i="64" s="1"/>
  <c r="E488" i="64" s="1"/>
  <c r="E489" i="64" s="1"/>
  <c r="E490" i="64" s="1"/>
  <c r="E491" i="64" s="1"/>
  <c r="E492" i="64" s="1"/>
  <c r="E493" i="64" s="1"/>
  <c r="E494" i="64" s="1"/>
  <c r="E495" i="64" s="1"/>
  <c r="E496" i="64" s="1"/>
  <c r="E497" i="64" s="1"/>
  <c r="E498" i="64" s="1"/>
  <c r="E499" i="64" s="1"/>
  <c r="E500" i="64" s="1"/>
  <c r="J1" i="64" s="1"/>
  <c r="J2" i="64"/>
  <c r="J276" i="53"/>
  <c r="J277" i="53"/>
  <c r="J278" i="53"/>
  <c r="J279" i="53"/>
  <c r="J280" i="53"/>
  <c r="J281" i="53"/>
  <c r="J282" i="53"/>
  <c r="J283" i="53"/>
  <c r="J284" i="53"/>
  <c r="J285" i="53"/>
  <c r="J286" i="53"/>
  <c r="H275" i="53"/>
  <c r="J275" i="53"/>
  <c r="F272" i="53"/>
  <c r="R3" i="63"/>
  <c r="C3" i="63"/>
  <c r="O4" i="63"/>
  <c r="O6" i="63"/>
  <c r="O7" i="63"/>
  <c r="O8" i="63"/>
  <c r="E4" i="63"/>
  <c r="E5" i="63" s="1"/>
  <c r="E6" i="63" s="1"/>
  <c r="E7" i="63" s="1"/>
  <c r="E8" i="63" s="1"/>
  <c r="E9" i="63" s="1"/>
  <c r="E10" i="63" s="1"/>
  <c r="E11" i="63" s="1"/>
  <c r="E12" i="63" s="1"/>
  <c r="E13" i="63" s="1"/>
  <c r="E14" i="63" s="1"/>
  <c r="E15" i="63" s="1"/>
  <c r="E16" i="63" s="1"/>
  <c r="E17" i="63" s="1"/>
  <c r="E18" i="63" s="1"/>
  <c r="E19" i="63" s="1"/>
  <c r="E20" i="63" s="1"/>
  <c r="E21" i="63" s="1"/>
  <c r="E22" i="63" s="1"/>
  <c r="E23" i="63" s="1"/>
  <c r="E24" i="63" s="1"/>
  <c r="E25" i="63" s="1"/>
  <c r="E26" i="63" s="1"/>
  <c r="E27" i="63" s="1"/>
  <c r="E28" i="63" s="1"/>
  <c r="E29" i="63" s="1"/>
  <c r="E30" i="63" s="1"/>
  <c r="E31" i="63" s="1"/>
  <c r="E32" i="63" s="1"/>
  <c r="E33" i="63" s="1"/>
  <c r="E34" i="63" s="1"/>
  <c r="E35" i="63" s="1"/>
  <c r="E36" i="63" s="1"/>
  <c r="E37" i="63" s="1"/>
  <c r="E38" i="63" s="1"/>
  <c r="E39" i="63" s="1"/>
  <c r="E40" i="63" s="1"/>
  <c r="E41" i="63" s="1"/>
  <c r="E42" i="63" s="1"/>
  <c r="E43" i="63" s="1"/>
  <c r="E44" i="63" s="1"/>
  <c r="E45" i="63" s="1"/>
  <c r="E46" i="63" s="1"/>
  <c r="E47" i="63" s="1"/>
  <c r="E48" i="63" s="1"/>
  <c r="E49" i="63" s="1"/>
  <c r="E50" i="63" s="1"/>
  <c r="E51" i="63" s="1"/>
  <c r="E52" i="63" s="1"/>
  <c r="E53" i="63" s="1"/>
  <c r="E54" i="63" s="1"/>
  <c r="E55" i="63" s="1"/>
  <c r="E56" i="63" s="1"/>
  <c r="E57" i="63" s="1"/>
  <c r="E58" i="63" s="1"/>
  <c r="E59" i="63" s="1"/>
  <c r="E60" i="63" s="1"/>
  <c r="E61" i="63" s="1"/>
  <c r="E62" i="63" s="1"/>
  <c r="E63" i="63" s="1"/>
  <c r="E64" i="63" s="1"/>
  <c r="E65" i="63" s="1"/>
  <c r="E66" i="63" s="1"/>
  <c r="E67" i="63" s="1"/>
  <c r="E68" i="63" s="1"/>
  <c r="E69" i="63" s="1"/>
  <c r="E70" i="63" s="1"/>
  <c r="E71" i="63" s="1"/>
  <c r="E72" i="63" s="1"/>
  <c r="E73" i="63" s="1"/>
  <c r="E74" i="63" s="1"/>
  <c r="E75" i="63" s="1"/>
  <c r="E76" i="63" s="1"/>
  <c r="E77" i="63" s="1"/>
  <c r="E78" i="63" s="1"/>
  <c r="E79" i="63" s="1"/>
  <c r="E80" i="63" s="1"/>
  <c r="E81" i="63" s="1"/>
  <c r="E82" i="63" s="1"/>
  <c r="E83" i="63" s="1"/>
  <c r="E84" i="63" s="1"/>
  <c r="E85" i="63" s="1"/>
  <c r="E86" i="63" s="1"/>
  <c r="E87" i="63" s="1"/>
  <c r="E88" i="63" s="1"/>
  <c r="E89" i="63" s="1"/>
  <c r="E90" i="63" s="1"/>
  <c r="E91" i="63" s="1"/>
  <c r="E92" i="63" s="1"/>
  <c r="E93" i="63" s="1"/>
  <c r="E94" i="63" s="1"/>
  <c r="E95" i="63" s="1"/>
  <c r="E96" i="63" s="1"/>
  <c r="E97" i="63" s="1"/>
  <c r="E98" i="63" s="1"/>
  <c r="E99" i="63" s="1"/>
  <c r="E100" i="63" s="1"/>
  <c r="E101" i="63" s="1"/>
  <c r="E102" i="63" s="1"/>
  <c r="E103" i="63" s="1"/>
  <c r="E104" i="63" s="1"/>
  <c r="E105" i="63" s="1"/>
  <c r="E106" i="63" s="1"/>
  <c r="E107" i="63" s="1"/>
  <c r="E108" i="63" s="1"/>
  <c r="E109" i="63" s="1"/>
  <c r="E110" i="63" s="1"/>
  <c r="E111" i="63" s="1"/>
  <c r="E112" i="63" s="1"/>
  <c r="E113" i="63" s="1"/>
  <c r="E114" i="63" s="1"/>
  <c r="E115" i="63" s="1"/>
  <c r="E116" i="63" s="1"/>
  <c r="E117" i="63" s="1"/>
  <c r="E118" i="63" s="1"/>
  <c r="E119" i="63" s="1"/>
  <c r="E120" i="63" s="1"/>
  <c r="E121" i="63" s="1"/>
  <c r="E122" i="63" s="1"/>
  <c r="E123" i="63" s="1"/>
  <c r="E124" i="63" s="1"/>
  <c r="E125" i="63" s="1"/>
  <c r="E126" i="63" s="1"/>
  <c r="E127" i="63" s="1"/>
  <c r="E128" i="63" s="1"/>
  <c r="E129" i="63" s="1"/>
  <c r="E130" i="63" s="1"/>
  <c r="E131" i="63" s="1"/>
  <c r="E132" i="63" s="1"/>
  <c r="E133" i="63" s="1"/>
  <c r="E134" i="63" s="1"/>
  <c r="E135" i="63" s="1"/>
  <c r="E136" i="63" s="1"/>
  <c r="E137" i="63" s="1"/>
  <c r="E138" i="63" s="1"/>
  <c r="E139" i="63" s="1"/>
  <c r="E140" i="63" s="1"/>
  <c r="E141" i="63" s="1"/>
  <c r="E142" i="63" s="1"/>
  <c r="E143" i="63" s="1"/>
  <c r="E144" i="63" s="1"/>
  <c r="E145" i="63" s="1"/>
  <c r="E146" i="63" s="1"/>
  <c r="E147" i="63" s="1"/>
  <c r="E148" i="63" s="1"/>
  <c r="E149" i="63" s="1"/>
  <c r="E150" i="63" s="1"/>
  <c r="E151" i="63" s="1"/>
  <c r="E152" i="63" s="1"/>
  <c r="E153" i="63" s="1"/>
  <c r="E154" i="63" s="1"/>
  <c r="E155" i="63" s="1"/>
  <c r="E156" i="63" s="1"/>
  <c r="E157" i="63" s="1"/>
  <c r="E158" i="63" s="1"/>
  <c r="E159" i="63" s="1"/>
  <c r="E160" i="63" s="1"/>
  <c r="E161" i="63" s="1"/>
  <c r="E162" i="63" s="1"/>
  <c r="E163" i="63" s="1"/>
  <c r="E164" i="63" s="1"/>
  <c r="E165" i="63" s="1"/>
  <c r="E166" i="63" s="1"/>
  <c r="E167" i="63" s="1"/>
  <c r="E168" i="63" s="1"/>
  <c r="E169" i="63" s="1"/>
  <c r="E170" i="63" s="1"/>
  <c r="E171" i="63" s="1"/>
  <c r="E172" i="63" s="1"/>
  <c r="E173" i="63" s="1"/>
  <c r="E174" i="63" s="1"/>
  <c r="E175" i="63" s="1"/>
  <c r="E176" i="63" s="1"/>
  <c r="E177" i="63" s="1"/>
  <c r="E178" i="63" s="1"/>
  <c r="E179" i="63" s="1"/>
  <c r="E180" i="63" s="1"/>
  <c r="E181" i="63" s="1"/>
  <c r="E182" i="63" s="1"/>
  <c r="E183" i="63" s="1"/>
  <c r="E184" i="63" s="1"/>
  <c r="E185" i="63" s="1"/>
  <c r="E186" i="63" s="1"/>
  <c r="E187" i="63" s="1"/>
  <c r="E188" i="63" s="1"/>
  <c r="E189" i="63" s="1"/>
  <c r="E190" i="63" s="1"/>
  <c r="E191" i="63" s="1"/>
  <c r="E192" i="63" s="1"/>
  <c r="E193" i="63" s="1"/>
  <c r="E194" i="63" s="1"/>
  <c r="E195" i="63" s="1"/>
  <c r="E196" i="63" s="1"/>
  <c r="E197" i="63" s="1"/>
  <c r="E198" i="63" s="1"/>
  <c r="E199" i="63" s="1"/>
  <c r="E200" i="63" s="1"/>
  <c r="E201" i="63" s="1"/>
  <c r="E202" i="63" s="1"/>
  <c r="E203" i="63" s="1"/>
  <c r="E204" i="63" s="1"/>
  <c r="E205" i="63" s="1"/>
  <c r="E206" i="63" s="1"/>
  <c r="E207" i="63" s="1"/>
  <c r="E208" i="63" s="1"/>
  <c r="E209" i="63" s="1"/>
  <c r="E210" i="63" s="1"/>
  <c r="E211" i="63" s="1"/>
  <c r="E212" i="63" s="1"/>
  <c r="E213" i="63" s="1"/>
  <c r="E214" i="63" s="1"/>
  <c r="E215" i="63" s="1"/>
  <c r="E216" i="63" s="1"/>
  <c r="E217" i="63" s="1"/>
  <c r="E218" i="63" s="1"/>
  <c r="E219" i="63" s="1"/>
  <c r="E220" i="63" s="1"/>
  <c r="E221" i="63" s="1"/>
  <c r="E222" i="63" s="1"/>
  <c r="E223" i="63" s="1"/>
  <c r="E224" i="63" s="1"/>
  <c r="E225" i="63" s="1"/>
  <c r="E226" i="63" s="1"/>
  <c r="E227" i="63" s="1"/>
  <c r="E228" i="63" s="1"/>
  <c r="E229" i="63" s="1"/>
  <c r="E230" i="63" s="1"/>
  <c r="E231" i="63" s="1"/>
  <c r="E232" i="63" s="1"/>
  <c r="E233" i="63" s="1"/>
  <c r="E234" i="63" s="1"/>
  <c r="E235" i="63" s="1"/>
  <c r="E236" i="63" s="1"/>
  <c r="E237" i="63" s="1"/>
  <c r="E238" i="63" s="1"/>
  <c r="E239" i="63" s="1"/>
  <c r="E240" i="63" s="1"/>
  <c r="E241" i="63" s="1"/>
  <c r="E242" i="63" s="1"/>
  <c r="E243" i="63" s="1"/>
  <c r="E244" i="63" s="1"/>
  <c r="E245" i="63" s="1"/>
  <c r="E246" i="63" s="1"/>
  <c r="E247" i="63" s="1"/>
  <c r="E248" i="63" s="1"/>
  <c r="E249" i="63" s="1"/>
  <c r="E250" i="63" s="1"/>
  <c r="E251" i="63" s="1"/>
  <c r="E252" i="63" s="1"/>
  <c r="E253" i="63" s="1"/>
  <c r="E254" i="63" s="1"/>
  <c r="E255" i="63" s="1"/>
  <c r="E256" i="63" s="1"/>
  <c r="E257" i="63" s="1"/>
  <c r="E258" i="63" s="1"/>
  <c r="E259" i="63" s="1"/>
  <c r="E260" i="63" s="1"/>
  <c r="E261" i="63" s="1"/>
  <c r="E262" i="63" s="1"/>
  <c r="E263" i="63" s="1"/>
  <c r="E264" i="63" s="1"/>
  <c r="E265" i="63" s="1"/>
  <c r="E266" i="63" s="1"/>
  <c r="E267" i="63" s="1"/>
  <c r="E268" i="63" s="1"/>
  <c r="E269" i="63" s="1"/>
  <c r="E270" i="63" s="1"/>
  <c r="E271" i="63" s="1"/>
  <c r="E272" i="63" s="1"/>
  <c r="E273" i="63" s="1"/>
  <c r="E274" i="63" s="1"/>
  <c r="E275" i="63" s="1"/>
  <c r="E276" i="63" s="1"/>
  <c r="E277" i="63" s="1"/>
  <c r="E278" i="63" s="1"/>
  <c r="E279" i="63" s="1"/>
  <c r="E280" i="63" s="1"/>
  <c r="E281" i="63" s="1"/>
  <c r="E282" i="63" s="1"/>
  <c r="E283" i="63" s="1"/>
  <c r="E284" i="63" s="1"/>
  <c r="E285" i="63" s="1"/>
  <c r="E286" i="63" s="1"/>
  <c r="E287" i="63" s="1"/>
  <c r="E288" i="63" s="1"/>
  <c r="E289" i="63" s="1"/>
  <c r="E290" i="63" s="1"/>
  <c r="E291" i="63" s="1"/>
  <c r="E292" i="63" s="1"/>
  <c r="E293" i="63" s="1"/>
  <c r="E294" i="63" s="1"/>
  <c r="E295" i="63" s="1"/>
  <c r="E296" i="63" s="1"/>
  <c r="E297" i="63" s="1"/>
  <c r="E298" i="63" s="1"/>
  <c r="E299" i="63" s="1"/>
  <c r="E300" i="63" s="1"/>
  <c r="E301" i="63" s="1"/>
  <c r="E302" i="63" s="1"/>
  <c r="E303" i="63" s="1"/>
  <c r="E304" i="63" s="1"/>
  <c r="E305" i="63" s="1"/>
  <c r="E306" i="63" s="1"/>
  <c r="E307" i="63" s="1"/>
  <c r="E308" i="63" s="1"/>
  <c r="E309" i="63" s="1"/>
  <c r="E310" i="63" s="1"/>
  <c r="E311" i="63" s="1"/>
  <c r="E312" i="63" s="1"/>
  <c r="E313" i="63" s="1"/>
  <c r="E314" i="63" s="1"/>
  <c r="E315" i="63" s="1"/>
  <c r="E316" i="63" s="1"/>
  <c r="E317" i="63" s="1"/>
  <c r="E318" i="63" s="1"/>
  <c r="E319" i="63" s="1"/>
  <c r="E320" i="63" s="1"/>
  <c r="E321" i="63" s="1"/>
  <c r="E322" i="63" s="1"/>
  <c r="E323" i="63" s="1"/>
  <c r="E324" i="63" s="1"/>
  <c r="E325" i="63" s="1"/>
  <c r="E326" i="63" s="1"/>
  <c r="E327" i="63" s="1"/>
  <c r="E328" i="63" s="1"/>
  <c r="E329" i="63" s="1"/>
  <c r="E330" i="63" s="1"/>
  <c r="E331" i="63" s="1"/>
  <c r="E332" i="63" s="1"/>
  <c r="E333" i="63" s="1"/>
  <c r="E334" i="63" s="1"/>
  <c r="E335" i="63" s="1"/>
  <c r="E336" i="63" s="1"/>
  <c r="E337" i="63" s="1"/>
  <c r="E338" i="63" s="1"/>
  <c r="E339" i="63" s="1"/>
  <c r="E340" i="63" s="1"/>
  <c r="E341" i="63" s="1"/>
  <c r="E342" i="63" s="1"/>
  <c r="E343" i="63" s="1"/>
  <c r="E344" i="63" s="1"/>
  <c r="E345" i="63" s="1"/>
  <c r="E346" i="63" s="1"/>
  <c r="E347" i="63" s="1"/>
  <c r="E348" i="63" s="1"/>
  <c r="E349" i="63" s="1"/>
  <c r="E350" i="63" s="1"/>
  <c r="E351" i="63" s="1"/>
  <c r="E352" i="63" s="1"/>
  <c r="E353" i="63" s="1"/>
  <c r="E354" i="63" s="1"/>
  <c r="E355" i="63" s="1"/>
  <c r="E356" i="63" s="1"/>
  <c r="E357" i="63" s="1"/>
  <c r="E358" i="63" s="1"/>
  <c r="E359" i="63" s="1"/>
  <c r="E360" i="63" s="1"/>
  <c r="E361" i="63" s="1"/>
  <c r="E362" i="63" s="1"/>
  <c r="E363" i="63" s="1"/>
  <c r="E364" i="63" s="1"/>
  <c r="E365" i="63" s="1"/>
  <c r="E366" i="63" s="1"/>
  <c r="E367" i="63" s="1"/>
  <c r="E368" i="63" s="1"/>
  <c r="E369" i="63" s="1"/>
  <c r="E370" i="63" s="1"/>
  <c r="E371" i="63" s="1"/>
  <c r="E372" i="63" s="1"/>
  <c r="E373" i="63" s="1"/>
  <c r="E374" i="63" s="1"/>
  <c r="E375" i="63" s="1"/>
  <c r="E376" i="63" s="1"/>
  <c r="E377" i="63" s="1"/>
  <c r="E378" i="63" s="1"/>
  <c r="E379" i="63" s="1"/>
  <c r="E380" i="63" s="1"/>
  <c r="E381" i="63" s="1"/>
  <c r="E382" i="63" s="1"/>
  <c r="E383" i="63" s="1"/>
  <c r="E384" i="63" s="1"/>
  <c r="E385" i="63" s="1"/>
  <c r="E386" i="63" s="1"/>
  <c r="E387" i="63" s="1"/>
  <c r="E388" i="63" s="1"/>
  <c r="E389" i="63" s="1"/>
  <c r="E390" i="63" s="1"/>
  <c r="E391" i="63" s="1"/>
  <c r="E392" i="63" s="1"/>
  <c r="E393" i="63" s="1"/>
  <c r="E394" i="63" s="1"/>
  <c r="E395" i="63" s="1"/>
  <c r="E396" i="63" s="1"/>
  <c r="E397" i="63" s="1"/>
  <c r="E398" i="63" s="1"/>
  <c r="E399" i="63" s="1"/>
  <c r="E400" i="63" s="1"/>
  <c r="E401" i="63" s="1"/>
  <c r="E402" i="63" s="1"/>
  <c r="E403" i="63" s="1"/>
  <c r="E404" i="63" s="1"/>
  <c r="E405" i="63" s="1"/>
  <c r="E406" i="63" s="1"/>
  <c r="E407" i="63" s="1"/>
  <c r="E408" i="63" s="1"/>
  <c r="E409" i="63" s="1"/>
  <c r="E410" i="63" s="1"/>
  <c r="E411" i="63" s="1"/>
  <c r="E412" i="63" s="1"/>
  <c r="E413" i="63" s="1"/>
  <c r="E414" i="63" s="1"/>
  <c r="E415" i="63" s="1"/>
  <c r="E416" i="63" s="1"/>
  <c r="E417" i="63" s="1"/>
  <c r="E418" i="63" s="1"/>
  <c r="E419" i="63" s="1"/>
  <c r="E420" i="63" s="1"/>
  <c r="E421" i="63" s="1"/>
  <c r="E422" i="63" s="1"/>
  <c r="E423" i="63" s="1"/>
  <c r="E424" i="63" s="1"/>
  <c r="E425" i="63" s="1"/>
  <c r="E426" i="63" s="1"/>
  <c r="E427" i="63" s="1"/>
  <c r="E428" i="63" s="1"/>
  <c r="E429" i="63" s="1"/>
  <c r="E430" i="63" s="1"/>
  <c r="E431" i="63" s="1"/>
  <c r="E432" i="63" s="1"/>
  <c r="E433" i="63" s="1"/>
  <c r="E434" i="63" s="1"/>
  <c r="E435" i="63" s="1"/>
  <c r="E436" i="63" s="1"/>
  <c r="E437" i="63" s="1"/>
  <c r="E438" i="63" s="1"/>
  <c r="E439" i="63" s="1"/>
  <c r="E440" i="63" s="1"/>
  <c r="E441" i="63" s="1"/>
  <c r="E442" i="63" s="1"/>
  <c r="E443" i="63" s="1"/>
  <c r="E444" i="63" s="1"/>
  <c r="E445" i="63" s="1"/>
  <c r="E446" i="63" s="1"/>
  <c r="E447" i="63" s="1"/>
  <c r="E448" i="63" s="1"/>
  <c r="E449" i="63" s="1"/>
  <c r="E450" i="63" s="1"/>
  <c r="E451" i="63" s="1"/>
  <c r="E452" i="63" s="1"/>
  <c r="E453" i="63" s="1"/>
  <c r="E454" i="63" s="1"/>
  <c r="E455" i="63" s="1"/>
  <c r="E456" i="63" s="1"/>
  <c r="E457" i="63" s="1"/>
  <c r="E458" i="63" s="1"/>
  <c r="E459" i="63" s="1"/>
  <c r="E460" i="63" s="1"/>
  <c r="E461" i="63" s="1"/>
  <c r="E462" i="63" s="1"/>
  <c r="E463" i="63" s="1"/>
  <c r="E464" i="63" s="1"/>
  <c r="E465" i="63" s="1"/>
  <c r="E466" i="63" s="1"/>
  <c r="E467" i="63" s="1"/>
  <c r="E468" i="63" s="1"/>
  <c r="E469" i="63" s="1"/>
  <c r="E470" i="63" s="1"/>
  <c r="E471" i="63" s="1"/>
  <c r="E472" i="63" s="1"/>
  <c r="E473" i="63" s="1"/>
  <c r="E474" i="63" s="1"/>
  <c r="E475" i="63" s="1"/>
  <c r="E476" i="63" s="1"/>
  <c r="E477" i="63" s="1"/>
  <c r="E478" i="63" s="1"/>
  <c r="E479" i="63" s="1"/>
  <c r="E480" i="63" s="1"/>
  <c r="E481" i="63" s="1"/>
  <c r="E482" i="63" s="1"/>
  <c r="E483" i="63" s="1"/>
  <c r="E484" i="63" s="1"/>
  <c r="E485" i="63" s="1"/>
  <c r="E486" i="63" s="1"/>
  <c r="E487" i="63" s="1"/>
  <c r="E488" i="63" s="1"/>
  <c r="E489" i="63" s="1"/>
  <c r="E490" i="63" s="1"/>
  <c r="E491" i="63" s="1"/>
  <c r="E492" i="63" s="1"/>
  <c r="E493" i="63" s="1"/>
  <c r="E494" i="63" s="1"/>
  <c r="E495" i="63" s="1"/>
  <c r="E496" i="63" s="1"/>
  <c r="E497" i="63" s="1"/>
  <c r="E498" i="63" s="1"/>
  <c r="E499" i="63" s="1"/>
  <c r="E500" i="63" s="1"/>
  <c r="E3" i="63"/>
  <c r="J2" i="63"/>
  <c r="I6" i="1" s="1"/>
  <c r="T4" i="64" l="1"/>
  <c r="T5" i="64" s="1"/>
  <c r="T6" i="64" s="1"/>
  <c r="T7" i="64" s="1"/>
  <c r="T8" i="64" s="1"/>
  <c r="T9" i="64" s="1"/>
  <c r="T10" i="64" s="1"/>
  <c r="T11" i="64" s="1"/>
  <c r="T12" i="64" s="1"/>
  <c r="T13" i="64" s="1"/>
  <c r="T14" i="64" s="1"/>
  <c r="T15" i="64" s="1"/>
  <c r="T16" i="64" s="1"/>
  <c r="T17" i="64" s="1"/>
  <c r="T18" i="64" s="1"/>
  <c r="T19" i="64" s="1"/>
  <c r="T20" i="64" s="1"/>
  <c r="T21" i="64" s="1"/>
  <c r="T22" i="64" s="1"/>
  <c r="T23" i="64" s="1"/>
  <c r="T24" i="64" s="1"/>
  <c r="T25" i="64" s="1"/>
  <c r="T26" i="64" s="1"/>
  <c r="T27" i="64" s="1"/>
  <c r="T28" i="64" s="1"/>
  <c r="T29" i="64" s="1"/>
  <c r="T30" i="64" s="1"/>
  <c r="T31" i="64" s="1"/>
  <c r="T32" i="64" s="1"/>
  <c r="T33" i="64" s="1"/>
  <c r="T34" i="64" s="1"/>
  <c r="T35" i="64" s="1"/>
  <c r="T36" i="64" s="1"/>
  <c r="T37" i="64" s="1"/>
  <c r="T38" i="64" s="1"/>
  <c r="T39" i="64" s="1"/>
  <c r="T40" i="64" s="1"/>
  <c r="T41" i="64" s="1"/>
  <c r="T42" i="64" s="1"/>
  <c r="T43" i="64" s="1"/>
  <c r="T44" i="64" s="1"/>
  <c r="T45" i="64" s="1"/>
  <c r="T46" i="64" s="1"/>
  <c r="T47" i="64" s="1"/>
  <c r="T48" i="64" s="1"/>
  <c r="T49" i="64" s="1"/>
  <c r="T50" i="64" s="1"/>
  <c r="T51" i="64" s="1"/>
  <c r="T52" i="64" s="1"/>
  <c r="T53" i="64" s="1"/>
  <c r="T54" i="64" s="1"/>
  <c r="T55" i="64" s="1"/>
  <c r="T56" i="64" s="1"/>
  <c r="T57" i="64" s="1"/>
  <c r="T58" i="64" s="1"/>
  <c r="T59" i="64" s="1"/>
  <c r="T60" i="64" s="1"/>
  <c r="T61" i="64" s="1"/>
  <c r="T62" i="64" s="1"/>
  <c r="T63" i="64" s="1"/>
  <c r="T64" i="64" s="1"/>
  <c r="T65" i="64" s="1"/>
  <c r="T66" i="64" s="1"/>
  <c r="T67" i="64" s="1"/>
  <c r="T68" i="64" s="1"/>
  <c r="T69" i="64" s="1"/>
  <c r="T70" i="64" s="1"/>
  <c r="T71" i="64" s="1"/>
  <c r="T72" i="64" s="1"/>
  <c r="T73" i="64" s="1"/>
  <c r="T74" i="64" s="1"/>
  <c r="T75" i="64" s="1"/>
  <c r="T76" i="64" s="1"/>
  <c r="T77" i="64" s="1"/>
  <c r="T78" i="64" s="1"/>
  <c r="T79" i="64" s="1"/>
  <c r="T80" i="64" s="1"/>
  <c r="T81" i="64" s="1"/>
  <c r="T82" i="64" s="1"/>
  <c r="T83" i="64" s="1"/>
  <c r="T84" i="64" s="1"/>
  <c r="T85" i="64" s="1"/>
  <c r="T86" i="64" s="1"/>
  <c r="T87" i="64" s="1"/>
  <c r="T88" i="64" s="1"/>
  <c r="T89" i="64" s="1"/>
  <c r="T90" i="64" s="1"/>
  <c r="T91" i="64" s="1"/>
  <c r="T92" i="64" s="1"/>
  <c r="T93" i="64" s="1"/>
  <c r="T94" i="64" s="1"/>
  <c r="T95" i="64" s="1"/>
  <c r="T96" i="64" s="1"/>
  <c r="T97" i="64" s="1"/>
  <c r="T98" i="64" s="1"/>
  <c r="T99" i="64" s="1"/>
  <c r="T100" i="64" s="1"/>
  <c r="T101" i="64" s="1"/>
  <c r="T102" i="64" s="1"/>
  <c r="T103" i="64" s="1"/>
  <c r="T104" i="64" s="1"/>
  <c r="T105" i="64" s="1"/>
  <c r="T106" i="64" s="1"/>
  <c r="T107" i="64" s="1"/>
  <c r="T108" i="64" s="1"/>
  <c r="T109" i="64" s="1"/>
  <c r="T110" i="64" s="1"/>
  <c r="T111" i="64" s="1"/>
  <c r="T112" i="64" s="1"/>
  <c r="T113" i="64" s="1"/>
  <c r="T114" i="64" s="1"/>
  <c r="T115" i="64" s="1"/>
  <c r="T116" i="64" s="1"/>
  <c r="T117" i="64" s="1"/>
  <c r="T118" i="64" s="1"/>
  <c r="T119" i="64" s="1"/>
  <c r="T120" i="64" s="1"/>
  <c r="T121" i="64" s="1"/>
  <c r="T122" i="64" s="1"/>
  <c r="T123" i="64" s="1"/>
  <c r="T124" i="64" s="1"/>
  <c r="T125" i="64" s="1"/>
  <c r="T126" i="64" s="1"/>
  <c r="T127" i="64" s="1"/>
  <c r="T128" i="64" s="1"/>
  <c r="T129" i="64" s="1"/>
  <c r="T130" i="64" s="1"/>
  <c r="T131" i="64" s="1"/>
  <c r="T132" i="64" s="1"/>
  <c r="T133" i="64" s="1"/>
  <c r="T134" i="64" s="1"/>
  <c r="T135" i="64" s="1"/>
  <c r="T136" i="64" s="1"/>
  <c r="T137" i="64" s="1"/>
  <c r="T138" i="64" s="1"/>
  <c r="T139" i="64" s="1"/>
  <c r="T140" i="64" s="1"/>
  <c r="T141" i="64" s="1"/>
  <c r="T142" i="64" s="1"/>
  <c r="T143" i="64" s="1"/>
  <c r="T144" i="64" s="1"/>
  <c r="T145" i="64" s="1"/>
  <c r="T146" i="64" s="1"/>
  <c r="T147" i="64" s="1"/>
  <c r="T148" i="64" s="1"/>
  <c r="T149" i="64" s="1"/>
  <c r="T150" i="64" s="1"/>
  <c r="T151" i="64" s="1"/>
  <c r="T152" i="64" s="1"/>
  <c r="T153" i="64" s="1"/>
  <c r="T154" i="64" s="1"/>
  <c r="T155" i="64" s="1"/>
  <c r="T156" i="64" s="1"/>
  <c r="T157" i="64" s="1"/>
  <c r="T158" i="64" s="1"/>
  <c r="T159" i="64" s="1"/>
  <c r="T160" i="64" s="1"/>
  <c r="T161" i="64" s="1"/>
  <c r="T162" i="64" s="1"/>
  <c r="T163" i="64" s="1"/>
  <c r="T164" i="64" s="1"/>
  <c r="T165" i="64" s="1"/>
  <c r="T166" i="64" s="1"/>
  <c r="T167" i="64" s="1"/>
  <c r="T168" i="64" s="1"/>
  <c r="T169" i="64" s="1"/>
  <c r="T170" i="64" s="1"/>
  <c r="T171" i="64" s="1"/>
  <c r="T172" i="64" s="1"/>
  <c r="T173" i="64" s="1"/>
  <c r="T174" i="64" s="1"/>
  <c r="T175" i="64" s="1"/>
  <c r="T176" i="64" s="1"/>
  <c r="T177" i="64" s="1"/>
  <c r="T178" i="64" s="1"/>
  <c r="T179" i="64" s="1"/>
  <c r="T180" i="64" s="1"/>
  <c r="T181" i="64" s="1"/>
  <c r="T182" i="64" s="1"/>
  <c r="T183" i="64" s="1"/>
  <c r="T184" i="64" s="1"/>
  <c r="T185" i="64" s="1"/>
  <c r="T186" i="64" s="1"/>
  <c r="T187" i="64" s="1"/>
  <c r="T188" i="64" s="1"/>
  <c r="T189" i="64" s="1"/>
  <c r="T190" i="64" s="1"/>
  <c r="T191" i="64" s="1"/>
  <c r="T192" i="64" s="1"/>
  <c r="T193" i="64" s="1"/>
  <c r="T194" i="64" s="1"/>
  <c r="T195" i="64" s="1"/>
  <c r="T196" i="64" s="1"/>
  <c r="T197" i="64" s="1"/>
  <c r="T198" i="64" s="1"/>
  <c r="T199" i="64" s="1"/>
  <c r="T200" i="64" s="1"/>
  <c r="T201" i="64" s="1"/>
  <c r="T202" i="64" s="1"/>
  <c r="T203" i="64" s="1"/>
  <c r="T204" i="64" s="1"/>
  <c r="T205" i="64" s="1"/>
  <c r="T206" i="64" s="1"/>
  <c r="T207" i="64" s="1"/>
  <c r="T208" i="64" s="1"/>
  <c r="T209" i="64" s="1"/>
  <c r="T210" i="64" s="1"/>
  <c r="T211" i="64" s="1"/>
  <c r="T212" i="64" s="1"/>
  <c r="T213" i="64" s="1"/>
  <c r="T214" i="64" s="1"/>
  <c r="T215" i="64" s="1"/>
  <c r="T216" i="64" s="1"/>
  <c r="T217" i="64" s="1"/>
  <c r="T218" i="64" s="1"/>
  <c r="T219" i="64" s="1"/>
  <c r="T220" i="64" s="1"/>
  <c r="T221" i="64" s="1"/>
  <c r="T222" i="64" s="1"/>
  <c r="T223" i="64" s="1"/>
  <c r="T224" i="64" s="1"/>
  <c r="T225" i="64" s="1"/>
  <c r="T226" i="64" s="1"/>
  <c r="T227" i="64" s="1"/>
  <c r="T228" i="64" s="1"/>
  <c r="T229" i="64" s="1"/>
  <c r="T230" i="64" s="1"/>
  <c r="T231" i="64" s="1"/>
  <c r="T232" i="64" s="1"/>
  <c r="T233" i="64" s="1"/>
  <c r="T234" i="64" s="1"/>
  <c r="T235" i="64" s="1"/>
  <c r="T236" i="64" s="1"/>
  <c r="T237" i="64" s="1"/>
  <c r="T238" i="64" s="1"/>
  <c r="T239" i="64" s="1"/>
  <c r="T240" i="64" s="1"/>
  <c r="T241" i="64" s="1"/>
  <c r="T242" i="64" s="1"/>
  <c r="T243" i="64" s="1"/>
  <c r="T244" i="64" s="1"/>
  <c r="T245" i="64" s="1"/>
  <c r="T246" i="64" s="1"/>
  <c r="T247" i="64" s="1"/>
  <c r="T248" i="64" s="1"/>
  <c r="T249" i="64" s="1"/>
  <c r="T250" i="64" s="1"/>
  <c r="T251" i="64" s="1"/>
  <c r="T252" i="64" s="1"/>
  <c r="T253" i="64" s="1"/>
  <c r="T254" i="64" s="1"/>
  <c r="T255" i="64" s="1"/>
  <c r="T256" i="64" s="1"/>
  <c r="T257" i="64" s="1"/>
  <c r="T258" i="64" s="1"/>
  <c r="T259" i="64" s="1"/>
  <c r="T260" i="64" s="1"/>
  <c r="T261" i="64" s="1"/>
  <c r="T262" i="64" s="1"/>
  <c r="T263" i="64" s="1"/>
  <c r="T264" i="64" s="1"/>
  <c r="T265" i="64" s="1"/>
  <c r="T266" i="64" s="1"/>
  <c r="T267" i="64" s="1"/>
  <c r="T268" i="64" s="1"/>
  <c r="T269" i="64" s="1"/>
  <c r="T270" i="64" s="1"/>
  <c r="T271" i="64" s="1"/>
  <c r="T272" i="64" s="1"/>
  <c r="T273" i="64" s="1"/>
  <c r="T274" i="64" s="1"/>
  <c r="T275" i="64" s="1"/>
  <c r="T276" i="64" s="1"/>
  <c r="T277" i="64" s="1"/>
  <c r="T278" i="64" s="1"/>
  <c r="T279" i="64" s="1"/>
  <c r="T280" i="64" s="1"/>
  <c r="T281" i="64" s="1"/>
  <c r="T282" i="64" s="1"/>
  <c r="T283" i="64" s="1"/>
  <c r="T284" i="64" s="1"/>
  <c r="T285" i="64" s="1"/>
  <c r="T286" i="64" s="1"/>
  <c r="T287" i="64" s="1"/>
  <c r="T288" i="64" s="1"/>
  <c r="T289" i="64" s="1"/>
  <c r="T290" i="64" s="1"/>
  <c r="T291" i="64" s="1"/>
  <c r="T292" i="64" s="1"/>
  <c r="T293" i="64" s="1"/>
  <c r="T294" i="64" s="1"/>
  <c r="T295" i="64" s="1"/>
  <c r="T296" i="64" s="1"/>
  <c r="T297" i="64" s="1"/>
  <c r="T298" i="64" s="1"/>
  <c r="T299" i="64" s="1"/>
  <c r="T300" i="64" s="1"/>
  <c r="T301" i="64" s="1"/>
  <c r="T302" i="64" s="1"/>
  <c r="T303" i="64" s="1"/>
  <c r="T304" i="64" s="1"/>
  <c r="T305" i="64" s="1"/>
  <c r="T306" i="64" s="1"/>
  <c r="T307" i="64" s="1"/>
  <c r="T308" i="64" s="1"/>
  <c r="T309" i="64" s="1"/>
  <c r="T310" i="64" s="1"/>
  <c r="T311" i="64" s="1"/>
  <c r="T312" i="64" s="1"/>
  <c r="T313" i="64" s="1"/>
  <c r="T314" i="64" s="1"/>
  <c r="T315" i="64" s="1"/>
  <c r="T316" i="64" s="1"/>
  <c r="T317" i="64" s="1"/>
  <c r="T318" i="64" s="1"/>
  <c r="T319" i="64" s="1"/>
  <c r="T320" i="64" s="1"/>
  <c r="T321" i="64" s="1"/>
  <c r="T322" i="64" s="1"/>
  <c r="T323" i="64" s="1"/>
  <c r="T324" i="64" s="1"/>
  <c r="T325" i="64" s="1"/>
  <c r="T326" i="64" s="1"/>
  <c r="T327" i="64" s="1"/>
  <c r="T328" i="64" s="1"/>
  <c r="T329" i="64" s="1"/>
  <c r="T330" i="64" s="1"/>
  <c r="T331" i="64" s="1"/>
  <c r="T332" i="64" s="1"/>
  <c r="T333" i="64" s="1"/>
  <c r="T334" i="64" s="1"/>
  <c r="T335" i="64" s="1"/>
  <c r="T336" i="64" s="1"/>
  <c r="T337" i="64" s="1"/>
  <c r="T338" i="64" s="1"/>
  <c r="T339" i="64" s="1"/>
  <c r="T340" i="64" s="1"/>
  <c r="T341" i="64" s="1"/>
  <c r="T342" i="64" s="1"/>
  <c r="T343" i="64" s="1"/>
  <c r="T344" i="64" s="1"/>
  <c r="T345" i="64" s="1"/>
  <c r="T346" i="64" s="1"/>
  <c r="T347" i="64" s="1"/>
  <c r="T348" i="64" s="1"/>
  <c r="T349" i="64" s="1"/>
  <c r="T350" i="64" s="1"/>
  <c r="T351" i="64" s="1"/>
  <c r="T352" i="64" s="1"/>
  <c r="T353" i="64" s="1"/>
  <c r="T354" i="64" s="1"/>
  <c r="T355" i="64" s="1"/>
  <c r="T356" i="64" s="1"/>
  <c r="T357" i="64" s="1"/>
  <c r="T358" i="64" s="1"/>
  <c r="T359" i="64" s="1"/>
  <c r="T360" i="64" s="1"/>
  <c r="T361" i="64" s="1"/>
  <c r="T362" i="64" s="1"/>
  <c r="T363" i="64" s="1"/>
  <c r="T364" i="64" s="1"/>
  <c r="T365" i="64" s="1"/>
  <c r="T366" i="64" s="1"/>
  <c r="T367" i="64" s="1"/>
  <c r="T368" i="64" s="1"/>
  <c r="T369" i="64" s="1"/>
  <c r="T370" i="64" s="1"/>
  <c r="T371" i="64" s="1"/>
  <c r="T372" i="64" s="1"/>
  <c r="T373" i="64" s="1"/>
  <c r="T374" i="64" s="1"/>
  <c r="T375" i="64" s="1"/>
  <c r="T376" i="64" s="1"/>
  <c r="T377" i="64" s="1"/>
  <c r="T378" i="64" s="1"/>
  <c r="T379" i="64" s="1"/>
  <c r="T380" i="64" s="1"/>
  <c r="T381" i="64" s="1"/>
  <c r="T382" i="64" s="1"/>
  <c r="T383" i="64" s="1"/>
  <c r="T384" i="64" s="1"/>
  <c r="T385" i="64" s="1"/>
  <c r="T386" i="64" s="1"/>
  <c r="T387" i="64" s="1"/>
  <c r="T388" i="64" s="1"/>
  <c r="T389" i="64" s="1"/>
  <c r="T390" i="64" s="1"/>
  <c r="T391" i="64" s="1"/>
  <c r="T392" i="64" s="1"/>
  <c r="T393" i="64" s="1"/>
  <c r="T394" i="64" s="1"/>
  <c r="T395" i="64" s="1"/>
  <c r="T396" i="64" s="1"/>
  <c r="T397" i="64" s="1"/>
  <c r="T398" i="64" s="1"/>
  <c r="T399" i="64" s="1"/>
  <c r="T400" i="64" s="1"/>
  <c r="T401" i="64" s="1"/>
  <c r="T402" i="64" s="1"/>
  <c r="T403" i="64" s="1"/>
  <c r="T404" i="64" s="1"/>
  <c r="T405" i="64" s="1"/>
  <c r="T406" i="64" s="1"/>
  <c r="T407" i="64" s="1"/>
  <c r="T408" i="64" s="1"/>
  <c r="T409" i="64" s="1"/>
  <c r="T410" i="64" s="1"/>
  <c r="T411" i="64" s="1"/>
  <c r="T412" i="64" s="1"/>
  <c r="T413" i="64" s="1"/>
  <c r="T414" i="64" s="1"/>
  <c r="T415" i="64" s="1"/>
  <c r="T416" i="64" s="1"/>
  <c r="T417" i="64" s="1"/>
  <c r="T418" i="64" s="1"/>
  <c r="T419" i="64" s="1"/>
  <c r="T420" i="64" s="1"/>
  <c r="T421" i="64" s="1"/>
  <c r="T422" i="64" s="1"/>
  <c r="T423" i="64" s="1"/>
  <c r="T424" i="64" s="1"/>
  <c r="T425" i="64" s="1"/>
  <c r="T426" i="64" s="1"/>
  <c r="T427" i="64" s="1"/>
  <c r="T428" i="64" s="1"/>
  <c r="T429" i="64" s="1"/>
  <c r="T430" i="64" s="1"/>
  <c r="T431" i="64" s="1"/>
  <c r="T432" i="64" s="1"/>
  <c r="T433" i="64" s="1"/>
  <c r="T434" i="64" s="1"/>
  <c r="T435" i="64" s="1"/>
  <c r="T436" i="64" s="1"/>
  <c r="T437" i="64" s="1"/>
  <c r="T438" i="64" s="1"/>
  <c r="T439" i="64" s="1"/>
  <c r="T440" i="64" s="1"/>
  <c r="T441" i="64" s="1"/>
  <c r="T442" i="64" s="1"/>
  <c r="T443" i="64" s="1"/>
  <c r="T444" i="64" s="1"/>
  <c r="T445" i="64" s="1"/>
  <c r="T446" i="64" s="1"/>
  <c r="T447" i="64" s="1"/>
  <c r="T448" i="64" s="1"/>
  <c r="T449" i="64" s="1"/>
  <c r="T450" i="64" s="1"/>
  <c r="T451" i="64" s="1"/>
  <c r="T452" i="64" s="1"/>
  <c r="T453" i="64" s="1"/>
  <c r="T454" i="64" s="1"/>
  <c r="T455" i="64" s="1"/>
  <c r="T456" i="64" s="1"/>
  <c r="T457" i="64" s="1"/>
  <c r="T458" i="64" s="1"/>
  <c r="T459" i="64" s="1"/>
  <c r="T460" i="64" s="1"/>
  <c r="T461" i="64" s="1"/>
  <c r="T462" i="64" s="1"/>
  <c r="T463" i="64" s="1"/>
  <c r="T464" i="64" s="1"/>
  <c r="T465" i="64" s="1"/>
  <c r="T466" i="64" s="1"/>
  <c r="T467" i="64" s="1"/>
  <c r="T468" i="64" s="1"/>
  <c r="T469" i="64" s="1"/>
  <c r="T470" i="64" s="1"/>
  <c r="T471" i="64" s="1"/>
  <c r="T472" i="64" s="1"/>
  <c r="T473" i="64" s="1"/>
  <c r="T474" i="64" s="1"/>
  <c r="T475" i="64" s="1"/>
  <c r="T476" i="64" s="1"/>
  <c r="T477" i="64" s="1"/>
  <c r="T478" i="64" s="1"/>
  <c r="T479" i="64" s="1"/>
  <c r="T480" i="64" s="1"/>
  <c r="T481" i="64" s="1"/>
  <c r="T482" i="64" s="1"/>
  <c r="T483" i="64" s="1"/>
  <c r="T484" i="64" s="1"/>
  <c r="T485" i="64" s="1"/>
  <c r="T486" i="64" s="1"/>
  <c r="T487" i="64" s="1"/>
  <c r="T488" i="64" s="1"/>
  <c r="T489" i="64" s="1"/>
  <c r="T490" i="64" s="1"/>
  <c r="T491" i="64" s="1"/>
  <c r="T492" i="64" s="1"/>
  <c r="T493" i="64" s="1"/>
  <c r="T494" i="64" s="1"/>
  <c r="T495" i="64" s="1"/>
  <c r="T496" i="64" s="1"/>
  <c r="T497" i="64" s="1"/>
  <c r="T498" i="64" s="1"/>
  <c r="T499" i="64" s="1"/>
  <c r="T500" i="64" s="1"/>
  <c r="J1" i="63"/>
  <c r="I5" i="1" s="1"/>
  <c r="K168" i="37"/>
  <c r="K90" i="21"/>
  <c r="K91" i="21"/>
  <c r="K92" i="21"/>
  <c r="K93" i="21"/>
  <c r="K94" i="21"/>
  <c r="K89" i="21"/>
  <c r="K95" i="21" l="1"/>
  <c r="C70" i="27"/>
  <c r="K172" i="37" l="1"/>
  <c r="K169" i="37"/>
  <c r="K170" i="37"/>
  <c r="K171" i="37"/>
  <c r="F49" i="55"/>
  <c r="L49" i="55" s="1"/>
  <c r="K182" i="37" l="1"/>
  <c r="C69" i="27"/>
  <c r="C67" i="27"/>
  <c r="H75" i="27"/>
  <c r="J256" i="53"/>
  <c r="J257" i="53"/>
  <c r="J258" i="53"/>
  <c r="J259" i="53"/>
  <c r="J260" i="53"/>
  <c r="J261" i="53"/>
  <c r="J262" i="53"/>
  <c r="J263" i="53"/>
  <c r="J264" i="53"/>
  <c r="J265" i="53"/>
  <c r="J266" i="53"/>
  <c r="J267" i="53"/>
  <c r="J268" i="53"/>
  <c r="J269" i="53"/>
  <c r="J270" i="53"/>
  <c r="J271" i="53"/>
  <c r="J272" i="53"/>
  <c r="J273" i="53"/>
  <c r="J274" i="53"/>
  <c r="F47" i="55" l="1"/>
  <c r="L47" i="55" s="1"/>
  <c r="P25" i="46"/>
  <c r="I149" i="37"/>
  <c r="I150" i="37"/>
  <c r="I151" i="37"/>
  <c r="I152" i="37"/>
  <c r="I153" i="37"/>
  <c r="I154" i="37"/>
  <c r="I155" i="37"/>
  <c r="I156" i="37"/>
  <c r="I157" i="37"/>
  <c r="I158" i="37"/>
  <c r="I159" i="37"/>
  <c r="I148" i="37"/>
  <c r="I160" i="37" l="1"/>
  <c r="P6" i="20"/>
  <c r="N6" i="20"/>
  <c r="P5" i="20"/>
  <c r="P3" i="20"/>
  <c r="J221" i="53" l="1"/>
  <c r="J222" i="53"/>
  <c r="J223" i="53"/>
  <c r="J224" i="53"/>
  <c r="J225" i="53"/>
  <c r="J226" i="53"/>
  <c r="J227" i="53"/>
  <c r="J228" i="53"/>
  <c r="J229" i="53"/>
  <c r="J230" i="53"/>
  <c r="J231" i="53"/>
  <c r="J232" i="53"/>
  <c r="J233" i="53"/>
  <c r="J234" i="53"/>
  <c r="J235" i="53"/>
  <c r="J236" i="53"/>
  <c r="J237" i="53"/>
  <c r="J238" i="53"/>
  <c r="J239" i="53"/>
  <c r="J240" i="53"/>
  <c r="J241" i="53"/>
  <c r="J242" i="53"/>
  <c r="J243" i="53"/>
  <c r="J244" i="53"/>
  <c r="J245" i="53"/>
  <c r="J246" i="53"/>
  <c r="J247" i="53"/>
  <c r="J248" i="53"/>
  <c r="J249" i="53"/>
  <c r="J250" i="53"/>
  <c r="J251" i="53"/>
  <c r="J252" i="53"/>
  <c r="J253" i="53"/>
  <c r="J254" i="53"/>
  <c r="J255" i="53"/>
  <c r="J26" i="44" l="1"/>
  <c r="L24" i="44"/>
  <c r="L22" i="44"/>
  <c r="L23" i="44"/>
  <c r="L21" i="44"/>
  <c r="AD22" i="59" l="1"/>
  <c r="AB23" i="59"/>
  <c r="AA23" i="59"/>
  <c r="Z23" i="59"/>
  <c r="X23" i="59"/>
  <c r="W23" i="59"/>
  <c r="AD24" i="59"/>
  <c r="AD25" i="59"/>
  <c r="AD26" i="59"/>
  <c r="W27" i="59"/>
  <c r="X27" i="59"/>
  <c r="Y27" i="59"/>
  <c r="Z27" i="59"/>
  <c r="AA27" i="59"/>
  <c r="AB27" i="59"/>
  <c r="AD32" i="59"/>
  <c r="AD27" i="59" l="1"/>
  <c r="AF27" i="59" s="1"/>
  <c r="AB75" i="59"/>
  <c r="Q19" i="59"/>
  <c r="R19" i="59" s="1"/>
  <c r="Q20" i="59"/>
  <c r="R20" i="59" s="1"/>
  <c r="Q21" i="59"/>
  <c r="R21" i="59" s="1"/>
  <c r="Q22" i="59"/>
  <c r="R22" i="59" s="1"/>
  <c r="Q25" i="59"/>
  <c r="R25" i="59" s="1"/>
  <c r="Q26" i="59"/>
  <c r="R26" i="59" s="1"/>
  <c r="Q27" i="59"/>
  <c r="R27" i="59" s="1"/>
  <c r="Q28" i="59"/>
  <c r="R28" i="59" s="1"/>
  <c r="Q29" i="59"/>
  <c r="R29" i="59" s="1"/>
  <c r="Q30" i="59"/>
  <c r="R30" i="59" s="1"/>
  <c r="Q31" i="59"/>
  <c r="R31" i="59" s="1"/>
  <c r="Q32" i="59"/>
  <c r="R32" i="59" s="1"/>
  <c r="H44" i="55" l="1"/>
  <c r="J201" i="53" l="1"/>
  <c r="J202" i="53"/>
  <c r="J203" i="53"/>
  <c r="J204" i="53"/>
  <c r="J205" i="53"/>
  <c r="J206" i="53"/>
  <c r="J207" i="53"/>
  <c r="J208" i="53"/>
  <c r="J209" i="53"/>
  <c r="J210" i="53"/>
  <c r="J211" i="53"/>
  <c r="J212" i="53"/>
  <c r="J213" i="53"/>
  <c r="J214" i="53"/>
  <c r="J215" i="53"/>
  <c r="J216" i="53"/>
  <c r="J217" i="53"/>
  <c r="J218" i="53"/>
  <c r="J219" i="53"/>
  <c r="J220" i="53"/>
  <c r="AD46" i="59" l="1"/>
  <c r="T52" i="38" l="1"/>
  <c r="T53" i="38"/>
  <c r="F43" i="55" l="1"/>
  <c r="L43" i="55" s="1"/>
  <c r="F42" i="55"/>
  <c r="L42" i="55" s="1"/>
  <c r="F41" i="55"/>
  <c r="L41" i="55" s="1"/>
  <c r="F40" i="55" l="1"/>
  <c r="L40" i="55" s="1"/>
  <c r="R24" i="55" l="1"/>
  <c r="R25" i="55" s="1"/>
  <c r="F38" i="55"/>
  <c r="L38" i="55" s="1"/>
  <c r="D38" i="55"/>
  <c r="J179" i="53" l="1"/>
  <c r="J180" i="53"/>
  <c r="J181" i="53"/>
  <c r="J182" i="53"/>
  <c r="J183" i="53"/>
  <c r="J184" i="53"/>
  <c r="J185" i="53"/>
  <c r="J186" i="53"/>
  <c r="J187" i="53"/>
  <c r="J188" i="53"/>
  <c r="J189" i="53"/>
  <c r="J190" i="53"/>
  <c r="J191" i="53"/>
  <c r="J192" i="53"/>
  <c r="J193" i="53"/>
  <c r="J194" i="53"/>
  <c r="J195" i="53"/>
  <c r="J196" i="53"/>
  <c r="J197" i="53"/>
  <c r="J198" i="53"/>
  <c r="J199" i="53"/>
  <c r="J200" i="53"/>
  <c r="J2" i="62"/>
  <c r="E3" i="62"/>
  <c r="E4" i="62" s="1"/>
  <c r="E5" i="62" s="1"/>
  <c r="E6" i="62" s="1"/>
  <c r="E7" i="62" s="1"/>
  <c r="E8" i="62" s="1"/>
  <c r="E9" i="62" s="1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E227" i="62" s="1"/>
  <c r="E228" i="62" s="1"/>
  <c r="E229" i="62" s="1"/>
  <c r="E230" i="62" s="1"/>
  <c r="E231" i="62" s="1"/>
  <c r="E232" i="62" s="1"/>
  <c r="E233" i="62" s="1"/>
  <c r="E234" i="62" s="1"/>
  <c r="E235" i="62" s="1"/>
  <c r="E236" i="62" s="1"/>
  <c r="E237" i="62" s="1"/>
  <c r="E238" i="62" s="1"/>
  <c r="E239" i="62" s="1"/>
  <c r="E240" i="62" s="1"/>
  <c r="E241" i="62" s="1"/>
  <c r="E242" i="62" s="1"/>
  <c r="E243" i="62" s="1"/>
  <c r="E244" i="62" s="1"/>
  <c r="E245" i="62" s="1"/>
  <c r="E246" i="62" s="1"/>
  <c r="E247" i="62" s="1"/>
  <c r="E248" i="62" s="1"/>
  <c r="E249" i="62" s="1"/>
  <c r="E250" i="62" s="1"/>
  <c r="E251" i="62" s="1"/>
  <c r="E252" i="62" s="1"/>
  <c r="E253" i="62" s="1"/>
  <c r="E254" i="62" s="1"/>
  <c r="E255" i="62" s="1"/>
  <c r="E256" i="62" s="1"/>
  <c r="E257" i="62" s="1"/>
  <c r="E258" i="62" s="1"/>
  <c r="E259" i="62" s="1"/>
  <c r="E260" i="62" s="1"/>
  <c r="E261" i="62" s="1"/>
  <c r="E262" i="62" s="1"/>
  <c r="E263" i="62" s="1"/>
  <c r="E264" i="62" s="1"/>
  <c r="E265" i="62" s="1"/>
  <c r="E266" i="62" s="1"/>
  <c r="E267" i="62" s="1"/>
  <c r="E268" i="62" s="1"/>
  <c r="E269" i="62" s="1"/>
  <c r="E270" i="62" s="1"/>
  <c r="E271" i="62" s="1"/>
  <c r="E272" i="62" s="1"/>
  <c r="E273" i="62" s="1"/>
  <c r="E274" i="62" s="1"/>
  <c r="E275" i="62" s="1"/>
  <c r="E276" i="62" s="1"/>
  <c r="E277" i="62" s="1"/>
  <c r="E278" i="62" s="1"/>
  <c r="E279" i="62" s="1"/>
  <c r="E280" i="62" s="1"/>
  <c r="E281" i="62" s="1"/>
  <c r="E282" i="62" s="1"/>
  <c r="E283" i="62" s="1"/>
  <c r="E284" i="62" s="1"/>
  <c r="E285" i="62" s="1"/>
  <c r="E286" i="62" s="1"/>
  <c r="E287" i="62" s="1"/>
  <c r="E288" i="62" s="1"/>
  <c r="E289" i="62" s="1"/>
  <c r="E290" i="62" s="1"/>
  <c r="E291" i="62" s="1"/>
  <c r="E292" i="62" s="1"/>
  <c r="E293" i="62" s="1"/>
  <c r="E294" i="62" s="1"/>
  <c r="E295" i="62" s="1"/>
  <c r="E296" i="62" s="1"/>
  <c r="E297" i="62" s="1"/>
  <c r="E298" i="62" s="1"/>
  <c r="E299" i="62" s="1"/>
  <c r="E300" i="62" s="1"/>
  <c r="E301" i="62" s="1"/>
  <c r="E302" i="62" s="1"/>
  <c r="E303" i="62" s="1"/>
  <c r="E304" i="62" s="1"/>
  <c r="E305" i="62" s="1"/>
  <c r="E306" i="62" s="1"/>
  <c r="E307" i="62" s="1"/>
  <c r="E308" i="62" s="1"/>
  <c r="E309" i="62" s="1"/>
  <c r="E310" i="62" s="1"/>
  <c r="E311" i="62" s="1"/>
  <c r="E312" i="62" s="1"/>
  <c r="E313" i="62" s="1"/>
  <c r="E314" i="62" s="1"/>
  <c r="E315" i="62" s="1"/>
  <c r="E316" i="62" s="1"/>
  <c r="E317" i="62" s="1"/>
  <c r="E318" i="62" s="1"/>
  <c r="E319" i="62" s="1"/>
  <c r="E320" i="62" s="1"/>
  <c r="E321" i="62" s="1"/>
  <c r="E322" i="62" s="1"/>
  <c r="E323" i="62" s="1"/>
  <c r="E324" i="62" s="1"/>
  <c r="E325" i="62" s="1"/>
  <c r="E326" i="62" s="1"/>
  <c r="E327" i="62" s="1"/>
  <c r="E328" i="62" s="1"/>
  <c r="E329" i="62" s="1"/>
  <c r="E330" i="62" s="1"/>
  <c r="E331" i="62" s="1"/>
  <c r="E332" i="62" s="1"/>
  <c r="E333" i="62" s="1"/>
  <c r="E334" i="62" s="1"/>
  <c r="E335" i="62" s="1"/>
  <c r="E336" i="62" s="1"/>
  <c r="E337" i="62" s="1"/>
  <c r="E338" i="62" s="1"/>
  <c r="E339" i="62" s="1"/>
  <c r="E340" i="62" s="1"/>
  <c r="E341" i="62" s="1"/>
  <c r="E342" i="62" s="1"/>
  <c r="E343" i="62" s="1"/>
  <c r="E344" i="62" s="1"/>
  <c r="E345" i="62" s="1"/>
  <c r="E346" i="62" s="1"/>
  <c r="E347" i="62" s="1"/>
  <c r="E348" i="62" s="1"/>
  <c r="E349" i="62" s="1"/>
  <c r="E350" i="62" s="1"/>
  <c r="E351" i="62" s="1"/>
  <c r="E352" i="62" s="1"/>
  <c r="E353" i="62" s="1"/>
  <c r="E354" i="62" s="1"/>
  <c r="E355" i="62" s="1"/>
  <c r="E356" i="62" s="1"/>
  <c r="E357" i="62" s="1"/>
  <c r="E358" i="62" s="1"/>
  <c r="E359" i="62" s="1"/>
  <c r="E360" i="62" s="1"/>
  <c r="E361" i="62" s="1"/>
  <c r="E362" i="62" s="1"/>
  <c r="E363" i="62" s="1"/>
  <c r="E364" i="62" s="1"/>
  <c r="E365" i="62" s="1"/>
  <c r="E366" i="62" s="1"/>
  <c r="E367" i="62" s="1"/>
  <c r="E368" i="62" s="1"/>
  <c r="E369" i="62" s="1"/>
  <c r="E370" i="62" s="1"/>
  <c r="E371" i="62" s="1"/>
  <c r="E372" i="62" s="1"/>
  <c r="E373" i="62" s="1"/>
  <c r="E374" i="62" s="1"/>
  <c r="E375" i="62" s="1"/>
  <c r="E376" i="62" s="1"/>
  <c r="E377" i="62" s="1"/>
  <c r="E378" i="62" s="1"/>
  <c r="E379" i="62" s="1"/>
  <c r="E380" i="62" s="1"/>
  <c r="E381" i="62" s="1"/>
  <c r="E382" i="62" s="1"/>
  <c r="E383" i="62" s="1"/>
  <c r="E384" i="62" s="1"/>
  <c r="E385" i="62" s="1"/>
  <c r="E386" i="62" s="1"/>
  <c r="E387" i="62" s="1"/>
  <c r="E388" i="62" s="1"/>
  <c r="E389" i="62" s="1"/>
  <c r="E390" i="62" s="1"/>
  <c r="E391" i="62" s="1"/>
  <c r="E392" i="62" s="1"/>
  <c r="E393" i="62" s="1"/>
  <c r="E394" i="62" s="1"/>
  <c r="E395" i="62" s="1"/>
  <c r="E396" i="62" s="1"/>
  <c r="E397" i="62" s="1"/>
  <c r="E398" i="62" s="1"/>
  <c r="E399" i="62" s="1"/>
  <c r="E400" i="62" s="1"/>
  <c r="E401" i="62" s="1"/>
  <c r="E402" i="62" s="1"/>
  <c r="E403" i="62" s="1"/>
  <c r="E404" i="62" s="1"/>
  <c r="E405" i="62" s="1"/>
  <c r="E406" i="62" s="1"/>
  <c r="E407" i="62" s="1"/>
  <c r="E408" i="62" s="1"/>
  <c r="E409" i="62" s="1"/>
  <c r="E410" i="62" s="1"/>
  <c r="E411" i="62" s="1"/>
  <c r="E412" i="62" s="1"/>
  <c r="E413" i="62" s="1"/>
  <c r="E414" i="62" s="1"/>
  <c r="E415" i="62" s="1"/>
  <c r="E416" i="62" s="1"/>
  <c r="E417" i="62" s="1"/>
  <c r="E418" i="62" s="1"/>
  <c r="E419" i="62" s="1"/>
  <c r="E420" i="62" s="1"/>
  <c r="E421" i="62" s="1"/>
  <c r="E422" i="62" s="1"/>
  <c r="E423" i="62" s="1"/>
  <c r="E424" i="62" s="1"/>
  <c r="E425" i="62" s="1"/>
  <c r="E426" i="62" s="1"/>
  <c r="E427" i="62" s="1"/>
  <c r="E428" i="62" s="1"/>
  <c r="E429" i="62" s="1"/>
  <c r="E430" i="62" s="1"/>
  <c r="E431" i="62" s="1"/>
  <c r="E432" i="62" s="1"/>
  <c r="E433" i="62" s="1"/>
  <c r="E434" i="62" s="1"/>
  <c r="E435" i="62" s="1"/>
  <c r="E436" i="62" s="1"/>
  <c r="E437" i="62" s="1"/>
  <c r="E438" i="62" s="1"/>
  <c r="E439" i="62" s="1"/>
  <c r="E440" i="62" s="1"/>
  <c r="E441" i="62" s="1"/>
  <c r="E442" i="62" s="1"/>
  <c r="E443" i="62" s="1"/>
  <c r="E444" i="62" s="1"/>
  <c r="E445" i="62" s="1"/>
  <c r="E446" i="62" s="1"/>
  <c r="E447" i="62" s="1"/>
  <c r="E448" i="62" s="1"/>
  <c r="E449" i="62" s="1"/>
  <c r="E450" i="62" s="1"/>
  <c r="E451" i="62" s="1"/>
  <c r="E452" i="62" s="1"/>
  <c r="E453" i="62" s="1"/>
  <c r="E454" i="62" s="1"/>
  <c r="E455" i="62" s="1"/>
  <c r="E456" i="62" s="1"/>
  <c r="E457" i="62" s="1"/>
  <c r="E458" i="62" s="1"/>
  <c r="E459" i="62" s="1"/>
  <c r="E460" i="62" s="1"/>
  <c r="E461" i="62" s="1"/>
  <c r="E462" i="62" s="1"/>
  <c r="E463" i="62" s="1"/>
  <c r="E464" i="62" s="1"/>
  <c r="E465" i="62" s="1"/>
  <c r="E466" i="62" s="1"/>
  <c r="E467" i="62" s="1"/>
  <c r="E468" i="62" s="1"/>
  <c r="E469" i="62" s="1"/>
  <c r="E470" i="62" s="1"/>
  <c r="E471" i="62" s="1"/>
  <c r="E472" i="62" s="1"/>
  <c r="E473" i="62" s="1"/>
  <c r="E474" i="62" s="1"/>
  <c r="E475" i="62" s="1"/>
  <c r="E476" i="62" s="1"/>
  <c r="E477" i="62" s="1"/>
  <c r="E478" i="62" s="1"/>
  <c r="E479" i="62" s="1"/>
  <c r="E480" i="62" s="1"/>
  <c r="E481" i="62" s="1"/>
  <c r="E482" i="62" s="1"/>
  <c r="E483" i="62" s="1"/>
  <c r="E484" i="62" s="1"/>
  <c r="E485" i="62" s="1"/>
  <c r="E486" i="62" s="1"/>
  <c r="E487" i="62" s="1"/>
  <c r="E488" i="62" s="1"/>
  <c r="E489" i="62" s="1"/>
  <c r="E490" i="62" s="1"/>
  <c r="E491" i="62" s="1"/>
  <c r="E492" i="62" s="1"/>
  <c r="E493" i="62" s="1"/>
  <c r="E494" i="62" s="1"/>
  <c r="E495" i="62" s="1"/>
  <c r="E496" i="62" s="1"/>
  <c r="E497" i="62" s="1"/>
  <c r="E498" i="62" s="1"/>
  <c r="E499" i="62" s="1"/>
  <c r="E500" i="62" s="1"/>
  <c r="J1" i="62" s="1"/>
  <c r="AB93" i="59" l="1"/>
  <c r="AB92" i="59"/>
  <c r="AB91" i="59"/>
  <c r="AB90" i="59"/>
  <c r="AB88" i="59"/>
  <c r="AB87" i="59"/>
  <c r="AB86" i="59"/>
  <c r="AB85" i="59"/>
  <c r="AB83" i="59"/>
  <c r="AB82" i="59"/>
  <c r="AB80" i="59"/>
  <c r="AD70" i="59"/>
  <c r="AD69" i="59"/>
  <c r="AD68" i="59"/>
  <c r="AD67" i="59"/>
  <c r="AD65" i="59"/>
  <c r="AD64" i="59"/>
  <c r="AD63" i="59"/>
  <c r="AD62" i="59"/>
  <c r="AD60" i="59"/>
  <c r="AD59" i="59"/>
  <c r="AD58" i="59"/>
  <c r="AD57" i="59"/>
  <c r="AD55" i="59"/>
  <c r="AD54" i="59"/>
  <c r="AD53" i="59"/>
  <c r="AD52" i="59"/>
  <c r="AB94" i="59" l="1"/>
  <c r="AD94" i="59" s="1"/>
  <c r="Z94" i="59"/>
  <c r="Y94" i="59"/>
  <c r="X94" i="59"/>
  <c r="W94" i="59"/>
  <c r="AB89" i="59"/>
  <c r="AD89" i="59" s="1"/>
  <c r="Z89" i="59"/>
  <c r="Y89" i="59"/>
  <c r="X89" i="59"/>
  <c r="W89" i="59"/>
  <c r="AB84" i="59"/>
  <c r="AD84" i="59" s="1"/>
  <c r="Z84" i="59"/>
  <c r="Y84" i="59"/>
  <c r="X84" i="59"/>
  <c r="W84" i="59"/>
  <c r="AB79" i="59"/>
  <c r="AD79" i="59" s="1"/>
  <c r="Z79" i="59"/>
  <c r="Y79" i="59"/>
  <c r="X79" i="59"/>
  <c r="W79" i="59"/>
  <c r="AE71" i="59"/>
  <c r="AE66" i="59"/>
  <c r="AE61" i="59"/>
  <c r="AE56" i="59"/>
  <c r="AD71" i="59"/>
  <c r="AF71" i="59" s="1"/>
  <c r="AB71" i="59"/>
  <c r="AA71" i="59"/>
  <c r="Z71" i="59"/>
  <c r="Y71" i="59"/>
  <c r="X71" i="59"/>
  <c r="W71" i="59"/>
  <c r="AD66" i="59"/>
  <c r="AF66" i="59" s="1"/>
  <c r="AB66" i="59"/>
  <c r="AA66" i="59"/>
  <c r="Z66" i="59"/>
  <c r="Y66" i="59"/>
  <c r="X66" i="59"/>
  <c r="W66" i="59"/>
  <c r="AD61" i="59"/>
  <c r="AF61" i="59" s="1"/>
  <c r="AB61" i="59"/>
  <c r="AA61" i="59"/>
  <c r="Z61" i="59"/>
  <c r="Y61" i="59"/>
  <c r="X61" i="59"/>
  <c r="W61" i="59"/>
  <c r="AD56" i="59"/>
  <c r="AF56" i="59" s="1"/>
  <c r="AB56" i="59"/>
  <c r="AA56" i="59"/>
  <c r="Z56" i="59"/>
  <c r="Y56" i="59"/>
  <c r="X56" i="59"/>
  <c r="W56" i="59"/>
  <c r="AE43" i="59"/>
  <c r="AE48" i="59"/>
  <c r="AE38" i="59"/>
  <c r="AE33" i="59"/>
  <c r="AB48" i="59"/>
  <c r="AA48" i="59"/>
  <c r="Z48" i="59"/>
  <c r="Y48" i="59"/>
  <c r="X48" i="59"/>
  <c r="W48" i="59"/>
  <c r="AB43" i="59"/>
  <c r="AA43" i="59"/>
  <c r="Z43" i="59"/>
  <c r="Y43" i="59"/>
  <c r="X43" i="59"/>
  <c r="W43" i="59"/>
  <c r="AB38" i="59"/>
  <c r="AA38" i="59"/>
  <c r="Z38" i="59"/>
  <c r="Y38" i="59"/>
  <c r="X38" i="59"/>
  <c r="W38" i="59"/>
  <c r="X33" i="59"/>
  <c r="Y33" i="59"/>
  <c r="Z33" i="59"/>
  <c r="AA33" i="59"/>
  <c r="AB33" i="59"/>
  <c r="W33" i="59"/>
  <c r="X18" i="59"/>
  <c r="Y18" i="59"/>
  <c r="Z18" i="59"/>
  <c r="AA18" i="59"/>
  <c r="AB18" i="59"/>
  <c r="W18" i="59"/>
  <c r="AD45" i="59"/>
  <c r="AD44" i="59"/>
  <c r="AD48" i="59" s="1"/>
  <c r="AF48" i="59" s="1"/>
  <c r="AD41" i="59"/>
  <c r="AD39" i="59"/>
  <c r="AD37" i="59"/>
  <c r="AD35" i="59"/>
  <c r="AD36" i="59"/>
  <c r="AD34" i="59"/>
  <c r="AD31" i="59"/>
  <c r="AD30" i="59"/>
  <c r="AD29" i="59"/>
  <c r="AD21" i="59"/>
  <c r="AD20" i="59"/>
  <c r="AD19" i="59"/>
  <c r="AD23" i="59" s="1"/>
  <c r="AD17" i="59"/>
  <c r="AD16" i="59"/>
  <c r="AD15" i="59"/>
  <c r="AD18" i="59" l="1"/>
  <c r="AF18" i="59" s="1"/>
  <c r="AF23" i="59"/>
  <c r="AD33" i="59"/>
  <c r="AF33" i="59" s="1"/>
  <c r="AD38" i="59"/>
  <c r="AF38" i="59" s="1"/>
  <c r="AD43" i="59"/>
  <c r="AF43" i="59" s="1"/>
  <c r="H25" i="1"/>
  <c r="H24" i="1"/>
  <c r="AA10" i="59" l="1"/>
  <c r="Q12" i="59" l="1"/>
  <c r="R12" i="59"/>
  <c r="Q13" i="59"/>
  <c r="R13" i="59"/>
  <c r="Q14" i="59"/>
  <c r="R14" i="59"/>
  <c r="Q15" i="59"/>
  <c r="R15" i="59"/>
  <c r="Q16" i="59"/>
  <c r="R16" i="59"/>
  <c r="Q17" i="59"/>
  <c r="Q18" i="59"/>
  <c r="R18" i="59" s="1"/>
  <c r="Q11" i="59"/>
  <c r="R11" i="59"/>
  <c r="Q10" i="59"/>
  <c r="R10" i="59"/>
  <c r="W52" i="38" l="1"/>
  <c r="X52" i="38" s="1"/>
  <c r="Y52" i="38" s="1"/>
  <c r="Z52" i="38" s="1"/>
  <c r="W53" i="38"/>
  <c r="X53" i="38"/>
  <c r="Y53" i="38" s="1"/>
  <c r="W54" i="38"/>
  <c r="X54" i="38"/>
  <c r="Y54" i="38" s="1"/>
  <c r="W55" i="38"/>
  <c r="X55" i="38" s="1"/>
  <c r="Y55" i="38" s="1"/>
  <c r="W56" i="38"/>
  <c r="X56" i="38" s="1"/>
  <c r="Y56" i="38" s="1"/>
  <c r="W57" i="38"/>
  <c r="X57" i="38" s="1"/>
  <c r="Y57" i="38" s="1"/>
  <c r="Z53" i="38" l="1"/>
  <c r="Z54" i="38" s="1"/>
  <c r="Z55" i="38" s="1"/>
  <c r="Z56" i="38" s="1"/>
  <c r="Z57" i="38" s="1"/>
  <c r="F31" i="55" l="1"/>
  <c r="L31" i="55" s="1"/>
  <c r="Y6" i="59" l="1"/>
  <c r="X6" i="59"/>
  <c r="W6" i="59"/>
  <c r="X12" i="59"/>
  <c r="Y12" i="59"/>
  <c r="W12" i="59"/>
  <c r="AA9" i="59"/>
  <c r="AA8" i="59"/>
  <c r="AA3" i="59"/>
  <c r="AA2" i="59"/>
  <c r="AA6" i="59" l="1"/>
  <c r="AC6" i="59" s="1"/>
  <c r="AA12" i="59"/>
  <c r="AC12" i="59" s="1"/>
  <c r="F167" i="53"/>
  <c r="F166" i="53"/>
  <c r="C16" i="42"/>
  <c r="K5" i="55" l="1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08" i="55"/>
  <c r="K109" i="55"/>
  <c r="K110" i="55"/>
  <c r="K111" i="55"/>
  <c r="K112" i="55"/>
  <c r="K113" i="55"/>
  <c r="K114" i="55"/>
  <c r="K115" i="55"/>
  <c r="K116" i="55"/>
  <c r="K117" i="55"/>
  <c r="K118" i="55"/>
  <c r="K119" i="55"/>
  <c r="K120" i="55"/>
  <c r="K121" i="55"/>
  <c r="K122" i="55"/>
  <c r="K123" i="55"/>
  <c r="K124" i="55"/>
  <c r="K125" i="55"/>
  <c r="K126" i="55"/>
  <c r="K127" i="55"/>
  <c r="K128" i="55"/>
  <c r="K129" i="55"/>
  <c r="K130" i="55"/>
  <c r="K131" i="55"/>
  <c r="K132" i="55"/>
  <c r="K133" i="55"/>
  <c r="K134" i="55"/>
  <c r="K135" i="55"/>
  <c r="K136" i="55"/>
  <c r="K137" i="55"/>
  <c r="K138" i="55"/>
  <c r="K139" i="55"/>
  <c r="K140" i="55"/>
  <c r="K141" i="55"/>
  <c r="K142" i="55"/>
  <c r="K143" i="55"/>
  <c r="K144" i="55"/>
  <c r="K145" i="55"/>
  <c r="K146" i="55"/>
  <c r="K147" i="55"/>
  <c r="K148" i="55"/>
  <c r="K149" i="55"/>
  <c r="K150" i="55"/>
  <c r="K151" i="55"/>
  <c r="K152" i="55"/>
  <c r="K153" i="55"/>
  <c r="K154" i="55"/>
  <c r="K155" i="55"/>
  <c r="K156" i="55"/>
  <c r="K157" i="55"/>
  <c r="K158" i="55"/>
  <c r="K159" i="55"/>
  <c r="K160" i="55"/>
  <c r="K161" i="55"/>
  <c r="K162" i="55"/>
  <c r="K163" i="55"/>
  <c r="K164" i="55"/>
  <c r="K165" i="55"/>
  <c r="K166" i="55"/>
  <c r="K167" i="55"/>
  <c r="K168" i="55"/>
  <c r="K169" i="55"/>
  <c r="K170" i="55"/>
  <c r="K171" i="55"/>
  <c r="K172" i="55"/>
  <c r="K173" i="55"/>
  <c r="K174" i="55"/>
  <c r="K175" i="55"/>
  <c r="K176" i="55"/>
  <c r="K177" i="55"/>
  <c r="K178" i="55"/>
  <c r="K179" i="55"/>
  <c r="K180" i="55"/>
  <c r="K181" i="55"/>
  <c r="K182" i="55"/>
  <c r="K183" i="55"/>
  <c r="K184" i="55"/>
  <c r="K185" i="55"/>
  <c r="K186" i="55"/>
  <c r="K187" i="55"/>
  <c r="K188" i="55"/>
  <c r="K189" i="55"/>
  <c r="K190" i="55"/>
  <c r="K191" i="55"/>
  <c r="K192" i="55"/>
  <c r="K193" i="55"/>
  <c r="K194" i="55"/>
  <c r="K195" i="55"/>
  <c r="K196" i="55"/>
  <c r="K197" i="55"/>
  <c r="K198" i="55"/>
  <c r="K199" i="55"/>
  <c r="K200" i="55"/>
  <c r="K201" i="55"/>
  <c r="K202" i="55"/>
  <c r="K203" i="55"/>
  <c r="K204" i="55"/>
  <c r="K205" i="55"/>
  <c r="K206" i="55"/>
  <c r="K207" i="55"/>
  <c r="K208" i="55"/>
  <c r="K209" i="55"/>
  <c r="K210" i="55"/>
  <c r="K211" i="55"/>
  <c r="K212" i="55"/>
  <c r="K213" i="55"/>
  <c r="K214" i="55"/>
  <c r="K215" i="55"/>
  <c r="K216" i="55"/>
  <c r="K217" i="55"/>
  <c r="K218" i="55"/>
  <c r="K219" i="55"/>
  <c r="K220" i="55"/>
  <c r="K221" i="55"/>
  <c r="K222" i="55"/>
  <c r="K223" i="55"/>
  <c r="K224" i="55"/>
  <c r="K225" i="55"/>
  <c r="K226" i="55"/>
  <c r="K227" i="55"/>
  <c r="K228" i="55"/>
  <c r="K229" i="55"/>
  <c r="K230" i="55"/>
  <c r="K231" i="55"/>
  <c r="K232" i="55"/>
  <c r="K233" i="55"/>
  <c r="K234" i="55"/>
  <c r="K235" i="55"/>
  <c r="K236" i="55"/>
  <c r="K237" i="55"/>
  <c r="K238" i="55"/>
  <c r="K239" i="55"/>
  <c r="K240" i="55"/>
  <c r="K241" i="55"/>
  <c r="K242" i="55"/>
  <c r="K243" i="55"/>
  <c r="K244" i="55"/>
  <c r="K245" i="55"/>
  <c r="K246" i="55"/>
  <c r="K247" i="55"/>
  <c r="K248" i="55"/>
  <c r="K249" i="55"/>
  <c r="K250" i="55"/>
  <c r="K251" i="55"/>
  <c r="K252" i="55"/>
  <c r="K253" i="55"/>
  <c r="K254" i="55"/>
  <c r="K255" i="55"/>
  <c r="K256" i="55"/>
  <c r="K257" i="55"/>
  <c r="K258" i="55"/>
  <c r="K259" i="55"/>
  <c r="K260" i="55"/>
  <c r="K261" i="55"/>
  <c r="K262" i="55"/>
  <c r="K263" i="55"/>
  <c r="K264" i="55"/>
  <c r="K265" i="55"/>
  <c r="K266" i="55"/>
  <c r="K267" i="55"/>
  <c r="K268" i="55"/>
  <c r="K269" i="55"/>
  <c r="K270" i="55"/>
  <c r="K271" i="55"/>
  <c r="K272" i="55"/>
  <c r="K273" i="55"/>
  <c r="K274" i="55"/>
  <c r="K275" i="55"/>
  <c r="K276" i="55"/>
  <c r="K277" i="55"/>
  <c r="K278" i="55"/>
  <c r="K279" i="55"/>
  <c r="K280" i="55"/>
  <c r="K281" i="55"/>
  <c r="K282" i="55"/>
  <c r="K283" i="55"/>
  <c r="K284" i="55"/>
  <c r="K285" i="55"/>
  <c r="K286" i="55"/>
  <c r="K287" i="55"/>
  <c r="K288" i="55"/>
  <c r="K289" i="55"/>
  <c r="K290" i="55"/>
  <c r="K291" i="55"/>
  <c r="K292" i="55"/>
  <c r="K293" i="55"/>
  <c r="K294" i="55"/>
  <c r="K295" i="55"/>
  <c r="K296" i="55"/>
  <c r="K297" i="55"/>
  <c r="K298" i="55"/>
  <c r="K299" i="55"/>
  <c r="K300" i="55"/>
  <c r="K301" i="55"/>
  <c r="K302" i="55"/>
  <c r="K303" i="55"/>
  <c r="K304" i="55"/>
  <c r="K305" i="55"/>
  <c r="K306" i="55"/>
  <c r="K307" i="55"/>
  <c r="K308" i="55"/>
  <c r="K309" i="55"/>
  <c r="K310" i="55"/>
  <c r="K311" i="55"/>
  <c r="K312" i="55"/>
  <c r="K313" i="55"/>
  <c r="K314" i="55"/>
  <c r="K315" i="55"/>
  <c r="K316" i="55"/>
  <c r="K317" i="55"/>
  <c r="K318" i="55"/>
  <c r="K319" i="55"/>
  <c r="K320" i="55"/>
  <c r="K321" i="55"/>
  <c r="K322" i="55"/>
  <c r="K323" i="55"/>
  <c r="K324" i="55"/>
  <c r="K325" i="55"/>
  <c r="K326" i="55"/>
  <c r="K327" i="55"/>
  <c r="K328" i="55"/>
  <c r="K329" i="55"/>
  <c r="K330" i="55"/>
  <c r="K331" i="55"/>
  <c r="K332" i="55"/>
  <c r="K333" i="55"/>
  <c r="K334" i="55"/>
  <c r="K335" i="55"/>
  <c r="K336" i="55"/>
  <c r="K337" i="55"/>
  <c r="K338" i="55"/>
  <c r="K339" i="55"/>
  <c r="K340" i="55"/>
  <c r="K341" i="55"/>
  <c r="K342" i="55"/>
  <c r="K343" i="55"/>
  <c r="K344" i="55"/>
  <c r="K345" i="55"/>
  <c r="K346" i="55"/>
  <c r="K347" i="55"/>
  <c r="K348" i="55"/>
  <c r="K349" i="55"/>
  <c r="K350" i="55"/>
  <c r="K351" i="55"/>
  <c r="K352" i="55"/>
  <c r="K353" i="55"/>
  <c r="K354" i="55"/>
  <c r="K355" i="55"/>
  <c r="K356" i="55"/>
  <c r="K357" i="55"/>
  <c r="K358" i="55"/>
  <c r="K359" i="55"/>
  <c r="K360" i="55"/>
  <c r="K361" i="55"/>
  <c r="K362" i="55"/>
  <c r="K363" i="55"/>
  <c r="K364" i="55"/>
  <c r="K365" i="55"/>
  <c r="K366" i="55"/>
  <c r="K367" i="55"/>
  <c r="K368" i="55"/>
  <c r="K369" i="55"/>
  <c r="K370" i="55"/>
  <c r="K371" i="55"/>
  <c r="K372" i="55"/>
  <c r="K373" i="55"/>
  <c r="K374" i="55"/>
  <c r="K375" i="55"/>
  <c r="K376" i="55"/>
  <c r="K377" i="55"/>
  <c r="K378" i="55"/>
  <c r="K379" i="55"/>
  <c r="K380" i="55"/>
  <c r="K381" i="55"/>
  <c r="K382" i="55"/>
  <c r="K383" i="55"/>
  <c r="K384" i="55"/>
  <c r="K385" i="55"/>
  <c r="K386" i="55"/>
  <c r="K387" i="55"/>
  <c r="K388" i="55"/>
  <c r="K389" i="55"/>
  <c r="K390" i="55"/>
  <c r="K391" i="55"/>
  <c r="K392" i="55"/>
  <c r="K393" i="55"/>
  <c r="K394" i="55"/>
  <c r="K395" i="55"/>
  <c r="K396" i="55"/>
  <c r="K397" i="55"/>
  <c r="K398" i="55"/>
  <c r="K399" i="55"/>
  <c r="K400" i="55"/>
  <c r="K401" i="55"/>
  <c r="K402" i="55"/>
  <c r="K403" i="55"/>
  <c r="K404" i="55"/>
  <c r="K405" i="55"/>
  <c r="K406" i="55"/>
  <c r="K407" i="55"/>
  <c r="K408" i="55"/>
  <c r="K409" i="55"/>
  <c r="K410" i="55"/>
  <c r="K411" i="55"/>
  <c r="K412" i="55"/>
  <c r="K413" i="55"/>
  <c r="K414" i="55"/>
  <c r="K415" i="55"/>
  <c r="K416" i="55"/>
  <c r="K417" i="55"/>
  <c r="K418" i="55"/>
  <c r="K419" i="55"/>
  <c r="K420" i="55"/>
  <c r="K421" i="55"/>
  <c r="K422" i="55"/>
  <c r="K423" i="55"/>
  <c r="K424" i="55"/>
  <c r="K425" i="55"/>
  <c r="K426" i="55"/>
  <c r="K427" i="55"/>
  <c r="K428" i="55"/>
  <c r="K429" i="55"/>
  <c r="K430" i="55"/>
  <c r="K431" i="55"/>
  <c r="K432" i="55"/>
  <c r="K433" i="55"/>
  <c r="K434" i="55"/>
  <c r="K435" i="55"/>
  <c r="K436" i="55"/>
  <c r="K437" i="55"/>
  <c r="K438" i="55"/>
  <c r="K439" i="55"/>
  <c r="K440" i="55"/>
  <c r="K441" i="55"/>
  <c r="K442" i="55"/>
  <c r="K443" i="55"/>
  <c r="K444" i="55"/>
  <c r="K445" i="55"/>
  <c r="K446" i="55"/>
  <c r="K447" i="55"/>
  <c r="K448" i="55"/>
  <c r="K449" i="55"/>
  <c r="K450" i="55"/>
  <c r="K451" i="55"/>
  <c r="K452" i="55"/>
  <c r="K453" i="55"/>
  <c r="K454" i="55"/>
  <c r="K455" i="55"/>
  <c r="K456" i="55"/>
  <c r="K457" i="55"/>
  <c r="K458" i="55"/>
  <c r="K459" i="55"/>
  <c r="K460" i="55"/>
  <c r="K461" i="55"/>
  <c r="K462" i="55"/>
  <c r="K463" i="55"/>
  <c r="K464" i="55"/>
  <c r="K465" i="55"/>
  <c r="K466" i="55"/>
  <c r="K467" i="55"/>
  <c r="K468" i="55"/>
  <c r="K469" i="55"/>
  <c r="K470" i="55"/>
  <c r="K471" i="55"/>
  <c r="K472" i="55"/>
  <c r="K473" i="55"/>
  <c r="K474" i="55"/>
  <c r="K475" i="55"/>
  <c r="K476" i="55"/>
  <c r="K477" i="55"/>
  <c r="K478" i="55"/>
  <c r="K479" i="55"/>
  <c r="K480" i="55"/>
  <c r="K481" i="55"/>
  <c r="K482" i="55"/>
  <c r="K483" i="55"/>
  <c r="K484" i="55"/>
  <c r="K485" i="55"/>
  <c r="K486" i="55"/>
  <c r="K487" i="55"/>
  <c r="K488" i="55"/>
  <c r="K489" i="55"/>
  <c r="K490" i="55"/>
  <c r="K491" i="55"/>
  <c r="K492" i="55"/>
  <c r="K493" i="55"/>
  <c r="K494" i="55"/>
  <c r="K495" i="55"/>
  <c r="K496" i="55"/>
  <c r="K497" i="55"/>
  <c r="K498" i="55"/>
  <c r="K499" i="55"/>
  <c r="K500" i="55"/>
  <c r="C15" i="42" l="1"/>
  <c r="Q7" i="59" l="1"/>
  <c r="R7" i="59"/>
  <c r="Q8" i="59"/>
  <c r="R8" i="59"/>
  <c r="Q9" i="59"/>
  <c r="R9" i="59"/>
  <c r="M150" i="53" l="1"/>
  <c r="C61" i="27"/>
  <c r="U48" i="38" l="1"/>
  <c r="U33" i="38"/>
  <c r="U34" i="38"/>
  <c r="U35" i="38"/>
  <c r="U36" i="38"/>
  <c r="U37" i="38"/>
  <c r="U38" i="38"/>
  <c r="U39" i="38"/>
  <c r="U40" i="38"/>
  <c r="U41" i="38"/>
  <c r="U42" i="38"/>
  <c r="U43" i="38"/>
  <c r="U44" i="38"/>
  <c r="U45" i="38"/>
  <c r="U46" i="38"/>
  <c r="U47" i="38"/>
  <c r="U49" i="38"/>
  <c r="U50" i="38"/>
  <c r="U51" i="38"/>
  <c r="U32" i="38"/>
  <c r="U30" i="38"/>
  <c r="W42" i="38"/>
  <c r="W43" i="38"/>
  <c r="W44" i="38"/>
  <c r="W45" i="38"/>
  <c r="W46" i="38"/>
  <c r="W47" i="38"/>
  <c r="W48" i="38"/>
  <c r="W49" i="38"/>
  <c r="W50" i="38"/>
  <c r="W51" i="38"/>
  <c r="X42" i="38"/>
  <c r="X43" i="38"/>
  <c r="Y43" i="38" s="1"/>
  <c r="X44" i="38"/>
  <c r="Y44" i="38" s="1"/>
  <c r="X45" i="38"/>
  <c r="Y45" i="38" s="1"/>
  <c r="X46" i="38"/>
  <c r="X47" i="38"/>
  <c r="Y47" i="38" s="1"/>
  <c r="X48" i="38"/>
  <c r="Y48" i="38" s="1"/>
  <c r="X49" i="38"/>
  <c r="Y49" i="38" s="1"/>
  <c r="X50" i="38"/>
  <c r="Y50" i="38" s="1"/>
  <c r="X51" i="38"/>
  <c r="Y51" i="38" s="1"/>
  <c r="Y42" i="38"/>
  <c r="Y46" i="38" l="1"/>
  <c r="E3" i="61"/>
  <c r="E4" i="61" s="1"/>
  <c r="E5" i="61" s="1"/>
  <c r="E6" i="61" s="1"/>
  <c r="E7" i="61" s="1"/>
  <c r="E8" i="61" s="1"/>
  <c r="E9" i="61" s="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227" i="61" s="1"/>
  <c r="E228" i="61" s="1"/>
  <c r="E229" i="61" s="1"/>
  <c r="E230" i="61" s="1"/>
  <c r="E231" i="61" s="1"/>
  <c r="E232" i="61" s="1"/>
  <c r="E233" i="61" s="1"/>
  <c r="E234" i="61" s="1"/>
  <c r="E235" i="61" s="1"/>
  <c r="E236" i="61" s="1"/>
  <c r="E237" i="61" s="1"/>
  <c r="E238" i="61" s="1"/>
  <c r="E239" i="61" s="1"/>
  <c r="E240" i="61" s="1"/>
  <c r="E241" i="61" s="1"/>
  <c r="E242" i="61" s="1"/>
  <c r="E243" i="61" s="1"/>
  <c r="E244" i="61" s="1"/>
  <c r="E245" i="61" s="1"/>
  <c r="E246" i="61" s="1"/>
  <c r="E247" i="61" s="1"/>
  <c r="E248" i="61" s="1"/>
  <c r="E249" i="61" s="1"/>
  <c r="E250" i="61" s="1"/>
  <c r="E251" i="61" s="1"/>
  <c r="E252" i="61" s="1"/>
  <c r="E253" i="61" s="1"/>
  <c r="E254" i="61" s="1"/>
  <c r="E255" i="61" s="1"/>
  <c r="E256" i="61" s="1"/>
  <c r="E257" i="61" s="1"/>
  <c r="E258" i="61" s="1"/>
  <c r="E259" i="61" s="1"/>
  <c r="E260" i="61" s="1"/>
  <c r="E261" i="61" s="1"/>
  <c r="E262" i="61" s="1"/>
  <c r="E263" i="61" s="1"/>
  <c r="E264" i="61" s="1"/>
  <c r="E265" i="61" s="1"/>
  <c r="E266" i="61" s="1"/>
  <c r="E267" i="61" s="1"/>
  <c r="E268" i="61" s="1"/>
  <c r="E269" i="61" s="1"/>
  <c r="E270" i="61" s="1"/>
  <c r="E271" i="61" s="1"/>
  <c r="E272" i="61" s="1"/>
  <c r="E273" i="61" s="1"/>
  <c r="E274" i="61" s="1"/>
  <c r="E275" i="61" s="1"/>
  <c r="E276" i="61" s="1"/>
  <c r="E277" i="61" s="1"/>
  <c r="E278" i="61" s="1"/>
  <c r="E279" i="61" s="1"/>
  <c r="E280" i="61" s="1"/>
  <c r="E281" i="61" s="1"/>
  <c r="E282" i="61" s="1"/>
  <c r="E283" i="61" s="1"/>
  <c r="E284" i="61" s="1"/>
  <c r="E285" i="61" s="1"/>
  <c r="E286" i="61" s="1"/>
  <c r="E287" i="61" s="1"/>
  <c r="E288" i="61" s="1"/>
  <c r="E289" i="61" s="1"/>
  <c r="E290" i="61" s="1"/>
  <c r="E291" i="61" s="1"/>
  <c r="E292" i="61" s="1"/>
  <c r="E293" i="61" s="1"/>
  <c r="E294" i="61" s="1"/>
  <c r="E295" i="61" s="1"/>
  <c r="E296" i="61" s="1"/>
  <c r="E297" i="61" s="1"/>
  <c r="E298" i="61" s="1"/>
  <c r="E299" i="61" s="1"/>
  <c r="E300" i="61" s="1"/>
  <c r="E301" i="61" s="1"/>
  <c r="E302" i="61" s="1"/>
  <c r="E303" i="61" s="1"/>
  <c r="E304" i="61" s="1"/>
  <c r="E305" i="61" s="1"/>
  <c r="E306" i="61" s="1"/>
  <c r="E307" i="61" s="1"/>
  <c r="E308" i="61" s="1"/>
  <c r="E309" i="61" s="1"/>
  <c r="E310" i="61" s="1"/>
  <c r="E311" i="61" s="1"/>
  <c r="E312" i="61" s="1"/>
  <c r="E313" i="61" s="1"/>
  <c r="E314" i="61" s="1"/>
  <c r="E315" i="61" s="1"/>
  <c r="E316" i="61" s="1"/>
  <c r="E317" i="61" s="1"/>
  <c r="E318" i="61" s="1"/>
  <c r="E319" i="61" s="1"/>
  <c r="E320" i="61" s="1"/>
  <c r="E321" i="61" s="1"/>
  <c r="E322" i="61" s="1"/>
  <c r="E323" i="61" s="1"/>
  <c r="E324" i="61" s="1"/>
  <c r="E325" i="61" s="1"/>
  <c r="E326" i="61" s="1"/>
  <c r="E327" i="61" s="1"/>
  <c r="E328" i="61" s="1"/>
  <c r="E329" i="61" s="1"/>
  <c r="E330" i="61" s="1"/>
  <c r="E331" i="61" s="1"/>
  <c r="E332" i="61" s="1"/>
  <c r="E333" i="61" s="1"/>
  <c r="E334" i="61" s="1"/>
  <c r="E335" i="61" s="1"/>
  <c r="E336" i="61" s="1"/>
  <c r="E337" i="61" s="1"/>
  <c r="E338" i="61" s="1"/>
  <c r="E339" i="61" s="1"/>
  <c r="E340" i="61" s="1"/>
  <c r="E341" i="61" s="1"/>
  <c r="E342" i="61" s="1"/>
  <c r="E343" i="61" s="1"/>
  <c r="E344" i="61" s="1"/>
  <c r="E345" i="61" s="1"/>
  <c r="E346" i="61" s="1"/>
  <c r="E347" i="61" s="1"/>
  <c r="E348" i="61" s="1"/>
  <c r="E349" i="61" s="1"/>
  <c r="E350" i="61" s="1"/>
  <c r="E351" i="61" s="1"/>
  <c r="E352" i="61" s="1"/>
  <c r="E353" i="61" s="1"/>
  <c r="E354" i="61" s="1"/>
  <c r="E355" i="61" s="1"/>
  <c r="E356" i="61" s="1"/>
  <c r="E357" i="61" s="1"/>
  <c r="E358" i="61" s="1"/>
  <c r="E359" i="61" s="1"/>
  <c r="E360" i="61" s="1"/>
  <c r="E361" i="61" s="1"/>
  <c r="E362" i="61" s="1"/>
  <c r="E363" i="61" s="1"/>
  <c r="E364" i="61" s="1"/>
  <c r="E365" i="61" s="1"/>
  <c r="E366" i="61" s="1"/>
  <c r="E367" i="61" s="1"/>
  <c r="E368" i="61" s="1"/>
  <c r="E369" i="61" s="1"/>
  <c r="E370" i="61" s="1"/>
  <c r="E371" i="61" s="1"/>
  <c r="E372" i="61" s="1"/>
  <c r="E373" i="61" s="1"/>
  <c r="E374" i="61" s="1"/>
  <c r="E375" i="61" s="1"/>
  <c r="E376" i="61" s="1"/>
  <c r="E377" i="61" s="1"/>
  <c r="E378" i="61" s="1"/>
  <c r="E379" i="61" s="1"/>
  <c r="E380" i="61" s="1"/>
  <c r="E381" i="61" s="1"/>
  <c r="E382" i="61" s="1"/>
  <c r="E383" i="61" s="1"/>
  <c r="E384" i="61" s="1"/>
  <c r="E385" i="61" s="1"/>
  <c r="E386" i="61" s="1"/>
  <c r="E387" i="61" s="1"/>
  <c r="E388" i="61" s="1"/>
  <c r="E389" i="61" s="1"/>
  <c r="E390" i="61" s="1"/>
  <c r="E391" i="61" s="1"/>
  <c r="E392" i="61" s="1"/>
  <c r="E393" i="61" s="1"/>
  <c r="E394" i="61" s="1"/>
  <c r="E395" i="61" s="1"/>
  <c r="E396" i="61" s="1"/>
  <c r="E397" i="61" s="1"/>
  <c r="E398" i="61" s="1"/>
  <c r="E399" i="61" s="1"/>
  <c r="E400" i="61" s="1"/>
  <c r="E401" i="61" s="1"/>
  <c r="E402" i="61" s="1"/>
  <c r="E403" i="61" s="1"/>
  <c r="E404" i="61" s="1"/>
  <c r="E405" i="61" s="1"/>
  <c r="E406" i="61" s="1"/>
  <c r="E407" i="61" s="1"/>
  <c r="E408" i="61" s="1"/>
  <c r="E409" i="61" s="1"/>
  <c r="E410" i="61" s="1"/>
  <c r="E411" i="61" s="1"/>
  <c r="E412" i="61" s="1"/>
  <c r="E413" i="61" s="1"/>
  <c r="E414" i="61" s="1"/>
  <c r="E415" i="61" s="1"/>
  <c r="E416" i="61" s="1"/>
  <c r="E417" i="61" s="1"/>
  <c r="E418" i="61" s="1"/>
  <c r="E419" i="61" s="1"/>
  <c r="E420" i="61" s="1"/>
  <c r="E421" i="61" s="1"/>
  <c r="E422" i="61" s="1"/>
  <c r="E423" i="61" s="1"/>
  <c r="E424" i="61" s="1"/>
  <c r="E425" i="61" s="1"/>
  <c r="E426" i="61" s="1"/>
  <c r="E427" i="61" s="1"/>
  <c r="E428" i="61" s="1"/>
  <c r="E429" i="61" s="1"/>
  <c r="E430" i="61" s="1"/>
  <c r="E431" i="61" s="1"/>
  <c r="E432" i="61" s="1"/>
  <c r="E433" i="61" s="1"/>
  <c r="E434" i="61" s="1"/>
  <c r="E435" i="61" s="1"/>
  <c r="E436" i="61" s="1"/>
  <c r="E437" i="61" s="1"/>
  <c r="E438" i="61" s="1"/>
  <c r="E439" i="61" s="1"/>
  <c r="E440" i="61" s="1"/>
  <c r="E441" i="61" s="1"/>
  <c r="E442" i="61" s="1"/>
  <c r="E443" i="61" s="1"/>
  <c r="E444" i="61" s="1"/>
  <c r="E445" i="61" s="1"/>
  <c r="E446" i="61" s="1"/>
  <c r="E447" i="61" s="1"/>
  <c r="E448" i="61" s="1"/>
  <c r="E449" i="61" s="1"/>
  <c r="E450" i="61" s="1"/>
  <c r="E451" i="61" s="1"/>
  <c r="E452" i="61" s="1"/>
  <c r="E453" i="61" s="1"/>
  <c r="E454" i="61" s="1"/>
  <c r="E455" i="61" s="1"/>
  <c r="E456" i="61" s="1"/>
  <c r="E457" i="61" s="1"/>
  <c r="E458" i="61" s="1"/>
  <c r="E459" i="61" s="1"/>
  <c r="E460" i="61" s="1"/>
  <c r="E461" i="61" s="1"/>
  <c r="E462" i="61" s="1"/>
  <c r="E463" i="61" s="1"/>
  <c r="E464" i="61" s="1"/>
  <c r="E465" i="61" s="1"/>
  <c r="E466" i="61" s="1"/>
  <c r="E467" i="61" s="1"/>
  <c r="E468" i="61" s="1"/>
  <c r="E469" i="61" s="1"/>
  <c r="E470" i="61" s="1"/>
  <c r="E471" i="61" s="1"/>
  <c r="E472" i="61" s="1"/>
  <c r="E473" i="61" s="1"/>
  <c r="E474" i="61" s="1"/>
  <c r="E475" i="61" s="1"/>
  <c r="E476" i="61" s="1"/>
  <c r="E477" i="61" s="1"/>
  <c r="E478" i="61" s="1"/>
  <c r="E479" i="61" s="1"/>
  <c r="E480" i="61" s="1"/>
  <c r="E481" i="61" s="1"/>
  <c r="E482" i="61" s="1"/>
  <c r="E483" i="61" s="1"/>
  <c r="E484" i="61" s="1"/>
  <c r="E485" i="61" s="1"/>
  <c r="E486" i="61" s="1"/>
  <c r="E487" i="61" s="1"/>
  <c r="E488" i="61" s="1"/>
  <c r="E489" i="61" s="1"/>
  <c r="E490" i="61" s="1"/>
  <c r="E491" i="61" s="1"/>
  <c r="E492" i="61" s="1"/>
  <c r="E493" i="61" s="1"/>
  <c r="E494" i="61" s="1"/>
  <c r="E495" i="61" s="1"/>
  <c r="E496" i="61" s="1"/>
  <c r="E497" i="61" s="1"/>
  <c r="E498" i="61" s="1"/>
  <c r="E499" i="61" s="1"/>
  <c r="E500" i="61" s="1"/>
  <c r="J1" i="61" s="1"/>
  <c r="D11" i="1" s="1"/>
  <c r="J2" i="61"/>
  <c r="D12" i="1" s="1"/>
  <c r="F27" i="55" l="1"/>
  <c r="L27" i="55" s="1"/>
  <c r="F25" i="55" l="1"/>
  <c r="L25" i="55" s="1"/>
  <c r="F24" i="55"/>
  <c r="L24" i="55" s="1"/>
  <c r="Q5" i="59" l="1"/>
  <c r="Q6" i="59"/>
  <c r="R6" i="59" s="1"/>
  <c r="N6" i="59"/>
  <c r="N5" i="59"/>
  <c r="R5" i="59" s="1"/>
  <c r="N5" i="20" l="1"/>
  <c r="N8" i="20"/>
  <c r="N3" i="20"/>
  <c r="N9" i="20"/>
  <c r="J139" i="53" l="1"/>
  <c r="J140" i="53"/>
  <c r="J141" i="53"/>
  <c r="J142" i="53"/>
  <c r="J143" i="53"/>
  <c r="J144" i="53"/>
  <c r="J145" i="53"/>
  <c r="J146" i="53"/>
  <c r="J147" i="53"/>
  <c r="J148" i="53"/>
  <c r="J149" i="53"/>
  <c r="J150" i="53"/>
  <c r="J151" i="53"/>
  <c r="J152" i="53"/>
  <c r="J153" i="53"/>
  <c r="J154" i="53"/>
  <c r="J155" i="53"/>
  <c r="J156" i="53"/>
  <c r="J157" i="53"/>
  <c r="J158" i="53"/>
  <c r="J159" i="53"/>
  <c r="J160" i="53"/>
  <c r="J161" i="53"/>
  <c r="J162" i="53"/>
  <c r="J163" i="53"/>
  <c r="J164" i="53"/>
  <c r="J165" i="53"/>
  <c r="J166" i="53"/>
  <c r="J167" i="53"/>
  <c r="J168" i="53"/>
  <c r="J169" i="53"/>
  <c r="J170" i="53"/>
  <c r="J171" i="53"/>
  <c r="J172" i="53"/>
  <c r="J173" i="53"/>
  <c r="J174" i="53"/>
  <c r="J175" i="53"/>
  <c r="J176" i="53"/>
  <c r="J177" i="53"/>
  <c r="J178" i="53"/>
  <c r="H138" i="53"/>
  <c r="J138" i="53"/>
  <c r="F23" i="55" l="1"/>
  <c r="L23" i="55" s="1"/>
  <c r="F22" i="55"/>
  <c r="L22" i="55" s="1"/>
  <c r="Q3" i="59" l="1"/>
  <c r="R3" i="59" s="1"/>
  <c r="Q4" i="59"/>
  <c r="R4" i="59" s="1"/>
  <c r="Q2" i="59"/>
  <c r="R2" i="59" s="1"/>
  <c r="S2" i="59" s="1"/>
  <c r="S3" i="59" s="1"/>
  <c r="S4" i="59" l="1"/>
  <c r="S5" i="59" s="1"/>
  <c r="S6" i="59" s="1"/>
  <c r="S7" i="59" s="1"/>
  <c r="S8" i="59" s="1"/>
  <c r="S9" i="59" s="1"/>
  <c r="S10" i="59" s="1"/>
  <c r="S11" i="59" s="1"/>
  <c r="S12" i="59" s="1"/>
  <c r="S13" i="59" s="1"/>
  <c r="S14" i="59" s="1"/>
  <c r="S15" i="59" s="1"/>
  <c r="S16" i="59" s="1"/>
  <c r="S17" i="59" s="1"/>
  <c r="S18" i="59" s="1"/>
  <c r="S19" i="59" s="1"/>
  <c r="S20" i="59" s="1"/>
  <c r="S21" i="59" s="1"/>
  <c r="S22" i="59" s="1"/>
  <c r="S23" i="59" s="1"/>
  <c r="S24" i="59" s="1"/>
  <c r="S25" i="59" s="1"/>
  <c r="S26" i="59" s="1"/>
  <c r="S27" i="59" s="1"/>
  <c r="S28" i="59" s="1"/>
  <c r="S29" i="59" s="1"/>
  <c r="S30" i="59" s="1"/>
  <c r="S31" i="59" s="1"/>
  <c r="S32" i="59" s="1"/>
  <c r="S33" i="59" s="1"/>
  <c r="J129" i="53"/>
  <c r="J130" i="53"/>
  <c r="J131" i="53"/>
  <c r="J132" i="53"/>
  <c r="J133" i="53"/>
  <c r="J134" i="53"/>
  <c r="J135" i="53"/>
  <c r="J136" i="53"/>
  <c r="J137" i="53"/>
  <c r="F21" i="55" l="1"/>
  <c r="L21" i="55" s="1"/>
  <c r="F20" i="55"/>
  <c r="L20" i="55" s="1"/>
  <c r="F118" i="53" l="1"/>
  <c r="F19" i="55" l="1"/>
  <c r="L19" i="55" s="1"/>
  <c r="F18" i="55" l="1"/>
  <c r="L18" i="55" s="1"/>
  <c r="L519" i="55" s="1"/>
  <c r="E18" i="52" l="1"/>
  <c r="H80" i="11" l="1"/>
  <c r="G80" i="11"/>
  <c r="G79" i="11"/>
  <c r="G78" i="11"/>
  <c r="G77" i="11"/>
  <c r="G76" i="11"/>
  <c r="G75" i="11"/>
  <c r="G74" i="11"/>
  <c r="G73" i="11"/>
  <c r="G72" i="11"/>
  <c r="F17" i="55" l="1"/>
  <c r="L17" i="55" s="1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J102" i="53"/>
  <c r="J103" i="53"/>
  <c r="J104" i="53"/>
  <c r="J105" i="53"/>
  <c r="J106" i="53"/>
  <c r="J107" i="53"/>
  <c r="J108" i="53"/>
  <c r="J109" i="53"/>
  <c r="J110" i="53"/>
  <c r="J111" i="53"/>
  <c r="J112" i="53"/>
  <c r="J113" i="53"/>
  <c r="J114" i="53"/>
  <c r="J115" i="53"/>
  <c r="J116" i="53"/>
  <c r="J117" i="53"/>
  <c r="J118" i="53"/>
  <c r="J119" i="53"/>
  <c r="J120" i="53"/>
  <c r="J121" i="53"/>
  <c r="J122" i="53"/>
  <c r="J123" i="53"/>
  <c r="J124" i="53"/>
  <c r="J125" i="53"/>
  <c r="J126" i="53"/>
  <c r="J127" i="53"/>
  <c r="J128" i="53"/>
  <c r="AG5" i="53" l="1"/>
  <c r="AG9" i="53"/>
  <c r="AG13" i="53"/>
  <c r="AG6" i="53"/>
  <c r="AG10" i="53"/>
  <c r="AG14" i="53"/>
  <c r="AG7" i="53"/>
  <c r="AG11" i="53"/>
  <c r="AG15" i="53"/>
  <c r="AG8" i="53"/>
  <c r="AG12" i="53"/>
  <c r="AG4" i="53"/>
  <c r="F67" i="29"/>
  <c r="AH4" i="53" l="1"/>
  <c r="AG16" i="53"/>
  <c r="AH10" i="53"/>
  <c r="F63" i="25"/>
  <c r="F30" i="25"/>
  <c r="F26" i="25"/>
  <c r="F10" i="25"/>
  <c r="AJ10" i="53" l="1"/>
  <c r="AI10" i="53"/>
  <c r="AI4" i="53"/>
  <c r="AJ4" i="53"/>
  <c r="AH16" i="53"/>
  <c r="F15" i="55"/>
  <c r="L15" i="55" s="1"/>
  <c r="F14" i="55"/>
  <c r="L14" i="55" s="1"/>
  <c r="AJ16" i="53" l="1"/>
  <c r="AI16" i="53"/>
  <c r="F96" i="53"/>
  <c r="C55" i="27"/>
  <c r="P24" i="46" l="1"/>
  <c r="F13" i="55"/>
  <c r="L13" i="55" s="1"/>
  <c r="H90" i="53"/>
  <c r="F12" i="55"/>
  <c r="L12" i="55" s="1"/>
  <c r="D81" i="21" l="1"/>
  <c r="E3" i="60" l="1"/>
  <c r="E4" i="60" s="1"/>
  <c r="E5" i="60" s="1"/>
  <c r="E6" i="60" s="1"/>
  <c r="E7" i="60" s="1"/>
  <c r="E8" i="60" s="1"/>
  <c r="E9" i="60" s="1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228" i="60" s="1"/>
  <c r="E229" i="60" s="1"/>
  <c r="E230" i="60" s="1"/>
  <c r="E231" i="60" s="1"/>
  <c r="E232" i="60" s="1"/>
  <c r="E233" i="60" s="1"/>
  <c r="E234" i="60" s="1"/>
  <c r="E235" i="60" s="1"/>
  <c r="E236" i="60" s="1"/>
  <c r="E237" i="60" s="1"/>
  <c r="E238" i="60" s="1"/>
  <c r="E239" i="60" s="1"/>
  <c r="E240" i="60" s="1"/>
  <c r="E241" i="60" s="1"/>
  <c r="E242" i="60" s="1"/>
  <c r="E243" i="60" s="1"/>
  <c r="E244" i="60" s="1"/>
  <c r="E245" i="60" s="1"/>
  <c r="E246" i="60" s="1"/>
  <c r="E247" i="60" s="1"/>
  <c r="E248" i="60" s="1"/>
  <c r="E249" i="60" s="1"/>
  <c r="E250" i="60" s="1"/>
  <c r="E251" i="60" s="1"/>
  <c r="E252" i="60" s="1"/>
  <c r="E253" i="60" s="1"/>
  <c r="E254" i="60" s="1"/>
  <c r="E255" i="60" s="1"/>
  <c r="E256" i="60" s="1"/>
  <c r="E257" i="60" s="1"/>
  <c r="E258" i="60" s="1"/>
  <c r="E259" i="60" s="1"/>
  <c r="E260" i="60" s="1"/>
  <c r="E261" i="60" s="1"/>
  <c r="E262" i="60" s="1"/>
  <c r="E263" i="60" s="1"/>
  <c r="E264" i="60" s="1"/>
  <c r="E265" i="60" s="1"/>
  <c r="E266" i="60" s="1"/>
  <c r="E267" i="60" s="1"/>
  <c r="E268" i="60" s="1"/>
  <c r="E269" i="60" s="1"/>
  <c r="E270" i="60" s="1"/>
  <c r="E271" i="60" s="1"/>
  <c r="E272" i="60" s="1"/>
  <c r="E273" i="60" s="1"/>
  <c r="E274" i="60" s="1"/>
  <c r="E275" i="60" s="1"/>
  <c r="E276" i="60" s="1"/>
  <c r="E277" i="60" s="1"/>
  <c r="E278" i="60" s="1"/>
  <c r="E279" i="60" s="1"/>
  <c r="E280" i="60" s="1"/>
  <c r="E281" i="60" s="1"/>
  <c r="E282" i="60" s="1"/>
  <c r="E283" i="60" s="1"/>
  <c r="E284" i="60" s="1"/>
  <c r="E285" i="60" s="1"/>
  <c r="E286" i="60" s="1"/>
  <c r="E287" i="60" s="1"/>
  <c r="E288" i="60" s="1"/>
  <c r="E289" i="60" s="1"/>
  <c r="E290" i="60" s="1"/>
  <c r="E291" i="60" s="1"/>
  <c r="E292" i="60" s="1"/>
  <c r="E293" i="60" s="1"/>
  <c r="E294" i="60" s="1"/>
  <c r="E295" i="60" s="1"/>
  <c r="E296" i="60" s="1"/>
  <c r="E297" i="60" s="1"/>
  <c r="E298" i="60" s="1"/>
  <c r="E299" i="60" s="1"/>
  <c r="E300" i="60" s="1"/>
  <c r="E301" i="60" s="1"/>
  <c r="E302" i="60" s="1"/>
  <c r="E303" i="60" s="1"/>
  <c r="E304" i="60" s="1"/>
  <c r="E305" i="60" s="1"/>
  <c r="E306" i="60" s="1"/>
  <c r="E307" i="60" s="1"/>
  <c r="E308" i="60" s="1"/>
  <c r="E309" i="60" s="1"/>
  <c r="E310" i="60" s="1"/>
  <c r="E311" i="60" s="1"/>
  <c r="E312" i="60" s="1"/>
  <c r="E313" i="60" s="1"/>
  <c r="E314" i="60" s="1"/>
  <c r="E315" i="60" s="1"/>
  <c r="E316" i="60" s="1"/>
  <c r="E317" i="60" s="1"/>
  <c r="E318" i="60" s="1"/>
  <c r="E319" i="60" s="1"/>
  <c r="E320" i="60" s="1"/>
  <c r="E321" i="60" s="1"/>
  <c r="E322" i="60" s="1"/>
  <c r="E323" i="60" s="1"/>
  <c r="E324" i="60" s="1"/>
  <c r="E325" i="60" s="1"/>
  <c r="E326" i="60" s="1"/>
  <c r="E327" i="60" s="1"/>
  <c r="E328" i="60" s="1"/>
  <c r="E329" i="60" s="1"/>
  <c r="E330" i="60" s="1"/>
  <c r="E331" i="60" s="1"/>
  <c r="E332" i="60" s="1"/>
  <c r="E333" i="60" s="1"/>
  <c r="E334" i="60" s="1"/>
  <c r="E335" i="60" s="1"/>
  <c r="E336" i="60" s="1"/>
  <c r="E337" i="60" s="1"/>
  <c r="E338" i="60" s="1"/>
  <c r="E339" i="60" s="1"/>
  <c r="E340" i="60" s="1"/>
  <c r="E341" i="60" s="1"/>
  <c r="E342" i="60" s="1"/>
  <c r="E343" i="60" s="1"/>
  <c r="E344" i="60" s="1"/>
  <c r="E345" i="60" s="1"/>
  <c r="E346" i="60" s="1"/>
  <c r="E347" i="60" s="1"/>
  <c r="E348" i="60" s="1"/>
  <c r="E349" i="60" s="1"/>
  <c r="E350" i="60" s="1"/>
  <c r="E351" i="60" s="1"/>
  <c r="E352" i="60" s="1"/>
  <c r="E353" i="60" s="1"/>
  <c r="E354" i="60" s="1"/>
  <c r="E355" i="60" s="1"/>
  <c r="E356" i="60" s="1"/>
  <c r="E357" i="60" s="1"/>
  <c r="E358" i="60" s="1"/>
  <c r="E359" i="60" s="1"/>
  <c r="E360" i="60" s="1"/>
  <c r="E361" i="60" s="1"/>
  <c r="E362" i="60" s="1"/>
  <c r="E363" i="60" s="1"/>
  <c r="E364" i="60" s="1"/>
  <c r="E365" i="60" s="1"/>
  <c r="E366" i="60" s="1"/>
  <c r="E367" i="60" s="1"/>
  <c r="E368" i="60" s="1"/>
  <c r="E369" i="60" s="1"/>
  <c r="E370" i="60" s="1"/>
  <c r="E371" i="60" s="1"/>
  <c r="E372" i="60" s="1"/>
  <c r="E373" i="60" s="1"/>
  <c r="E374" i="60" s="1"/>
  <c r="E375" i="60" s="1"/>
  <c r="E376" i="60" s="1"/>
  <c r="E377" i="60" s="1"/>
  <c r="E378" i="60" s="1"/>
  <c r="E379" i="60" s="1"/>
  <c r="E380" i="60" s="1"/>
  <c r="E381" i="60" s="1"/>
  <c r="E382" i="60" s="1"/>
  <c r="E383" i="60" s="1"/>
  <c r="E384" i="60" s="1"/>
  <c r="E385" i="60" s="1"/>
  <c r="E386" i="60" s="1"/>
  <c r="E387" i="60" s="1"/>
  <c r="E388" i="60" s="1"/>
  <c r="E389" i="60" s="1"/>
  <c r="E390" i="60" s="1"/>
  <c r="E391" i="60" s="1"/>
  <c r="E392" i="60" s="1"/>
  <c r="E393" i="60" s="1"/>
  <c r="E394" i="60" s="1"/>
  <c r="E395" i="60" s="1"/>
  <c r="E396" i="60" s="1"/>
  <c r="E397" i="60" s="1"/>
  <c r="E398" i="60" s="1"/>
  <c r="E399" i="60" s="1"/>
  <c r="E400" i="60" s="1"/>
  <c r="E401" i="60" s="1"/>
  <c r="E402" i="60" s="1"/>
  <c r="E403" i="60" s="1"/>
  <c r="E404" i="60" s="1"/>
  <c r="E405" i="60" s="1"/>
  <c r="E406" i="60" s="1"/>
  <c r="E407" i="60" s="1"/>
  <c r="E408" i="60" s="1"/>
  <c r="E409" i="60" s="1"/>
  <c r="E410" i="60" s="1"/>
  <c r="E411" i="60" s="1"/>
  <c r="E412" i="60" s="1"/>
  <c r="E413" i="60" s="1"/>
  <c r="E414" i="60" s="1"/>
  <c r="E415" i="60" s="1"/>
  <c r="E416" i="60" s="1"/>
  <c r="E417" i="60" s="1"/>
  <c r="E418" i="60" s="1"/>
  <c r="E419" i="60" s="1"/>
  <c r="E420" i="60" s="1"/>
  <c r="E421" i="60" s="1"/>
  <c r="E422" i="60" s="1"/>
  <c r="E423" i="60" s="1"/>
  <c r="E424" i="60" s="1"/>
  <c r="E425" i="60" s="1"/>
  <c r="E426" i="60" s="1"/>
  <c r="E427" i="60" s="1"/>
  <c r="E428" i="60" s="1"/>
  <c r="E429" i="60" s="1"/>
  <c r="E430" i="60" s="1"/>
  <c r="E431" i="60" s="1"/>
  <c r="E432" i="60" s="1"/>
  <c r="E433" i="60" s="1"/>
  <c r="E434" i="60" s="1"/>
  <c r="E435" i="60" s="1"/>
  <c r="E436" i="60" s="1"/>
  <c r="E437" i="60" s="1"/>
  <c r="E438" i="60" s="1"/>
  <c r="E439" i="60" s="1"/>
  <c r="E440" i="60" s="1"/>
  <c r="E441" i="60" s="1"/>
  <c r="E442" i="60" s="1"/>
  <c r="E443" i="60" s="1"/>
  <c r="E444" i="60" s="1"/>
  <c r="E445" i="60" s="1"/>
  <c r="E446" i="60" s="1"/>
  <c r="E447" i="60" s="1"/>
  <c r="E448" i="60" s="1"/>
  <c r="E449" i="60" s="1"/>
  <c r="E450" i="60" s="1"/>
  <c r="E451" i="60" s="1"/>
  <c r="E452" i="60" s="1"/>
  <c r="E453" i="60" s="1"/>
  <c r="E454" i="60" s="1"/>
  <c r="E455" i="60" s="1"/>
  <c r="E456" i="60" s="1"/>
  <c r="E457" i="60" s="1"/>
  <c r="E458" i="60" s="1"/>
  <c r="E459" i="60" s="1"/>
  <c r="E460" i="60" s="1"/>
  <c r="E461" i="60" s="1"/>
  <c r="E462" i="60" s="1"/>
  <c r="E463" i="60" s="1"/>
  <c r="E464" i="60" s="1"/>
  <c r="E465" i="60" s="1"/>
  <c r="E466" i="60" s="1"/>
  <c r="E467" i="60" s="1"/>
  <c r="E468" i="60" s="1"/>
  <c r="E469" i="60" s="1"/>
  <c r="E470" i="60" s="1"/>
  <c r="E471" i="60" s="1"/>
  <c r="E472" i="60" s="1"/>
  <c r="E473" i="60" s="1"/>
  <c r="E474" i="60" s="1"/>
  <c r="E475" i="60" s="1"/>
  <c r="E476" i="60" s="1"/>
  <c r="E477" i="60" s="1"/>
  <c r="E478" i="60" s="1"/>
  <c r="E479" i="60" s="1"/>
  <c r="E480" i="60" s="1"/>
  <c r="E481" i="60" s="1"/>
  <c r="E482" i="60" s="1"/>
  <c r="E483" i="60" s="1"/>
  <c r="E484" i="60" s="1"/>
  <c r="E485" i="60" s="1"/>
  <c r="E486" i="60" s="1"/>
  <c r="E487" i="60" s="1"/>
  <c r="E488" i="60" s="1"/>
  <c r="E489" i="60" s="1"/>
  <c r="E490" i="60" s="1"/>
  <c r="E491" i="60" s="1"/>
  <c r="E492" i="60" s="1"/>
  <c r="E493" i="60" s="1"/>
  <c r="E494" i="60" s="1"/>
  <c r="E495" i="60" s="1"/>
  <c r="E496" i="60" s="1"/>
  <c r="E497" i="60" s="1"/>
  <c r="E498" i="60" s="1"/>
  <c r="E499" i="60" s="1"/>
  <c r="E500" i="60" s="1"/>
  <c r="J1" i="60" s="1"/>
  <c r="H17" i="1" s="1"/>
  <c r="J2" i="60"/>
  <c r="H18" i="1" s="1"/>
  <c r="G25" i="1" l="1"/>
  <c r="G24" i="1"/>
  <c r="G19" i="26" l="1"/>
  <c r="F11" i="55" l="1"/>
  <c r="L11" i="55" s="1"/>
  <c r="F10" i="55"/>
  <c r="L10" i="55" s="1"/>
  <c r="F81" i="53"/>
  <c r="AC3" i="55" l="1"/>
  <c r="AC4" i="55" s="1"/>
  <c r="F9" i="55"/>
  <c r="L9" i="55" s="1"/>
  <c r="F8" i="55"/>
  <c r="L8" i="55" s="1"/>
  <c r="L3" i="20" l="1"/>
  <c r="F6" i="55" l="1"/>
  <c r="L6" i="55" s="1"/>
  <c r="F7" i="55"/>
  <c r="L7" i="55" s="1"/>
  <c r="AD77" i="11"/>
  <c r="AD72" i="11"/>
  <c r="AD73" i="11"/>
  <c r="AD74" i="11"/>
  <c r="AD75" i="11"/>
  <c r="AD76" i="11"/>
  <c r="AD71" i="11"/>
  <c r="J49" i="27" l="1"/>
  <c r="D49" i="27" l="1"/>
  <c r="S206" i="14" l="1"/>
  <c r="S207" i="14"/>
  <c r="S208" i="14" s="1"/>
  <c r="AA62" i="11" l="1"/>
  <c r="AA2" i="11"/>
  <c r="U66" i="11"/>
  <c r="V66" i="11"/>
  <c r="W66" i="11"/>
  <c r="X66" i="11"/>
  <c r="Y66" i="11"/>
  <c r="Z66" i="11"/>
  <c r="T66" i="11"/>
  <c r="X90" i="11"/>
  <c r="T90" i="11"/>
  <c r="X88" i="11"/>
  <c r="W88" i="11"/>
  <c r="W90" i="11" s="1"/>
  <c r="V88" i="11"/>
  <c r="V90" i="11" s="1"/>
  <c r="U88" i="11"/>
  <c r="U90" i="11" s="1"/>
  <c r="T88" i="11"/>
  <c r="W92" i="11" l="1"/>
  <c r="P23" i="46"/>
  <c r="J18" i="33" l="1"/>
  <c r="J17" i="33"/>
  <c r="F63" i="53"/>
  <c r="P22" i="46"/>
  <c r="P21" i="46"/>
  <c r="C21" i="46"/>
  <c r="F59" i="53" l="1"/>
  <c r="C57" i="24"/>
  <c r="G57" i="24"/>
  <c r="F4" i="58"/>
  <c r="C4" i="58"/>
  <c r="F52" i="53"/>
  <c r="F58" i="53"/>
  <c r="P20" i="46" l="1"/>
  <c r="E3" i="59" l="1"/>
  <c r="E4" i="59" s="1"/>
  <c r="E5" i="59" s="1"/>
  <c r="E6" i="59" s="1"/>
  <c r="E7" i="59" s="1"/>
  <c r="E8" i="59" s="1"/>
  <c r="E9" i="59" s="1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E227" i="59" s="1"/>
  <c r="E228" i="59" s="1"/>
  <c r="E229" i="59" s="1"/>
  <c r="E230" i="59" s="1"/>
  <c r="E231" i="59" s="1"/>
  <c r="E232" i="59" s="1"/>
  <c r="E233" i="59" s="1"/>
  <c r="E234" i="59" s="1"/>
  <c r="E235" i="59" s="1"/>
  <c r="E236" i="59" s="1"/>
  <c r="E237" i="59" s="1"/>
  <c r="E238" i="59" s="1"/>
  <c r="E239" i="59" s="1"/>
  <c r="E240" i="59" s="1"/>
  <c r="E241" i="59" s="1"/>
  <c r="E242" i="59" s="1"/>
  <c r="E243" i="59" s="1"/>
  <c r="E244" i="59" s="1"/>
  <c r="E245" i="59" s="1"/>
  <c r="E246" i="59" s="1"/>
  <c r="E247" i="59" s="1"/>
  <c r="E248" i="59" s="1"/>
  <c r="E249" i="59" s="1"/>
  <c r="E250" i="59" s="1"/>
  <c r="E251" i="59" s="1"/>
  <c r="E252" i="59" s="1"/>
  <c r="E253" i="59" s="1"/>
  <c r="E254" i="59" s="1"/>
  <c r="E255" i="59" s="1"/>
  <c r="E256" i="59" s="1"/>
  <c r="E257" i="59" s="1"/>
  <c r="E258" i="59" s="1"/>
  <c r="E259" i="59" s="1"/>
  <c r="E260" i="59" s="1"/>
  <c r="E261" i="59" s="1"/>
  <c r="E262" i="59" s="1"/>
  <c r="E263" i="59" s="1"/>
  <c r="E264" i="59" s="1"/>
  <c r="E265" i="59" s="1"/>
  <c r="E266" i="59" s="1"/>
  <c r="E267" i="59" s="1"/>
  <c r="E268" i="59" s="1"/>
  <c r="E269" i="59" s="1"/>
  <c r="E270" i="59" s="1"/>
  <c r="E271" i="59" s="1"/>
  <c r="E272" i="59" s="1"/>
  <c r="E273" i="59" s="1"/>
  <c r="E274" i="59" s="1"/>
  <c r="E275" i="59" s="1"/>
  <c r="E276" i="59" s="1"/>
  <c r="E277" i="59" s="1"/>
  <c r="E278" i="59" s="1"/>
  <c r="E279" i="59" s="1"/>
  <c r="E280" i="59" s="1"/>
  <c r="E281" i="59" s="1"/>
  <c r="E282" i="59" s="1"/>
  <c r="E283" i="59" s="1"/>
  <c r="E284" i="59" s="1"/>
  <c r="E285" i="59" s="1"/>
  <c r="E286" i="59" s="1"/>
  <c r="E287" i="59" s="1"/>
  <c r="E288" i="59" s="1"/>
  <c r="E289" i="59" s="1"/>
  <c r="E290" i="59" s="1"/>
  <c r="E291" i="59" s="1"/>
  <c r="E292" i="59" s="1"/>
  <c r="E293" i="59" s="1"/>
  <c r="E294" i="59" s="1"/>
  <c r="E295" i="59" s="1"/>
  <c r="E296" i="59" s="1"/>
  <c r="E297" i="59" s="1"/>
  <c r="E298" i="59" s="1"/>
  <c r="E299" i="59" s="1"/>
  <c r="E300" i="59" s="1"/>
  <c r="E301" i="59" s="1"/>
  <c r="E302" i="59" s="1"/>
  <c r="E303" i="59" s="1"/>
  <c r="E304" i="59" s="1"/>
  <c r="E305" i="59" s="1"/>
  <c r="E306" i="59" s="1"/>
  <c r="E307" i="59" s="1"/>
  <c r="E308" i="59" s="1"/>
  <c r="E309" i="59" s="1"/>
  <c r="E310" i="59" s="1"/>
  <c r="E311" i="59" s="1"/>
  <c r="E312" i="59" s="1"/>
  <c r="E313" i="59" s="1"/>
  <c r="E314" i="59" s="1"/>
  <c r="E315" i="59" s="1"/>
  <c r="E316" i="59" s="1"/>
  <c r="E317" i="59" s="1"/>
  <c r="E318" i="59" s="1"/>
  <c r="E319" i="59" s="1"/>
  <c r="E320" i="59" s="1"/>
  <c r="E321" i="59" s="1"/>
  <c r="E322" i="59" s="1"/>
  <c r="E323" i="59" s="1"/>
  <c r="E324" i="59" s="1"/>
  <c r="E325" i="59" s="1"/>
  <c r="E326" i="59" s="1"/>
  <c r="E327" i="59" s="1"/>
  <c r="E328" i="59" s="1"/>
  <c r="E329" i="59" s="1"/>
  <c r="E330" i="59" s="1"/>
  <c r="E331" i="59" s="1"/>
  <c r="E332" i="59" s="1"/>
  <c r="E333" i="59" s="1"/>
  <c r="E334" i="59" s="1"/>
  <c r="E335" i="59" s="1"/>
  <c r="E336" i="59" s="1"/>
  <c r="E337" i="59" s="1"/>
  <c r="E338" i="59" s="1"/>
  <c r="E339" i="59" s="1"/>
  <c r="E340" i="59" s="1"/>
  <c r="E341" i="59" s="1"/>
  <c r="E342" i="59" s="1"/>
  <c r="E343" i="59" s="1"/>
  <c r="E344" i="59" s="1"/>
  <c r="E345" i="59" s="1"/>
  <c r="E346" i="59" s="1"/>
  <c r="E347" i="59" s="1"/>
  <c r="E348" i="59" s="1"/>
  <c r="E349" i="59" s="1"/>
  <c r="E350" i="59" s="1"/>
  <c r="E351" i="59" s="1"/>
  <c r="E352" i="59" s="1"/>
  <c r="E353" i="59" s="1"/>
  <c r="E354" i="59" s="1"/>
  <c r="E355" i="59" s="1"/>
  <c r="E356" i="59" s="1"/>
  <c r="E357" i="59" s="1"/>
  <c r="E358" i="59" s="1"/>
  <c r="E359" i="59" s="1"/>
  <c r="E360" i="59" s="1"/>
  <c r="E361" i="59" s="1"/>
  <c r="E362" i="59" s="1"/>
  <c r="E363" i="59" s="1"/>
  <c r="E364" i="59" s="1"/>
  <c r="E365" i="59" s="1"/>
  <c r="E366" i="59" s="1"/>
  <c r="E367" i="59" s="1"/>
  <c r="E368" i="59" s="1"/>
  <c r="E369" i="59" s="1"/>
  <c r="E370" i="59" s="1"/>
  <c r="E371" i="59" s="1"/>
  <c r="E372" i="59" s="1"/>
  <c r="E373" i="59" s="1"/>
  <c r="E374" i="59" s="1"/>
  <c r="E375" i="59" s="1"/>
  <c r="E376" i="59" s="1"/>
  <c r="E377" i="59" s="1"/>
  <c r="E378" i="59" s="1"/>
  <c r="E379" i="59" s="1"/>
  <c r="E380" i="59" s="1"/>
  <c r="E381" i="59" s="1"/>
  <c r="E382" i="59" s="1"/>
  <c r="E383" i="59" s="1"/>
  <c r="E384" i="59" s="1"/>
  <c r="E385" i="59" s="1"/>
  <c r="E386" i="59" s="1"/>
  <c r="E387" i="59" s="1"/>
  <c r="E388" i="59" s="1"/>
  <c r="E389" i="59" s="1"/>
  <c r="E390" i="59" s="1"/>
  <c r="E391" i="59" s="1"/>
  <c r="E392" i="59" s="1"/>
  <c r="E393" i="59" s="1"/>
  <c r="E394" i="59" s="1"/>
  <c r="E395" i="59" s="1"/>
  <c r="E396" i="59" s="1"/>
  <c r="E397" i="59" s="1"/>
  <c r="E398" i="59" s="1"/>
  <c r="E399" i="59" s="1"/>
  <c r="E400" i="59" s="1"/>
  <c r="E401" i="59" s="1"/>
  <c r="E402" i="59" s="1"/>
  <c r="E403" i="59" s="1"/>
  <c r="E404" i="59" s="1"/>
  <c r="E405" i="59" s="1"/>
  <c r="E406" i="59" s="1"/>
  <c r="E407" i="59" s="1"/>
  <c r="E408" i="59" s="1"/>
  <c r="E409" i="59" s="1"/>
  <c r="E410" i="59" s="1"/>
  <c r="E411" i="59" s="1"/>
  <c r="E412" i="59" s="1"/>
  <c r="E413" i="59" s="1"/>
  <c r="E414" i="59" s="1"/>
  <c r="E415" i="59" s="1"/>
  <c r="E416" i="59" s="1"/>
  <c r="E417" i="59" s="1"/>
  <c r="E418" i="59" s="1"/>
  <c r="E419" i="59" s="1"/>
  <c r="E420" i="59" s="1"/>
  <c r="E421" i="59" s="1"/>
  <c r="E422" i="59" s="1"/>
  <c r="E423" i="59" s="1"/>
  <c r="E424" i="59" s="1"/>
  <c r="E425" i="59" s="1"/>
  <c r="E426" i="59" s="1"/>
  <c r="E427" i="59" s="1"/>
  <c r="E428" i="59" s="1"/>
  <c r="E429" i="59" s="1"/>
  <c r="E430" i="59" s="1"/>
  <c r="E431" i="59" s="1"/>
  <c r="E432" i="59" s="1"/>
  <c r="E433" i="59" s="1"/>
  <c r="E434" i="59" s="1"/>
  <c r="E435" i="59" s="1"/>
  <c r="E436" i="59" s="1"/>
  <c r="E437" i="59" s="1"/>
  <c r="E438" i="59" s="1"/>
  <c r="E439" i="59" s="1"/>
  <c r="E440" i="59" s="1"/>
  <c r="E441" i="59" s="1"/>
  <c r="E442" i="59" s="1"/>
  <c r="E443" i="59" s="1"/>
  <c r="E444" i="59" s="1"/>
  <c r="E445" i="59" s="1"/>
  <c r="E446" i="59" s="1"/>
  <c r="E447" i="59" s="1"/>
  <c r="E448" i="59" s="1"/>
  <c r="E449" i="59" s="1"/>
  <c r="E450" i="59" s="1"/>
  <c r="E451" i="59" s="1"/>
  <c r="E452" i="59" s="1"/>
  <c r="E453" i="59" s="1"/>
  <c r="E454" i="59" s="1"/>
  <c r="E455" i="59" s="1"/>
  <c r="E456" i="59" s="1"/>
  <c r="E457" i="59" s="1"/>
  <c r="E458" i="59" s="1"/>
  <c r="E459" i="59" s="1"/>
  <c r="E460" i="59" s="1"/>
  <c r="E461" i="59" s="1"/>
  <c r="E462" i="59" s="1"/>
  <c r="E463" i="59" s="1"/>
  <c r="E464" i="59" s="1"/>
  <c r="E465" i="59" s="1"/>
  <c r="E466" i="59" s="1"/>
  <c r="E467" i="59" s="1"/>
  <c r="E468" i="59" s="1"/>
  <c r="E469" i="59" s="1"/>
  <c r="E470" i="59" s="1"/>
  <c r="E471" i="59" s="1"/>
  <c r="E472" i="59" s="1"/>
  <c r="E473" i="59" s="1"/>
  <c r="E474" i="59" s="1"/>
  <c r="E475" i="59" s="1"/>
  <c r="E476" i="59" s="1"/>
  <c r="E477" i="59" s="1"/>
  <c r="E478" i="59" s="1"/>
  <c r="E479" i="59" s="1"/>
  <c r="E480" i="59" s="1"/>
  <c r="E481" i="59" s="1"/>
  <c r="E482" i="59" s="1"/>
  <c r="E483" i="59" s="1"/>
  <c r="E484" i="59" s="1"/>
  <c r="E485" i="59" s="1"/>
  <c r="E486" i="59" s="1"/>
  <c r="E487" i="59" s="1"/>
  <c r="E488" i="59" s="1"/>
  <c r="E489" i="59" s="1"/>
  <c r="E490" i="59" s="1"/>
  <c r="E491" i="59" s="1"/>
  <c r="E492" i="59" s="1"/>
  <c r="E493" i="59" s="1"/>
  <c r="E494" i="59" s="1"/>
  <c r="E495" i="59" s="1"/>
  <c r="E496" i="59" s="1"/>
  <c r="E497" i="59" s="1"/>
  <c r="E498" i="59" s="1"/>
  <c r="E499" i="59" s="1"/>
  <c r="E500" i="59" s="1"/>
  <c r="J1" i="59" s="1"/>
  <c r="J2" i="59"/>
  <c r="S108" i="14" l="1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10" i="14"/>
  <c r="E3" i="58" l="1"/>
  <c r="E4" i="58" s="1"/>
  <c r="E5" i="58" s="1"/>
  <c r="E6" i="58" s="1"/>
  <c r="E7" i="58" s="1"/>
  <c r="E8" i="58" s="1"/>
  <c r="E9" i="58" s="1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227" i="58" s="1"/>
  <c r="E228" i="58" s="1"/>
  <c r="E229" i="58" s="1"/>
  <c r="E230" i="58" s="1"/>
  <c r="E231" i="58" s="1"/>
  <c r="E232" i="58" s="1"/>
  <c r="E233" i="58" s="1"/>
  <c r="E234" i="58" s="1"/>
  <c r="E235" i="58" s="1"/>
  <c r="E236" i="58" s="1"/>
  <c r="E237" i="58" s="1"/>
  <c r="E238" i="58" s="1"/>
  <c r="E239" i="58" s="1"/>
  <c r="E240" i="58" s="1"/>
  <c r="E241" i="58" s="1"/>
  <c r="E242" i="58" s="1"/>
  <c r="E243" i="58" s="1"/>
  <c r="E244" i="58" s="1"/>
  <c r="E245" i="58" s="1"/>
  <c r="E246" i="58" s="1"/>
  <c r="E247" i="58" s="1"/>
  <c r="E248" i="58" s="1"/>
  <c r="E249" i="58" s="1"/>
  <c r="E250" i="58" s="1"/>
  <c r="E251" i="58" s="1"/>
  <c r="E252" i="58" s="1"/>
  <c r="E253" i="58" s="1"/>
  <c r="E254" i="58" s="1"/>
  <c r="E255" i="58" s="1"/>
  <c r="E256" i="58" s="1"/>
  <c r="E257" i="58" s="1"/>
  <c r="E258" i="58" s="1"/>
  <c r="E259" i="58" s="1"/>
  <c r="E260" i="58" s="1"/>
  <c r="E261" i="58" s="1"/>
  <c r="E262" i="58" s="1"/>
  <c r="E263" i="58" s="1"/>
  <c r="E264" i="58" s="1"/>
  <c r="E265" i="58" s="1"/>
  <c r="E266" i="58" s="1"/>
  <c r="E267" i="58" s="1"/>
  <c r="E268" i="58" s="1"/>
  <c r="E269" i="58" s="1"/>
  <c r="E270" i="58" s="1"/>
  <c r="E271" i="58" s="1"/>
  <c r="E272" i="58" s="1"/>
  <c r="E273" i="58" s="1"/>
  <c r="E274" i="58" s="1"/>
  <c r="E275" i="58" s="1"/>
  <c r="E276" i="58" s="1"/>
  <c r="E277" i="58" s="1"/>
  <c r="E278" i="58" s="1"/>
  <c r="E279" i="58" s="1"/>
  <c r="E280" i="58" s="1"/>
  <c r="E281" i="58" s="1"/>
  <c r="E282" i="58" s="1"/>
  <c r="E283" i="58" s="1"/>
  <c r="E284" i="58" s="1"/>
  <c r="E285" i="58" s="1"/>
  <c r="E286" i="58" s="1"/>
  <c r="E287" i="58" s="1"/>
  <c r="E288" i="58" s="1"/>
  <c r="E289" i="58" s="1"/>
  <c r="E290" i="58" s="1"/>
  <c r="E291" i="58" s="1"/>
  <c r="E292" i="58" s="1"/>
  <c r="E293" i="58" s="1"/>
  <c r="E294" i="58" s="1"/>
  <c r="E295" i="58" s="1"/>
  <c r="E296" i="58" s="1"/>
  <c r="E297" i="58" s="1"/>
  <c r="E298" i="58" s="1"/>
  <c r="E299" i="58" s="1"/>
  <c r="E300" i="58" s="1"/>
  <c r="E301" i="58" s="1"/>
  <c r="E302" i="58" s="1"/>
  <c r="E303" i="58" s="1"/>
  <c r="E304" i="58" s="1"/>
  <c r="E305" i="58" s="1"/>
  <c r="E306" i="58" s="1"/>
  <c r="E307" i="58" s="1"/>
  <c r="E308" i="58" s="1"/>
  <c r="E309" i="58" s="1"/>
  <c r="E310" i="58" s="1"/>
  <c r="E311" i="58" s="1"/>
  <c r="E312" i="58" s="1"/>
  <c r="E313" i="58" s="1"/>
  <c r="E314" i="58" s="1"/>
  <c r="E315" i="58" s="1"/>
  <c r="E316" i="58" s="1"/>
  <c r="E317" i="58" s="1"/>
  <c r="E318" i="58" s="1"/>
  <c r="E319" i="58" s="1"/>
  <c r="E320" i="58" s="1"/>
  <c r="E321" i="58" s="1"/>
  <c r="E322" i="58" s="1"/>
  <c r="E323" i="58" s="1"/>
  <c r="E324" i="58" s="1"/>
  <c r="E325" i="58" s="1"/>
  <c r="E326" i="58" s="1"/>
  <c r="E327" i="58" s="1"/>
  <c r="E328" i="58" s="1"/>
  <c r="E329" i="58" s="1"/>
  <c r="E330" i="58" s="1"/>
  <c r="E331" i="58" s="1"/>
  <c r="E332" i="58" s="1"/>
  <c r="E333" i="58" s="1"/>
  <c r="E334" i="58" s="1"/>
  <c r="E335" i="58" s="1"/>
  <c r="E336" i="58" s="1"/>
  <c r="E337" i="58" s="1"/>
  <c r="E338" i="58" s="1"/>
  <c r="E339" i="58" s="1"/>
  <c r="E340" i="58" s="1"/>
  <c r="E341" i="58" s="1"/>
  <c r="E342" i="58" s="1"/>
  <c r="E343" i="58" s="1"/>
  <c r="E344" i="58" s="1"/>
  <c r="E345" i="58" s="1"/>
  <c r="E346" i="58" s="1"/>
  <c r="E347" i="58" s="1"/>
  <c r="E348" i="58" s="1"/>
  <c r="E349" i="58" s="1"/>
  <c r="E350" i="58" s="1"/>
  <c r="E351" i="58" s="1"/>
  <c r="E352" i="58" s="1"/>
  <c r="E353" i="58" s="1"/>
  <c r="E354" i="58" s="1"/>
  <c r="E355" i="58" s="1"/>
  <c r="E356" i="58" s="1"/>
  <c r="E357" i="58" s="1"/>
  <c r="E358" i="58" s="1"/>
  <c r="E359" i="58" s="1"/>
  <c r="E360" i="58" s="1"/>
  <c r="E361" i="58" s="1"/>
  <c r="E362" i="58" s="1"/>
  <c r="E363" i="58" s="1"/>
  <c r="E364" i="58" s="1"/>
  <c r="E365" i="58" s="1"/>
  <c r="E366" i="58" s="1"/>
  <c r="E367" i="58" s="1"/>
  <c r="E368" i="58" s="1"/>
  <c r="E369" i="58" s="1"/>
  <c r="E370" i="58" s="1"/>
  <c r="E371" i="58" s="1"/>
  <c r="E372" i="58" s="1"/>
  <c r="E373" i="58" s="1"/>
  <c r="E374" i="58" s="1"/>
  <c r="E375" i="58" s="1"/>
  <c r="E376" i="58" s="1"/>
  <c r="E377" i="58" s="1"/>
  <c r="E378" i="58" s="1"/>
  <c r="E379" i="58" s="1"/>
  <c r="E380" i="58" s="1"/>
  <c r="E381" i="58" s="1"/>
  <c r="E382" i="58" s="1"/>
  <c r="E383" i="58" s="1"/>
  <c r="E384" i="58" s="1"/>
  <c r="E385" i="58" s="1"/>
  <c r="E386" i="58" s="1"/>
  <c r="E387" i="58" s="1"/>
  <c r="E388" i="58" s="1"/>
  <c r="E389" i="58" s="1"/>
  <c r="E390" i="58" s="1"/>
  <c r="E391" i="58" s="1"/>
  <c r="E392" i="58" s="1"/>
  <c r="E393" i="58" s="1"/>
  <c r="E394" i="58" s="1"/>
  <c r="E395" i="58" s="1"/>
  <c r="E396" i="58" s="1"/>
  <c r="E397" i="58" s="1"/>
  <c r="E398" i="58" s="1"/>
  <c r="E399" i="58" s="1"/>
  <c r="E400" i="58" s="1"/>
  <c r="E401" i="58" s="1"/>
  <c r="E402" i="58" s="1"/>
  <c r="E403" i="58" s="1"/>
  <c r="E404" i="58" s="1"/>
  <c r="E405" i="58" s="1"/>
  <c r="E406" i="58" s="1"/>
  <c r="E407" i="58" s="1"/>
  <c r="E408" i="58" s="1"/>
  <c r="E409" i="58" s="1"/>
  <c r="E410" i="58" s="1"/>
  <c r="E411" i="58" s="1"/>
  <c r="E412" i="58" s="1"/>
  <c r="E413" i="58" s="1"/>
  <c r="E414" i="58" s="1"/>
  <c r="E415" i="58" s="1"/>
  <c r="E416" i="58" s="1"/>
  <c r="E417" i="58" s="1"/>
  <c r="E418" i="58" s="1"/>
  <c r="E419" i="58" s="1"/>
  <c r="E420" i="58" s="1"/>
  <c r="E421" i="58" s="1"/>
  <c r="E422" i="58" s="1"/>
  <c r="E423" i="58" s="1"/>
  <c r="E424" i="58" s="1"/>
  <c r="E425" i="58" s="1"/>
  <c r="E426" i="58" s="1"/>
  <c r="E427" i="58" s="1"/>
  <c r="E428" i="58" s="1"/>
  <c r="E429" i="58" s="1"/>
  <c r="E430" i="58" s="1"/>
  <c r="E431" i="58" s="1"/>
  <c r="E432" i="58" s="1"/>
  <c r="E433" i="58" s="1"/>
  <c r="E434" i="58" s="1"/>
  <c r="E435" i="58" s="1"/>
  <c r="E436" i="58" s="1"/>
  <c r="E437" i="58" s="1"/>
  <c r="E438" i="58" s="1"/>
  <c r="E439" i="58" s="1"/>
  <c r="E440" i="58" s="1"/>
  <c r="E441" i="58" s="1"/>
  <c r="E442" i="58" s="1"/>
  <c r="E443" i="58" s="1"/>
  <c r="E444" i="58" s="1"/>
  <c r="E445" i="58" s="1"/>
  <c r="E446" i="58" s="1"/>
  <c r="E447" i="58" s="1"/>
  <c r="E448" i="58" s="1"/>
  <c r="E449" i="58" s="1"/>
  <c r="E450" i="58" s="1"/>
  <c r="E451" i="58" s="1"/>
  <c r="E452" i="58" s="1"/>
  <c r="E453" i="58" s="1"/>
  <c r="E454" i="58" s="1"/>
  <c r="E455" i="58" s="1"/>
  <c r="E456" i="58" s="1"/>
  <c r="E457" i="58" s="1"/>
  <c r="E458" i="58" s="1"/>
  <c r="E459" i="58" s="1"/>
  <c r="E460" i="58" s="1"/>
  <c r="E461" i="58" s="1"/>
  <c r="E462" i="58" s="1"/>
  <c r="E463" i="58" s="1"/>
  <c r="E464" i="58" s="1"/>
  <c r="E465" i="58" s="1"/>
  <c r="E466" i="58" s="1"/>
  <c r="E467" i="58" s="1"/>
  <c r="E468" i="58" s="1"/>
  <c r="E469" i="58" s="1"/>
  <c r="E470" i="58" s="1"/>
  <c r="E471" i="58" s="1"/>
  <c r="E472" i="58" s="1"/>
  <c r="E473" i="58" s="1"/>
  <c r="E474" i="58" s="1"/>
  <c r="E475" i="58" s="1"/>
  <c r="E476" i="58" s="1"/>
  <c r="E477" i="58" s="1"/>
  <c r="E478" i="58" s="1"/>
  <c r="E479" i="58" s="1"/>
  <c r="E480" i="58" s="1"/>
  <c r="E481" i="58" s="1"/>
  <c r="E482" i="58" s="1"/>
  <c r="E483" i="58" s="1"/>
  <c r="E484" i="58" s="1"/>
  <c r="E485" i="58" s="1"/>
  <c r="E486" i="58" s="1"/>
  <c r="E487" i="58" s="1"/>
  <c r="E488" i="58" s="1"/>
  <c r="E489" i="58" s="1"/>
  <c r="E490" i="58" s="1"/>
  <c r="E491" i="58" s="1"/>
  <c r="E492" i="58" s="1"/>
  <c r="E493" i="58" s="1"/>
  <c r="E494" i="58" s="1"/>
  <c r="E495" i="58" s="1"/>
  <c r="E496" i="58" s="1"/>
  <c r="E497" i="58" s="1"/>
  <c r="E498" i="58" s="1"/>
  <c r="E499" i="58" s="1"/>
  <c r="E500" i="58" s="1"/>
  <c r="J1" i="58" s="1"/>
  <c r="J2" i="58"/>
  <c r="D25" i="1" l="1"/>
  <c r="D24" i="1"/>
  <c r="E3" i="57" l="1"/>
  <c r="E4" i="57" s="1"/>
  <c r="E5" i="57" s="1"/>
  <c r="E6" i="57" s="1"/>
  <c r="E7" i="57" s="1"/>
  <c r="E8" i="57" s="1"/>
  <c r="E9" i="57" s="1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E227" i="57" s="1"/>
  <c r="E228" i="57" s="1"/>
  <c r="E229" i="57" s="1"/>
  <c r="E230" i="57" s="1"/>
  <c r="E231" i="57" s="1"/>
  <c r="E232" i="57" s="1"/>
  <c r="E233" i="57" s="1"/>
  <c r="E234" i="57" s="1"/>
  <c r="E235" i="57" s="1"/>
  <c r="E236" i="57" s="1"/>
  <c r="E237" i="57" s="1"/>
  <c r="E238" i="57" s="1"/>
  <c r="E239" i="57" s="1"/>
  <c r="E240" i="57" s="1"/>
  <c r="E241" i="57" s="1"/>
  <c r="E242" i="57" s="1"/>
  <c r="E243" i="57" s="1"/>
  <c r="E244" i="57" s="1"/>
  <c r="E245" i="57" s="1"/>
  <c r="E246" i="57" s="1"/>
  <c r="E247" i="57" s="1"/>
  <c r="E248" i="57" s="1"/>
  <c r="E249" i="57" s="1"/>
  <c r="E250" i="57" s="1"/>
  <c r="E251" i="57" s="1"/>
  <c r="E252" i="57" s="1"/>
  <c r="E253" i="57" s="1"/>
  <c r="E254" i="57" s="1"/>
  <c r="E255" i="57" s="1"/>
  <c r="E256" i="57" s="1"/>
  <c r="E257" i="57" s="1"/>
  <c r="E258" i="57" s="1"/>
  <c r="E259" i="57" s="1"/>
  <c r="E260" i="57" s="1"/>
  <c r="E261" i="57" s="1"/>
  <c r="E262" i="57" s="1"/>
  <c r="E263" i="57" s="1"/>
  <c r="E264" i="57" s="1"/>
  <c r="E265" i="57" s="1"/>
  <c r="E266" i="57" s="1"/>
  <c r="E267" i="57" s="1"/>
  <c r="E268" i="57" s="1"/>
  <c r="E269" i="57" s="1"/>
  <c r="E270" i="57" s="1"/>
  <c r="E271" i="57" s="1"/>
  <c r="E272" i="57" s="1"/>
  <c r="E273" i="57" s="1"/>
  <c r="E274" i="57" s="1"/>
  <c r="E275" i="57" s="1"/>
  <c r="E276" i="57" s="1"/>
  <c r="E277" i="57" s="1"/>
  <c r="E278" i="57" s="1"/>
  <c r="E279" i="57" s="1"/>
  <c r="E280" i="57" s="1"/>
  <c r="E281" i="57" s="1"/>
  <c r="E282" i="57" s="1"/>
  <c r="E283" i="57" s="1"/>
  <c r="E284" i="57" s="1"/>
  <c r="E285" i="57" s="1"/>
  <c r="E286" i="57" s="1"/>
  <c r="E287" i="57" s="1"/>
  <c r="E288" i="57" s="1"/>
  <c r="E289" i="57" s="1"/>
  <c r="E290" i="57" s="1"/>
  <c r="E291" i="57" s="1"/>
  <c r="E292" i="57" s="1"/>
  <c r="E293" i="57" s="1"/>
  <c r="E294" i="57" s="1"/>
  <c r="E295" i="57" s="1"/>
  <c r="E296" i="57" s="1"/>
  <c r="E297" i="57" s="1"/>
  <c r="E298" i="57" s="1"/>
  <c r="E299" i="57" s="1"/>
  <c r="E300" i="57" s="1"/>
  <c r="E301" i="57" s="1"/>
  <c r="E302" i="57" s="1"/>
  <c r="E303" i="57" s="1"/>
  <c r="E304" i="57" s="1"/>
  <c r="E305" i="57" s="1"/>
  <c r="E306" i="57" s="1"/>
  <c r="E307" i="57" s="1"/>
  <c r="E308" i="57" s="1"/>
  <c r="E309" i="57" s="1"/>
  <c r="E310" i="57" s="1"/>
  <c r="E311" i="57" s="1"/>
  <c r="E312" i="57" s="1"/>
  <c r="E313" i="57" s="1"/>
  <c r="E314" i="57" s="1"/>
  <c r="E315" i="57" s="1"/>
  <c r="E316" i="57" s="1"/>
  <c r="E317" i="57" s="1"/>
  <c r="E318" i="57" s="1"/>
  <c r="E319" i="57" s="1"/>
  <c r="E320" i="57" s="1"/>
  <c r="E321" i="57" s="1"/>
  <c r="E322" i="57" s="1"/>
  <c r="E323" i="57" s="1"/>
  <c r="E324" i="57" s="1"/>
  <c r="E325" i="57" s="1"/>
  <c r="E326" i="57" s="1"/>
  <c r="E327" i="57" s="1"/>
  <c r="E328" i="57" s="1"/>
  <c r="E329" i="57" s="1"/>
  <c r="E330" i="57" s="1"/>
  <c r="E331" i="57" s="1"/>
  <c r="E332" i="57" s="1"/>
  <c r="E333" i="57" s="1"/>
  <c r="E334" i="57" s="1"/>
  <c r="E335" i="57" s="1"/>
  <c r="E336" i="57" s="1"/>
  <c r="E337" i="57" s="1"/>
  <c r="E338" i="57" s="1"/>
  <c r="E339" i="57" s="1"/>
  <c r="E340" i="57" s="1"/>
  <c r="E341" i="57" s="1"/>
  <c r="E342" i="57" s="1"/>
  <c r="E343" i="57" s="1"/>
  <c r="E344" i="57" s="1"/>
  <c r="E345" i="57" s="1"/>
  <c r="E346" i="57" s="1"/>
  <c r="E347" i="57" s="1"/>
  <c r="E348" i="57" s="1"/>
  <c r="E349" i="57" s="1"/>
  <c r="E350" i="57" s="1"/>
  <c r="E351" i="57" s="1"/>
  <c r="E352" i="57" s="1"/>
  <c r="E353" i="57" s="1"/>
  <c r="E354" i="57" s="1"/>
  <c r="E355" i="57" s="1"/>
  <c r="E356" i="57" s="1"/>
  <c r="E357" i="57" s="1"/>
  <c r="E358" i="57" s="1"/>
  <c r="E359" i="57" s="1"/>
  <c r="E360" i="57" s="1"/>
  <c r="E361" i="57" s="1"/>
  <c r="E362" i="57" s="1"/>
  <c r="E363" i="57" s="1"/>
  <c r="E364" i="57" s="1"/>
  <c r="E365" i="57" s="1"/>
  <c r="E366" i="57" s="1"/>
  <c r="E367" i="57" s="1"/>
  <c r="E368" i="57" s="1"/>
  <c r="E369" i="57" s="1"/>
  <c r="E370" i="57" s="1"/>
  <c r="E371" i="57" s="1"/>
  <c r="E372" i="57" s="1"/>
  <c r="E373" i="57" s="1"/>
  <c r="E374" i="57" s="1"/>
  <c r="E375" i="57" s="1"/>
  <c r="E376" i="57" s="1"/>
  <c r="E377" i="57" s="1"/>
  <c r="E378" i="57" s="1"/>
  <c r="E379" i="57" s="1"/>
  <c r="E380" i="57" s="1"/>
  <c r="E381" i="57" s="1"/>
  <c r="E382" i="57" s="1"/>
  <c r="E383" i="57" s="1"/>
  <c r="E384" i="57" s="1"/>
  <c r="E385" i="57" s="1"/>
  <c r="E386" i="57" s="1"/>
  <c r="E387" i="57" s="1"/>
  <c r="E388" i="57" s="1"/>
  <c r="E389" i="57" s="1"/>
  <c r="E390" i="57" s="1"/>
  <c r="E391" i="57" s="1"/>
  <c r="E392" i="57" s="1"/>
  <c r="E393" i="57" s="1"/>
  <c r="E394" i="57" s="1"/>
  <c r="E395" i="57" s="1"/>
  <c r="E396" i="57" s="1"/>
  <c r="E397" i="57" s="1"/>
  <c r="E398" i="57" s="1"/>
  <c r="E399" i="57" s="1"/>
  <c r="E400" i="57" s="1"/>
  <c r="E401" i="57" s="1"/>
  <c r="E402" i="57" s="1"/>
  <c r="E403" i="57" s="1"/>
  <c r="E404" i="57" s="1"/>
  <c r="E405" i="57" s="1"/>
  <c r="E406" i="57" s="1"/>
  <c r="E407" i="57" s="1"/>
  <c r="E408" i="57" s="1"/>
  <c r="E409" i="57" s="1"/>
  <c r="E410" i="57" s="1"/>
  <c r="E411" i="57" s="1"/>
  <c r="E412" i="57" s="1"/>
  <c r="E413" i="57" s="1"/>
  <c r="E414" i="57" s="1"/>
  <c r="E415" i="57" s="1"/>
  <c r="E416" i="57" s="1"/>
  <c r="E417" i="57" s="1"/>
  <c r="E418" i="57" s="1"/>
  <c r="E419" i="57" s="1"/>
  <c r="E420" i="57" s="1"/>
  <c r="E421" i="57" s="1"/>
  <c r="E422" i="57" s="1"/>
  <c r="E423" i="57" s="1"/>
  <c r="E424" i="57" s="1"/>
  <c r="E425" i="57" s="1"/>
  <c r="E426" i="57" s="1"/>
  <c r="E427" i="57" s="1"/>
  <c r="E428" i="57" s="1"/>
  <c r="E429" i="57" s="1"/>
  <c r="E430" i="57" s="1"/>
  <c r="E431" i="57" s="1"/>
  <c r="E432" i="57" s="1"/>
  <c r="E433" i="57" s="1"/>
  <c r="E434" i="57" s="1"/>
  <c r="E435" i="57" s="1"/>
  <c r="E436" i="57" s="1"/>
  <c r="E437" i="57" s="1"/>
  <c r="E438" i="57" s="1"/>
  <c r="E439" i="57" s="1"/>
  <c r="E440" i="57" s="1"/>
  <c r="E441" i="57" s="1"/>
  <c r="E442" i="57" s="1"/>
  <c r="E443" i="57" s="1"/>
  <c r="E444" i="57" s="1"/>
  <c r="E445" i="57" s="1"/>
  <c r="E446" i="57" s="1"/>
  <c r="E447" i="57" s="1"/>
  <c r="E448" i="57" s="1"/>
  <c r="E449" i="57" s="1"/>
  <c r="E450" i="57" s="1"/>
  <c r="E451" i="57" s="1"/>
  <c r="E452" i="57" s="1"/>
  <c r="E453" i="57" s="1"/>
  <c r="E454" i="57" s="1"/>
  <c r="E455" i="57" s="1"/>
  <c r="E456" i="57" s="1"/>
  <c r="E457" i="57" s="1"/>
  <c r="E458" i="57" s="1"/>
  <c r="E459" i="57" s="1"/>
  <c r="E460" i="57" s="1"/>
  <c r="E461" i="57" s="1"/>
  <c r="E462" i="57" s="1"/>
  <c r="E463" i="57" s="1"/>
  <c r="E464" i="57" s="1"/>
  <c r="E465" i="57" s="1"/>
  <c r="E466" i="57" s="1"/>
  <c r="E467" i="57" s="1"/>
  <c r="E468" i="57" s="1"/>
  <c r="E469" i="57" s="1"/>
  <c r="E470" i="57" s="1"/>
  <c r="E471" i="57" s="1"/>
  <c r="E472" i="57" s="1"/>
  <c r="E473" i="57" s="1"/>
  <c r="E474" i="57" s="1"/>
  <c r="E475" i="57" s="1"/>
  <c r="E476" i="57" s="1"/>
  <c r="E477" i="57" s="1"/>
  <c r="E478" i="57" s="1"/>
  <c r="E479" i="57" s="1"/>
  <c r="E480" i="57" s="1"/>
  <c r="E481" i="57" s="1"/>
  <c r="E482" i="57" s="1"/>
  <c r="E483" i="57" s="1"/>
  <c r="E484" i="57" s="1"/>
  <c r="E485" i="57" s="1"/>
  <c r="E486" i="57" s="1"/>
  <c r="E487" i="57" s="1"/>
  <c r="E488" i="57" s="1"/>
  <c r="E489" i="57" s="1"/>
  <c r="E490" i="57" s="1"/>
  <c r="E491" i="57" s="1"/>
  <c r="E492" i="57" s="1"/>
  <c r="E493" i="57" s="1"/>
  <c r="E494" i="57" s="1"/>
  <c r="E495" i="57" s="1"/>
  <c r="E496" i="57" s="1"/>
  <c r="E497" i="57" s="1"/>
  <c r="E498" i="57" s="1"/>
  <c r="E499" i="57" s="1"/>
  <c r="E500" i="57" s="1"/>
  <c r="J1" i="57" s="1"/>
  <c r="L11" i="1" s="1"/>
  <c r="L12" i="1"/>
  <c r="D74" i="21" l="1"/>
  <c r="F48" i="16" l="1"/>
  <c r="F47" i="16"/>
  <c r="F46" i="16"/>
  <c r="J62" i="16"/>
  <c r="J61" i="16"/>
  <c r="J60" i="16"/>
  <c r="M51" i="16"/>
  <c r="M50" i="16"/>
  <c r="M49" i="16"/>
  <c r="M44" i="16"/>
  <c r="M45" i="16"/>
  <c r="M46" i="16"/>
  <c r="M47" i="16"/>
  <c r="M48" i="16"/>
  <c r="M43" i="16"/>
  <c r="G55" i="24" l="1"/>
  <c r="P19" i="46" l="1"/>
  <c r="E3" i="56" l="1"/>
  <c r="E4" i="56" s="1"/>
  <c r="E5" i="56" s="1"/>
  <c r="E6" i="56" s="1"/>
  <c r="E7" i="56" s="1"/>
  <c r="E8" i="56" s="1"/>
  <c r="E9" i="56" s="1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E106" i="56" s="1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E227" i="56" s="1"/>
  <c r="E228" i="56" s="1"/>
  <c r="E229" i="56" s="1"/>
  <c r="E230" i="56" s="1"/>
  <c r="E231" i="56" s="1"/>
  <c r="E232" i="56" s="1"/>
  <c r="E233" i="56" s="1"/>
  <c r="E234" i="56" s="1"/>
  <c r="E235" i="56" s="1"/>
  <c r="E236" i="56" s="1"/>
  <c r="E237" i="56" s="1"/>
  <c r="E238" i="56" s="1"/>
  <c r="E239" i="56" s="1"/>
  <c r="E240" i="56" s="1"/>
  <c r="E241" i="56" s="1"/>
  <c r="E242" i="56" s="1"/>
  <c r="E243" i="56" s="1"/>
  <c r="E244" i="56" s="1"/>
  <c r="E245" i="56" s="1"/>
  <c r="E246" i="56" s="1"/>
  <c r="E247" i="56" s="1"/>
  <c r="E248" i="56" s="1"/>
  <c r="E249" i="56" s="1"/>
  <c r="E250" i="56" s="1"/>
  <c r="E251" i="56" s="1"/>
  <c r="E252" i="56" s="1"/>
  <c r="E253" i="56" s="1"/>
  <c r="E254" i="56" s="1"/>
  <c r="E255" i="56" s="1"/>
  <c r="E256" i="56" s="1"/>
  <c r="E257" i="56" s="1"/>
  <c r="E258" i="56" s="1"/>
  <c r="E259" i="56" s="1"/>
  <c r="E260" i="56" s="1"/>
  <c r="E261" i="56" s="1"/>
  <c r="E262" i="56" s="1"/>
  <c r="E263" i="56" s="1"/>
  <c r="E264" i="56" s="1"/>
  <c r="E265" i="56" s="1"/>
  <c r="E266" i="56" s="1"/>
  <c r="E267" i="56" s="1"/>
  <c r="E268" i="56" s="1"/>
  <c r="E269" i="56" s="1"/>
  <c r="E270" i="56" s="1"/>
  <c r="E271" i="56" s="1"/>
  <c r="E272" i="56" s="1"/>
  <c r="E273" i="56" s="1"/>
  <c r="E274" i="56" s="1"/>
  <c r="E275" i="56" s="1"/>
  <c r="E276" i="56" s="1"/>
  <c r="E277" i="56" s="1"/>
  <c r="E278" i="56" s="1"/>
  <c r="E279" i="56" s="1"/>
  <c r="E280" i="56" s="1"/>
  <c r="E281" i="56" s="1"/>
  <c r="E282" i="56" s="1"/>
  <c r="E283" i="56" s="1"/>
  <c r="E284" i="56" s="1"/>
  <c r="E285" i="56" s="1"/>
  <c r="E286" i="56" s="1"/>
  <c r="E287" i="56" s="1"/>
  <c r="E288" i="56" s="1"/>
  <c r="E289" i="56" s="1"/>
  <c r="E290" i="56" s="1"/>
  <c r="E291" i="56" s="1"/>
  <c r="E292" i="56" s="1"/>
  <c r="E293" i="56" s="1"/>
  <c r="E294" i="56" s="1"/>
  <c r="E295" i="56" s="1"/>
  <c r="E296" i="56" s="1"/>
  <c r="E297" i="56" s="1"/>
  <c r="E298" i="56" s="1"/>
  <c r="E299" i="56" s="1"/>
  <c r="E300" i="56" s="1"/>
  <c r="E301" i="56" s="1"/>
  <c r="E302" i="56" s="1"/>
  <c r="E303" i="56" s="1"/>
  <c r="E304" i="56" s="1"/>
  <c r="E305" i="56" s="1"/>
  <c r="E306" i="56" s="1"/>
  <c r="E307" i="56" s="1"/>
  <c r="E308" i="56" s="1"/>
  <c r="E309" i="56" s="1"/>
  <c r="E310" i="56" s="1"/>
  <c r="E311" i="56" s="1"/>
  <c r="E312" i="56" s="1"/>
  <c r="E313" i="56" s="1"/>
  <c r="E314" i="56" s="1"/>
  <c r="E315" i="56" s="1"/>
  <c r="E316" i="56" s="1"/>
  <c r="E317" i="56" s="1"/>
  <c r="E318" i="56" s="1"/>
  <c r="E319" i="56" s="1"/>
  <c r="E320" i="56" s="1"/>
  <c r="E321" i="56" s="1"/>
  <c r="E322" i="56" s="1"/>
  <c r="E323" i="56" s="1"/>
  <c r="E324" i="56" s="1"/>
  <c r="E325" i="56" s="1"/>
  <c r="E326" i="56" s="1"/>
  <c r="E327" i="56" s="1"/>
  <c r="E328" i="56" s="1"/>
  <c r="E329" i="56" s="1"/>
  <c r="E330" i="56" s="1"/>
  <c r="E331" i="56" s="1"/>
  <c r="E332" i="56" s="1"/>
  <c r="E333" i="56" s="1"/>
  <c r="E334" i="56" s="1"/>
  <c r="E335" i="56" s="1"/>
  <c r="E336" i="56" s="1"/>
  <c r="E337" i="56" s="1"/>
  <c r="E338" i="56" s="1"/>
  <c r="E339" i="56" s="1"/>
  <c r="E340" i="56" s="1"/>
  <c r="E341" i="56" s="1"/>
  <c r="E342" i="56" s="1"/>
  <c r="E343" i="56" s="1"/>
  <c r="E344" i="56" s="1"/>
  <c r="E345" i="56" s="1"/>
  <c r="E346" i="56" s="1"/>
  <c r="E347" i="56" s="1"/>
  <c r="E348" i="56" s="1"/>
  <c r="E349" i="56" s="1"/>
  <c r="E350" i="56" s="1"/>
  <c r="E351" i="56" s="1"/>
  <c r="E352" i="56" s="1"/>
  <c r="E353" i="56" s="1"/>
  <c r="E354" i="56" s="1"/>
  <c r="E355" i="56" s="1"/>
  <c r="E356" i="56" s="1"/>
  <c r="E357" i="56" s="1"/>
  <c r="E358" i="56" s="1"/>
  <c r="E359" i="56" s="1"/>
  <c r="E360" i="56" s="1"/>
  <c r="E361" i="56" s="1"/>
  <c r="E362" i="56" s="1"/>
  <c r="E363" i="56" s="1"/>
  <c r="E364" i="56" s="1"/>
  <c r="E365" i="56" s="1"/>
  <c r="E366" i="56" s="1"/>
  <c r="E367" i="56" s="1"/>
  <c r="E368" i="56" s="1"/>
  <c r="E369" i="56" s="1"/>
  <c r="E370" i="56" s="1"/>
  <c r="E371" i="56" s="1"/>
  <c r="E372" i="56" s="1"/>
  <c r="E373" i="56" s="1"/>
  <c r="E374" i="56" s="1"/>
  <c r="E375" i="56" s="1"/>
  <c r="E376" i="56" s="1"/>
  <c r="E377" i="56" s="1"/>
  <c r="E378" i="56" s="1"/>
  <c r="E379" i="56" s="1"/>
  <c r="E380" i="56" s="1"/>
  <c r="E381" i="56" s="1"/>
  <c r="E382" i="56" s="1"/>
  <c r="E383" i="56" s="1"/>
  <c r="E384" i="56" s="1"/>
  <c r="E385" i="56" s="1"/>
  <c r="E386" i="56" s="1"/>
  <c r="E387" i="56" s="1"/>
  <c r="E388" i="56" s="1"/>
  <c r="E389" i="56" s="1"/>
  <c r="E390" i="56" s="1"/>
  <c r="E391" i="56" s="1"/>
  <c r="E392" i="56" s="1"/>
  <c r="E393" i="56" s="1"/>
  <c r="E394" i="56" s="1"/>
  <c r="E395" i="56" s="1"/>
  <c r="E396" i="56" s="1"/>
  <c r="E397" i="56" s="1"/>
  <c r="E398" i="56" s="1"/>
  <c r="E399" i="56" s="1"/>
  <c r="E400" i="56" s="1"/>
  <c r="E401" i="56" s="1"/>
  <c r="E402" i="56" s="1"/>
  <c r="E403" i="56" s="1"/>
  <c r="E404" i="56" s="1"/>
  <c r="E405" i="56" s="1"/>
  <c r="E406" i="56" s="1"/>
  <c r="E407" i="56" s="1"/>
  <c r="E408" i="56" s="1"/>
  <c r="E409" i="56" s="1"/>
  <c r="E410" i="56" s="1"/>
  <c r="E411" i="56" s="1"/>
  <c r="E412" i="56" s="1"/>
  <c r="E413" i="56" s="1"/>
  <c r="E414" i="56" s="1"/>
  <c r="E415" i="56" s="1"/>
  <c r="E416" i="56" s="1"/>
  <c r="E417" i="56" s="1"/>
  <c r="E418" i="56" s="1"/>
  <c r="E419" i="56" s="1"/>
  <c r="E420" i="56" s="1"/>
  <c r="E421" i="56" s="1"/>
  <c r="E422" i="56" s="1"/>
  <c r="E423" i="56" s="1"/>
  <c r="E424" i="56" s="1"/>
  <c r="E425" i="56" s="1"/>
  <c r="E426" i="56" s="1"/>
  <c r="E427" i="56" s="1"/>
  <c r="E428" i="56" s="1"/>
  <c r="E429" i="56" s="1"/>
  <c r="E430" i="56" s="1"/>
  <c r="E431" i="56" s="1"/>
  <c r="E432" i="56" s="1"/>
  <c r="E433" i="56" s="1"/>
  <c r="E434" i="56" s="1"/>
  <c r="E435" i="56" s="1"/>
  <c r="E436" i="56" s="1"/>
  <c r="E437" i="56" s="1"/>
  <c r="E438" i="56" s="1"/>
  <c r="E439" i="56" s="1"/>
  <c r="E440" i="56" s="1"/>
  <c r="E441" i="56" s="1"/>
  <c r="E442" i="56" s="1"/>
  <c r="E443" i="56" s="1"/>
  <c r="E444" i="56" s="1"/>
  <c r="E445" i="56" s="1"/>
  <c r="E446" i="56" s="1"/>
  <c r="E447" i="56" s="1"/>
  <c r="E448" i="56" s="1"/>
  <c r="E449" i="56" s="1"/>
  <c r="E450" i="56" s="1"/>
  <c r="E451" i="56" s="1"/>
  <c r="E452" i="56" s="1"/>
  <c r="E453" i="56" s="1"/>
  <c r="E454" i="56" s="1"/>
  <c r="E455" i="56" s="1"/>
  <c r="E456" i="56" s="1"/>
  <c r="E457" i="56" s="1"/>
  <c r="E458" i="56" s="1"/>
  <c r="E459" i="56" s="1"/>
  <c r="E460" i="56" s="1"/>
  <c r="E461" i="56" s="1"/>
  <c r="E462" i="56" s="1"/>
  <c r="E463" i="56" s="1"/>
  <c r="E464" i="56" s="1"/>
  <c r="E465" i="56" s="1"/>
  <c r="E466" i="56" s="1"/>
  <c r="E467" i="56" s="1"/>
  <c r="E468" i="56" s="1"/>
  <c r="E469" i="56" s="1"/>
  <c r="E470" i="56" s="1"/>
  <c r="E471" i="56" s="1"/>
  <c r="E472" i="56" s="1"/>
  <c r="E473" i="56" s="1"/>
  <c r="E474" i="56" s="1"/>
  <c r="E475" i="56" s="1"/>
  <c r="E476" i="56" s="1"/>
  <c r="E477" i="56" s="1"/>
  <c r="E478" i="56" s="1"/>
  <c r="E479" i="56" s="1"/>
  <c r="E480" i="56" s="1"/>
  <c r="E481" i="56" s="1"/>
  <c r="E482" i="56" s="1"/>
  <c r="E483" i="56" s="1"/>
  <c r="E484" i="56" s="1"/>
  <c r="E485" i="56" s="1"/>
  <c r="E486" i="56" s="1"/>
  <c r="E487" i="56" s="1"/>
  <c r="E488" i="56" s="1"/>
  <c r="E489" i="56" s="1"/>
  <c r="E490" i="56" s="1"/>
  <c r="E491" i="56" s="1"/>
  <c r="E492" i="56" s="1"/>
  <c r="E493" i="56" s="1"/>
  <c r="E494" i="56" s="1"/>
  <c r="E495" i="56" s="1"/>
  <c r="E496" i="56" s="1"/>
  <c r="E497" i="56" s="1"/>
  <c r="E498" i="56" s="1"/>
  <c r="E499" i="56" s="1"/>
  <c r="E500" i="56" s="1"/>
  <c r="J1" i="56" s="1"/>
  <c r="J2" i="56"/>
  <c r="G13" i="26" l="1"/>
  <c r="H35" i="53" l="1"/>
  <c r="F5" i="55" l="1"/>
  <c r="L5" i="55" s="1"/>
  <c r="E15" i="52"/>
  <c r="W12" i="52"/>
  <c r="W9" i="52"/>
  <c r="W10" i="52"/>
  <c r="W11" i="52"/>
  <c r="W8" i="52"/>
  <c r="M505" i="55" l="1"/>
  <c r="AA55" i="11"/>
  <c r="AA51" i="11"/>
  <c r="AA49" i="11"/>
  <c r="AA48" i="11"/>
  <c r="AA46" i="11"/>
  <c r="U56" i="11"/>
  <c r="V56" i="11"/>
  <c r="W56" i="11"/>
  <c r="X56" i="11"/>
  <c r="Y56" i="11"/>
  <c r="Z56" i="11"/>
  <c r="T56" i="11"/>
  <c r="Z67" i="11" l="1"/>
  <c r="Z69" i="11"/>
  <c r="X67" i="11"/>
  <c r="X69" i="11"/>
  <c r="T69" i="11"/>
  <c r="T67" i="11"/>
  <c r="Y69" i="11"/>
  <c r="Y67" i="11"/>
  <c r="W69" i="11"/>
  <c r="W67" i="11"/>
  <c r="U69" i="11"/>
  <c r="U67" i="11"/>
  <c r="T59" i="11"/>
  <c r="Y59" i="11"/>
  <c r="W59" i="11"/>
  <c r="U59" i="11"/>
  <c r="Z61" i="11"/>
  <c r="X61" i="11"/>
  <c r="V61" i="11"/>
  <c r="V67" i="11"/>
  <c r="V69" i="11"/>
  <c r="Z59" i="11"/>
  <c r="X59" i="11"/>
  <c r="V59" i="11"/>
  <c r="T61" i="11"/>
  <c r="Y61" i="11"/>
  <c r="W61" i="11"/>
  <c r="U61" i="11"/>
  <c r="G15" i="41"/>
  <c r="G13" i="41"/>
  <c r="G11" i="41"/>
  <c r="G12" i="41"/>
  <c r="K88" i="11" l="1"/>
  <c r="M88" i="11"/>
  <c r="O88" i="11"/>
  <c r="K86" i="11"/>
  <c r="L86" i="11"/>
  <c r="L88" i="11" s="1"/>
  <c r="M86" i="11"/>
  <c r="N86" i="11"/>
  <c r="N88" i="11" s="1"/>
  <c r="O86" i="11"/>
  <c r="J86" i="11"/>
  <c r="J88" i="11" s="1"/>
  <c r="P88" i="11" s="1"/>
  <c r="J84" i="11"/>
  <c r="P86" i="11" l="1"/>
  <c r="F4" i="55"/>
  <c r="L4" i="55" s="1"/>
  <c r="G4" i="55"/>
  <c r="K4" i="55" s="1"/>
  <c r="G3" i="55"/>
  <c r="F3" i="55"/>
  <c r="L3" i="55" s="1"/>
  <c r="K3" i="55" l="1"/>
  <c r="H68" i="55"/>
  <c r="P18" i="46"/>
  <c r="P17" i="46"/>
  <c r="L68" i="55" l="1"/>
  <c r="K68" i="55"/>
  <c r="G11" i="26"/>
  <c r="S152" i="55" l="1"/>
  <c r="S153" i="55" s="1"/>
  <c r="S154" i="55" s="1"/>
  <c r="O152" i="55"/>
  <c r="O153" i="55" s="1"/>
  <c r="O155" i="55" s="1"/>
  <c r="R14" i="55"/>
  <c r="R15" i="55" s="1"/>
  <c r="S18" i="55" s="1"/>
  <c r="O15" i="55"/>
  <c r="O17" i="55" s="1"/>
  <c r="I3" i="55"/>
  <c r="I4" i="55" s="1"/>
  <c r="I5" i="55" s="1"/>
  <c r="I6" i="55" s="1"/>
  <c r="I7" i="55" s="1"/>
  <c r="I8" i="55" s="1"/>
  <c r="I9" i="55" s="1"/>
  <c r="I10" i="55" s="1"/>
  <c r="I11" i="55" s="1"/>
  <c r="I12" i="55" s="1"/>
  <c r="I13" i="55" s="1"/>
  <c r="I14" i="55" s="1"/>
  <c r="I15" i="55" s="1"/>
  <c r="I16" i="55" s="1"/>
  <c r="I17" i="55" s="1"/>
  <c r="I18" i="55" s="1"/>
  <c r="I19" i="55" s="1"/>
  <c r="I20" i="55" s="1"/>
  <c r="I21" i="55" s="1"/>
  <c r="I22" i="55" s="1"/>
  <c r="I23" i="55" s="1"/>
  <c r="I24" i="55" s="1"/>
  <c r="I25" i="55" s="1"/>
  <c r="I26" i="55" s="1"/>
  <c r="I27" i="55" s="1"/>
  <c r="I28" i="55" s="1"/>
  <c r="I29" i="55" s="1"/>
  <c r="I30" i="55" s="1"/>
  <c r="I31" i="55" s="1"/>
  <c r="I32" i="55" s="1"/>
  <c r="I33" i="55" s="1"/>
  <c r="I34" i="55" s="1"/>
  <c r="I35" i="55" s="1"/>
  <c r="I36" i="55" s="1"/>
  <c r="I37" i="55" s="1"/>
  <c r="I38" i="55" s="1"/>
  <c r="I39" i="55" s="1"/>
  <c r="I40" i="55" s="1"/>
  <c r="I41" i="55" s="1"/>
  <c r="I42" i="55" s="1"/>
  <c r="I43" i="55" s="1"/>
  <c r="I44" i="55" s="1"/>
  <c r="I45" i="55" s="1"/>
  <c r="I46" i="55" s="1"/>
  <c r="I47" i="55" s="1"/>
  <c r="I48" i="55" s="1"/>
  <c r="I49" i="55" s="1"/>
  <c r="I50" i="55" s="1"/>
  <c r="I51" i="55" s="1"/>
  <c r="I52" i="55" s="1"/>
  <c r="I53" i="55" s="1"/>
  <c r="I54" i="55" s="1"/>
  <c r="I55" i="55" s="1"/>
  <c r="I56" i="55" s="1"/>
  <c r="I57" i="55" s="1"/>
  <c r="I58" i="55" s="1"/>
  <c r="I59" i="55" s="1"/>
  <c r="I60" i="55" s="1"/>
  <c r="I61" i="55" s="1"/>
  <c r="I62" i="55" s="1"/>
  <c r="I63" i="55" s="1"/>
  <c r="I64" i="55" s="1"/>
  <c r="I65" i="55" s="1"/>
  <c r="I66" i="55" s="1"/>
  <c r="I67" i="55" s="1"/>
  <c r="I68" i="55" s="1"/>
  <c r="I69" i="55" s="1"/>
  <c r="I70" i="55" s="1"/>
  <c r="I71" i="55" s="1"/>
  <c r="I72" i="55" s="1"/>
  <c r="I73" i="55" s="1"/>
  <c r="I74" i="55" s="1"/>
  <c r="I75" i="55" s="1"/>
  <c r="I76" i="55" s="1"/>
  <c r="I77" i="55" s="1"/>
  <c r="I78" i="55" s="1"/>
  <c r="I79" i="55" s="1"/>
  <c r="I80" i="55" s="1"/>
  <c r="I81" i="55" s="1"/>
  <c r="I82" i="55" s="1"/>
  <c r="I83" i="55" s="1"/>
  <c r="I84" i="55" s="1"/>
  <c r="I85" i="55" s="1"/>
  <c r="I86" i="55" s="1"/>
  <c r="I87" i="55" s="1"/>
  <c r="I88" i="55" s="1"/>
  <c r="I89" i="55" s="1"/>
  <c r="I90" i="55" s="1"/>
  <c r="I91" i="55" s="1"/>
  <c r="I92" i="55" s="1"/>
  <c r="I93" i="55" s="1"/>
  <c r="I94" i="55" s="1"/>
  <c r="I95" i="55" s="1"/>
  <c r="I96" i="55" s="1"/>
  <c r="I97" i="55" s="1"/>
  <c r="I98" i="55" s="1"/>
  <c r="I99" i="55" s="1"/>
  <c r="I100" i="55" s="1"/>
  <c r="I101" i="55" s="1"/>
  <c r="I102" i="55" s="1"/>
  <c r="I103" i="55" s="1"/>
  <c r="I104" i="55" s="1"/>
  <c r="I105" i="55" s="1"/>
  <c r="I106" i="55" s="1"/>
  <c r="I107" i="55" s="1"/>
  <c r="I108" i="55" s="1"/>
  <c r="I109" i="55" s="1"/>
  <c r="I110" i="55" s="1"/>
  <c r="I111" i="55" s="1"/>
  <c r="I112" i="55" s="1"/>
  <c r="I113" i="55" s="1"/>
  <c r="I114" i="55" s="1"/>
  <c r="I115" i="55" s="1"/>
  <c r="I116" i="55" s="1"/>
  <c r="I117" i="55" s="1"/>
  <c r="I118" i="55" s="1"/>
  <c r="I119" i="55" s="1"/>
  <c r="I120" i="55" s="1"/>
  <c r="I121" i="55" s="1"/>
  <c r="I122" i="55" s="1"/>
  <c r="I123" i="55" s="1"/>
  <c r="I124" i="55" s="1"/>
  <c r="I125" i="55" s="1"/>
  <c r="I126" i="55" s="1"/>
  <c r="I127" i="55" s="1"/>
  <c r="I128" i="55" s="1"/>
  <c r="I129" i="55" s="1"/>
  <c r="I130" i="55" s="1"/>
  <c r="I131" i="55" s="1"/>
  <c r="I132" i="55" s="1"/>
  <c r="I133" i="55" s="1"/>
  <c r="I134" i="55" s="1"/>
  <c r="I135" i="55" s="1"/>
  <c r="I136" i="55" s="1"/>
  <c r="I137" i="55" s="1"/>
  <c r="I138" i="55" s="1"/>
  <c r="I139" i="55" s="1"/>
  <c r="I140" i="55" s="1"/>
  <c r="I141" i="55" s="1"/>
  <c r="I142" i="55" s="1"/>
  <c r="I143" i="55" s="1"/>
  <c r="I144" i="55" s="1"/>
  <c r="I145" i="55" s="1"/>
  <c r="I146" i="55" s="1"/>
  <c r="I147" i="55" s="1"/>
  <c r="I148" i="55" s="1"/>
  <c r="I149" i="55" s="1"/>
  <c r="I150" i="55" s="1"/>
  <c r="I151" i="55" s="1"/>
  <c r="I152" i="55" s="1"/>
  <c r="I153" i="55" s="1"/>
  <c r="I154" i="55" s="1"/>
  <c r="I155" i="55" s="1"/>
  <c r="I156" i="55" s="1"/>
  <c r="I157" i="55" s="1"/>
  <c r="I158" i="55" s="1"/>
  <c r="I159" i="55" s="1"/>
  <c r="I160" i="55" s="1"/>
  <c r="I161" i="55" s="1"/>
  <c r="I162" i="55" s="1"/>
  <c r="I163" i="55" s="1"/>
  <c r="I164" i="55" s="1"/>
  <c r="I165" i="55" s="1"/>
  <c r="I166" i="55" s="1"/>
  <c r="I167" i="55" s="1"/>
  <c r="I168" i="55" s="1"/>
  <c r="I169" i="55" s="1"/>
  <c r="I170" i="55" s="1"/>
  <c r="I171" i="55" s="1"/>
  <c r="I172" i="55" s="1"/>
  <c r="I173" i="55" s="1"/>
  <c r="I174" i="55" s="1"/>
  <c r="I175" i="55" s="1"/>
  <c r="I176" i="55" s="1"/>
  <c r="I177" i="55" s="1"/>
  <c r="I178" i="55" s="1"/>
  <c r="I179" i="55" s="1"/>
  <c r="I180" i="55" s="1"/>
  <c r="I181" i="55" s="1"/>
  <c r="I182" i="55" s="1"/>
  <c r="I183" i="55" s="1"/>
  <c r="I184" i="55" s="1"/>
  <c r="I185" i="55" s="1"/>
  <c r="I186" i="55" s="1"/>
  <c r="I187" i="55" s="1"/>
  <c r="I188" i="55" s="1"/>
  <c r="I189" i="55" s="1"/>
  <c r="I190" i="55" s="1"/>
  <c r="I191" i="55" s="1"/>
  <c r="I192" i="55" s="1"/>
  <c r="I193" i="55" s="1"/>
  <c r="I194" i="55" s="1"/>
  <c r="I195" i="55" s="1"/>
  <c r="I196" i="55" s="1"/>
  <c r="I197" i="55" s="1"/>
  <c r="I198" i="55" s="1"/>
  <c r="I199" i="55" s="1"/>
  <c r="I200" i="55" s="1"/>
  <c r="I201" i="55" s="1"/>
  <c r="I202" i="55" s="1"/>
  <c r="I203" i="55" s="1"/>
  <c r="I204" i="55" s="1"/>
  <c r="I205" i="55" s="1"/>
  <c r="I206" i="55" s="1"/>
  <c r="I207" i="55" s="1"/>
  <c r="I208" i="55" s="1"/>
  <c r="I209" i="55" s="1"/>
  <c r="I210" i="55" s="1"/>
  <c r="I211" i="55" s="1"/>
  <c r="I212" i="55" s="1"/>
  <c r="I213" i="55" s="1"/>
  <c r="I214" i="55" s="1"/>
  <c r="I215" i="55" s="1"/>
  <c r="I216" i="55" s="1"/>
  <c r="I217" i="55" s="1"/>
  <c r="I218" i="55" s="1"/>
  <c r="I219" i="55" s="1"/>
  <c r="I220" i="55" s="1"/>
  <c r="I221" i="55" s="1"/>
  <c r="I222" i="55" s="1"/>
  <c r="I223" i="55" s="1"/>
  <c r="I224" i="55" s="1"/>
  <c r="I225" i="55" s="1"/>
  <c r="I226" i="55" s="1"/>
  <c r="I227" i="55" s="1"/>
  <c r="I228" i="55" s="1"/>
  <c r="I229" i="55" s="1"/>
  <c r="I230" i="55" s="1"/>
  <c r="I231" i="55" s="1"/>
  <c r="I232" i="55" s="1"/>
  <c r="I233" i="55" s="1"/>
  <c r="I234" i="55" s="1"/>
  <c r="I235" i="55" s="1"/>
  <c r="I236" i="55" s="1"/>
  <c r="I237" i="55" s="1"/>
  <c r="I238" i="55" s="1"/>
  <c r="I239" i="55" s="1"/>
  <c r="I240" i="55" s="1"/>
  <c r="I241" i="55" s="1"/>
  <c r="I242" i="55" s="1"/>
  <c r="I243" i="55" s="1"/>
  <c r="I244" i="55" s="1"/>
  <c r="I245" i="55" s="1"/>
  <c r="I246" i="55" s="1"/>
  <c r="I247" i="55" s="1"/>
  <c r="I248" i="55" s="1"/>
  <c r="I249" i="55" s="1"/>
  <c r="I250" i="55" s="1"/>
  <c r="I251" i="55" s="1"/>
  <c r="I252" i="55" s="1"/>
  <c r="I253" i="55" s="1"/>
  <c r="I254" i="55" s="1"/>
  <c r="I255" i="55" s="1"/>
  <c r="I256" i="55" s="1"/>
  <c r="I257" i="55" s="1"/>
  <c r="I258" i="55" s="1"/>
  <c r="I259" i="55" s="1"/>
  <c r="I260" i="55" s="1"/>
  <c r="I261" i="55" s="1"/>
  <c r="I262" i="55" s="1"/>
  <c r="I263" i="55" s="1"/>
  <c r="I264" i="55" s="1"/>
  <c r="I265" i="55" s="1"/>
  <c r="I266" i="55" s="1"/>
  <c r="I267" i="55" s="1"/>
  <c r="I268" i="55" s="1"/>
  <c r="I269" i="55" s="1"/>
  <c r="I270" i="55" s="1"/>
  <c r="I271" i="55" s="1"/>
  <c r="I272" i="55" s="1"/>
  <c r="I273" i="55" s="1"/>
  <c r="I274" i="55" s="1"/>
  <c r="I275" i="55" s="1"/>
  <c r="I276" i="55" s="1"/>
  <c r="I277" i="55" s="1"/>
  <c r="I278" i="55" s="1"/>
  <c r="I279" i="55" s="1"/>
  <c r="I280" i="55" s="1"/>
  <c r="I281" i="55" s="1"/>
  <c r="I282" i="55" s="1"/>
  <c r="I283" i="55" s="1"/>
  <c r="I284" i="55" s="1"/>
  <c r="I285" i="55" s="1"/>
  <c r="I286" i="55" s="1"/>
  <c r="I287" i="55" s="1"/>
  <c r="I288" i="55" s="1"/>
  <c r="I289" i="55" s="1"/>
  <c r="I290" i="55" s="1"/>
  <c r="I291" i="55" s="1"/>
  <c r="I292" i="55" s="1"/>
  <c r="I293" i="55" s="1"/>
  <c r="I294" i="55" s="1"/>
  <c r="I295" i="55" s="1"/>
  <c r="I296" i="55" s="1"/>
  <c r="I297" i="55" s="1"/>
  <c r="I298" i="55" s="1"/>
  <c r="I299" i="55" s="1"/>
  <c r="I300" i="55" s="1"/>
  <c r="I301" i="55" s="1"/>
  <c r="I302" i="55" s="1"/>
  <c r="I303" i="55" s="1"/>
  <c r="I304" i="55" s="1"/>
  <c r="I305" i="55" s="1"/>
  <c r="I306" i="55" s="1"/>
  <c r="I307" i="55" s="1"/>
  <c r="I308" i="55" s="1"/>
  <c r="I309" i="55" s="1"/>
  <c r="I310" i="55" s="1"/>
  <c r="I311" i="55" s="1"/>
  <c r="I312" i="55" s="1"/>
  <c r="I313" i="55" s="1"/>
  <c r="I314" i="55" s="1"/>
  <c r="I315" i="55" s="1"/>
  <c r="I316" i="55" s="1"/>
  <c r="I317" i="55" s="1"/>
  <c r="I318" i="55" s="1"/>
  <c r="I319" i="55" s="1"/>
  <c r="I320" i="55" s="1"/>
  <c r="I321" i="55" s="1"/>
  <c r="I322" i="55" s="1"/>
  <c r="I323" i="55" s="1"/>
  <c r="I324" i="55" s="1"/>
  <c r="I325" i="55" s="1"/>
  <c r="I326" i="55" s="1"/>
  <c r="I327" i="55" s="1"/>
  <c r="I328" i="55" s="1"/>
  <c r="I329" i="55" s="1"/>
  <c r="I330" i="55" s="1"/>
  <c r="I331" i="55" s="1"/>
  <c r="I332" i="55" s="1"/>
  <c r="I333" i="55" s="1"/>
  <c r="I334" i="55" s="1"/>
  <c r="I335" i="55" s="1"/>
  <c r="I336" i="55" s="1"/>
  <c r="I337" i="55" s="1"/>
  <c r="I338" i="55" s="1"/>
  <c r="I339" i="55" s="1"/>
  <c r="I340" i="55" s="1"/>
  <c r="I341" i="55" s="1"/>
  <c r="I342" i="55" s="1"/>
  <c r="I343" i="55" s="1"/>
  <c r="I344" i="55" s="1"/>
  <c r="I345" i="55" s="1"/>
  <c r="I346" i="55" s="1"/>
  <c r="I347" i="55" s="1"/>
  <c r="I348" i="55" s="1"/>
  <c r="I349" i="55" s="1"/>
  <c r="I350" i="55" s="1"/>
  <c r="I351" i="55" s="1"/>
  <c r="I352" i="55" s="1"/>
  <c r="I353" i="55" s="1"/>
  <c r="I354" i="55" s="1"/>
  <c r="I355" i="55" s="1"/>
  <c r="I356" i="55" s="1"/>
  <c r="I357" i="55" s="1"/>
  <c r="I358" i="55" s="1"/>
  <c r="I359" i="55" s="1"/>
  <c r="I360" i="55" s="1"/>
  <c r="I361" i="55" s="1"/>
  <c r="I362" i="55" s="1"/>
  <c r="I363" i="55" s="1"/>
  <c r="I364" i="55" s="1"/>
  <c r="I365" i="55" s="1"/>
  <c r="I366" i="55" s="1"/>
  <c r="I367" i="55" s="1"/>
  <c r="I368" i="55" s="1"/>
  <c r="I369" i="55" s="1"/>
  <c r="I370" i="55" s="1"/>
  <c r="I371" i="55" s="1"/>
  <c r="I372" i="55" s="1"/>
  <c r="I373" i="55" s="1"/>
  <c r="I374" i="55" s="1"/>
  <c r="I375" i="55" s="1"/>
  <c r="I376" i="55" s="1"/>
  <c r="I377" i="55" s="1"/>
  <c r="I378" i="55" s="1"/>
  <c r="I379" i="55" s="1"/>
  <c r="I380" i="55" s="1"/>
  <c r="I381" i="55" s="1"/>
  <c r="I382" i="55" s="1"/>
  <c r="I383" i="55" s="1"/>
  <c r="I384" i="55" s="1"/>
  <c r="I385" i="55" s="1"/>
  <c r="I386" i="55" s="1"/>
  <c r="I387" i="55" s="1"/>
  <c r="I388" i="55" s="1"/>
  <c r="I389" i="55" s="1"/>
  <c r="I390" i="55" s="1"/>
  <c r="I391" i="55" s="1"/>
  <c r="I392" i="55" s="1"/>
  <c r="I393" i="55" s="1"/>
  <c r="I394" i="55" s="1"/>
  <c r="I395" i="55" s="1"/>
  <c r="I396" i="55" s="1"/>
  <c r="I397" i="55" s="1"/>
  <c r="I398" i="55" s="1"/>
  <c r="I399" i="55" s="1"/>
  <c r="I400" i="55" s="1"/>
  <c r="I401" i="55" s="1"/>
  <c r="I402" i="55" s="1"/>
  <c r="I403" i="55" s="1"/>
  <c r="I404" i="55" s="1"/>
  <c r="I405" i="55" s="1"/>
  <c r="I406" i="55" s="1"/>
  <c r="I407" i="55" s="1"/>
  <c r="I408" i="55" s="1"/>
  <c r="I409" i="55" s="1"/>
  <c r="I410" i="55" s="1"/>
  <c r="I411" i="55" s="1"/>
  <c r="I412" i="55" s="1"/>
  <c r="I413" i="55" s="1"/>
  <c r="I414" i="55" s="1"/>
  <c r="I415" i="55" s="1"/>
  <c r="I416" i="55" s="1"/>
  <c r="I417" i="55" s="1"/>
  <c r="I418" i="55" s="1"/>
  <c r="I419" i="55" s="1"/>
  <c r="I420" i="55" s="1"/>
  <c r="I421" i="55" s="1"/>
  <c r="I422" i="55" s="1"/>
  <c r="I423" i="55" s="1"/>
  <c r="I424" i="55" s="1"/>
  <c r="I425" i="55" s="1"/>
  <c r="I426" i="55" s="1"/>
  <c r="I427" i="55" s="1"/>
  <c r="I428" i="55" s="1"/>
  <c r="I429" i="55" s="1"/>
  <c r="I430" i="55" s="1"/>
  <c r="I431" i="55" s="1"/>
  <c r="I432" i="55" s="1"/>
  <c r="I433" i="55" s="1"/>
  <c r="I434" i="55" s="1"/>
  <c r="I435" i="55" s="1"/>
  <c r="I436" i="55" s="1"/>
  <c r="I437" i="55" s="1"/>
  <c r="I438" i="55" s="1"/>
  <c r="I439" i="55" s="1"/>
  <c r="I440" i="55" s="1"/>
  <c r="I441" i="55" s="1"/>
  <c r="I442" i="55" s="1"/>
  <c r="I443" i="55" s="1"/>
  <c r="I444" i="55" s="1"/>
  <c r="I445" i="55" s="1"/>
  <c r="I446" i="55" s="1"/>
  <c r="I447" i="55" s="1"/>
  <c r="I448" i="55" s="1"/>
  <c r="I449" i="55" s="1"/>
  <c r="I450" i="55" s="1"/>
  <c r="I451" i="55" s="1"/>
  <c r="I452" i="55" s="1"/>
  <c r="I453" i="55" s="1"/>
  <c r="I454" i="55" s="1"/>
  <c r="I455" i="55" s="1"/>
  <c r="I456" i="55" s="1"/>
  <c r="I457" i="55" s="1"/>
  <c r="I458" i="55" s="1"/>
  <c r="I459" i="55" s="1"/>
  <c r="I460" i="55" s="1"/>
  <c r="I461" i="55" s="1"/>
  <c r="I462" i="55" s="1"/>
  <c r="I463" i="55" s="1"/>
  <c r="I464" i="55" s="1"/>
  <c r="I465" i="55" s="1"/>
  <c r="I466" i="55" s="1"/>
  <c r="I467" i="55" s="1"/>
  <c r="I468" i="55" s="1"/>
  <c r="I469" i="55" s="1"/>
  <c r="I470" i="55" s="1"/>
  <c r="I471" i="55" s="1"/>
  <c r="I472" i="55" s="1"/>
  <c r="I473" i="55" s="1"/>
  <c r="I474" i="55" s="1"/>
  <c r="I475" i="55" s="1"/>
  <c r="I476" i="55" s="1"/>
  <c r="I477" i="55" s="1"/>
  <c r="I478" i="55" s="1"/>
  <c r="I479" i="55" s="1"/>
  <c r="I480" i="55" s="1"/>
  <c r="I481" i="55" s="1"/>
  <c r="I482" i="55" s="1"/>
  <c r="I483" i="55" s="1"/>
  <c r="I484" i="55" s="1"/>
  <c r="I485" i="55" s="1"/>
  <c r="I486" i="55" s="1"/>
  <c r="I487" i="55" s="1"/>
  <c r="I488" i="55" s="1"/>
  <c r="I489" i="55" s="1"/>
  <c r="I490" i="55" s="1"/>
  <c r="I491" i="55" s="1"/>
  <c r="I492" i="55" s="1"/>
  <c r="I493" i="55" s="1"/>
  <c r="I494" i="55" s="1"/>
  <c r="I495" i="55" s="1"/>
  <c r="I496" i="55" s="1"/>
  <c r="I497" i="55" s="1"/>
  <c r="I498" i="55" s="1"/>
  <c r="I499" i="55" s="1"/>
  <c r="I500" i="55" s="1"/>
  <c r="N1" i="55" s="1"/>
  <c r="O2" i="55"/>
  <c r="L122" i="14"/>
  <c r="L119" i="14"/>
  <c r="E14" i="52"/>
  <c r="R16" i="55" l="1"/>
  <c r="R17" i="55" s="1"/>
  <c r="R19" i="55" s="1"/>
  <c r="S155" i="55"/>
  <c r="S157" i="55" s="1"/>
  <c r="P16" i="46" l="1"/>
  <c r="E3" i="54" l="1"/>
  <c r="E4" i="54" s="1"/>
  <c r="E5" i="54" s="1"/>
  <c r="E6" i="54" s="1"/>
  <c r="E7" i="54" s="1"/>
  <c r="E8" i="54" s="1"/>
  <c r="E9" i="54" s="1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E227" i="54" s="1"/>
  <c r="E228" i="54" s="1"/>
  <c r="E229" i="54" s="1"/>
  <c r="E230" i="54" s="1"/>
  <c r="E231" i="54" s="1"/>
  <c r="E232" i="54" s="1"/>
  <c r="E233" i="54" s="1"/>
  <c r="E234" i="54" s="1"/>
  <c r="E235" i="54" s="1"/>
  <c r="E236" i="54" s="1"/>
  <c r="E237" i="54" s="1"/>
  <c r="E238" i="54" s="1"/>
  <c r="E239" i="54" s="1"/>
  <c r="E240" i="54" s="1"/>
  <c r="E241" i="54" s="1"/>
  <c r="E242" i="54" s="1"/>
  <c r="E243" i="54" s="1"/>
  <c r="E244" i="54" s="1"/>
  <c r="E245" i="54" s="1"/>
  <c r="E246" i="54" s="1"/>
  <c r="E247" i="54" s="1"/>
  <c r="E248" i="54" s="1"/>
  <c r="E249" i="54" s="1"/>
  <c r="E250" i="54" s="1"/>
  <c r="E251" i="54" s="1"/>
  <c r="E252" i="54" s="1"/>
  <c r="E253" i="54" s="1"/>
  <c r="E254" i="54" s="1"/>
  <c r="E255" i="54" s="1"/>
  <c r="E256" i="54" s="1"/>
  <c r="E257" i="54" s="1"/>
  <c r="E258" i="54" s="1"/>
  <c r="E259" i="54" s="1"/>
  <c r="E260" i="54" s="1"/>
  <c r="E261" i="54" s="1"/>
  <c r="E262" i="54" s="1"/>
  <c r="E263" i="54" s="1"/>
  <c r="E264" i="54" s="1"/>
  <c r="E265" i="54" s="1"/>
  <c r="E266" i="54" s="1"/>
  <c r="E267" i="54" s="1"/>
  <c r="E268" i="54" s="1"/>
  <c r="E269" i="54" s="1"/>
  <c r="E270" i="54" s="1"/>
  <c r="E271" i="54" s="1"/>
  <c r="E272" i="54" s="1"/>
  <c r="E273" i="54" s="1"/>
  <c r="E274" i="54" s="1"/>
  <c r="E275" i="54" s="1"/>
  <c r="E276" i="54" s="1"/>
  <c r="E277" i="54" s="1"/>
  <c r="E278" i="54" s="1"/>
  <c r="E279" i="54" s="1"/>
  <c r="E280" i="54" s="1"/>
  <c r="E281" i="54" s="1"/>
  <c r="E282" i="54" s="1"/>
  <c r="E283" i="54" s="1"/>
  <c r="E284" i="54" s="1"/>
  <c r="E285" i="54" s="1"/>
  <c r="E286" i="54" s="1"/>
  <c r="E287" i="54" s="1"/>
  <c r="E288" i="54" s="1"/>
  <c r="E289" i="54" s="1"/>
  <c r="E290" i="54" s="1"/>
  <c r="E291" i="54" s="1"/>
  <c r="E292" i="54" s="1"/>
  <c r="E293" i="54" s="1"/>
  <c r="E294" i="54" s="1"/>
  <c r="E295" i="54" s="1"/>
  <c r="E296" i="54" s="1"/>
  <c r="E297" i="54" s="1"/>
  <c r="E298" i="54" s="1"/>
  <c r="E299" i="54" s="1"/>
  <c r="E300" i="54" s="1"/>
  <c r="E301" i="54" s="1"/>
  <c r="E302" i="54" s="1"/>
  <c r="E303" i="54" s="1"/>
  <c r="E304" i="54" s="1"/>
  <c r="E305" i="54" s="1"/>
  <c r="E306" i="54" s="1"/>
  <c r="E307" i="54" s="1"/>
  <c r="E308" i="54" s="1"/>
  <c r="E309" i="54" s="1"/>
  <c r="E310" i="54" s="1"/>
  <c r="E311" i="54" s="1"/>
  <c r="E312" i="54" s="1"/>
  <c r="E313" i="54" s="1"/>
  <c r="E314" i="54" s="1"/>
  <c r="E315" i="54" s="1"/>
  <c r="E316" i="54" s="1"/>
  <c r="E317" i="54" s="1"/>
  <c r="E318" i="54" s="1"/>
  <c r="E319" i="54" s="1"/>
  <c r="E320" i="54" s="1"/>
  <c r="E321" i="54" s="1"/>
  <c r="E322" i="54" s="1"/>
  <c r="E323" i="54" s="1"/>
  <c r="E324" i="54" s="1"/>
  <c r="E325" i="54" s="1"/>
  <c r="E326" i="54" s="1"/>
  <c r="E327" i="54" s="1"/>
  <c r="E328" i="54" s="1"/>
  <c r="E329" i="54" s="1"/>
  <c r="E330" i="54" s="1"/>
  <c r="E331" i="54" s="1"/>
  <c r="E332" i="54" s="1"/>
  <c r="E333" i="54" s="1"/>
  <c r="E334" i="54" s="1"/>
  <c r="E335" i="54" s="1"/>
  <c r="E336" i="54" s="1"/>
  <c r="E337" i="54" s="1"/>
  <c r="E338" i="54" s="1"/>
  <c r="E339" i="54" s="1"/>
  <c r="E340" i="54" s="1"/>
  <c r="E341" i="54" s="1"/>
  <c r="E342" i="54" s="1"/>
  <c r="E343" i="54" s="1"/>
  <c r="E344" i="54" s="1"/>
  <c r="E345" i="54" s="1"/>
  <c r="E346" i="54" s="1"/>
  <c r="E347" i="54" s="1"/>
  <c r="E348" i="54" s="1"/>
  <c r="E349" i="54" s="1"/>
  <c r="E350" i="54" s="1"/>
  <c r="E351" i="54" s="1"/>
  <c r="E352" i="54" s="1"/>
  <c r="E353" i="54" s="1"/>
  <c r="E354" i="54" s="1"/>
  <c r="E355" i="54" s="1"/>
  <c r="E356" i="54" s="1"/>
  <c r="E357" i="54" s="1"/>
  <c r="E358" i="54" s="1"/>
  <c r="E359" i="54" s="1"/>
  <c r="E360" i="54" s="1"/>
  <c r="E361" i="54" s="1"/>
  <c r="E362" i="54" s="1"/>
  <c r="E363" i="54" s="1"/>
  <c r="E364" i="54" s="1"/>
  <c r="E365" i="54" s="1"/>
  <c r="E366" i="54" s="1"/>
  <c r="E367" i="54" s="1"/>
  <c r="E368" i="54" s="1"/>
  <c r="E369" i="54" s="1"/>
  <c r="E370" i="54" s="1"/>
  <c r="E371" i="54" s="1"/>
  <c r="E372" i="54" s="1"/>
  <c r="E373" i="54" s="1"/>
  <c r="E374" i="54" s="1"/>
  <c r="E375" i="54" s="1"/>
  <c r="E376" i="54" s="1"/>
  <c r="E377" i="54" s="1"/>
  <c r="E378" i="54" s="1"/>
  <c r="E379" i="54" s="1"/>
  <c r="E380" i="54" s="1"/>
  <c r="E381" i="54" s="1"/>
  <c r="E382" i="54" s="1"/>
  <c r="E383" i="54" s="1"/>
  <c r="E384" i="54" s="1"/>
  <c r="E385" i="54" s="1"/>
  <c r="E386" i="54" s="1"/>
  <c r="E387" i="54" s="1"/>
  <c r="E388" i="54" s="1"/>
  <c r="E389" i="54" s="1"/>
  <c r="E390" i="54" s="1"/>
  <c r="E391" i="54" s="1"/>
  <c r="E392" i="54" s="1"/>
  <c r="E393" i="54" s="1"/>
  <c r="E394" i="54" s="1"/>
  <c r="E395" i="54" s="1"/>
  <c r="E396" i="54" s="1"/>
  <c r="E397" i="54" s="1"/>
  <c r="E398" i="54" s="1"/>
  <c r="E399" i="54" s="1"/>
  <c r="E400" i="54" s="1"/>
  <c r="E401" i="54" s="1"/>
  <c r="E402" i="54" s="1"/>
  <c r="E403" i="54" s="1"/>
  <c r="E404" i="54" s="1"/>
  <c r="E405" i="54" s="1"/>
  <c r="E406" i="54" s="1"/>
  <c r="E407" i="54" s="1"/>
  <c r="E408" i="54" s="1"/>
  <c r="E409" i="54" s="1"/>
  <c r="E410" i="54" s="1"/>
  <c r="E411" i="54" s="1"/>
  <c r="E412" i="54" s="1"/>
  <c r="E413" i="54" s="1"/>
  <c r="E414" i="54" s="1"/>
  <c r="E415" i="54" s="1"/>
  <c r="E416" i="54" s="1"/>
  <c r="E417" i="54" s="1"/>
  <c r="E418" i="54" s="1"/>
  <c r="E419" i="54" s="1"/>
  <c r="E420" i="54" s="1"/>
  <c r="E421" i="54" s="1"/>
  <c r="E422" i="54" s="1"/>
  <c r="E423" i="54" s="1"/>
  <c r="E424" i="54" s="1"/>
  <c r="E425" i="54" s="1"/>
  <c r="E426" i="54" s="1"/>
  <c r="E427" i="54" s="1"/>
  <c r="E428" i="54" s="1"/>
  <c r="E429" i="54" s="1"/>
  <c r="E430" i="54" s="1"/>
  <c r="E431" i="54" s="1"/>
  <c r="E432" i="54" s="1"/>
  <c r="E433" i="54" s="1"/>
  <c r="E434" i="54" s="1"/>
  <c r="E435" i="54" s="1"/>
  <c r="E436" i="54" s="1"/>
  <c r="E437" i="54" s="1"/>
  <c r="E438" i="54" s="1"/>
  <c r="E439" i="54" s="1"/>
  <c r="E440" i="54" s="1"/>
  <c r="E441" i="54" s="1"/>
  <c r="E442" i="54" s="1"/>
  <c r="E443" i="54" s="1"/>
  <c r="E444" i="54" s="1"/>
  <c r="E445" i="54" s="1"/>
  <c r="E446" i="54" s="1"/>
  <c r="E447" i="54" s="1"/>
  <c r="E448" i="54" s="1"/>
  <c r="E449" i="54" s="1"/>
  <c r="E450" i="54" s="1"/>
  <c r="E451" i="54" s="1"/>
  <c r="E452" i="54" s="1"/>
  <c r="E453" i="54" s="1"/>
  <c r="E454" i="54" s="1"/>
  <c r="E455" i="54" s="1"/>
  <c r="E456" i="54" s="1"/>
  <c r="E457" i="54" s="1"/>
  <c r="E458" i="54" s="1"/>
  <c r="E459" i="54" s="1"/>
  <c r="E460" i="54" s="1"/>
  <c r="E461" i="54" s="1"/>
  <c r="E462" i="54" s="1"/>
  <c r="E463" i="54" s="1"/>
  <c r="E464" i="54" s="1"/>
  <c r="E465" i="54" s="1"/>
  <c r="E466" i="54" s="1"/>
  <c r="E467" i="54" s="1"/>
  <c r="E468" i="54" s="1"/>
  <c r="E469" i="54" s="1"/>
  <c r="E470" i="54" s="1"/>
  <c r="E471" i="54" s="1"/>
  <c r="E472" i="54" s="1"/>
  <c r="E473" i="54" s="1"/>
  <c r="E474" i="54" s="1"/>
  <c r="E475" i="54" s="1"/>
  <c r="E476" i="54" s="1"/>
  <c r="E477" i="54" s="1"/>
  <c r="E478" i="54" s="1"/>
  <c r="E479" i="54" s="1"/>
  <c r="E480" i="54" s="1"/>
  <c r="E481" i="54" s="1"/>
  <c r="E482" i="54" s="1"/>
  <c r="E483" i="54" s="1"/>
  <c r="E484" i="54" s="1"/>
  <c r="E485" i="54" s="1"/>
  <c r="E486" i="54" s="1"/>
  <c r="E487" i="54" s="1"/>
  <c r="E488" i="54" s="1"/>
  <c r="E489" i="54" s="1"/>
  <c r="E490" i="54" s="1"/>
  <c r="E491" i="54" s="1"/>
  <c r="E492" i="54" s="1"/>
  <c r="E493" i="54" s="1"/>
  <c r="E494" i="54" s="1"/>
  <c r="E495" i="54" s="1"/>
  <c r="E496" i="54" s="1"/>
  <c r="E497" i="54" s="1"/>
  <c r="E498" i="54" s="1"/>
  <c r="E499" i="54" s="1"/>
  <c r="E500" i="54" s="1"/>
  <c r="J1" i="54" s="1"/>
  <c r="J2" i="54"/>
  <c r="K68" i="11" l="1"/>
  <c r="G10" i="26" l="1"/>
  <c r="L8" i="20" l="1"/>
  <c r="L5" i="20"/>
  <c r="L6" i="20" s="1"/>
  <c r="L9" i="20" s="1"/>
  <c r="H6" i="53" l="1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129" i="53"/>
  <c r="H130" i="53"/>
  <c r="H131" i="53"/>
  <c r="H132" i="53"/>
  <c r="H133" i="53"/>
  <c r="H134" i="53"/>
  <c r="H135" i="53"/>
  <c r="H136" i="53"/>
  <c r="H137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186" i="53"/>
  <c r="H187" i="53"/>
  <c r="H188" i="53"/>
  <c r="H189" i="53"/>
  <c r="H190" i="53"/>
  <c r="H191" i="53"/>
  <c r="H192" i="53"/>
  <c r="H193" i="53"/>
  <c r="H194" i="53"/>
  <c r="H195" i="53"/>
  <c r="H196" i="53"/>
  <c r="H197" i="53"/>
  <c r="H198" i="53"/>
  <c r="H199" i="53"/>
  <c r="H200" i="53"/>
  <c r="H201" i="53"/>
  <c r="H202" i="53"/>
  <c r="H203" i="53"/>
  <c r="H204" i="53"/>
  <c r="H205" i="53"/>
  <c r="H206" i="53"/>
  <c r="H207" i="53"/>
  <c r="H208" i="53"/>
  <c r="H209" i="53"/>
  <c r="H210" i="53"/>
  <c r="H211" i="53"/>
  <c r="H212" i="53"/>
  <c r="H213" i="53"/>
  <c r="H214" i="53"/>
  <c r="H215" i="53"/>
  <c r="H216" i="53"/>
  <c r="H217" i="53"/>
  <c r="H218" i="53"/>
  <c r="H219" i="53"/>
  <c r="H220" i="53"/>
  <c r="H221" i="53"/>
  <c r="H222" i="53"/>
  <c r="H223" i="53"/>
  <c r="H224" i="53"/>
  <c r="H225" i="53"/>
  <c r="H226" i="53"/>
  <c r="H227" i="53"/>
  <c r="H228" i="53"/>
  <c r="H229" i="53"/>
  <c r="H230" i="53"/>
  <c r="H231" i="53"/>
  <c r="H232" i="53"/>
  <c r="H233" i="53"/>
  <c r="H234" i="53"/>
  <c r="H235" i="53"/>
  <c r="H236" i="53"/>
  <c r="H237" i="53"/>
  <c r="H238" i="53"/>
  <c r="H239" i="53"/>
  <c r="H240" i="53"/>
  <c r="H241" i="53"/>
  <c r="H242" i="53"/>
  <c r="H243" i="53"/>
  <c r="H244" i="53"/>
  <c r="H245" i="53"/>
  <c r="H246" i="53"/>
  <c r="H247" i="53"/>
  <c r="H248" i="53"/>
  <c r="H249" i="53"/>
  <c r="H250" i="53"/>
  <c r="H251" i="53"/>
  <c r="H252" i="53"/>
  <c r="H253" i="53"/>
  <c r="H254" i="53"/>
  <c r="H255" i="53"/>
  <c r="H256" i="53"/>
  <c r="H257" i="53"/>
  <c r="H258" i="53"/>
  <c r="H259" i="53"/>
  <c r="H260" i="53"/>
  <c r="H261" i="53"/>
  <c r="H262" i="53"/>
  <c r="H263" i="53"/>
  <c r="H264" i="53"/>
  <c r="H265" i="53"/>
  <c r="H266" i="53"/>
  <c r="H267" i="53"/>
  <c r="H268" i="53"/>
  <c r="H269" i="53"/>
  <c r="H270" i="53"/>
  <c r="H271" i="53"/>
  <c r="H272" i="53"/>
  <c r="H273" i="53"/>
  <c r="H274" i="53"/>
  <c r="H276" i="53"/>
  <c r="H277" i="53"/>
  <c r="H278" i="53"/>
  <c r="H279" i="53"/>
  <c r="H280" i="53"/>
  <c r="H281" i="53"/>
  <c r="H282" i="53"/>
  <c r="H283" i="53"/>
  <c r="H284" i="53"/>
  <c r="H285" i="53"/>
  <c r="H286" i="53"/>
  <c r="H287" i="53"/>
  <c r="H288" i="53"/>
  <c r="H289" i="53"/>
  <c r="H290" i="53"/>
  <c r="H291" i="53"/>
  <c r="H292" i="53"/>
  <c r="H293" i="53"/>
  <c r="H294" i="53"/>
  <c r="H295" i="53"/>
  <c r="H296" i="53"/>
  <c r="H297" i="53"/>
  <c r="H298" i="53"/>
  <c r="H299" i="53"/>
  <c r="H300" i="53"/>
  <c r="H301" i="53"/>
  <c r="H302" i="53"/>
  <c r="H303" i="53"/>
  <c r="H304" i="53"/>
  <c r="H305" i="53"/>
  <c r="H306" i="53"/>
  <c r="H307" i="53"/>
  <c r="H308" i="53"/>
  <c r="H309" i="53"/>
  <c r="H310" i="53"/>
  <c r="H311" i="53"/>
  <c r="H312" i="53"/>
  <c r="H313" i="53"/>
  <c r="H314" i="53"/>
  <c r="H315" i="53"/>
  <c r="H316" i="53"/>
  <c r="H317" i="53"/>
  <c r="H318" i="53"/>
  <c r="H319" i="53"/>
  <c r="H320" i="53"/>
  <c r="H321" i="53"/>
  <c r="H322" i="53"/>
  <c r="H323" i="53"/>
  <c r="H324" i="53"/>
  <c r="H325" i="53"/>
  <c r="H326" i="53"/>
  <c r="H327" i="53"/>
  <c r="H328" i="53"/>
  <c r="H329" i="53"/>
  <c r="H330" i="53"/>
  <c r="H331" i="53"/>
  <c r="H332" i="53"/>
  <c r="H333" i="53"/>
  <c r="H334" i="53"/>
  <c r="H335" i="53"/>
  <c r="H336" i="53"/>
  <c r="H337" i="53"/>
  <c r="H338" i="53"/>
  <c r="H339" i="53"/>
  <c r="H340" i="53"/>
  <c r="H341" i="53"/>
  <c r="H342" i="53"/>
  <c r="H343" i="53"/>
  <c r="H344" i="53"/>
  <c r="H345" i="53"/>
  <c r="H346" i="53"/>
  <c r="H347" i="53"/>
  <c r="H348" i="53"/>
  <c r="H349" i="53"/>
  <c r="H350" i="53"/>
  <c r="H351" i="53"/>
  <c r="H352" i="53"/>
  <c r="H353" i="53"/>
  <c r="H354" i="53"/>
  <c r="H355" i="53"/>
  <c r="H356" i="53"/>
  <c r="H357" i="53"/>
  <c r="H358" i="53"/>
  <c r="H359" i="53"/>
  <c r="H360" i="53"/>
  <c r="H361" i="53"/>
  <c r="H362" i="53"/>
  <c r="H363" i="53"/>
  <c r="H364" i="53"/>
  <c r="H365" i="53"/>
  <c r="H366" i="53"/>
  <c r="H367" i="53"/>
  <c r="H368" i="53"/>
  <c r="H369" i="53"/>
  <c r="H370" i="53"/>
  <c r="H371" i="53"/>
  <c r="H372" i="53"/>
  <c r="H373" i="53"/>
  <c r="H374" i="53"/>
  <c r="H375" i="53"/>
  <c r="H376" i="53"/>
  <c r="H377" i="53"/>
  <c r="H378" i="53"/>
  <c r="H379" i="53"/>
  <c r="H380" i="53"/>
  <c r="H381" i="53"/>
  <c r="H382" i="53"/>
  <c r="H383" i="53"/>
  <c r="H384" i="53"/>
  <c r="H385" i="53"/>
  <c r="H387" i="53"/>
  <c r="H388" i="53"/>
  <c r="H389" i="53"/>
  <c r="H390" i="53"/>
  <c r="H391" i="53"/>
  <c r="H392" i="53"/>
  <c r="H393" i="53"/>
  <c r="H394" i="53"/>
  <c r="H395" i="53"/>
  <c r="H396" i="53"/>
  <c r="H397" i="53"/>
  <c r="H398" i="53"/>
  <c r="H399" i="53"/>
  <c r="H400" i="53"/>
  <c r="H401" i="53"/>
  <c r="H402" i="53"/>
  <c r="H5" i="53"/>
  <c r="C40" i="29"/>
  <c r="H4" i="53"/>
  <c r="H3" i="53"/>
  <c r="I3" i="53" s="1"/>
  <c r="I4" i="53" l="1"/>
  <c r="I5" i="53" s="1"/>
  <c r="I6" i="53" s="1"/>
  <c r="I7" i="53" s="1"/>
  <c r="I8" i="53" s="1"/>
  <c r="I9" i="53" s="1"/>
  <c r="I10" i="53" s="1"/>
  <c r="I11" i="53" s="1"/>
  <c r="I12" i="53" s="1"/>
  <c r="I13" i="53" s="1"/>
  <c r="I14" i="53" s="1"/>
  <c r="I15" i="53" s="1"/>
  <c r="I16" i="53" s="1"/>
  <c r="I17" i="53" s="1"/>
  <c r="I18" i="53" s="1"/>
  <c r="I19" i="53" s="1"/>
  <c r="I20" i="53" s="1"/>
  <c r="I21" i="53" s="1"/>
  <c r="I22" i="53" s="1"/>
  <c r="I23" i="53" s="1"/>
  <c r="I24" i="53" s="1"/>
  <c r="I25" i="53" s="1"/>
  <c r="I26" i="53" s="1"/>
  <c r="I27" i="53" s="1"/>
  <c r="I28" i="53" s="1"/>
  <c r="I29" i="53" s="1"/>
  <c r="I30" i="53" s="1"/>
  <c r="I31" i="53" s="1"/>
  <c r="I32" i="53" s="1"/>
  <c r="I33" i="53" s="1"/>
  <c r="I34" i="53" s="1"/>
  <c r="I35" i="53" s="1"/>
  <c r="I36" i="53" s="1"/>
  <c r="I37" i="53" s="1"/>
  <c r="I38" i="53" s="1"/>
  <c r="I39" i="53" s="1"/>
  <c r="I40" i="53" s="1"/>
  <c r="I41" i="53" s="1"/>
  <c r="I42" i="53" s="1"/>
  <c r="I43" i="53" s="1"/>
  <c r="I44" i="53" s="1"/>
  <c r="I45" i="53" s="1"/>
  <c r="I46" i="53" s="1"/>
  <c r="I47" i="53" s="1"/>
  <c r="I48" i="53" s="1"/>
  <c r="I49" i="53" s="1"/>
  <c r="I50" i="53" s="1"/>
  <c r="I51" i="53" s="1"/>
  <c r="I52" i="53" s="1"/>
  <c r="I53" i="53" s="1"/>
  <c r="I54" i="53" s="1"/>
  <c r="I55" i="53" s="1"/>
  <c r="I56" i="53" s="1"/>
  <c r="I57" i="53" s="1"/>
  <c r="I58" i="53" s="1"/>
  <c r="I59" i="53" s="1"/>
  <c r="I60" i="53" s="1"/>
  <c r="I61" i="53" s="1"/>
  <c r="I62" i="53" s="1"/>
  <c r="I63" i="53" s="1"/>
  <c r="I64" i="53" l="1"/>
  <c r="I65" i="53" s="1"/>
  <c r="I66" i="53" s="1"/>
  <c r="I67" i="53" s="1"/>
  <c r="I68" i="53" s="1"/>
  <c r="I69" i="53" s="1"/>
  <c r="I70" i="53" s="1"/>
  <c r="I71" i="53" s="1"/>
  <c r="I72" i="53" s="1"/>
  <c r="I73" i="53" s="1"/>
  <c r="I74" i="53" s="1"/>
  <c r="I75" i="53" s="1"/>
  <c r="I76" i="53" s="1"/>
  <c r="I77" i="53" s="1"/>
  <c r="I78" i="53" s="1"/>
  <c r="I79" i="53" s="1"/>
  <c r="I80" i="53" s="1"/>
  <c r="I81" i="53" s="1"/>
  <c r="I82" i="53" s="1"/>
  <c r="I83" i="53" s="1"/>
  <c r="I84" i="53" s="1"/>
  <c r="I85" i="53" s="1"/>
  <c r="I86" i="53" s="1"/>
  <c r="I87" i="53" s="1"/>
  <c r="I88" i="53" s="1"/>
  <c r="I89" i="53" s="1"/>
  <c r="I90" i="53" s="1"/>
  <c r="I91" i="53" s="1"/>
  <c r="I92" i="53" s="1"/>
  <c r="I93" i="53" s="1"/>
  <c r="I94" i="53" s="1"/>
  <c r="I95" i="53" s="1"/>
  <c r="I96" i="53" s="1"/>
  <c r="I97" i="53" s="1"/>
  <c r="I98" i="53" s="1"/>
  <c r="I99" i="53" s="1"/>
  <c r="I100" i="53" s="1"/>
  <c r="I101" i="53" s="1"/>
  <c r="I102" i="53" s="1"/>
  <c r="I103" i="53" s="1"/>
  <c r="I104" i="53" s="1"/>
  <c r="I105" i="53" s="1"/>
  <c r="I106" i="53" s="1"/>
  <c r="I107" i="53" s="1"/>
  <c r="I108" i="53" s="1"/>
  <c r="I109" i="53" s="1"/>
  <c r="I110" i="53" s="1"/>
  <c r="I111" i="53" s="1"/>
  <c r="I112" i="53" s="1"/>
  <c r="I113" i="53" s="1"/>
  <c r="I114" i="53" s="1"/>
  <c r="I115" i="53" s="1"/>
  <c r="I116" i="53" s="1"/>
  <c r="I117" i="53" s="1"/>
  <c r="I118" i="53" s="1"/>
  <c r="I119" i="53" s="1"/>
  <c r="I120" i="53" s="1"/>
  <c r="I121" i="53" s="1"/>
  <c r="I122" i="53" s="1"/>
  <c r="I123" i="53" s="1"/>
  <c r="I124" i="53" s="1"/>
  <c r="I125" i="53" s="1"/>
  <c r="I126" i="53" s="1"/>
  <c r="I127" i="53" s="1"/>
  <c r="I128" i="53" s="1"/>
  <c r="I129" i="53" s="1"/>
  <c r="I130" i="53" s="1"/>
  <c r="I131" i="53" s="1"/>
  <c r="I132" i="53" s="1"/>
  <c r="I133" i="53" s="1"/>
  <c r="I134" i="53" s="1"/>
  <c r="I135" i="53" s="1"/>
  <c r="I136" i="53" s="1"/>
  <c r="I137" i="53" s="1"/>
  <c r="P156" i="14"/>
  <c r="I138" i="53" l="1"/>
  <c r="I139" i="53" s="1"/>
  <c r="I140" i="53" s="1"/>
  <c r="I141" i="53" s="1"/>
  <c r="I142" i="53" s="1"/>
  <c r="I143" i="53" s="1"/>
  <c r="I144" i="53" s="1"/>
  <c r="I145" i="53" s="1"/>
  <c r="I146" i="53" s="1"/>
  <c r="I147" i="53" s="1"/>
  <c r="I148" i="53" s="1"/>
  <c r="I149" i="53" s="1"/>
  <c r="I150" i="53" s="1"/>
  <c r="I151" i="53" s="1"/>
  <c r="I152" i="53" s="1"/>
  <c r="I153" i="53" s="1"/>
  <c r="I154" i="53" s="1"/>
  <c r="I155" i="53" s="1"/>
  <c r="I156" i="53" s="1"/>
  <c r="I157" i="53" s="1"/>
  <c r="I158" i="53" s="1"/>
  <c r="I159" i="53" s="1"/>
  <c r="I160" i="53" s="1"/>
  <c r="I161" i="53" s="1"/>
  <c r="I162" i="53" s="1"/>
  <c r="I163" i="53" s="1"/>
  <c r="I164" i="53" s="1"/>
  <c r="I165" i="53" s="1"/>
  <c r="I166" i="53" s="1"/>
  <c r="I167" i="53" s="1"/>
  <c r="I168" i="53" s="1"/>
  <c r="I169" i="53" s="1"/>
  <c r="I170" i="53" s="1"/>
  <c r="I171" i="53" s="1"/>
  <c r="I172" i="53" s="1"/>
  <c r="I173" i="53" s="1"/>
  <c r="I174" i="53" s="1"/>
  <c r="I175" i="53" s="1"/>
  <c r="I176" i="53" s="1"/>
  <c r="I177" i="53" s="1"/>
  <c r="I178" i="53" s="1"/>
  <c r="I179" i="53" s="1"/>
  <c r="I180" i="53" s="1"/>
  <c r="I181" i="53" s="1"/>
  <c r="I182" i="53" s="1"/>
  <c r="I183" i="53" s="1"/>
  <c r="I184" i="53" s="1"/>
  <c r="I185" i="53" s="1"/>
  <c r="I186" i="53" s="1"/>
  <c r="I187" i="53" s="1"/>
  <c r="I188" i="53" s="1"/>
  <c r="I189" i="53" s="1"/>
  <c r="I190" i="53" s="1"/>
  <c r="I191" i="53" s="1"/>
  <c r="I192" i="53" s="1"/>
  <c r="I193" i="53" s="1"/>
  <c r="I194" i="53" s="1"/>
  <c r="I195" i="53" s="1"/>
  <c r="I196" i="53" s="1"/>
  <c r="I197" i="53" s="1"/>
  <c r="I198" i="53" s="1"/>
  <c r="I199" i="53" s="1"/>
  <c r="I200" i="53" s="1"/>
  <c r="I201" i="53" s="1"/>
  <c r="I202" i="53" s="1"/>
  <c r="I203" i="53" s="1"/>
  <c r="I204" i="53" s="1"/>
  <c r="I205" i="53" s="1"/>
  <c r="I206" i="53" s="1"/>
  <c r="I207" i="53" s="1"/>
  <c r="I208" i="53" s="1"/>
  <c r="I209" i="53" s="1"/>
  <c r="I210" i="53" s="1"/>
  <c r="I211" i="53" s="1"/>
  <c r="I212" i="53" s="1"/>
  <c r="I213" i="53" s="1"/>
  <c r="I214" i="53" s="1"/>
  <c r="I215" i="53" s="1"/>
  <c r="I216" i="53" s="1"/>
  <c r="I217" i="53" s="1"/>
  <c r="I218" i="53" s="1"/>
  <c r="I219" i="53" s="1"/>
  <c r="I220" i="53" s="1"/>
  <c r="I221" i="53" s="1"/>
  <c r="I222" i="53" s="1"/>
  <c r="I223" i="53" s="1"/>
  <c r="I224" i="53" s="1"/>
  <c r="I225" i="53" s="1"/>
  <c r="I226" i="53" s="1"/>
  <c r="I227" i="53" s="1"/>
  <c r="I228" i="53" s="1"/>
  <c r="I229" i="53" s="1"/>
  <c r="I230" i="53" s="1"/>
  <c r="I231" i="53" s="1"/>
  <c r="I232" i="53" s="1"/>
  <c r="I233" i="53" s="1"/>
  <c r="I234" i="53" s="1"/>
  <c r="I235" i="53" s="1"/>
  <c r="I236" i="53" s="1"/>
  <c r="I237" i="53" s="1"/>
  <c r="I238" i="53" s="1"/>
  <c r="I239" i="53" s="1"/>
  <c r="I240" i="53" s="1"/>
  <c r="I241" i="53" s="1"/>
  <c r="I242" i="53" s="1"/>
  <c r="I243" i="53" s="1"/>
  <c r="I244" i="53" s="1"/>
  <c r="I245" i="53" s="1"/>
  <c r="I246" i="53" s="1"/>
  <c r="I247" i="53" s="1"/>
  <c r="I248" i="53" s="1"/>
  <c r="I249" i="53" s="1"/>
  <c r="I250" i="53" s="1"/>
  <c r="I251" i="53" s="1"/>
  <c r="I252" i="53" s="1"/>
  <c r="I253" i="53" s="1"/>
  <c r="I254" i="53" s="1"/>
  <c r="I255" i="53" s="1"/>
  <c r="I256" i="53" s="1"/>
  <c r="I257" i="53" s="1"/>
  <c r="I258" i="53" s="1"/>
  <c r="I259" i="53" s="1"/>
  <c r="I260" i="53" s="1"/>
  <c r="I261" i="53" s="1"/>
  <c r="I262" i="53" s="1"/>
  <c r="I263" i="53" s="1"/>
  <c r="I264" i="53" s="1"/>
  <c r="I265" i="53" s="1"/>
  <c r="I266" i="53" s="1"/>
  <c r="I267" i="53" s="1"/>
  <c r="I268" i="53" s="1"/>
  <c r="I269" i="53" s="1"/>
  <c r="I270" i="53" s="1"/>
  <c r="I271" i="53" s="1"/>
  <c r="I272" i="53" s="1"/>
  <c r="I273" i="53" s="1"/>
  <c r="I274" i="53" s="1"/>
  <c r="H56" i="21"/>
  <c r="H58" i="21" s="1"/>
  <c r="I276" i="53" l="1"/>
  <c r="I277" i="53" s="1"/>
  <c r="I278" i="53" s="1"/>
  <c r="I279" i="53" s="1"/>
  <c r="I280" i="53" s="1"/>
  <c r="I281" i="53" s="1"/>
  <c r="I282" i="53" s="1"/>
  <c r="I283" i="53" s="1"/>
  <c r="I284" i="53" s="1"/>
  <c r="I285" i="53" s="1"/>
  <c r="I286" i="53" s="1"/>
  <c r="I287" i="53" s="1"/>
  <c r="I288" i="53" s="1"/>
  <c r="I289" i="53" s="1"/>
  <c r="I290" i="53" s="1"/>
  <c r="I291" i="53" s="1"/>
  <c r="I292" i="53" s="1"/>
  <c r="I293" i="53" s="1"/>
  <c r="I294" i="53" s="1"/>
  <c r="I295" i="53" s="1"/>
  <c r="I296" i="53" s="1"/>
  <c r="I297" i="53" s="1"/>
  <c r="I298" i="53" s="1"/>
  <c r="I299" i="53" s="1"/>
  <c r="I300" i="53" s="1"/>
  <c r="I301" i="53" s="1"/>
  <c r="I302" i="53" s="1"/>
  <c r="I303" i="53" s="1"/>
  <c r="I304" i="53" s="1"/>
  <c r="I305" i="53" s="1"/>
  <c r="I306" i="53" s="1"/>
  <c r="I307" i="53" s="1"/>
  <c r="I308" i="53" s="1"/>
  <c r="I309" i="53" s="1"/>
  <c r="I310" i="53" s="1"/>
  <c r="I311" i="53" s="1"/>
  <c r="I312" i="53" s="1"/>
  <c r="I313" i="53" s="1"/>
  <c r="I314" i="53" s="1"/>
  <c r="I315" i="53" s="1"/>
  <c r="I316" i="53" s="1"/>
  <c r="I317" i="53" s="1"/>
  <c r="I318" i="53" s="1"/>
  <c r="I319" i="53" s="1"/>
  <c r="I320" i="53" s="1"/>
  <c r="I321" i="53" s="1"/>
  <c r="I322" i="53" s="1"/>
  <c r="I323" i="53" s="1"/>
  <c r="I324" i="53" s="1"/>
  <c r="I325" i="53" s="1"/>
  <c r="I326" i="53" s="1"/>
  <c r="I327" i="53" s="1"/>
  <c r="I328" i="53" s="1"/>
  <c r="I329" i="53" s="1"/>
  <c r="I330" i="53" s="1"/>
  <c r="I331" i="53" s="1"/>
  <c r="I332" i="53" s="1"/>
  <c r="I333" i="53" s="1"/>
  <c r="I334" i="53" s="1"/>
  <c r="I335" i="53" s="1"/>
  <c r="I336" i="53" s="1"/>
  <c r="I337" i="53" s="1"/>
  <c r="I338" i="53" s="1"/>
  <c r="I339" i="53" s="1"/>
  <c r="I340" i="53" s="1"/>
  <c r="I341" i="53" s="1"/>
  <c r="I342" i="53" s="1"/>
  <c r="I343" i="53" s="1"/>
  <c r="I344" i="53" s="1"/>
  <c r="I345" i="53" s="1"/>
  <c r="I346" i="53" s="1"/>
  <c r="I347" i="53" s="1"/>
  <c r="I348" i="53" s="1"/>
  <c r="I349" i="53" s="1"/>
  <c r="I350" i="53" s="1"/>
  <c r="I351" i="53" s="1"/>
  <c r="I352" i="53" s="1"/>
  <c r="I353" i="53" s="1"/>
  <c r="I354" i="53" s="1"/>
  <c r="I355" i="53" s="1"/>
  <c r="I356" i="53" s="1"/>
  <c r="I357" i="53" s="1"/>
  <c r="I358" i="53" s="1"/>
  <c r="I359" i="53" s="1"/>
  <c r="I360" i="53" s="1"/>
  <c r="I361" i="53" s="1"/>
  <c r="I362" i="53" s="1"/>
  <c r="I363" i="53" s="1"/>
  <c r="I364" i="53" s="1"/>
  <c r="I365" i="53" s="1"/>
  <c r="I366" i="53" s="1"/>
  <c r="I367" i="53" s="1"/>
  <c r="I368" i="53" s="1"/>
  <c r="I369" i="53" s="1"/>
  <c r="I370" i="53" s="1"/>
  <c r="I371" i="53" s="1"/>
  <c r="I372" i="53" s="1"/>
  <c r="I373" i="53" s="1"/>
  <c r="I374" i="53" s="1"/>
  <c r="I375" i="53" s="1"/>
  <c r="I376" i="53" s="1"/>
  <c r="I377" i="53" s="1"/>
  <c r="I378" i="53" s="1"/>
  <c r="I379" i="53" s="1"/>
  <c r="I380" i="53" s="1"/>
  <c r="I381" i="53" s="1"/>
  <c r="I382" i="53" s="1"/>
  <c r="I383" i="53" s="1"/>
  <c r="I384" i="53" s="1"/>
  <c r="I385" i="53" s="1"/>
  <c r="I275" i="53"/>
  <c r="I386" i="53" l="1"/>
  <c r="I387" i="53" s="1"/>
  <c r="I388" i="53" s="1"/>
  <c r="I389" i="53" s="1"/>
  <c r="I390" i="53" s="1"/>
  <c r="I391" i="53" s="1"/>
  <c r="I392" i="53" s="1"/>
  <c r="I393" i="53" s="1"/>
  <c r="I394" i="53" s="1"/>
  <c r="I395" i="53" s="1"/>
  <c r="I396" i="53" s="1"/>
  <c r="I397" i="53" s="1"/>
  <c r="I398" i="53" s="1"/>
  <c r="I399" i="53" s="1"/>
  <c r="I400" i="53" s="1"/>
  <c r="I401" i="53" s="1"/>
  <c r="I402" i="53" s="1"/>
  <c r="I403" i="53" s="1"/>
  <c r="I404" i="53" s="1"/>
  <c r="I405" i="53" s="1"/>
  <c r="I406" i="53" s="1"/>
  <c r="I407" i="53" s="1"/>
  <c r="I408" i="53" s="1"/>
  <c r="I409" i="53" s="1"/>
  <c r="I410" i="53" s="1"/>
  <c r="I411" i="53" s="1"/>
  <c r="I412" i="53" s="1"/>
  <c r="I413" i="53" s="1"/>
  <c r="I414" i="53" s="1"/>
  <c r="I415" i="53" s="1"/>
  <c r="I416" i="53" s="1"/>
  <c r="I417" i="53" s="1"/>
  <c r="I418" i="53" s="1"/>
  <c r="I419" i="53" s="1"/>
  <c r="I420" i="53" s="1"/>
  <c r="I421" i="53" s="1"/>
  <c r="I422" i="53" s="1"/>
  <c r="I423" i="53" s="1"/>
  <c r="I424" i="53" s="1"/>
  <c r="I425" i="53" s="1"/>
  <c r="I426" i="53" s="1"/>
  <c r="I427" i="53" s="1"/>
  <c r="I428" i="53" s="1"/>
  <c r="I429" i="53" s="1"/>
  <c r="I430" i="53" s="1"/>
  <c r="I431" i="53" s="1"/>
  <c r="I432" i="53" s="1"/>
  <c r="I433" i="53" s="1"/>
  <c r="I434" i="53" s="1"/>
  <c r="I435" i="53" s="1"/>
  <c r="I436" i="53" s="1"/>
  <c r="I437" i="53" s="1"/>
  <c r="I438" i="53" s="1"/>
  <c r="I439" i="53" s="1"/>
  <c r="I440" i="53" s="1"/>
  <c r="I441" i="53" s="1"/>
  <c r="I442" i="53" s="1"/>
  <c r="I443" i="53" s="1"/>
  <c r="I444" i="53" s="1"/>
  <c r="I445" i="53" s="1"/>
  <c r="I446" i="53" s="1"/>
  <c r="I447" i="53" s="1"/>
  <c r="I448" i="53" s="1"/>
  <c r="I449" i="53" s="1"/>
  <c r="I450" i="53" s="1"/>
  <c r="I451" i="53" s="1"/>
  <c r="I452" i="53" s="1"/>
  <c r="I453" i="53" s="1"/>
  <c r="I454" i="53" s="1"/>
  <c r="I455" i="53" s="1"/>
  <c r="I456" i="53" s="1"/>
  <c r="I457" i="53" s="1"/>
  <c r="I458" i="53" s="1"/>
  <c r="I459" i="53" s="1"/>
  <c r="I460" i="53" s="1"/>
  <c r="I461" i="53" s="1"/>
  <c r="I462" i="53" s="1"/>
  <c r="I463" i="53" s="1"/>
  <c r="I464" i="53" s="1"/>
  <c r="I465" i="53" s="1"/>
  <c r="I466" i="53" s="1"/>
  <c r="I467" i="53" s="1"/>
  <c r="I468" i="53" s="1"/>
  <c r="I469" i="53" s="1"/>
  <c r="I470" i="53" s="1"/>
  <c r="I471" i="53" s="1"/>
  <c r="I472" i="53" s="1"/>
  <c r="I473" i="53" s="1"/>
  <c r="I474" i="53" s="1"/>
  <c r="I475" i="53" s="1"/>
  <c r="I476" i="53" s="1"/>
  <c r="I477" i="53" s="1"/>
  <c r="I478" i="53" s="1"/>
  <c r="I479" i="53" s="1"/>
  <c r="I480" i="53" s="1"/>
  <c r="I481" i="53" s="1"/>
  <c r="I482" i="53" s="1"/>
  <c r="I483" i="53" s="1"/>
  <c r="I484" i="53" s="1"/>
  <c r="I485" i="53" s="1"/>
  <c r="I486" i="53" s="1"/>
  <c r="I487" i="53" s="1"/>
  <c r="I488" i="53" s="1"/>
  <c r="I489" i="53" s="1"/>
  <c r="I490" i="53" s="1"/>
  <c r="I491" i="53" s="1"/>
  <c r="I492" i="53" s="1"/>
  <c r="I493" i="53" s="1"/>
  <c r="I494" i="53" s="1"/>
  <c r="I495" i="53" s="1"/>
  <c r="I496" i="53" s="1"/>
  <c r="I497" i="53" s="1"/>
  <c r="I498" i="53" s="1"/>
  <c r="I499" i="53" s="1"/>
  <c r="I500" i="53" s="1"/>
  <c r="I501" i="53" s="1"/>
  <c r="I502" i="53" s="1"/>
  <c r="I503" i="53" s="1"/>
  <c r="I504" i="53" s="1"/>
  <c r="I505" i="53" s="1"/>
  <c r="I506" i="53" s="1"/>
  <c r="I507" i="53" s="1"/>
  <c r="I508" i="53" s="1"/>
  <c r="I509" i="53" s="1"/>
  <c r="I510" i="53" s="1"/>
  <c r="I511" i="53" s="1"/>
  <c r="I512" i="53" s="1"/>
  <c r="I513" i="53" s="1"/>
  <c r="I514" i="53" s="1"/>
  <c r="I515" i="53" s="1"/>
  <c r="I516" i="53" s="1"/>
  <c r="I517" i="53" s="1"/>
  <c r="I518" i="53" s="1"/>
  <c r="I519" i="53" s="1"/>
  <c r="I520" i="53" s="1"/>
  <c r="I521" i="53" s="1"/>
  <c r="I522" i="53" s="1"/>
  <c r="I523" i="53" s="1"/>
  <c r="I524" i="53" s="1"/>
  <c r="I525" i="53" s="1"/>
  <c r="I526" i="53" s="1"/>
  <c r="I527" i="53" s="1"/>
  <c r="I528" i="53" s="1"/>
  <c r="I529" i="53" s="1"/>
  <c r="I530" i="53" s="1"/>
  <c r="I531" i="53" s="1"/>
  <c r="I532" i="53" s="1"/>
  <c r="I533" i="53" s="1"/>
  <c r="I534" i="53" s="1"/>
  <c r="I535" i="53" s="1"/>
  <c r="I536" i="53" s="1"/>
  <c r="I537" i="53" s="1"/>
  <c r="I538" i="53" s="1"/>
  <c r="I539" i="53" s="1"/>
  <c r="I540" i="53" s="1"/>
  <c r="I541" i="53" s="1"/>
  <c r="I542" i="53" s="1"/>
  <c r="I543" i="53" s="1"/>
  <c r="I544" i="53" s="1"/>
  <c r="G63" i="25"/>
  <c r="G60" i="11" l="1"/>
  <c r="G56" i="11"/>
  <c r="P15" i="46" l="1"/>
  <c r="I57" i="11" l="1"/>
  <c r="I56" i="11"/>
  <c r="I58" i="11" l="1"/>
  <c r="I60" i="11" s="1"/>
  <c r="P11" i="41"/>
  <c r="P12" i="41" l="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Q31" i="41" s="1"/>
  <c r="P32" i="41"/>
  <c r="P33" i="41"/>
  <c r="Q33" i="41" s="1"/>
  <c r="P34" i="41"/>
  <c r="P35" i="41"/>
  <c r="Q35" i="41" s="1"/>
  <c r="P36" i="41"/>
  <c r="P37" i="41"/>
  <c r="Q37" i="41" s="1"/>
  <c r="P38" i="41"/>
  <c r="P39" i="41"/>
  <c r="P40" i="41"/>
  <c r="P41" i="41"/>
  <c r="P42" i="41"/>
  <c r="P43" i="41"/>
  <c r="P44" i="41"/>
  <c r="P45" i="41"/>
  <c r="P46" i="41"/>
  <c r="P47" i="41"/>
  <c r="Q47" i="41" s="1"/>
  <c r="P48" i="41"/>
  <c r="P49" i="41"/>
  <c r="Q49" i="41" s="1"/>
  <c r="P50" i="41"/>
  <c r="P51" i="41"/>
  <c r="Q51" i="41" s="1"/>
  <c r="P52" i="41"/>
  <c r="P53" i="41"/>
  <c r="Q53" i="41" s="1"/>
  <c r="P54" i="41"/>
  <c r="P55" i="41"/>
  <c r="P56" i="41"/>
  <c r="P57" i="41"/>
  <c r="P58" i="41"/>
  <c r="P59" i="41"/>
  <c r="P60" i="41"/>
  <c r="P61" i="41"/>
  <c r="P62" i="41"/>
  <c r="P63" i="41"/>
  <c r="Q63" i="41" s="1"/>
  <c r="P64" i="41"/>
  <c r="P65" i="41"/>
  <c r="Q65" i="41" s="1"/>
  <c r="P66" i="41"/>
  <c r="P67" i="41"/>
  <c r="Q67" i="41" s="1"/>
  <c r="P68" i="41"/>
  <c r="P69" i="41"/>
  <c r="Q69" i="41" s="1"/>
  <c r="P70" i="41"/>
  <c r="P71" i="41"/>
  <c r="P72" i="41"/>
  <c r="P73" i="41"/>
  <c r="P74" i="41"/>
  <c r="P75" i="41"/>
  <c r="P76" i="41"/>
  <c r="P77" i="41"/>
  <c r="P78" i="41"/>
  <c r="P79" i="41"/>
  <c r="P80" i="41"/>
  <c r="P81" i="41"/>
  <c r="Q81" i="41" s="1"/>
  <c r="P82" i="41"/>
  <c r="P83" i="41"/>
  <c r="Q83" i="41" s="1"/>
  <c r="P84" i="41"/>
  <c r="P85" i="41"/>
  <c r="P86" i="41"/>
  <c r="P87" i="41"/>
  <c r="P88" i="41"/>
  <c r="P89" i="41"/>
  <c r="Q89" i="41" s="1"/>
  <c r="P90" i="41"/>
  <c r="P91" i="41"/>
  <c r="Q91" i="41" s="1"/>
  <c r="P92" i="41"/>
  <c r="P93" i="41"/>
  <c r="P94" i="41"/>
  <c r="P95" i="41"/>
  <c r="P96" i="41"/>
  <c r="P97" i="41"/>
  <c r="Q97" i="41" s="1"/>
  <c r="P98" i="41"/>
  <c r="P99" i="41"/>
  <c r="Q99" i="41" s="1"/>
  <c r="P100" i="41"/>
  <c r="P101" i="41"/>
  <c r="P102" i="41"/>
  <c r="P103" i="41"/>
  <c r="P104" i="41"/>
  <c r="P105" i="41"/>
  <c r="Q105" i="41" s="1"/>
  <c r="P106" i="41"/>
  <c r="P107" i="41"/>
  <c r="Q107" i="41" s="1"/>
  <c r="P108" i="41"/>
  <c r="P109" i="41"/>
  <c r="P110" i="41"/>
  <c r="P111" i="41"/>
  <c r="P112" i="41"/>
  <c r="P113" i="41"/>
  <c r="Q113" i="41" s="1"/>
  <c r="P114" i="41"/>
  <c r="P115" i="41"/>
  <c r="Q115" i="41" s="1"/>
  <c r="P116" i="41"/>
  <c r="P117" i="41"/>
  <c r="P118" i="41"/>
  <c r="P119" i="41"/>
  <c r="Q119" i="41" s="1"/>
  <c r="P120" i="41"/>
  <c r="P121" i="41"/>
  <c r="P122" i="41"/>
  <c r="P123" i="41"/>
  <c r="P124" i="41"/>
  <c r="P125" i="41"/>
  <c r="Q125" i="41" s="1"/>
  <c r="P126" i="41"/>
  <c r="P127" i="41"/>
  <c r="Q127" i="41" s="1"/>
  <c r="P128" i="41"/>
  <c r="P129" i="41"/>
  <c r="P130" i="41"/>
  <c r="P131" i="41"/>
  <c r="Q131" i="41" s="1"/>
  <c r="P132" i="41"/>
  <c r="P133" i="41"/>
  <c r="P134" i="41"/>
  <c r="P135" i="41"/>
  <c r="P136" i="41"/>
  <c r="P137" i="41"/>
  <c r="Q137" i="41" s="1"/>
  <c r="P138" i="41"/>
  <c r="P139" i="41"/>
  <c r="Q139" i="41" s="1"/>
  <c r="P140" i="41"/>
  <c r="P141" i="41"/>
  <c r="Q141" i="41" s="1"/>
  <c r="P142" i="41"/>
  <c r="P143" i="41"/>
  <c r="Q143" i="41" s="1"/>
  <c r="P144" i="41"/>
  <c r="P145" i="41"/>
  <c r="Q145" i="41" s="1"/>
  <c r="P146" i="41"/>
  <c r="P147" i="41"/>
  <c r="Q147" i="41" s="1"/>
  <c r="P148" i="41"/>
  <c r="P149" i="41"/>
  <c r="Q149" i="41" s="1"/>
  <c r="P150" i="41"/>
  <c r="P151" i="41"/>
  <c r="Q151" i="41" s="1"/>
  <c r="P152" i="41"/>
  <c r="P153" i="41"/>
  <c r="Q153" i="41" s="1"/>
  <c r="P154" i="41"/>
  <c r="P155" i="41"/>
  <c r="Q155" i="41" s="1"/>
  <c r="P156" i="41"/>
  <c r="P157" i="41"/>
  <c r="Q157" i="41" s="1"/>
  <c r="P158" i="41"/>
  <c r="P159" i="41"/>
  <c r="Q159" i="41" s="1"/>
  <c r="P160" i="41"/>
  <c r="P161" i="41"/>
  <c r="Q161" i="41" s="1"/>
  <c r="P162" i="41"/>
  <c r="P163" i="41"/>
  <c r="Q163" i="41" s="1"/>
  <c r="P164" i="41"/>
  <c r="P165" i="41"/>
  <c r="Q165" i="41" s="1"/>
  <c r="P166" i="41"/>
  <c r="P167" i="41"/>
  <c r="Q167" i="41" s="1"/>
  <c r="P168" i="41"/>
  <c r="P169" i="41"/>
  <c r="Q169" i="41" s="1"/>
  <c r="P170" i="41"/>
  <c r="P171" i="41"/>
  <c r="Q171" i="41" s="1"/>
  <c r="P172" i="41"/>
  <c r="P173" i="41"/>
  <c r="Q173" i="41" s="1"/>
  <c r="P174" i="41"/>
  <c r="P175" i="41"/>
  <c r="Q175" i="41" s="1"/>
  <c r="P176" i="41"/>
  <c r="P177" i="41"/>
  <c r="Q177" i="41" s="1"/>
  <c r="P178" i="41"/>
  <c r="P179" i="41"/>
  <c r="Q179" i="41" s="1"/>
  <c r="P180" i="41"/>
  <c r="P181" i="41"/>
  <c r="Q181" i="41" s="1"/>
  <c r="P182" i="41"/>
  <c r="P183" i="41"/>
  <c r="Q183" i="41" s="1"/>
  <c r="P184" i="41"/>
  <c r="P185" i="41"/>
  <c r="Q185" i="41" s="1"/>
  <c r="P186" i="41"/>
  <c r="P187" i="41"/>
  <c r="Q187" i="41" s="1"/>
  <c r="P188" i="41"/>
  <c r="P189" i="41"/>
  <c r="Q189" i="41" s="1"/>
  <c r="P190" i="41"/>
  <c r="P191" i="41"/>
  <c r="Q191" i="41" s="1"/>
  <c r="P192" i="41"/>
  <c r="P193" i="41"/>
  <c r="Q193" i="41" s="1"/>
  <c r="P194" i="41"/>
  <c r="P195" i="41"/>
  <c r="Q195" i="41" s="1"/>
  <c r="P196" i="41"/>
  <c r="P197" i="41"/>
  <c r="Q197" i="41" s="1"/>
  <c r="P198" i="41"/>
  <c r="P199" i="41"/>
  <c r="Q199" i="41" s="1"/>
  <c r="P200" i="41"/>
  <c r="P201" i="41"/>
  <c r="Q201" i="41" s="1"/>
  <c r="P202" i="41"/>
  <c r="P203" i="41"/>
  <c r="P204" i="41"/>
  <c r="P205" i="41"/>
  <c r="Q205" i="41" s="1"/>
  <c r="P206" i="41"/>
  <c r="P207" i="41"/>
  <c r="Q207" i="41" s="1"/>
  <c r="P208" i="41"/>
  <c r="P209" i="41"/>
  <c r="Q209" i="41" s="1"/>
  <c r="P210" i="41"/>
  <c r="P211" i="41"/>
  <c r="P212" i="41"/>
  <c r="P213" i="41"/>
  <c r="Q213" i="41" s="1"/>
  <c r="P214" i="41"/>
  <c r="P215" i="41"/>
  <c r="Q215" i="41" s="1"/>
  <c r="P216" i="41"/>
  <c r="P217" i="41"/>
  <c r="Q217" i="41" s="1"/>
  <c r="P218" i="41"/>
  <c r="P219" i="41"/>
  <c r="Q219" i="41" s="1"/>
  <c r="P220" i="41"/>
  <c r="P221" i="41"/>
  <c r="Q221" i="41" s="1"/>
  <c r="P222" i="41"/>
  <c r="P223" i="41"/>
  <c r="Q223" i="41" s="1"/>
  <c r="P224" i="41"/>
  <c r="P225" i="41"/>
  <c r="Q225" i="41" s="1"/>
  <c r="P226" i="41"/>
  <c r="P227" i="41"/>
  <c r="Q227" i="41" s="1"/>
  <c r="P228" i="41"/>
  <c r="P229" i="41"/>
  <c r="Q229" i="41" s="1"/>
  <c r="P230" i="41"/>
  <c r="P231" i="41"/>
  <c r="Q231" i="41" s="1"/>
  <c r="P232" i="41"/>
  <c r="P233" i="41"/>
  <c r="Q233" i="41" s="1"/>
  <c r="P234" i="41"/>
  <c r="P235" i="41"/>
  <c r="P236" i="41"/>
  <c r="P237" i="41"/>
  <c r="Q237" i="41" s="1"/>
  <c r="P238" i="41"/>
  <c r="P239" i="41"/>
  <c r="Q239" i="41" s="1"/>
  <c r="P240" i="41"/>
  <c r="P241" i="41"/>
  <c r="Q241" i="41" s="1"/>
  <c r="P242" i="41"/>
  <c r="P243" i="41"/>
  <c r="P244" i="41"/>
  <c r="P245" i="41"/>
  <c r="Q245" i="41" s="1"/>
  <c r="P246" i="41"/>
  <c r="P247" i="41"/>
  <c r="Q247" i="41" s="1"/>
  <c r="P248" i="41"/>
  <c r="P249" i="41"/>
  <c r="Q249" i="41" s="1"/>
  <c r="P250" i="41"/>
  <c r="P251" i="41"/>
  <c r="P252" i="41"/>
  <c r="P253" i="41"/>
  <c r="Q253" i="41" s="1"/>
  <c r="P254" i="41"/>
  <c r="P255" i="41"/>
  <c r="Q255" i="41" s="1"/>
  <c r="P256" i="41"/>
  <c r="P257" i="41"/>
  <c r="Q257" i="41" s="1"/>
  <c r="P258" i="41"/>
  <c r="P259" i="41"/>
  <c r="P260" i="41"/>
  <c r="P261" i="41"/>
  <c r="Q261" i="41" s="1"/>
  <c r="P262" i="41"/>
  <c r="P263" i="41"/>
  <c r="Q263" i="41" s="1"/>
  <c r="P264" i="41"/>
  <c r="P265" i="41"/>
  <c r="Q265" i="41" s="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Q277" i="41" s="1"/>
  <c r="P278" i="41"/>
  <c r="P279" i="41"/>
  <c r="Q279" i="41" s="1"/>
  <c r="P280" i="41"/>
  <c r="P281" i="41"/>
  <c r="Q281" i="41" s="1"/>
  <c r="P282" i="41"/>
  <c r="P283" i="41"/>
  <c r="P284" i="41"/>
  <c r="P285" i="41"/>
  <c r="Q285" i="41" s="1"/>
  <c r="P286" i="41"/>
  <c r="P287" i="41"/>
  <c r="Q287" i="41" s="1"/>
  <c r="P288" i="41"/>
  <c r="P289" i="41"/>
  <c r="Q289" i="41" s="1"/>
  <c r="P290" i="41"/>
  <c r="P291" i="41"/>
  <c r="Q291" i="41" s="1"/>
  <c r="P292" i="41"/>
  <c r="P293" i="41"/>
  <c r="Q293" i="41" s="1"/>
  <c r="P294" i="41"/>
  <c r="P295" i="41"/>
  <c r="Q295" i="41" s="1"/>
  <c r="P296" i="41"/>
  <c r="P297" i="41"/>
  <c r="Q297" i="41" s="1"/>
  <c r="P298" i="41"/>
  <c r="P299" i="41"/>
  <c r="Q299" i="41" s="1"/>
  <c r="P300" i="41"/>
  <c r="P301" i="41"/>
  <c r="Q301" i="41" s="1"/>
  <c r="P302" i="41"/>
  <c r="P303" i="41"/>
  <c r="Q303" i="41" s="1"/>
  <c r="P304" i="41"/>
  <c r="P305" i="41"/>
  <c r="Q305" i="41" s="1"/>
  <c r="P306" i="41"/>
  <c r="P307" i="41"/>
  <c r="Q307" i="41" s="1"/>
  <c r="P308" i="41"/>
  <c r="P309" i="41"/>
  <c r="Q309" i="41" s="1"/>
  <c r="P310" i="41"/>
  <c r="P311" i="41"/>
  <c r="Q311" i="41" s="1"/>
  <c r="P312" i="41"/>
  <c r="P313" i="41"/>
  <c r="Q313" i="41" s="1"/>
  <c r="P314" i="41"/>
  <c r="P315" i="41"/>
  <c r="P316" i="41"/>
  <c r="P317" i="41"/>
  <c r="P318" i="41"/>
  <c r="P319" i="41"/>
  <c r="Q319" i="41" s="1"/>
  <c r="P320" i="41"/>
  <c r="P321" i="41"/>
  <c r="P322" i="41"/>
  <c r="P323" i="41"/>
  <c r="Q323" i="41" s="1"/>
  <c r="P324" i="41"/>
  <c r="P325" i="41"/>
  <c r="Q325" i="41" s="1"/>
  <c r="P326" i="41"/>
  <c r="P327" i="41"/>
  <c r="Q327" i="41" s="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Q339" i="41" s="1"/>
  <c r="P340" i="41"/>
  <c r="P341" i="41"/>
  <c r="Q341" i="41" s="1"/>
  <c r="P342" i="41"/>
  <c r="P343" i="41"/>
  <c r="Q343" i="41" s="1"/>
  <c r="P344" i="41"/>
  <c r="P345" i="41"/>
  <c r="P346" i="41"/>
  <c r="P347" i="41"/>
  <c r="Q347" i="41" s="1"/>
  <c r="P348" i="41"/>
  <c r="P349" i="41"/>
  <c r="P350" i="41"/>
  <c r="P351" i="41"/>
  <c r="Q351" i="41" s="1"/>
  <c r="P352" i="41"/>
  <c r="P353" i="41"/>
  <c r="P354" i="41"/>
  <c r="P355" i="41"/>
  <c r="Q355" i="41" s="1"/>
  <c r="P356" i="41"/>
  <c r="P357" i="41"/>
  <c r="P358" i="41"/>
  <c r="P359" i="41"/>
  <c r="Q359" i="41" s="1"/>
  <c r="P360" i="41"/>
  <c r="P361" i="41"/>
  <c r="Q361" i="41" s="1"/>
  <c r="P362" i="41"/>
  <c r="P363" i="41"/>
  <c r="Q363" i="41" s="1"/>
  <c r="P364" i="41"/>
  <c r="P365" i="41"/>
  <c r="Q365" i="41" s="1"/>
  <c r="P366" i="41"/>
  <c r="P367" i="41"/>
  <c r="Q367" i="41" s="1"/>
  <c r="P368" i="41"/>
  <c r="P369" i="41"/>
  <c r="Q369" i="41" s="1"/>
  <c r="P370" i="41"/>
  <c r="P371" i="41"/>
  <c r="P372" i="41"/>
  <c r="P373" i="41"/>
  <c r="Q373" i="41" s="1"/>
  <c r="P374" i="41"/>
  <c r="P375" i="41"/>
  <c r="Q375" i="41" s="1"/>
  <c r="P376" i="41"/>
  <c r="P377" i="41"/>
  <c r="Q377" i="41" s="1"/>
  <c r="P378" i="41"/>
  <c r="P379" i="41"/>
  <c r="P380" i="41"/>
  <c r="P381" i="41"/>
  <c r="P382" i="41"/>
  <c r="P383" i="41"/>
  <c r="P384" i="41"/>
  <c r="P385" i="41"/>
  <c r="P386" i="41"/>
  <c r="P387" i="41"/>
  <c r="P388" i="41"/>
  <c r="P389" i="41"/>
  <c r="Q389" i="41" s="1"/>
  <c r="P390" i="41"/>
  <c r="P391" i="41"/>
  <c r="Q391" i="41" s="1"/>
  <c r="P392" i="41"/>
  <c r="P393" i="41"/>
  <c r="Q393" i="41" s="1"/>
  <c r="P394" i="41"/>
  <c r="P395" i="41"/>
  <c r="P396" i="41"/>
  <c r="P397" i="41"/>
  <c r="Q397" i="41" s="1"/>
  <c r="P398" i="41"/>
  <c r="P399" i="41"/>
  <c r="Q399" i="41" s="1"/>
  <c r="P400" i="41"/>
  <c r="P401" i="41"/>
  <c r="Q401" i="41" s="1"/>
  <c r="P402" i="41"/>
  <c r="P403" i="41"/>
  <c r="P404" i="41"/>
  <c r="P405" i="41"/>
  <c r="Q405" i="41" s="1"/>
  <c r="P406" i="41"/>
  <c r="P407" i="41"/>
  <c r="Q407" i="41" s="1"/>
  <c r="P408" i="41"/>
  <c r="P409" i="41"/>
  <c r="Q409" i="41" s="1"/>
  <c r="P410" i="41"/>
  <c r="P411" i="41"/>
  <c r="P412" i="41"/>
  <c r="P413" i="41"/>
  <c r="Q413" i="41" s="1"/>
  <c r="P414" i="41"/>
  <c r="P415" i="41"/>
  <c r="Q415" i="41" s="1"/>
  <c r="P416" i="41"/>
  <c r="P417" i="41"/>
  <c r="Q417" i="41" s="1"/>
  <c r="P418" i="41"/>
  <c r="P419" i="41"/>
  <c r="P420" i="41"/>
  <c r="P421" i="41"/>
  <c r="Q421" i="41" s="1"/>
  <c r="P422" i="41"/>
  <c r="P423" i="41"/>
  <c r="Q423" i="41" s="1"/>
  <c r="P424" i="41"/>
  <c r="P425" i="41"/>
  <c r="Q425" i="41" s="1"/>
  <c r="P426" i="41"/>
  <c r="P427" i="41"/>
  <c r="P428" i="41"/>
  <c r="P429" i="41"/>
  <c r="Q429" i="41" s="1"/>
  <c r="P430" i="41"/>
  <c r="P431" i="41"/>
  <c r="Q431" i="41" s="1"/>
  <c r="P432" i="41"/>
  <c r="P433" i="41"/>
  <c r="Q433" i="41" s="1"/>
  <c r="P434" i="41"/>
  <c r="P435" i="41"/>
  <c r="P436" i="41"/>
  <c r="P437" i="41"/>
  <c r="Q437" i="41" s="1"/>
  <c r="P438" i="41"/>
  <c r="P439" i="41"/>
  <c r="Q439" i="41" s="1"/>
  <c r="P440" i="41"/>
  <c r="P441" i="41"/>
  <c r="Q441" i="41" s="1"/>
  <c r="P442" i="41"/>
  <c r="P443" i="41"/>
  <c r="P444" i="41"/>
  <c r="P445" i="41"/>
  <c r="P446" i="41"/>
  <c r="P447" i="41"/>
  <c r="Q447" i="41" s="1"/>
  <c r="P448" i="41"/>
  <c r="P449" i="41"/>
  <c r="P450" i="41"/>
  <c r="P451" i="41"/>
  <c r="Q451" i="41" s="1"/>
  <c r="P452" i="41"/>
  <c r="P453" i="41"/>
  <c r="P454" i="41"/>
  <c r="P455" i="41"/>
  <c r="Q455" i="41" s="1"/>
  <c r="P456" i="41"/>
  <c r="P457" i="41"/>
  <c r="P458" i="41"/>
  <c r="P459" i="41"/>
  <c r="Q459" i="41" s="1"/>
  <c r="P460" i="41"/>
  <c r="P461" i="41"/>
  <c r="P462" i="41"/>
  <c r="P463" i="41"/>
  <c r="Q463" i="41" s="1"/>
  <c r="P464" i="41"/>
  <c r="P465" i="41"/>
  <c r="P466" i="41"/>
  <c r="P467" i="41"/>
  <c r="Q467" i="41" s="1"/>
  <c r="P468" i="41"/>
  <c r="P469" i="41"/>
  <c r="P470" i="41"/>
  <c r="P471" i="41"/>
  <c r="P472" i="41"/>
  <c r="P473" i="41"/>
  <c r="P474" i="41"/>
  <c r="P475" i="41"/>
  <c r="Q475" i="41" s="1"/>
  <c r="P476" i="41"/>
  <c r="P477" i="41"/>
  <c r="P478" i="41"/>
  <c r="P479" i="41"/>
  <c r="Q479" i="41" s="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Q491" i="41" s="1"/>
  <c r="P492" i="41"/>
  <c r="P493" i="41"/>
  <c r="P494" i="41"/>
  <c r="P495" i="41"/>
  <c r="Q495" i="41" s="1"/>
  <c r="P496" i="41"/>
  <c r="P497" i="41"/>
  <c r="P498" i="41"/>
  <c r="P499" i="41"/>
  <c r="Q499" i="41" s="1"/>
  <c r="P500" i="41"/>
  <c r="Q500" i="41"/>
  <c r="Q498" i="41"/>
  <c r="Q496" i="41"/>
  <c r="Q494" i="41"/>
  <c r="Q492" i="41"/>
  <c r="Q490" i="41"/>
  <c r="Q488" i="41"/>
  <c r="Q487" i="41"/>
  <c r="Q484" i="41"/>
  <c r="Q483" i="41"/>
  <c r="Q482" i="41"/>
  <c r="Q480" i="41"/>
  <c r="Q476" i="41"/>
  <c r="Q474" i="41"/>
  <c r="Q472" i="41"/>
  <c r="Q471" i="41"/>
  <c r="Q470" i="41"/>
  <c r="Q468" i="41"/>
  <c r="Q466" i="41"/>
  <c r="Q464" i="41"/>
  <c r="Q460" i="41"/>
  <c r="Q458" i="41"/>
  <c r="Q456" i="41"/>
  <c r="Q452" i="41"/>
  <c r="Q450" i="41"/>
  <c r="Q448" i="41"/>
  <c r="Q444" i="41"/>
  <c r="Q442" i="41"/>
  <c r="Q440" i="41"/>
  <c r="Q438" i="41"/>
  <c r="Q436" i="41"/>
  <c r="Q434" i="41"/>
  <c r="Q432" i="41"/>
  <c r="Q430" i="41"/>
  <c r="Q428" i="41"/>
  <c r="Q426" i="41"/>
  <c r="Q424" i="41"/>
  <c r="Q422" i="41"/>
  <c r="Q420" i="41"/>
  <c r="Q418" i="41"/>
  <c r="Q416" i="41"/>
  <c r="Q414" i="41"/>
  <c r="Q412" i="41"/>
  <c r="Q410" i="41"/>
  <c r="Q408" i="41"/>
  <c r="Q406" i="41"/>
  <c r="Q404" i="41"/>
  <c r="Q402" i="41"/>
  <c r="Q400" i="41"/>
  <c r="Q398" i="41"/>
  <c r="Q396" i="41"/>
  <c r="Q394" i="41"/>
  <c r="Q392" i="41"/>
  <c r="Q390" i="41"/>
  <c r="Q388" i="41"/>
  <c r="Q386" i="41"/>
  <c r="Q385" i="41"/>
  <c r="Q384" i="41"/>
  <c r="Q383" i="41"/>
  <c r="Q382" i="41"/>
  <c r="Q381" i="41"/>
  <c r="Q380" i="41"/>
  <c r="Q378" i="41"/>
  <c r="Q376" i="41"/>
  <c r="Q374" i="41"/>
  <c r="Q372" i="41"/>
  <c r="Q370" i="41"/>
  <c r="Q368" i="41"/>
  <c r="Q366" i="41"/>
  <c r="Q364" i="41"/>
  <c r="Q362" i="41"/>
  <c r="Q360" i="41"/>
  <c r="Q358" i="41"/>
  <c r="Q356" i="41"/>
  <c r="Q354" i="41"/>
  <c r="Q352" i="41"/>
  <c r="Q350" i="41"/>
  <c r="Q348" i="41"/>
  <c r="Q346" i="41"/>
  <c r="Q344" i="41"/>
  <c r="Q342" i="41"/>
  <c r="Q340" i="41"/>
  <c r="Q338" i="41"/>
  <c r="Q336" i="41"/>
  <c r="Q335" i="41"/>
  <c r="Q334" i="41"/>
  <c r="Q333" i="41"/>
  <c r="Q332" i="41"/>
  <c r="Q331" i="41"/>
  <c r="Q330" i="41"/>
  <c r="Q328" i="41"/>
  <c r="Q326" i="41"/>
  <c r="Q324" i="41"/>
  <c r="Q322" i="41"/>
  <c r="Q320" i="41"/>
  <c r="Q318" i="41"/>
  <c r="Q316" i="41"/>
  <c r="Q314" i="41"/>
  <c r="Q312" i="41"/>
  <c r="Q310" i="41"/>
  <c r="Q308" i="41"/>
  <c r="Q306" i="41"/>
  <c r="Q304" i="41"/>
  <c r="Q302" i="41"/>
  <c r="Q300" i="41"/>
  <c r="Q298" i="41"/>
  <c r="Q296" i="41"/>
  <c r="Q294" i="41"/>
  <c r="Q292" i="41"/>
  <c r="Q290" i="41"/>
  <c r="Q288" i="41"/>
  <c r="Q286" i="41"/>
  <c r="Q284" i="41"/>
  <c r="Q282" i="41"/>
  <c r="Q280" i="41"/>
  <c r="Q278" i="41"/>
  <c r="Q276" i="41"/>
  <c r="Q274" i="41"/>
  <c r="Q273" i="41"/>
  <c r="Q272" i="41"/>
  <c r="Q271" i="41"/>
  <c r="Q270" i="41"/>
  <c r="Q269" i="41"/>
  <c r="Q268" i="41"/>
  <c r="Q266" i="41"/>
  <c r="Q264" i="41"/>
  <c r="Q262" i="41"/>
  <c r="Q260" i="41"/>
  <c r="Q258" i="41"/>
  <c r="Q256" i="41"/>
  <c r="Q254" i="41"/>
  <c r="Q252" i="41"/>
  <c r="Q250" i="41"/>
  <c r="Q248" i="41"/>
  <c r="Q246" i="41"/>
  <c r="Q244" i="41"/>
  <c r="Q242" i="41"/>
  <c r="Q240" i="41"/>
  <c r="Q238" i="41"/>
  <c r="Q236" i="41"/>
  <c r="Q234" i="41"/>
  <c r="Q232" i="41"/>
  <c r="Q230" i="41"/>
  <c r="Q228" i="41"/>
  <c r="Q226" i="41"/>
  <c r="Q224" i="41"/>
  <c r="Q222" i="41"/>
  <c r="Q220" i="41"/>
  <c r="Q218" i="41"/>
  <c r="Q216" i="41"/>
  <c r="Q214" i="41"/>
  <c r="Q212" i="41"/>
  <c r="Q210" i="41"/>
  <c r="Q208" i="41"/>
  <c r="Q206" i="41"/>
  <c r="Q204" i="41"/>
  <c r="Q202" i="41"/>
  <c r="Q200" i="41"/>
  <c r="Q196" i="41"/>
  <c r="Q194" i="41"/>
  <c r="Q192" i="41"/>
  <c r="Q190" i="41"/>
  <c r="Q188" i="41"/>
  <c r="Q186" i="41"/>
  <c r="Q184" i="41"/>
  <c r="Q180" i="41"/>
  <c r="Q176" i="41"/>
  <c r="Q174" i="41"/>
  <c r="Q172" i="41"/>
  <c r="Q170" i="41"/>
  <c r="Q168" i="41"/>
  <c r="Q166" i="41"/>
  <c r="Q164" i="41"/>
  <c r="Q160" i="41"/>
  <c r="Q158" i="41"/>
  <c r="Q156" i="41"/>
  <c r="Q152" i="41"/>
  <c r="Q148" i="41"/>
  <c r="Q144" i="41"/>
  <c r="Q140" i="41"/>
  <c r="Q138" i="41"/>
  <c r="Q135" i="41"/>
  <c r="Q134" i="41"/>
  <c r="Q133" i="41"/>
  <c r="Q130" i="41"/>
  <c r="Q129" i="41"/>
  <c r="Q126" i="41"/>
  <c r="Q123" i="41"/>
  <c r="Q122" i="41"/>
  <c r="Q121" i="41"/>
  <c r="Q118" i="41"/>
  <c r="Q117" i="41"/>
  <c r="Q114" i="41"/>
  <c r="Q111" i="41"/>
  <c r="Q110" i="41"/>
  <c r="Q109" i="41"/>
  <c r="Q106" i="41"/>
  <c r="Q103" i="41"/>
  <c r="Q102" i="41"/>
  <c r="Q101" i="41"/>
  <c r="Q98" i="41"/>
  <c r="Q95" i="41"/>
  <c r="Q94" i="41"/>
  <c r="Q93" i="41"/>
  <c r="Q90" i="41"/>
  <c r="Q87" i="41"/>
  <c r="Q86" i="41"/>
  <c r="Q85" i="41"/>
  <c r="Q82" i="41"/>
  <c r="Q79" i="41"/>
  <c r="Q78" i="41"/>
  <c r="Q77" i="41"/>
  <c r="Q76" i="41"/>
  <c r="Q75" i="41"/>
  <c r="Q74" i="41"/>
  <c r="Q73" i="41"/>
  <c r="Q72" i="41"/>
  <c r="Q71" i="41"/>
  <c r="Q68" i="41"/>
  <c r="Q66" i="41"/>
  <c r="Q64" i="41"/>
  <c r="Q61" i="41"/>
  <c r="Q60" i="41"/>
  <c r="Q59" i="41"/>
  <c r="Q58" i="41"/>
  <c r="Q57" i="41"/>
  <c r="Q56" i="41"/>
  <c r="Q55" i="41"/>
  <c r="Q52" i="41"/>
  <c r="Q50" i="41"/>
  <c r="Q48" i="41"/>
  <c r="Q45" i="41"/>
  <c r="Q44" i="41"/>
  <c r="Q43" i="41"/>
  <c r="Q42" i="41"/>
  <c r="Q41" i="41"/>
  <c r="Q40" i="41"/>
  <c r="Q39" i="41"/>
  <c r="Q36" i="41"/>
  <c r="Q34" i="41"/>
  <c r="Q32" i="41"/>
  <c r="Q29" i="41"/>
  <c r="Q28" i="41"/>
  <c r="Q24" i="41"/>
  <c r="Q20" i="41"/>
  <c r="Q16" i="41"/>
  <c r="Q14" i="41"/>
  <c r="Q12" i="41"/>
  <c r="Q18" i="41" l="1"/>
  <c r="Q22" i="41"/>
  <c r="Q26" i="41"/>
  <c r="Q30" i="41"/>
  <c r="Q38" i="41"/>
  <c r="Q46" i="41"/>
  <c r="Q54" i="41"/>
  <c r="Q62" i="41"/>
  <c r="Q70" i="41"/>
  <c r="Q80" i="41"/>
  <c r="Q84" i="41"/>
  <c r="Q88" i="41"/>
  <c r="Q92" i="41"/>
  <c r="Q96" i="41"/>
  <c r="Q100" i="41"/>
  <c r="Q104" i="41"/>
  <c r="Q108" i="41"/>
  <c r="Q112" i="41"/>
  <c r="Q116" i="41"/>
  <c r="Q120" i="41"/>
  <c r="Q124" i="41"/>
  <c r="Q128" i="41"/>
  <c r="Q132" i="41"/>
  <c r="Q136" i="41"/>
  <c r="Q142" i="41"/>
  <c r="Q146" i="41"/>
  <c r="Q150" i="41"/>
  <c r="Q154" i="41"/>
  <c r="Q162" i="41"/>
  <c r="Q178" i="41"/>
  <c r="Q182" i="41"/>
  <c r="Q198" i="41"/>
  <c r="Q203" i="41"/>
  <c r="Q211" i="41"/>
  <c r="Q235" i="41"/>
  <c r="Q243" i="41"/>
  <c r="Q251" i="41"/>
  <c r="Q259" i="41"/>
  <c r="Q267" i="41"/>
  <c r="Q275" i="41"/>
  <c r="Q283" i="41"/>
  <c r="Q315" i="41"/>
  <c r="Q411" i="41"/>
  <c r="Q317" i="41"/>
  <c r="Q321" i="41"/>
  <c r="Q329" i="41"/>
  <c r="Q337" i="41"/>
  <c r="Q345" i="41"/>
  <c r="Q349" i="41"/>
  <c r="Q353" i="41"/>
  <c r="Q357" i="41"/>
  <c r="Q371" i="41"/>
  <c r="Q379" i="41"/>
  <c r="Q387" i="41"/>
  <c r="Q395" i="41"/>
  <c r="Q403" i="41"/>
  <c r="Q419" i="41"/>
  <c r="Q427" i="41"/>
  <c r="Q435" i="41"/>
  <c r="Q443" i="41"/>
  <c r="Q446" i="41"/>
  <c r="Q454" i="41"/>
  <c r="Q462" i="41"/>
  <c r="Q478" i="41"/>
  <c r="Q486" i="41"/>
  <c r="Q11" i="41"/>
  <c r="T11" i="41" s="1"/>
  <c r="T12" i="41" s="1"/>
  <c r="T13" i="41" s="1"/>
  <c r="T14" i="41" s="1"/>
  <c r="Q13" i="41"/>
  <c r="Q15" i="41"/>
  <c r="Q17" i="41"/>
  <c r="Q19" i="41"/>
  <c r="Q21" i="41"/>
  <c r="Q23" i="41"/>
  <c r="Q25" i="41"/>
  <c r="Q27" i="41"/>
  <c r="Q445" i="41"/>
  <c r="Q449" i="41"/>
  <c r="Q453" i="41"/>
  <c r="Q457" i="41"/>
  <c r="Q461" i="41"/>
  <c r="Q465" i="41"/>
  <c r="Q469" i="41"/>
  <c r="Q473" i="41"/>
  <c r="Q477" i="41"/>
  <c r="Q481" i="41"/>
  <c r="Q485" i="41"/>
  <c r="Q489" i="41"/>
  <c r="Q493" i="41"/>
  <c r="Q497" i="41"/>
  <c r="P14" i="46"/>
  <c r="T15" i="41" l="1"/>
  <c r="T16" i="41" s="1"/>
  <c r="T17" i="41" s="1"/>
  <c r="T18" i="41" s="1"/>
  <c r="T19" i="41" s="1"/>
  <c r="T20" i="41" s="1"/>
  <c r="T21" i="41" s="1"/>
  <c r="T22" i="41" s="1"/>
  <c r="T23" i="41" s="1"/>
  <c r="T24" i="41" s="1"/>
  <c r="T25" i="41" s="1"/>
  <c r="T26" i="41" s="1"/>
  <c r="T27" i="41" s="1"/>
  <c r="T28" i="41" s="1"/>
  <c r="T29" i="41" s="1"/>
  <c r="T30" i="41" s="1"/>
  <c r="T31" i="41" s="1"/>
  <c r="T32" i="41" s="1"/>
  <c r="T33" i="41" s="1"/>
  <c r="T34" i="41" s="1"/>
  <c r="T35" i="41" s="1"/>
  <c r="T36" i="41" s="1"/>
  <c r="T37" i="41" s="1"/>
  <c r="T38" i="41" s="1"/>
  <c r="T39" i="41" s="1"/>
  <c r="T40" i="41" s="1"/>
  <c r="T41" i="41" s="1"/>
  <c r="T42" i="41" s="1"/>
  <c r="T43" i="41" s="1"/>
  <c r="T44" i="41" s="1"/>
  <c r="T45" i="41" s="1"/>
  <c r="T46" i="41" s="1"/>
  <c r="T47" i="41" s="1"/>
  <c r="T48" i="41" s="1"/>
  <c r="T49" i="41" s="1"/>
  <c r="T50" i="41" s="1"/>
  <c r="T51" i="41" s="1"/>
  <c r="T52" i="41" s="1"/>
  <c r="T53" i="41" s="1"/>
  <c r="T54" i="41" s="1"/>
  <c r="T55" i="41" s="1"/>
  <c r="T56" i="41" s="1"/>
  <c r="T57" i="41" s="1"/>
  <c r="T58" i="41" s="1"/>
  <c r="T59" i="41" s="1"/>
  <c r="T60" i="41" s="1"/>
  <c r="T61" i="41" s="1"/>
  <c r="T62" i="41" s="1"/>
  <c r="T63" i="41" s="1"/>
  <c r="T64" i="41" s="1"/>
  <c r="T65" i="41" s="1"/>
  <c r="T66" i="41" s="1"/>
  <c r="T67" i="41" s="1"/>
  <c r="T68" i="41" s="1"/>
  <c r="T69" i="41" s="1"/>
  <c r="T70" i="41" s="1"/>
  <c r="T71" i="41" s="1"/>
  <c r="T72" i="41" s="1"/>
  <c r="T73" i="41" s="1"/>
  <c r="T74" i="41" s="1"/>
  <c r="T75" i="41" s="1"/>
  <c r="T76" i="41" s="1"/>
  <c r="T77" i="41" s="1"/>
  <c r="T78" i="41" s="1"/>
  <c r="T79" i="41" s="1"/>
  <c r="T80" i="41" s="1"/>
  <c r="T81" i="41" s="1"/>
  <c r="T82" i="41" s="1"/>
  <c r="T83" i="41" s="1"/>
  <c r="T84" i="41" s="1"/>
  <c r="T85" i="41" s="1"/>
  <c r="T86" i="41" s="1"/>
  <c r="T87" i="41" s="1"/>
  <c r="T88" i="41" s="1"/>
  <c r="T89" i="41" s="1"/>
  <c r="T90" i="41" s="1"/>
  <c r="T91" i="41" s="1"/>
  <c r="T92" i="41" s="1"/>
  <c r="T93" i="41" s="1"/>
  <c r="T94" i="41" s="1"/>
  <c r="T95" i="41" s="1"/>
  <c r="T96" i="41" s="1"/>
  <c r="T97" i="41" s="1"/>
  <c r="T98" i="41" s="1"/>
  <c r="T99" i="41" s="1"/>
  <c r="T100" i="41" s="1"/>
  <c r="T101" i="41" s="1"/>
  <c r="T102" i="41" s="1"/>
  <c r="T103" i="41" s="1"/>
  <c r="T104" i="41" s="1"/>
  <c r="T105" i="41" s="1"/>
  <c r="T106" i="41" s="1"/>
  <c r="T107" i="41" s="1"/>
  <c r="T108" i="41" s="1"/>
  <c r="T109" i="41" s="1"/>
  <c r="T110" i="41" s="1"/>
  <c r="T111" i="41" s="1"/>
  <c r="T112" i="41" s="1"/>
  <c r="T113" i="41" s="1"/>
  <c r="T114" i="41" s="1"/>
  <c r="T115" i="41" s="1"/>
  <c r="T116" i="41" s="1"/>
  <c r="T117" i="41" s="1"/>
  <c r="T118" i="41" s="1"/>
  <c r="T119" i="41" s="1"/>
  <c r="T120" i="41" s="1"/>
  <c r="T121" i="41" s="1"/>
  <c r="T122" i="41" s="1"/>
  <c r="T123" i="41" s="1"/>
  <c r="T124" i="41" s="1"/>
  <c r="T125" i="41" s="1"/>
  <c r="T126" i="41" s="1"/>
  <c r="T127" i="41" s="1"/>
  <c r="T128" i="41" s="1"/>
  <c r="T129" i="41" s="1"/>
  <c r="T130" i="41" s="1"/>
  <c r="T131" i="41" s="1"/>
  <c r="T132" i="41" s="1"/>
  <c r="T133" i="41" s="1"/>
  <c r="T134" i="41" s="1"/>
  <c r="T135" i="41" s="1"/>
  <c r="T136" i="41" s="1"/>
  <c r="T137" i="41" s="1"/>
  <c r="T138" i="41" s="1"/>
  <c r="T139" i="41" s="1"/>
  <c r="T140" i="41" s="1"/>
  <c r="T141" i="41" s="1"/>
  <c r="T142" i="41" s="1"/>
  <c r="T143" i="41" s="1"/>
  <c r="T144" i="41" s="1"/>
  <c r="T145" i="41" s="1"/>
  <c r="T146" i="41" s="1"/>
  <c r="T147" i="41" s="1"/>
  <c r="T148" i="41" s="1"/>
  <c r="T149" i="41" s="1"/>
  <c r="T150" i="41" s="1"/>
  <c r="T151" i="41" s="1"/>
  <c r="T152" i="41" s="1"/>
  <c r="T153" i="41" s="1"/>
  <c r="T154" i="41" s="1"/>
  <c r="T155" i="41" s="1"/>
  <c r="T156" i="41" s="1"/>
  <c r="T157" i="41" s="1"/>
  <c r="T158" i="41" s="1"/>
  <c r="T159" i="41" s="1"/>
  <c r="T160" i="41" s="1"/>
  <c r="T161" i="41" s="1"/>
  <c r="T162" i="41" s="1"/>
  <c r="T163" i="41" s="1"/>
  <c r="T164" i="41" s="1"/>
  <c r="T165" i="41" s="1"/>
  <c r="T166" i="41" s="1"/>
  <c r="T167" i="41" s="1"/>
  <c r="T168" i="41" s="1"/>
  <c r="T169" i="41" s="1"/>
  <c r="T170" i="41" s="1"/>
  <c r="T171" i="41" s="1"/>
  <c r="T172" i="41" s="1"/>
  <c r="T173" i="41" s="1"/>
  <c r="T174" i="41" s="1"/>
  <c r="T175" i="41" s="1"/>
  <c r="T176" i="41" s="1"/>
  <c r="T177" i="41" s="1"/>
  <c r="T178" i="41" s="1"/>
  <c r="T179" i="41" s="1"/>
  <c r="T180" i="41" s="1"/>
  <c r="T181" i="41" s="1"/>
  <c r="T182" i="41" s="1"/>
  <c r="T183" i="41" s="1"/>
  <c r="T184" i="41" s="1"/>
  <c r="T185" i="41" s="1"/>
  <c r="T186" i="41" s="1"/>
  <c r="T187" i="41" s="1"/>
  <c r="T188" i="41" s="1"/>
  <c r="T189" i="41" s="1"/>
  <c r="T190" i="41" s="1"/>
  <c r="T191" i="41" s="1"/>
  <c r="T192" i="41" s="1"/>
  <c r="T193" i="41" s="1"/>
  <c r="T194" i="41" s="1"/>
  <c r="T195" i="41" s="1"/>
  <c r="T196" i="41" s="1"/>
  <c r="T197" i="41" s="1"/>
  <c r="T198" i="41" s="1"/>
  <c r="T199" i="41" s="1"/>
  <c r="T200" i="41" s="1"/>
  <c r="T201" i="41" s="1"/>
  <c r="T202" i="41" s="1"/>
  <c r="T203" i="41" s="1"/>
  <c r="T204" i="41" s="1"/>
  <c r="T205" i="41" s="1"/>
  <c r="T206" i="41" s="1"/>
  <c r="T207" i="41" s="1"/>
  <c r="T208" i="41" s="1"/>
  <c r="T209" i="41" s="1"/>
  <c r="T210" i="41" s="1"/>
  <c r="T211" i="41" s="1"/>
  <c r="T212" i="41" s="1"/>
  <c r="T213" i="41" s="1"/>
  <c r="T214" i="41" s="1"/>
  <c r="T215" i="41" s="1"/>
  <c r="T216" i="41" s="1"/>
  <c r="T217" i="41" s="1"/>
  <c r="T218" i="41" s="1"/>
  <c r="T219" i="41" s="1"/>
  <c r="T220" i="41" s="1"/>
  <c r="T221" i="41" s="1"/>
  <c r="T222" i="41" s="1"/>
  <c r="T223" i="41" s="1"/>
  <c r="T224" i="41" s="1"/>
  <c r="T225" i="41" s="1"/>
  <c r="T226" i="41" s="1"/>
  <c r="T227" i="41" s="1"/>
  <c r="T228" i="41" s="1"/>
  <c r="T229" i="41" s="1"/>
  <c r="T230" i="41" s="1"/>
  <c r="T231" i="41" s="1"/>
  <c r="T232" i="41" s="1"/>
  <c r="T233" i="41" s="1"/>
  <c r="T234" i="41" s="1"/>
  <c r="T235" i="41" s="1"/>
  <c r="T236" i="41" s="1"/>
  <c r="T237" i="41" s="1"/>
  <c r="T238" i="41" s="1"/>
  <c r="T239" i="41" s="1"/>
  <c r="T240" i="41" s="1"/>
  <c r="T241" i="41" s="1"/>
  <c r="T242" i="41" s="1"/>
  <c r="T243" i="41" s="1"/>
  <c r="T244" i="41" s="1"/>
  <c r="T245" i="41" s="1"/>
  <c r="T246" i="41" s="1"/>
  <c r="T247" i="41" s="1"/>
  <c r="T248" i="41" s="1"/>
  <c r="T249" i="41" s="1"/>
  <c r="T250" i="41" s="1"/>
  <c r="T251" i="41" s="1"/>
  <c r="T252" i="41" s="1"/>
  <c r="T253" i="41" s="1"/>
  <c r="T254" i="41" s="1"/>
  <c r="T255" i="41" s="1"/>
  <c r="T256" i="41" s="1"/>
  <c r="T257" i="41" s="1"/>
  <c r="T258" i="41" s="1"/>
  <c r="T259" i="41" s="1"/>
  <c r="T260" i="41" s="1"/>
  <c r="T261" i="41" s="1"/>
  <c r="T262" i="41" s="1"/>
  <c r="T263" i="41" s="1"/>
  <c r="T264" i="41" s="1"/>
  <c r="T265" i="41" s="1"/>
  <c r="T266" i="41" s="1"/>
  <c r="T267" i="41" s="1"/>
  <c r="T268" i="41" s="1"/>
  <c r="T269" i="41" s="1"/>
  <c r="T270" i="41" s="1"/>
  <c r="T271" i="41" s="1"/>
  <c r="T272" i="41" s="1"/>
  <c r="T273" i="41" s="1"/>
  <c r="T274" i="41" s="1"/>
  <c r="T275" i="41" s="1"/>
  <c r="T276" i="41" s="1"/>
  <c r="T277" i="41" s="1"/>
  <c r="T278" i="41" s="1"/>
  <c r="T279" i="41" s="1"/>
  <c r="T280" i="41" s="1"/>
  <c r="T281" i="41" s="1"/>
  <c r="T282" i="41" s="1"/>
  <c r="T283" i="41" s="1"/>
  <c r="T284" i="41" s="1"/>
  <c r="T285" i="41" s="1"/>
  <c r="T286" i="41" s="1"/>
  <c r="T287" i="41" s="1"/>
  <c r="T288" i="41" s="1"/>
  <c r="T289" i="41" s="1"/>
  <c r="T290" i="41" s="1"/>
  <c r="T291" i="41" s="1"/>
  <c r="T292" i="41" s="1"/>
  <c r="T293" i="41" s="1"/>
  <c r="T294" i="41" s="1"/>
  <c r="T295" i="41" s="1"/>
  <c r="T296" i="41" s="1"/>
  <c r="T297" i="41" s="1"/>
  <c r="T298" i="41" s="1"/>
  <c r="T299" i="41" s="1"/>
  <c r="T300" i="41" s="1"/>
  <c r="T301" i="41" s="1"/>
  <c r="T302" i="41" s="1"/>
  <c r="T303" i="41" s="1"/>
  <c r="T304" i="41" s="1"/>
  <c r="T305" i="41" s="1"/>
  <c r="T306" i="41" s="1"/>
  <c r="T307" i="41" s="1"/>
  <c r="T308" i="41" s="1"/>
  <c r="T309" i="41" s="1"/>
  <c r="T310" i="41" s="1"/>
  <c r="T311" i="41" s="1"/>
  <c r="T312" i="41" s="1"/>
  <c r="T313" i="41" s="1"/>
  <c r="T314" i="41" s="1"/>
  <c r="T315" i="41" s="1"/>
  <c r="T316" i="41" s="1"/>
  <c r="T317" i="41" s="1"/>
  <c r="T318" i="41" s="1"/>
  <c r="T319" i="41" s="1"/>
  <c r="T320" i="41" s="1"/>
  <c r="T321" i="41" s="1"/>
  <c r="T322" i="41" s="1"/>
  <c r="T323" i="41" s="1"/>
  <c r="T324" i="41" s="1"/>
  <c r="T325" i="41" s="1"/>
  <c r="T326" i="41" s="1"/>
  <c r="T327" i="41" s="1"/>
  <c r="T328" i="41" s="1"/>
  <c r="T329" i="41" s="1"/>
  <c r="T330" i="41" s="1"/>
  <c r="T331" i="41" s="1"/>
  <c r="T332" i="41" s="1"/>
  <c r="T333" i="41" s="1"/>
  <c r="T334" i="41" s="1"/>
  <c r="T335" i="41" s="1"/>
  <c r="T336" i="41" s="1"/>
  <c r="T337" i="41" s="1"/>
  <c r="T338" i="41" s="1"/>
  <c r="T339" i="41" s="1"/>
  <c r="T340" i="41" s="1"/>
  <c r="T341" i="41" s="1"/>
  <c r="T342" i="41" s="1"/>
  <c r="T343" i="41" s="1"/>
  <c r="T344" i="41" s="1"/>
  <c r="T345" i="41" s="1"/>
  <c r="T346" i="41" s="1"/>
  <c r="T347" i="41" s="1"/>
  <c r="T348" i="41" s="1"/>
  <c r="T349" i="41" s="1"/>
  <c r="T350" i="41" s="1"/>
  <c r="T351" i="41" s="1"/>
  <c r="T352" i="41" s="1"/>
  <c r="T353" i="41" s="1"/>
  <c r="T354" i="41" s="1"/>
  <c r="T355" i="41" s="1"/>
  <c r="T356" i="41" s="1"/>
  <c r="T357" i="41" s="1"/>
  <c r="T358" i="41" s="1"/>
  <c r="T359" i="41" s="1"/>
  <c r="T360" i="41" s="1"/>
  <c r="T361" i="41" s="1"/>
  <c r="T362" i="41" s="1"/>
  <c r="T363" i="41" s="1"/>
  <c r="T364" i="41" s="1"/>
  <c r="T365" i="41" s="1"/>
  <c r="T366" i="41" s="1"/>
  <c r="T367" i="41" s="1"/>
  <c r="T368" i="41" s="1"/>
  <c r="T369" i="41" s="1"/>
  <c r="T370" i="41" s="1"/>
  <c r="T371" i="41" s="1"/>
  <c r="T372" i="41" s="1"/>
  <c r="T373" i="41" s="1"/>
  <c r="T374" i="41" s="1"/>
  <c r="T375" i="41" s="1"/>
  <c r="T376" i="41" s="1"/>
  <c r="T377" i="41" s="1"/>
  <c r="T378" i="41" s="1"/>
  <c r="T379" i="41" s="1"/>
  <c r="T380" i="41" s="1"/>
  <c r="T381" i="41" s="1"/>
  <c r="T382" i="41" s="1"/>
  <c r="T383" i="41" s="1"/>
  <c r="T384" i="41" s="1"/>
  <c r="T385" i="41" s="1"/>
  <c r="T386" i="41" s="1"/>
  <c r="T387" i="41" s="1"/>
  <c r="T388" i="41" s="1"/>
  <c r="T389" i="41" s="1"/>
  <c r="T390" i="41" s="1"/>
  <c r="T391" i="41" s="1"/>
  <c r="T392" i="41" s="1"/>
  <c r="T393" i="41" s="1"/>
  <c r="T394" i="41" s="1"/>
  <c r="T395" i="41" s="1"/>
  <c r="T396" i="41" s="1"/>
  <c r="T397" i="41" s="1"/>
  <c r="T398" i="41" s="1"/>
  <c r="T399" i="41" s="1"/>
  <c r="T400" i="41" s="1"/>
  <c r="T401" i="41" s="1"/>
  <c r="T402" i="41" s="1"/>
  <c r="T403" i="41" s="1"/>
  <c r="T404" i="41" s="1"/>
  <c r="T405" i="41" s="1"/>
  <c r="T406" i="41" s="1"/>
  <c r="T407" i="41" s="1"/>
  <c r="T408" i="41" s="1"/>
  <c r="T409" i="41" s="1"/>
  <c r="T410" i="41" s="1"/>
  <c r="T411" i="41" s="1"/>
  <c r="T412" i="41" s="1"/>
  <c r="T413" i="41" s="1"/>
  <c r="T414" i="41" s="1"/>
  <c r="T415" i="41" s="1"/>
  <c r="T416" i="41" s="1"/>
  <c r="T417" i="41" s="1"/>
  <c r="T418" i="41" s="1"/>
  <c r="T419" i="41" s="1"/>
  <c r="T420" i="41" s="1"/>
  <c r="T421" i="41" s="1"/>
  <c r="T422" i="41" s="1"/>
  <c r="T423" i="41" s="1"/>
  <c r="T424" i="41" s="1"/>
  <c r="T425" i="41" s="1"/>
  <c r="T426" i="41" s="1"/>
  <c r="T427" i="41" s="1"/>
  <c r="T428" i="41" s="1"/>
  <c r="T429" i="41" s="1"/>
  <c r="T430" i="41" s="1"/>
  <c r="T431" i="41" s="1"/>
  <c r="T432" i="41" s="1"/>
  <c r="T433" i="41" s="1"/>
  <c r="T434" i="41" s="1"/>
  <c r="T435" i="41" s="1"/>
  <c r="T436" i="41" s="1"/>
  <c r="T437" i="41" s="1"/>
  <c r="T438" i="41" s="1"/>
  <c r="T439" i="41" s="1"/>
  <c r="T440" i="41" s="1"/>
  <c r="T441" i="41" s="1"/>
  <c r="T442" i="41" s="1"/>
  <c r="T443" i="41" s="1"/>
  <c r="T444" i="41" s="1"/>
  <c r="T445" i="41" s="1"/>
  <c r="T446" i="41" s="1"/>
  <c r="T447" i="41" s="1"/>
  <c r="T448" i="41" s="1"/>
  <c r="T449" i="41" s="1"/>
  <c r="T450" i="41" s="1"/>
  <c r="T451" i="41" s="1"/>
  <c r="T452" i="41" s="1"/>
  <c r="T453" i="41" s="1"/>
  <c r="T454" i="41" s="1"/>
  <c r="T455" i="41" s="1"/>
  <c r="T456" i="41" s="1"/>
  <c r="T457" i="41" s="1"/>
  <c r="T458" i="41" s="1"/>
  <c r="T459" i="41" s="1"/>
  <c r="T460" i="41" s="1"/>
  <c r="T461" i="41" s="1"/>
  <c r="T462" i="41" s="1"/>
  <c r="T463" i="41" s="1"/>
  <c r="T464" i="41" s="1"/>
  <c r="T465" i="41" s="1"/>
  <c r="T466" i="41" s="1"/>
  <c r="T467" i="41" s="1"/>
  <c r="T468" i="41" s="1"/>
  <c r="T469" i="41" s="1"/>
  <c r="T470" i="41" s="1"/>
  <c r="T471" i="41" s="1"/>
  <c r="T472" i="41" s="1"/>
  <c r="T473" i="41" s="1"/>
  <c r="T474" i="41" s="1"/>
  <c r="T475" i="41" s="1"/>
  <c r="T476" i="41" s="1"/>
  <c r="T477" i="41" s="1"/>
  <c r="T478" i="41" s="1"/>
  <c r="T479" i="41" s="1"/>
  <c r="T480" i="41" s="1"/>
  <c r="T481" i="41" s="1"/>
  <c r="T482" i="41" s="1"/>
  <c r="T483" i="41" s="1"/>
  <c r="T484" i="41" s="1"/>
  <c r="T485" i="41" s="1"/>
  <c r="T486" i="41" s="1"/>
  <c r="T487" i="41" s="1"/>
  <c r="T488" i="41" s="1"/>
  <c r="T489" i="41" s="1"/>
  <c r="T490" i="41" s="1"/>
  <c r="T491" i="41" s="1"/>
  <c r="T492" i="41" s="1"/>
  <c r="T493" i="41" s="1"/>
  <c r="T494" i="41" s="1"/>
  <c r="T495" i="41" s="1"/>
  <c r="T496" i="41" s="1"/>
  <c r="T497" i="41" s="1"/>
  <c r="T498" i="41" s="1"/>
  <c r="T499" i="41" s="1"/>
  <c r="T500" i="41" s="1"/>
  <c r="P13" i="46"/>
  <c r="O14" i="52" l="1"/>
  <c r="E4" i="52"/>
  <c r="E139" i="14"/>
  <c r="E128" i="14"/>
  <c r="E124" i="14"/>
  <c r="E123" i="14"/>
  <c r="E126" i="14"/>
  <c r="E121" i="14"/>
  <c r="O120" i="14"/>
  <c r="O121" i="14" s="1"/>
  <c r="L120" i="14"/>
  <c r="L121" i="14" s="1"/>
  <c r="L123" i="14" s="1"/>
  <c r="O16" i="52" l="1"/>
  <c r="O17" i="52" s="1"/>
  <c r="O15" i="52"/>
  <c r="O19" i="52"/>
  <c r="O122" i="14"/>
  <c r="O123" i="14" s="1"/>
  <c r="O125" i="14" s="1"/>
  <c r="L14" i="52"/>
  <c r="L15" i="52" s="1"/>
  <c r="L17" i="52" s="1"/>
  <c r="H3" i="52" l="1"/>
  <c r="H4" i="52" s="1"/>
  <c r="H5" i="52" s="1"/>
  <c r="H6" i="52" s="1"/>
  <c r="H7" i="52" s="1"/>
  <c r="H8" i="52" s="1"/>
  <c r="H9" i="52" s="1"/>
  <c r="H10" i="52" s="1"/>
  <c r="H11" i="52" s="1"/>
  <c r="H12" i="52" s="1"/>
  <c r="H13" i="52" s="1"/>
  <c r="H14" i="52" s="1"/>
  <c r="H15" i="52" s="1"/>
  <c r="H16" i="52" s="1"/>
  <c r="H17" i="52" s="1"/>
  <c r="H18" i="52" s="1"/>
  <c r="H19" i="52" s="1"/>
  <c r="H20" i="52" s="1"/>
  <c r="H21" i="52" s="1"/>
  <c r="H22" i="52" s="1"/>
  <c r="H23" i="52" s="1"/>
  <c r="H24" i="52" s="1"/>
  <c r="H25" i="52" s="1"/>
  <c r="H26" i="52" s="1"/>
  <c r="H27" i="52" s="1"/>
  <c r="H28" i="52" s="1"/>
  <c r="H29" i="52" s="1"/>
  <c r="H30" i="52" s="1"/>
  <c r="H31" i="52" s="1"/>
  <c r="H32" i="52" s="1"/>
  <c r="H33" i="52" s="1"/>
  <c r="H34" i="52" s="1"/>
  <c r="H35" i="52" s="1"/>
  <c r="H36" i="52" s="1"/>
  <c r="H37" i="52" s="1"/>
  <c r="H38" i="52" s="1"/>
  <c r="H39" i="52" s="1"/>
  <c r="H40" i="52" s="1"/>
  <c r="H41" i="52" s="1"/>
  <c r="H42" i="52" s="1"/>
  <c r="H43" i="52" s="1"/>
  <c r="H44" i="52" s="1"/>
  <c r="H45" i="52" s="1"/>
  <c r="H46" i="52" s="1"/>
  <c r="H47" i="52" s="1"/>
  <c r="H48" i="52" s="1"/>
  <c r="H49" i="52" s="1"/>
  <c r="H50" i="52" s="1"/>
  <c r="H51" i="52" s="1"/>
  <c r="H52" i="52" s="1"/>
  <c r="H53" i="52" s="1"/>
  <c r="H54" i="52" s="1"/>
  <c r="H55" i="52" s="1"/>
  <c r="H56" i="52" s="1"/>
  <c r="H57" i="52" s="1"/>
  <c r="H58" i="52" s="1"/>
  <c r="H59" i="52" s="1"/>
  <c r="H60" i="52" s="1"/>
  <c r="H61" i="52" s="1"/>
  <c r="H62" i="52" s="1"/>
  <c r="H63" i="52" s="1"/>
  <c r="H64" i="52" s="1"/>
  <c r="H65" i="52" s="1"/>
  <c r="H66" i="52" s="1"/>
  <c r="H67" i="52" s="1"/>
  <c r="H68" i="52" s="1"/>
  <c r="H69" i="52" s="1"/>
  <c r="H70" i="52" s="1"/>
  <c r="H71" i="52" s="1"/>
  <c r="H72" i="52" s="1"/>
  <c r="H73" i="52" s="1"/>
  <c r="H74" i="52" s="1"/>
  <c r="H75" i="52" s="1"/>
  <c r="H76" i="52" s="1"/>
  <c r="H77" i="52" s="1"/>
  <c r="H78" i="52" s="1"/>
  <c r="H79" i="52" s="1"/>
  <c r="H80" i="52" s="1"/>
  <c r="H81" i="52" s="1"/>
  <c r="H82" i="52" s="1"/>
  <c r="H83" i="52" s="1"/>
  <c r="H84" i="52" s="1"/>
  <c r="H85" i="52" s="1"/>
  <c r="H86" i="52" s="1"/>
  <c r="H87" i="52" s="1"/>
  <c r="H88" i="52" s="1"/>
  <c r="H89" i="52" s="1"/>
  <c r="H90" i="52" s="1"/>
  <c r="H91" i="52" s="1"/>
  <c r="H92" i="52" s="1"/>
  <c r="H93" i="52" s="1"/>
  <c r="H94" i="52" s="1"/>
  <c r="H95" i="52" s="1"/>
  <c r="H96" i="52" s="1"/>
  <c r="H97" i="52" s="1"/>
  <c r="H98" i="52" s="1"/>
  <c r="H99" i="52" s="1"/>
  <c r="H100" i="52" s="1"/>
  <c r="H101" i="52" s="1"/>
  <c r="H102" i="52" s="1"/>
  <c r="H103" i="52" s="1"/>
  <c r="H104" i="52" s="1"/>
  <c r="H105" i="52" s="1"/>
  <c r="H106" i="52" s="1"/>
  <c r="H107" i="52" s="1"/>
  <c r="H108" i="52" s="1"/>
  <c r="H109" i="52" s="1"/>
  <c r="H110" i="52" s="1"/>
  <c r="H111" i="52" s="1"/>
  <c r="H112" i="52" s="1"/>
  <c r="H113" i="52" s="1"/>
  <c r="H114" i="52" s="1"/>
  <c r="H115" i="52" s="1"/>
  <c r="H116" i="52" s="1"/>
  <c r="H117" i="52" s="1"/>
  <c r="H118" i="52" s="1"/>
  <c r="H119" i="52" s="1"/>
  <c r="H120" i="52" s="1"/>
  <c r="H121" i="52" s="1"/>
  <c r="H122" i="52" s="1"/>
  <c r="H123" i="52" s="1"/>
  <c r="H124" i="52" s="1"/>
  <c r="H125" i="52" s="1"/>
  <c r="H126" i="52" s="1"/>
  <c r="H127" i="52" s="1"/>
  <c r="H128" i="52" s="1"/>
  <c r="H129" i="52" s="1"/>
  <c r="H130" i="52" s="1"/>
  <c r="H131" i="52" s="1"/>
  <c r="H132" i="52" s="1"/>
  <c r="H133" i="52" s="1"/>
  <c r="H134" i="52" s="1"/>
  <c r="H135" i="52" s="1"/>
  <c r="H136" i="52" s="1"/>
  <c r="H137" i="52" s="1"/>
  <c r="H138" i="52" s="1"/>
  <c r="H139" i="52" s="1"/>
  <c r="H140" i="52" s="1"/>
  <c r="H141" i="52" s="1"/>
  <c r="H142" i="52" s="1"/>
  <c r="H143" i="52" s="1"/>
  <c r="H144" i="52" s="1"/>
  <c r="H145" i="52" s="1"/>
  <c r="H146" i="52" s="1"/>
  <c r="H147" i="52" s="1"/>
  <c r="H148" i="52" s="1"/>
  <c r="H149" i="52" s="1"/>
  <c r="H150" i="52" s="1"/>
  <c r="H151" i="52" s="1"/>
  <c r="H152" i="52" s="1"/>
  <c r="H153" i="52" s="1"/>
  <c r="H154" i="52" s="1"/>
  <c r="H155" i="52" s="1"/>
  <c r="H156" i="52" s="1"/>
  <c r="H157" i="52" s="1"/>
  <c r="H158" i="52" s="1"/>
  <c r="H159" i="52" s="1"/>
  <c r="H160" i="52" s="1"/>
  <c r="H161" i="52" s="1"/>
  <c r="H162" i="52" s="1"/>
  <c r="H163" i="52" s="1"/>
  <c r="H164" i="52" s="1"/>
  <c r="H165" i="52" s="1"/>
  <c r="H166" i="52" s="1"/>
  <c r="H167" i="52" s="1"/>
  <c r="H168" i="52" s="1"/>
  <c r="H169" i="52" s="1"/>
  <c r="H170" i="52" s="1"/>
  <c r="H171" i="52" s="1"/>
  <c r="H172" i="52" s="1"/>
  <c r="H173" i="52" s="1"/>
  <c r="H174" i="52" s="1"/>
  <c r="H175" i="52" s="1"/>
  <c r="H176" i="52" s="1"/>
  <c r="H177" i="52" s="1"/>
  <c r="H178" i="52" s="1"/>
  <c r="H179" i="52" s="1"/>
  <c r="H180" i="52" s="1"/>
  <c r="H181" i="52" s="1"/>
  <c r="H182" i="52" s="1"/>
  <c r="H183" i="52" s="1"/>
  <c r="H184" i="52" s="1"/>
  <c r="H185" i="52" s="1"/>
  <c r="H186" i="52" s="1"/>
  <c r="H187" i="52" s="1"/>
  <c r="H188" i="52" s="1"/>
  <c r="H189" i="52" s="1"/>
  <c r="H190" i="52" s="1"/>
  <c r="H191" i="52" s="1"/>
  <c r="H192" i="52" s="1"/>
  <c r="H193" i="52" s="1"/>
  <c r="H194" i="52" s="1"/>
  <c r="H195" i="52" s="1"/>
  <c r="H196" i="52" s="1"/>
  <c r="H197" i="52" s="1"/>
  <c r="H198" i="52" s="1"/>
  <c r="H199" i="52" s="1"/>
  <c r="H200" i="52" s="1"/>
  <c r="H201" i="52" s="1"/>
  <c r="H202" i="52" s="1"/>
  <c r="H203" i="52" s="1"/>
  <c r="H204" i="52" s="1"/>
  <c r="H205" i="52" s="1"/>
  <c r="H206" i="52" s="1"/>
  <c r="H207" i="52" s="1"/>
  <c r="H208" i="52" s="1"/>
  <c r="H209" i="52" s="1"/>
  <c r="H210" i="52" s="1"/>
  <c r="H211" i="52" s="1"/>
  <c r="H212" i="52" s="1"/>
  <c r="H213" i="52" s="1"/>
  <c r="H214" i="52" s="1"/>
  <c r="H215" i="52" s="1"/>
  <c r="H216" i="52" s="1"/>
  <c r="H217" i="52" s="1"/>
  <c r="H218" i="52" s="1"/>
  <c r="H219" i="52" s="1"/>
  <c r="H220" i="52" s="1"/>
  <c r="H221" i="52" s="1"/>
  <c r="H222" i="52" s="1"/>
  <c r="H223" i="52" s="1"/>
  <c r="H224" i="52" s="1"/>
  <c r="H225" i="52" s="1"/>
  <c r="H226" i="52" s="1"/>
  <c r="H227" i="52" s="1"/>
  <c r="H228" i="52" s="1"/>
  <c r="H229" i="52" s="1"/>
  <c r="H230" i="52" s="1"/>
  <c r="H231" i="52" s="1"/>
  <c r="H232" i="52" s="1"/>
  <c r="H233" i="52" s="1"/>
  <c r="H234" i="52" s="1"/>
  <c r="H235" i="52" s="1"/>
  <c r="H236" i="52" s="1"/>
  <c r="H237" i="52" s="1"/>
  <c r="H238" i="52" s="1"/>
  <c r="H239" i="52" s="1"/>
  <c r="H240" i="52" s="1"/>
  <c r="H241" i="52" s="1"/>
  <c r="H242" i="52" s="1"/>
  <c r="H243" i="52" s="1"/>
  <c r="H244" i="52" s="1"/>
  <c r="H245" i="52" s="1"/>
  <c r="H246" i="52" s="1"/>
  <c r="H247" i="52" s="1"/>
  <c r="H248" i="52" s="1"/>
  <c r="H249" i="52" s="1"/>
  <c r="H250" i="52" s="1"/>
  <c r="H251" i="52" s="1"/>
  <c r="H252" i="52" s="1"/>
  <c r="H253" i="52" s="1"/>
  <c r="H254" i="52" s="1"/>
  <c r="H255" i="52" s="1"/>
  <c r="H256" i="52" s="1"/>
  <c r="H257" i="52" s="1"/>
  <c r="H258" i="52" s="1"/>
  <c r="H259" i="52" s="1"/>
  <c r="H260" i="52" s="1"/>
  <c r="H261" i="52" s="1"/>
  <c r="H262" i="52" s="1"/>
  <c r="H263" i="52" s="1"/>
  <c r="H264" i="52" s="1"/>
  <c r="H265" i="52" s="1"/>
  <c r="H266" i="52" s="1"/>
  <c r="H267" i="52" s="1"/>
  <c r="H268" i="52" s="1"/>
  <c r="H269" i="52" s="1"/>
  <c r="H270" i="52" s="1"/>
  <c r="H271" i="52" s="1"/>
  <c r="H272" i="52" s="1"/>
  <c r="H273" i="52" s="1"/>
  <c r="H274" i="52" s="1"/>
  <c r="H275" i="52" s="1"/>
  <c r="H276" i="52" s="1"/>
  <c r="H277" i="52" s="1"/>
  <c r="H278" i="52" s="1"/>
  <c r="H279" i="52" s="1"/>
  <c r="H280" i="52" s="1"/>
  <c r="H281" i="52" s="1"/>
  <c r="H282" i="52" s="1"/>
  <c r="H283" i="52" s="1"/>
  <c r="H284" i="52" s="1"/>
  <c r="H285" i="52" s="1"/>
  <c r="H286" i="52" s="1"/>
  <c r="H287" i="52" s="1"/>
  <c r="H288" i="52" s="1"/>
  <c r="H289" i="52" s="1"/>
  <c r="H290" i="52" s="1"/>
  <c r="H291" i="52" s="1"/>
  <c r="H292" i="52" s="1"/>
  <c r="H293" i="52" s="1"/>
  <c r="H294" i="52" s="1"/>
  <c r="H295" i="52" s="1"/>
  <c r="H296" i="52" s="1"/>
  <c r="H297" i="52" s="1"/>
  <c r="H298" i="52" s="1"/>
  <c r="H299" i="52" s="1"/>
  <c r="H300" i="52" s="1"/>
  <c r="H301" i="52" s="1"/>
  <c r="H302" i="52" s="1"/>
  <c r="H303" i="52" s="1"/>
  <c r="H304" i="52" s="1"/>
  <c r="H305" i="52" s="1"/>
  <c r="H306" i="52" s="1"/>
  <c r="H307" i="52" s="1"/>
  <c r="H308" i="52" s="1"/>
  <c r="H309" i="52" s="1"/>
  <c r="H310" i="52" s="1"/>
  <c r="H311" i="52" s="1"/>
  <c r="H312" i="52" s="1"/>
  <c r="H313" i="52" s="1"/>
  <c r="H314" i="52" s="1"/>
  <c r="H315" i="52" s="1"/>
  <c r="H316" i="52" s="1"/>
  <c r="H317" i="52" s="1"/>
  <c r="H318" i="52" s="1"/>
  <c r="H319" i="52" s="1"/>
  <c r="H320" i="52" s="1"/>
  <c r="H321" i="52" s="1"/>
  <c r="H322" i="52" s="1"/>
  <c r="H323" i="52" s="1"/>
  <c r="H324" i="52" s="1"/>
  <c r="H325" i="52" s="1"/>
  <c r="H326" i="52" s="1"/>
  <c r="H327" i="52" s="1"/>
  <c r="H328" i="52" s="1"/>
  <c r="H329" i="52" s="1"/>
  <c r="H330" i="52" s="1"/>
  <c r="H331" i="52" s="1"/>
  <c r="H332" i="52" s="1"/>
  <c r="H333" i="52" s="1"/>
  <c r="H334" i="52" s="1"/>
  <c r="H335" i="52" s="1"/>
  <c r="H336" i="52" s="1"/>
  <c r="H337" i="52" s="1"/>
  <c r="H338" i="52" s="1"/>
  <c r="H339" i="52" s="1"/>
  <c r="H340" i="52" s="1"/>
  <c r="H341" i="52" s="1"/>
  <c r="H342" i="52" s="1"/>
  <c r="H343" i="52" s="1"/>
  <c r="H344" i="52" s="1"/>
  <c r="H345" i="52" s="1"/>
  <c r="H346" i="52" s="1"/>
  <c r="H347" i="52" s="1"/>
  <c r="H348" i="52" s="1"/>
  <c r="H349" i="52" s="1"/>
  <c r="H350" i="52" s="1"/>
  <c r="H351" i="52" s="1"/>
  <c r="H352" i="52" s="1"/>
  <c r="H353" i="52" s="1"/>
  <c r="H354" i="52" s="1"/>
  <c r="H355" i="52" s="1"/>
  <c r="H356" i="52" s="1"/>
  <c r="H357" i="52" s="1"/>
  <c r="H358" i="52" s="1"/>
  <c r="H359" i="52" s="1"/>
  <c r="H360" i="52" s="1"/>
  <c r="H361" i="52" s="1"/>
  <c r="H362" i="52" s="1"/>
  <c r="H363" i="52" s="1"/>
  <c r="H364" i="52" s="1"/>
  <c r="H365" i="52" s="1"/>
  <c r="H366" i="52" s="1"/>
  <c r="H367" i="52" s="1"/>
  <c r="H368" i="52" s="1"/>
  <c r="H369" i="52" s="1"/>
  <c r="H370" i="52" s="1"/>
  <c r="H371" i="52" s="1"/>
  <c r="H372" i="52" s="1"/>
  <c r="H373" i="52" s="1"/>
  <c r="H374" i="52" s="1"/>
  <c r="H375" i="52" s="1"/>
  <c r="H376" i="52" s="1"/>
  <c r="H377" i="52" s="1"/>
  <c r="H378" i="52" s="1"/>
  <c r="H379" i="52" s="1"/>
  <c r="H380" i="52" s="1"/>
  <c r="H381" i="52" s="1"/>
  <c r="H382" i="52" s="1"/>
  <c r="H383" i="52" s="1"/>
  <c r="H384" i="52" s="1"/>
  <c r="H385" i="52" s="1"/>
  <c r="H386" i="52" s="1"/>
  <c r="H387" i="52" s="1"/>
  <c r="H388" i="52" s="1"/>
  <c r="H389" i="52" s="1"/>
  <c r="H390" i="52" s="1"/>
  <c r="H391" i="52" s="1"/>
  <c r="H392" i="52" s="1"/>
  <c r="H393" i="52" s="1"/>
  <c r="H394" i="52" s="1"/>
  <c r="H395" i="52" s="1"/>
  <c r="H396" i="52" s="1"/>
  <c r="H397" i="52" s="1"/>
  <c r="H398" i="52" s="1"/>
  <c r="H399" i="52" s="1"/>
  <c r="H400" i="52" s="1"/>
  <c r="H401" i="52" s="1"/>
  <c r="H402" i="52" s="1"/>
  <c r="H403" i="52" s="1"/>
  <c r="H404" i="52" s="1"/>
  <c r="H405" i="52" s="1"/>
  <c r="H406" i="52" s="1"/>
  <c r="H407" i="52" s="1"/>
  <c r="H408" i="52" s="1"/>
  <c r="H409" i="52" s="1"/>
  <c r="H410" i="52" s="1"/>
  <c r="H411" i="52" s="1"/>
  <c r="H412" i="52" s="1"/>
  <c r="H413" i="52" s="1"/>
  <c r="H414" i="52" s="1"/>
  <c r="H415" i="52" s="1"/>
  <c r="H416" i="52" s="1"/>
  <c r="H417" i="52" s="1"/>
  <c r="H418" i="52" s="1"/>
  <c r="H419" i="52" s="1"/>
  <c r="H420" i="52" s="1"/>
  <c r="H421" i="52" s="1"/>
  <c r="H422" i="52" s="1"/>
  <c r="H423" i="52" s="1"/>
  <c r="H424" i="52" s="1"/>
  <c r="H425" i="52" s="1"/>
  <c r="H426" i="52" s="1"/>
  <c r="H427" i="52" s="1"/>
  <c r="H428" i="52" s="1"/>
  <c r="H429" i="52" s="1"/>
  <c r="H430" i="52" s="1"/>
  <c r="H431" i="52" s="1"/>
  <c r="H432" i="52" s="1"/>
  <c r="H433" i="52" s="1"/>
  <c r="H434" i="52" s="1"/>
  <c r="H435" i="52" s="1"/>
  <c r="H436" i="52" s="1"/>
  <c r="H437" i="52" s="1"/>
  <c r="H438" i="52" s="1"/>
  <c r="H439" i="52" s="1"/>
  <c r="H440" i="52" s="1"/>
  <c r="H441" i="52" s="1"/>
  <c r="H442" i="52" s="1"/>
  <c r="H443" i="52" s="1"/>
  <c r="H444" i="52" s="1"/>
  <c r="H445" i="52" s="1"/>
  <c r="H446" i="52" s="1"/>
  <c r="H447" i="52" s="1"/>
  <c r="H448" i="52" s="1"/>
  <c r="H449" i="52" s="1"/>
  <c r="H450" i="52" s="1"/>
  <c r="H451" i="52" s="1"/>
  <c r="H452" i="52" s="1"/>
  <c r="H453" i="52" s="1"/>
  <c r="H454" i="52" s="1"/>
  <c r="H455" i="52" s="1"/>
  <c r="H456" i="52" s="1"/>
  <c r="H457" i="52" s="1"/>
  <c r="H458" i="52" s="1"/>
  <c r="H459" i="52" s="1"/>
  <c r="H460" i="52" s="1"/>
  <c r="H461" i="52" s="1"/>
  <c r="H462" i="52" s="1"/>
  <c r="H463" i="52" s="1"/>
  <c r="H464" i="52" s="1"/>
  <c r="H465" i="52" s="1"/>
  <c r="H466" i="52" s="1"/>
  <c r="H467" i="52" s="1"/>
  <c r="H468" i="52" s="1"/>
  <c r="H469" i="52" s="1"/>
  <c r="H470" i="52" s="1"/>
  <c r="H471" i="52" s="1"/>
  <c r="H472" i="52" s="1"/>
  <c r="H473" i="52" s="1"/>
  <c r="H474" i="52" s="1"/>
  <c r="H475" i="52" s="1"/>
  <c r="H476" i="52" s="1"/>
  <c r="H477" i="52" s="1"/>
  <c r="H478" i="52" s="1"/>
  <c r="H479" i="52" s="1"/>
  <c r="H480" i="52" s="1"/>
  <c r="H481" i="52" s="1"/>
  <c r="H482" i="52" s="1"/>
  <c r="H483" i="52" s="1"/>
  <c r="H484" i="52" s="1"/>
  <c r="H485" i="52" s="1"/>
  <c r="H486" i="52" s="1"/>
  <c r="H487" i="52" s="1"/>
  <c r="H488" i="52" s="1"/>
  <c r="H489" i="52" s="1"/>
  <c r="H490" i="52" s="1"/>
  <c r="H491" i="52" s="1"/>
  <c r="H492" i="52" s="1"/>
  <c r="H493" i="52" s="1"/>
  <c r="H494" i="52" s="1"/>
  <c r="H495" i="52" s="1"/>
  <c r="H496" i="52" s="1"/>
  <c r="H497" i="52" s="1"/>
  <c r="H498" i="52" s="1"/>
  <c r="H499" i="52" s="1"/>
  <c r="H500" i="52" s="1"/>
  <c r="L1" i="52" s="1"/>
  <c r="L155" i="52"/>
  <c r="P153" i="52"/>
  <c r="P152" i="52"/>
  <c r="L152" i="52"/>
  <c r="L153" i="52" s="1"/>
  <c r="L2" i="52"/>
  <c r="P154" i="52" l="1"/>
  <c r="P155" i="52" s="1"/>
  <c r="P157" i="52" s="1"/>
  <c r="E3" i="51"/>
  <c r="E4" i="51" s="1"/>
  <c r="E5" i="51" s="1"/>
  <c r="E6" i="51" s="1"/>
  <c r="E7" i="51" s="1"/>
  <c r="E8" i="51" s="1"/>
  <c r="E9" i="51" s="1"/>
  <c r="E10" i="51" s="1"/>
  <c r="E11" i="51" s="1"/>
  <c r="E12" i="51" s="1"/>
  <c r="E13" i="51" s="1"/>
  <c r="E14" i="51" s="1"/>
  <c r="E15" i="51" s="1"/>
  <c r="E16" i="51" s="1"/>
  <c r="E17" i="51" s="1"/>
  <c r="E18" i="51" s="1"/>
  <c r="E19" i="51" s="1"/>
  <c r="E20" i="51" s="1"/>
  <c r="E21" i="51" s="1"/>
  <c r="E22" i="51" s="1"/>
  <c r="E23" i="51" s="1"/>
  <c r="E24" i="51" s="1"/>
  <c r="E25" i="51" s="1"/>
  <c r="E26" i="51" s="1"/>
  <c r="E27" i="51" s="1"/>
  <c r="E28" i="51" s="1"/>
  <c r="E29" i="51" s="1"/>
  <c r="E30" i="51" s="1"/>
  <c r="E31" i="51" s="1"/>
  <c r="E32" i="51" s="1"/>
  <c r="E33" i="51" s="1"/>
  <c r="E34" i="51" s="1"/>
  <c r="E35" i="51" s="1"/>
  <c r="E36" i="51" s="1"/>
  <c r="E37" i="51" s="1"/>
  <c r="E38" i="51" s="1"/>
  <c r="E39" i="51" s="1"/>
  <c r="E40" i="51" s="1"/>
  <c r="E41" i="51" s="1"/>
  <c r="E42" i="51" s="1"/>
  <c r="E43" i="51" s="1"/>
  <c r="E44" i="51" s="1"/>
  <c r="E45" i="51" s="1"/>
  <c r="E46" i="51" s="1"/>
  <c r="E47" i="51" s="1"/>
  <c r="E48" i="51" s="1"/>
  <c r="E49" i="51" s="1"/>
  <c r="E50" i="51" s="1"/>
  <c r="E51" i="51" s="1"/>
  <c r="E52" i="51" s="1"/>
  <c r="E53" i="51" s="1"/>
  <c r="E54" i="51" s="1"/>
  <c r="E55" i="51" s="1"/>
  <c r="E56" i="51" s="1"/>
  <c r="E57" i="51" s="1"/>
  <c r="E58" i="51" s="1"/>
  <c r="E59" i="51" s="1"/>
  <c r="E60" i="51" s="1"/>
  <c r="E61" i="51" s="1"/>
  <c r="E62" i="51" s="1"/>
  <c r="E63" i="51" s="1"/>
  <c r="E64" i="51" s="1"/>
  <c r="E65" i="51" s="1"/>
  <c r="E66" i="51" s="1"/>
  <c r="E67" i="51" s="1"/>
  <c r="E68" i="51" s="1"/>
  <c r="E69" i="51" s="1"/>
  <c r="E70" i="51" s="1"/>
  <c r="E71" i="51" s="1"/>
  <c r="E72" i="51" s="1"/>
  <c r="E73" i="51" s="1"/>
  <c r="E74" i="51" s="1"/>
  <c r="E75" i="51" s="1"/>
  <c r="E76" i="51" s="1"/>
  <c r="E77" i="51" s="1"/>
  <c r="E78" i="51" s="1"/>
  <c r="E79" i="51" s="1"/>
  <c r="E80" i="51" s="1"/>
  <c r="E81" i="51" s="1"/>
  <c r="E82" i="51" s="1"/>
  <c r="E83" i="51" s="1"/>
  <c r="E84" i="51" s="1"/>
  <c r="E85" i="51" s="1"/>
  <c r="E86" i="51" s="1"/>
  <c r="E87" i="51" s="1"/>
  <c r="E88" i="51" s="1"/>
  <c r="E89" i="51" s="1"/>
  <c r="E90" i="51" s="1"/>
  <c r="E91" i="51" s="1"/>
  <c r="E92" i="51" s="1"/>
  <c r="E93" i="51" s="1"/>
  <c r="E94" i="51" s="1"/>
  <c r="E95" i="51" s="1"/>
  <c r="E96" i="51" s="1"/>
  <c r="E97" i="51" s="1"/>
  <c r="E98" i="51" s="1"/>
  <c r="E99" i="51" s="1"/>
  <c r="E100" i="51" s="1"/>
  <c r="E101" i="51" s="1"/>
  <c r="E102" i="51" s="1"/>
  <c r="E103" i="51" s="1"/>
  <c r="E104" i="51" s="1"/>
  <c r="E105" i="51" s="1"/>
  <c r="E106" i="51" s="1"/>
  <c r="E107" i="51" s="1"/>
  <c r="E108" i="51" s="1"/>
  <c r="E109" i="51" s="1"/>
  <c r="E110" i="51" s="1"/>
  <c r="E111" i="51" s="1"/>
  <c r="E112" i="51" s="1"/>
  <c r="E113" i="51" s="1"/>
  <c r="E114" i="51" s="1"/>
  <c r="E115" i="51" s="1"/>
  <c r="E116" i="51" s="1"/>
  <c r="E117" i="51" s="1"/>
  <c r="E118" i="51" s="1"/>
  <c r="E119" i="51" s="1"/>
  <c r="E120" i="51" s="1"/>
  <c r="E121" i="51" s="1"/>
  <c r="E122" i="51" s="1"/>
  <c r="E123" i="51" s="1"/>
  <c r="E124" i="51" s="1"/>
  <c r="E125" i="51" s="1"/>
  <c r="E126" i="51" s="1"/>
  <c r="E127" i="51" s="1"/>
  <c r="E128" i="51" s="1"/>
  <c r="E129" i="51" s="1"/>
  <c r="E130" i="51" s="1"/>
  <c r="E131" i="51" s="1"/>
  <c r="E132" i="51" s="1"/>
  <c r="E133" i="51" s="1"/>
  <c r="E134" i="51" s="1"/>
  <c r="E135" i="51" s="1"/>
  <c r="E136" i="51" s="1"/>
  <c r="E137" i="51" s="1"/>
  <c r="E138" i="51" s="1"/>
  <c r="E139" i="51" s="1"/>
  <c r="E140" i="51" s="1"/>
  <c r="E141" i="51" s="1"/>
  <c r="E142" i="51" s="1"/>
  <c r="E143" i="51" s="1"/>
  <c r="E144" i="51" s="1"/>
  <c r="E145" i="51" s="1"/>
  <c r="E146" i="51" s="1"/>
  <c r="E147" i="51" s="1"/>
  <c r="E148" i="51" s="1"/>
  <c r="E149" i="51" s="1"/>
  <c r="E150" i="51" s="1"/>
  <c r="E151" i="51" s="1"/>
  <c r="E152" i="51" s="1"/>
  <c r="E153" i="51" s="1"/>
  <c r="E154" i="51" s="1"/>
  <c r="E155" i="51" s="1"/>
  <c r="E156" i="51" s="1"/>
  <c r="E157" i="51" s="1"/>
  <c r="E158" i="51" s="1"/>
  <c r="E159" i="51" s="1"/>
  <c r="E160" i="51" s="1"/>
  <c r="E161" i="51" s="1"/>
  <c r="E162" i="51" s="1"/>
  <c r="E163" i="51" s="1"/>
  <c r="E164" i="51" s="1"/>
  <c r="E165" i="51" s="1"/>
  <c r="E166" i="51" s="1"/>
  <c r="E167" i="51" s="1"/>
  <c r="E168" i="51" s="1"/>
  <c r="E169" i="51" s="1"/>
  <c r="E170" i="51" s="1"/>
  <c r="E171" i="51" s="1"/>
  <c r="E172" i="51" s="1"/>
  <c r="E173" i="51" s="1"/>
  <c r="E174" i="51" s="1"/>
  <c r="E175" i="51" s="1"/>
  <c r="E176" i="51" s="1"/>
  <c r="E177" i="51" s="1"/>
  <c r="E178" i="51" s="1"/>
  <c r="E179" i="51" s="1"/>
  <c r="E180" i="51" s="1"/>
  <c r="E181" i="51" s="1"/>
  <c r="E182" i="51" s="1"/>
  <c r="E183" i="51" s="1"/>
  <c r="E184" i="51" s="1"/>
  <c r="E185" i="51" s="1"/>
  <c r="E186" i="51" s="1"/>
  <c r="E187" i="51" s="1"/>
  <c r="E188" i="51" s="1"/>
  <c r="E189" i="51" s="1"/>
  <c r="E190" i="51" s="1"/>
  <c r="E191" i="51" s="1"/>
  <c r="E192" i="51" s="1"/>
  <c r="E193" i="51" s="1"/>
  <c r="E194" i="51" s="1"/>
  <c r="E195" i="51" s="1"/>
  <c r="E196" i="51" s="1"/>
  <c r="E197" i="51" s="1"/>
  <c r="E198" i="51" s="1"/>
  <c r="E199" i="51" s="1"/>
  <c r="E200" i="51" s="1"/>
  <c r="E201" i="51" s="1"/>
  <c r="E202" i="51" s="1"/>
  <c r="E203" i="51" s="1"/>
  <c r="E204" i="51" s="1"/>
  <c r="E205" i="51" s="1"/>
  <c r="E206" i="51" s="1"/>
  <c r="E207" i="51" s="1"/>
  <c r="E208" i="51" s="1"/>
  <c r="E209" i="51" s="1"/>
  <c r="E210" i="51" s="1"/>
  <c r="E211" i="51" s="1"/>
  <c r="E212" i="51" s="1"/>
  <c r="E213" i="51" s="1"/>
  <c r="E214" i="51" s="1"/>
  <c r="E215" i="51" s="1"/>
  <c r="E216" i="51" s="1"/>
  <c r="E217" i="51" s="1"/>
  <c r="E218" i="51" s="1"/>
  <c r="E219" i="51" s="1"/>
  <c r="E220" i="51" s="1"/>
  <c r="E221" i="51" s="1"/>
  <c r="E222" i="51" s="1"/>
  <c r="E223" i="51" s="1"/>
  <c r="E224" i="51" s="1"/>
  <c r="E225" i="51" s="1"/>
  <c r="E226" i="51" s="1"/>
  <c r="E227" i="51" s="1"/>
  <c r="E228" i="51" s="1"/>
  <c r="E229" i="51" s="1"/>
  <c r="E230" i="51" s="1"/>
  <c r="E231" i="51" s="1"/>
  <c r="E232" i="51" s="1"/>
  <c r="E233" i="51" s="1"/>
  <c r="E234" i="51" s="1"/>
  <c r="E235" i="51" s="1"/>
  <c r="E236" i="51" s="1"/>
  <c r="E237" i="51" s="1"/>
  <c r="E238" i="51" s="1"/>
  <c r="E239" i="51" s="1"/>
  <c r="E240" i="51" s="1"/>
  <c r="E241" i="51" s="1"/>
  <c r="E242" i="51" s="1"/>
  <c r="E243" i="51" s="1"/>
  <c r="E244" i="51" s="1"/>
  <c r="E245" i="51" s="1"/>
  <c r="E246" i="51" s="1"/>
  <c r="E247" i="51" s="1"/>
  <c r="E248" i="51" s="1"/>
  <c r="E249" i="51" s="1"/>
  <c r="E250" i="51" s="1"/>
  <c r="E251" i="51" s="1"/>
  <c r="E252" i="51" s="1"/>
  <c r="E253" i="51" s="1"/>
  <c r="E254" i="51" s="1"/>
  <c r="E255" i="51" s="1"/>
  <c r="E256" i="51" s="1"/>
  <c r="E257" i="51" s="1"/>
  <c r="E258" i="51" s="1"/>
  <c r="E259" i="51" s="1"/>
  <c r="E260" i="51" s="1"/>
  <c r="E261" i="51" s="1"/>
  <c r="E262" i="51" s="1"/>
  <c r="E263" i="51" s="1"/>
  <c r="E264" i="51" s="1"/>
  <c r="E265" i="51" s="1"/>
  <c r="E266" i="51" s="1"/>
  <c r="E267" i="51" s="1"/>
  <c r="E268" i="51" s="1"/>
  <c r="E269" i="51" s="1"/>
  <c r="E270" i="51" s="1"/>
  <c r="E271" i="51" s="1"/>
  <c r="E272" i="51" s="1"/>
  <c r="E273" i="51" s="1"/>
  <c r="E274" i="51" s="1"/>
  <c r="E275" i="51" s="1"/>
  <c r="E276" i="51" s="1"/>
  <c r="E277" i="51" s="1"/>
  <c r="E278" i="51" s="1"/>
  <c r="E279" i="51" s="1"/>
  <c r="E280" i="51" s="1"/>
  <c r="E281" i="51" s="1"/>
  <c r="E282" i="51" s="1"/>
  <c r="E283" i="51" s="1"/>
  <c r="E284" i="51" s="1"/>
  <c r="E285" i="51" s="1"/>
  <c r="E286" i="51" s="1"/>
  <c r="E287" i="51" s="1"/>
  <c r="E288" i="51" s="1"/>
  <c r="E289" i="51" s="1"/>
  <c r="E290" i="51" s="1"/>
  <c r="E291" i="51" s="1"/>
  <c r="E292" i="51" s="1"/>
  <c r="E293" i="51" s="1"/>
  <c r="E294" i="51" s="1"/>
  <c r="E295" i="51" s="1"/>
  <c r="E296" i="51" s="1"/>
  <c r="E297" i="51" s="1"/>
  <c r="E298" i="51" s="1"/>
  <c r="E299" i="51" s="1"/>
  <c r="E300" i="51" s="1"/>
  <c r="E301" i="51" s="1"/>
  <c r="E302" i="51" s="1"/>
  <c r="E303" i="51" s="1"/>
  <c r="E304" i="51" s="1"/>
  <c r="E305" i="51" s="1"/>
  <c r="E306" i="51" s="1"/>
  <c r="E307" i="51" s="1"/>
  <c r="E308" i="51" s="1"/>
  <c r="E309" i="51" s="1"/>
  <c r="E310" i="51" s="1"/>
  <c r="E311" i="51" s="1"/>
  <c r="E312" i="51" s="1"/>
  <c r="E313" i="51" s="1"/>
  <c r="E314" i="51" s="1"/>
  <c r="E315" i="51" s="1"/>
  <c r="E316" i="51" s="1"/>
  <c r="E317" i="51" s="1"/>
  <c r="E318" i="51" s="1"/>
  <c r="E319" i="51" s="1"/>
  <c r="E320" i="51" s="1"/>
  <c r="E321" i="51" s="1"/>
  <c r="E322" i="51" s="1"/>
  <c r="E323" i="51" s="1"/>
  <c r="E324" i="51" s="1"/>
  <c r="E325" i="51" s="1"/>
  <c r="E326" i="51" s="1"/>
  <c r="E327" i="51" s="1"/>
  <c r="E328" i="51" s="1"/>
  <c r="E329" i="51" s="1"/>
  <c r="E330" i="51" s="1"/>
  <c r="E331" i="51" s="1"/>
  <c r="E332" i="51" s="1"/>
  <c r="E333" i="51" s="1"/>
  <c r="E334" i="51" s="1"/>
  <c r="E335" i="51" s="1"/>
  <c r="E336" i="51" s="1"/>
  <c r="E337" i="51" s="1"/>
  <c r="E338" i="51" s="1"/>
  <c r="E339" i="51" s="1"/>
  <c r="E340" i="51" s="1"/>
  <c r="E341" i="51" s="1"/>
  <c r="E342" i="51" s="1"/>
  <c r="E343" i="51" s="1"/>
  <c r="E344" i="51" s="1"/>
  <c r="E345" i="51" s="1"/>
  <c r="E346" i="51" s="1"/>
  <c r="E347" i="51" s="1"/>
  <c r="E348" i="51" s="1"/>
  <c r="E349" i="51" s="1"/>
  <c r="E350" i="51" s="1"/>
  <c r="E351" i="51" s="1"/>
  <c r="E352" i="51" s="1"/>
  <c r="E353" i="51" s="1"/>
  <c r="E354" i="51" s="1"/>
  <c r="E355" i="51" s="1"/>
  <c r="E356" i="51" s="1"/>
  <c r="E357" i="51" s="1"/>
  <c r="E358" i="51" s="1"/>
  <c r="E359" i="51" s="1"/>
  <c r="E360" i="51" s="1"/>
  <c r="E361" i="51" s="1"/>
  <c r="E362" i="51" s="1"/>
  <c r="E363" i="51" s="1"/>
  <c r="E364" i="51" s="1"/>
  <c r="E365" i="51" s="1"/>
  <c r="E366" i="51" s="1"/>
  <c r="E367" i="51" s="1"/>
  <c r="E368" i="51" s="1"/>
  <c r="E369" i="51" s="1"/>
  <c r="E370" i="51" s="1"/>
  <c r="E371" i="51" s="1"/>
  <c r="E372" i="51" s="1"/>
  <c r="E373" i="51" s="1"/>
  <c r="E374" i="51" s="1"/>
  <c r="E375" i="51" s="1"/>
  <c r="E376" i="51" s="1"/>
  <c r="E377" i="51" s="1"/>
  <c r="E378" i="51" s="1"/>
  <c r="E379" i="51" s="1"/>
  <c r="E380" i="51" s="1"/>
  <c r="E381" i="51" s="1"/>
  <c r="E382" i="51" s="1"/>
  <c r="E383" i="51" s="1"/>
  <c r="E384" i="51" s="1"/>
  <c r="E385" i="51" s="1"/>
  <c r="E386" i="51" s="1"/>
  <c r="E387" i="51" s="1"/>
  <c r="E388" i="51" s="1"/>
  <c r="E389" i="51" s="1"/>
  <c r="E390" i="51" s="1"/>
  <c r="E391" i="51" s="1"/>
  <c r="E392" i="51" s="1"/>
  <c r="E393" i="51" s="1"/>
  <c r="E394" i="51" s="1"/>
  <c r="E395" i="51" s="1"/>
  <c r="E396" i="51" s="1"/>
  <c r="E397" i="51" s="1"/>
  <c r="E398" i="51" s="1"/>
  <c r="E399" i="51" s="1"/>
  <c r="E400" i="51" s="1"/>
  <c r="E401" i="51" s="1"/>
  <c r="E402" i="51" s="1"/>
  <c r="E403" i="51" s="1"/>
  <c r="E404" i="51" s="1"/>
  <c r="E405" i="51" s="1"/>
  <c r="E406" i="51" s="1"/>
  <c r="E407" i="51" s="1"/>
  <c r="E408" i="51" s="1"/>
  <c r="E409" i="51" s="1"/>
  <c r="E410" i="51" s="1"/>
  <c r="E411" i="51" s="1"/>
  <c r="E412" i="51" s="1"/>
  <c r="E413" i="51" s="1"/>
  <c r="E414" i="51" s="1"/>
  <c r="E415" i="51" s="1"/>
  <c r="E416" i="51" s="1"/>
  <c r="E417" i="51" s="1"/>
  <c r="E418" i="51" s="1"/>
  <c r="E419" i="51" s="1"/>
  <c r="E420" i="51" s="1"/>
  <c r="E421" i="51" s="1"/>
  <c r="E422" i="51" s="1"/>
  <c r="E423" i="51" s="1"/>
  <c r="E424" i="51" s="1"/>
  <c r="E425" i="51" s="1"/>
  <c r="E426" i="51" s="1"/>
  <c r="E427" i="51" s="1"/>
  <c r="E428" i="51" s="1"/>
  <c r="E429" i="51" s="1"/>
  <c r="E430" i="51" s="1"/>
  <c r="E431" i="51" s="1"/>
  <c r="E432" i="51" s="1"/>
  <c r="E433" i="51" s="1"/>
  <c r="E434" i="51" s="1"/>
  <c r="E435" i="51" s="1"/>
  <c r="E436" i="51" s="1"/>
  <c r="E437" i="51" s="1"/>
  <c r="E438" i="51" s="1"/>
  <c r="E439" i="51" s="1"/>
  <c r="E440" i="51" s="1"/>
  <c r="E441" i="51" s="1"/>
  <c r="E442" i="51" s="1"/>
  <c r="E443" i="51" s="1"/>
  <c r="E444" i="51" s="1"/>
  <c r="E445" i="51" s="1"/>
  <c r="E446" i="51" s="1"/>
  <c r="E447" i="51" s="1"/>
  <c r="E448" i="51" s="1"/>
  <c r="E449" i="51" s="1"/>
  <c r="E450" i="51" s="1"/>
  <c r="E451" i="51" s="1"/>
  <c r="E452" i="51" s="1"/>
  <c r="E453" i="51" s="1"/>
  <c r="E454" i="51" s="1"/>
  <c r="E455" i="51" s="1"/>
  <c r="E456" i="51" s="1"/>
  <c r="E457" i="51" s="1"/>
  <c r="E458" i="51" s="1"/>
  <c r="E459" i="51" s="1"/>
  <c r="E460" i="51" s="1"/>
  <c r="E461" i="51" s="1"/>
  <c r="E462" i="51" s="1"/>
  <c r="E463" i="51" s="1"/>
  <c r="E464" i="51" s="1"/>
  <c r="E465" i="51" s="1"/>
  <c r="E466" i="51" s="1"/>
  <c r="E467" i="51" s="1"/>
  <c r="E468" i="51" s="1"/>
  <c r="E469" i="51" s="1"/>
  <c r="E470" i="51" s="1"/>
  <c r="E471" i="51" s="1"/>
  <c r="E472" i="51" s="1"/>
  <c r="E473" i="51" s="1"/>
  <c r="E474" i="51" s="1"/>
  <c r="E475" i="51" s="1"/>
  <c r="E476" i="51" s="1"/>
  <c r="E477" i="51" s="1"/>
  <c r="E478" i="51" s="1"/>
  <c r="E479" i="51" s="1"/>
  <c r="E480" i="51" s="1"/>
  <c r="E481" i="51" s="1"/>
  <c r="E482" i="51" s="1"/>
  <c r="E483" i="51" s="1"/>
  <c r="E484" i="51" s="1"/>
  <c r="E485" i="51" s="1"/>
  <c r="E486" i="51" s="1"/>
  <c r="E487" i="51" s="1"/>
  <c r="E488" i="51" s="1"/>
  <c r="E489" i="51" s="1"/>
  <c r="E490" i="51" s="1"/>
  <c r="E491" i="51" s="1"/>
  <c r="E492" i="51" s="1"/>
  <c r="E493" i="51" s="1"/>
  <c r="E494" i="51" s="1"/>
  <c r="E495" i="51" s="1"/>
  <c r="E496" i="51" s="1"/>
  <c r="E497" i="51" s="1"/>
  <c r="E498" i="51" s="1"/>
  <c r="E499" i="51" s="1"/>
  <c r="E500" i="51" s="1"/>
  <c r="J1" i="51" s="1"/>
  <c r="J2" i="51"/>
  <c r="P12" i="46" l="1"/>
  <c r="D17" i="40" l="1"/>
  <c r="U5" i="50"/>
  <c r="U6" i="50"/>
  <c r="U8" i="50"/>
  <c r="U9" i="50"/>
  <c r="U10" i="50"/>
  <c r="U11" i="50"/>
  <c r="U12" i="50"/>
  <c r="U13" i="50"/>
  <c r="U14" i="50"/>
  <c r="U15" i="50"/>
  <c r="U16" i="50"/>
  <c r="U17" i="50"/>
  <c r="U18" i="50"/>
  <c r="U19" i="50"/>
  <c r="U20" i="50"/>
  <c r="U21" i="50"/>
  <c r="U22" i="50"/>
  <c r="U23" i="50"/>
  <c r="U24" i="50"/>
  <c r="U25" i="50"/>
  <c r="U26" i="50"/>
  <c r="U27" i="50"/>
  <c r="U28" i="50"/>
  <c r="U29" i="50"/>
  <c r="U30" i="50"/>
  <c r="U31" i="50"/>
  <c r="U32" i="50"/>
  <c r="U33" i="50"/>
  <c r="U34" i="50"/>
  <c r="U35" i="50"/>
  <c r="U36" i="50"/>
  <c r="U37" i="50"/>
  <c r="U38" i="50"/>
  <c r="U39" i="50"/>
  <c r="U40" i="50"/>
  <c r="U41" i="50"/>
  <c r="U42" i="50"/>
  <c r="U43" i="50"/>
  <c r="U44" i="50"/>
  <c r="U45" i="50"/>
  <c r="U46" i="50"/>
  <c r="U47" i="50"/>
  <c r="U48" i="50"/>
  <c r="U49" i="50"/>
  <c r="U50" i="50"/>
  <c r="U51" i="50"/>
  <c r="U52" i="50"/>
  <c r="U53" i="50"/>
  <c r="U54" i="50"/>
  <c r="U55" i="50"/>
  <c r="U56" i="50"/>
  <c r="U57" i="50"/>
  <c r="U58" i="50"/>
  <c r="U59" i="50"/>
  <c r="U60" i="50"/>
  <c r="U61" i="50"/>
  <c r="U62" i="50"/>
  <c r="U63" i="50"/>
  <c r="U64" i="50"/>
  <c r="U65" i="50"/>
  <c r="U66" i="50"/>
  <c r="U67" i="50"/>
  <c r="U68" i="50"/>
  <c r="U69" i="50"/>
  <c r="U70" i="50"/>
  <c r="U71" i="50"/>
  <c r="U72" i="50"/>
  <c r="U73" i="50"/>
  <c r="U74" i="50"/>
  <c r="U75" i="50"/>
  <c r="U76" i="50"/>
  <c r="U77" i="50"/>
  <c r="U78" i="50"/>
  <c r="U79" i="50"/>
  <c r="U80" i="50"/>
  <c r="U81" i="50"/>
  <c r="U82" i="50"/>
  <c r="U83" i="50"/>
  <c r="U84" i="50"/>
  <c r="U85" i="50"/>
  <c r="U86" i="50"/>
  <c r="U87" i="50"/>
  <c r="U88" i="50"/>
  <c r="U89" i="50"/>
  <c r="U90" i="50"/>
  <c r="U91" i="50"/>
  <c r="U92" i="50"/>
  <c r="U93" i="50"/>
  <c r="U94" i="50"/>
  <c r="U95" i="50"/>
  <c r="U96" i="50"/>
  <c r="U97" i="50"/>
  <c r="U98" i="50"/>
  <c r="U99" i="50"/>
  <c r="U100" i="50"/>
  <c r="U101" i="50"/>
  <c r="U102" i="50"/>
  <c r="U103" i="50"/>
  <c r="U104" i="50"/>
  <c r="U105" i="50"/>
  <c r="U106" i="50"/>
  <c r="U107" i="50"/>
  <c r="U108" i="50"/>
  <c r="U109" i="50"/>
  <c r="U110" i="50"/>
  <c r="U111" i="50"/>
  <c r="U112" i="50"/>
  <c r="U113" i="50"/>
  <c r="U114" i="50"/>
  <c r="U115" i="50"/>
  <c r="U116" i="50"/>
  <c r="U117" i="50"/>
  <c r="U118" i="50"/>
  <c r="U119" i="50"/>
  <c r="U120" i="50"/>
  <c r="U121" i="50"/>
  <c r="U122" i="50"/>
  <c r="U123" i="50"/>
  <c r="U124" i="50"/>
  <c r="U125" i="50"/>
  <c r="U126" i="50"/>
  <c r="U127" i="50"/>
  <c r="U128" i="50"/>
  <c r="U129" i="50"/>
  <c r="U130" i="50"/>
  <c r="U131" i="50"/>
  <c r="U132" i="50"/>
  <c r="U133" i="50"/>
  <c r="U134" i="50"/>
  <c r="U135" i="50"/>
  <c r="U136" i="50"/>
  <c r="U137" i="50"/>
  <c r="U138" i="50"/>
  <c r="U139" i="50"/>
  <c r="U140" i="50"/>
  <c r="U141" i="50"/>
  <c r="U142" i="50"/>
  <c r="U143" i="50"/>
  <c r="U144" i="50"/>
  <c r="U145" i="50"/>
  <c r="U146" i="50"/>
  <c r="U147" i="50"/>
  <c r="U148" i="50"/>
  <c r="U149" i="50"/>
  <c r="U150" i="50"/>
  <c r="U151" i="50"/>
  <c r="U152" i="50"/>
  <c r="U153" i="50"/>
  <c r="U154" i="50"/>
  <c r="U155" i="50"/>
  <c r="U156" i="50"/>
  <c r="U157" i="50"/>
  <c r="U158" i="50"/>
  <c r="U159" i="50"/>
  <c r="U160" i="50"/>
  <c r="U161" i="50"/>
  <c r="U162" i="50"/>
  <c r="U163" i="50"/>
  <c r="U164" i="50"/>
  <c r="U165" i="50"/>
  <c r="U166" i="50"/>
  <c r="U167" i="50"/>
  <c r="U168" i="50"/>
  <c r="U169" i="50"/>
  <c r="U170" i="50"/>
  <c r="U171" i="50"/>
  <c r="U172" i="50"/>
  <c r="U173" i="50"/>
  <c r="U174" i="50"/>
  <c r="U175" i="50"/>
  <c r="U176" i="50"/>
  <c r="U177" i="50"/>
  <c r="U178" i="50"/>
  <c r="U179" i="50"/>
  <c r="U180" i="50"/>
  <c r="U181" i="50"/>
  <c r="U182" i="50"/>
  <c r="U183" i="50"/>
  <c r="U184" i="50"/>
  <c r="U185" i="50"/>
  <c r="U186" i="50"/>
  <c r="U187" i="50"/>
  <c r="U188" i="50"/>
  <c r="U189" i="50"/>
  <c r="U190" i="50"/>
  <c r="U191" i="50"/>
  <c r="U192" i="50"/>
  <c r="U193" i="50"/>
  <c r="U194" i="50"/>
  <c r="U195" i="50"/>
  <c r="U196" i="50"/>
  <c r="U197" i="50"/>
  <c r="U198" i="50"/>
  <c r="U199" i="50"/>
  <c r="U200" i="50"/>
  <c r="U201" i="50"/>
  <c r="U202" i="50"/>
  <c r="U203" i="50"/>
  <c r="U204" i="50"/>
  <c r="U205" i="50"/>
  <c r="U206" i="50"/>
  <c r="U207" i="50"/>
  <c r="U208" i="50"/>
  <c r="U209" i="50"/>
  <c r="U210" i="50"/>
  <c r="U211" i="50"/>
  <c r="U212" i="50"/>
  <c r="U213" i="50"/>
  <c r="U214" i="50"/>
  <c r="U215" i="50"/>
  <c r="U216" i="50"/>
  <c r="U217" i="50"/>
  <c r="U218" i="50"/>
  <c r="U219" i="50"/>
  <c r="U220" i="50"/>
  <c r="U221" i="50"/>
  <c r="U222" i="50"/>
  <c r="U223" i="50"/>
  <c r="U224" i="50"/>
  <c r="U225" i="50"/>
  <c r="U226" i="50"/>
  <c r="U227" i="50"/>
  <c r="U228" i="50"/>
  <c r="U229" i="50"/>
  <c r="U230" i="50"/>
  <c r="U231" i="50"/>
  <c r="U232" i="50"/>
  <c r="U233" i="50"/>
  <c r="U234" i="50"/>
  <c r="U235" i="50"/>
  <c r="U236" i="50"/>
  <c r="U237" i="50"/>
  <c r="U238" i="50"/>
  <c r="U239" i="50"/>
  <c r="U240" i="50"/>
  <c r="U241" i="50"/>
  <c r="U242" i="50"/>
  <c r="U243" i="50"/>
  <c r="U244" i="50"/>
  <c r="U245" i="50"/>
  <c r="U246" i="50"/>
  <c r="U247" i="50"/>
  <c r="U248" i="50"/>
  <c r="U249" i="50"/>
  <c r="U250" i="50"/>
  <c r="U251" i="50"/>
  <c r="U252" i="50"/>
  <c r="U253" i="50"/>
  <c r="U254" i="50"/>
  <c r="U255" i="50"/>
  <c r="U256" i="50"/>
  <c r="U257" i="50"/>
  <c r="U258" i="50"/>
  <c r="U259" i="50"/>
  <c r="U260" i="50"/>
  <c r="U261" i="50"/>
  <c r="U262" i="50"/>
  <c r="U263" i="50"/>
  <c r="U264" i="50"/>
  <c r="U265" i="50"/>
  <c r="U266" i="50"/>
  <c r="U267" i="50"/>
  <c r="U268" i="50"/>
  <c r="U269" i="50"/>
  <c r="U270" i="50"/>
  <c r="U271" i="50"/>
  <c r="U272" i="50"/>
  <c r="U273" i="50"/>
  <c r="U274" i="50"/>
  <c r="U275" i="50"/>
  <c r="U276" i="50"/>
  <c r="U277" i="50"/>
  <c r="U278" i="50"/>
  <c r="U279" i="50"/>
  <c r="U280" i="50"/>
  <c r="U281" i="50"/>
  <c r="U282" i="50"/>
  <c r="U283" i="50"/>
  <c r="U284" i="50"/>
  <c r="U285" i="50"/>
  <c r="U286" i="50"/>
  <c r="U287" i="50"/>
  <c r="U288" i="50"/>
  <c r="U289" i="50"/>
  <c r="U290" i="50"/>
  <c r="U291" i="50"/>
  <c r="U292" i="50"/>
  <c r="U293" i="50"/>
  <c r="U294" i="50"/>
  <c r="U295" i="50"/>
  <c r="U296" i="50"/>
  <c r="U297" i="50"/>
  <c r="U298" i="50"/>
  <c r="U299" i="50"/>
  <c r="U300" i="50"/>
  <c r="U301" i="50"/>
  <c r="U302" i="50"/>
  <c r="U303" i="50"/>
  <c r="U304" i="50"/>
  <c r="U305" i="50"/>
  <c r="U306" i="50"/>
  <c r="U307" i="50"/>
  <c r="U308" i="50"/>
  <c r="U309" i="50"/>
  <c r="U310" i="50"/>
  <c r="U311" i="50"/>
  <c r="U312" i="50"/>
  <c r="U313" i="50"/>
  <c r="U314" i="50"/>
  <c r="U315" i="50"/>
  <c r="U316" i="50"/>
  <c r="U317" i="50"/>
  <c r="U318" i="50"/>
  <c r="U319" i="50"/>
  <c r="U320" i="50"/>
  <c r="U321" i="50"/>
  <c r="U322" i="50"/>
  <c r="U323" i="50"/>
  <c r="U324" i="50"/>
  <c r="U325" i="50"/>
  <c r="U326" i="50"/>
  <c r="U327" i="50"/>
  <c r="U328" i="50"/>
  <c r="U329" i="50"/>
  <c r="U330" i="50"/>
  <c r="U331" i="50"/>
  <c r="U332" i="50"/>
  <c r="U333" i="50"/>
  <c r="U334" i="50"/>
  <c r="U335" i="50"/>
  <c r="U336" i="50"/>
  <c r="U337" i="50"/>
  <c r="U338" i="50"/>
  <c r="U339" i="50"/>
  <c r="U340" i="50"/>
  <c r="U341" i="50"/>
  <c r="U342" i="50"/>
  <c r="U343" i="50"/>
  <c r="U344" i="50"/>
  <c r="U345" i="50"/>
  <c r="U346" i="50"/>
  <c r="U347" i="50"/>
  <c r="U348" i="50"/>
  <c r="U349" i="50"/>
  <c r="U350" i="50"/>
  <c r="U351" i="50"/>
  <c r="U352" i="50"/>
  <c r="U353" i="50"/>
  <c r="U354" i="50"/>
  <c r="U355" i="50"/>
  <c r="U356" i="50"/>
  <c r="U357" i="50"/>
  <c r="U358" i="50"/>
  <c r="U359" i="50"/>
  <c r="U360" i="50"/>
  <c r="U361" i="50"/>
  <c r="U362" i="50"/>
  <c r="U363" i="50"/>
  <c r="U364" i="50"/>
  <c r="U365" i="50"/>
  <c r="U366" i="50"/>
  <c r="U367" i="50"/>
  <c r="U368" i="50"/>
  <c r="U369" i="50"/>
  <c r="U370" i="50"/>
  <c r="U371" i="50"/>
  <c r="U372" i="50"/>
  <c r="U373" i="50"/>
  <c r="U374" i="50"/>
  <c r="U375" i="50"/>
  <c r="U376" i="50"/>
  <c r="U377" i="50"/>
  <c r="U378" i="50"/>
  <c r="U379" i="50"/>
  <c r="U380" i="50"/>
  <c r="U381" i="50"/>
  <c r="U382" i="50"/>
  <c r="U383" i="50"/>
  <c r="U384" i="50"/>
  <c r="U385" i="50"/>
  <c r="U386" i="50"/>
  <c r="U387" i="50"/>
  <c r="U388" i="50"/>
  <c r="U389" i="50"/>
  <c r="U390" i="50"/>
  <c r="U391" i="50"/>
  <c r="U392" i="50"/>
  <c r="U393" i="50"/>
  <c r="U394" i="50"/>
  <c r="U395" i="50"/>
  <c r="U396" i="50"/>
  <c r="U397" i="50"/>
  <c r="U398" i="50"/>
  <c r="U399" i="50"/>
  <c r="U400" i="50"/>
  <c r="U401" i="50"/>
  <c r="U402" i="50"/>
  <c r="U403" i="50"/>
  <c r="U404" i="50"/>
  <c r="U405" i="50"/>
  <c r="U406" i="50"/>
  <c r="U407" i="50"/>
  <c r="U408" i="50"/>
  <c r="U409" i="50"/>
  <c r="U410" i="50"/>
  <c r="U411" i="50"/>
  <c r="U412" i="50"/>
  <c r="U413" i="50"/>
  <c r="U414" i="50"/>
  <c r="U415" i="50"/>
  <c r="U416" i="50"/>
  <c r="U417" i="50"/>
  <c r="U418" i="50"/>
  <c r="U419" i="50"/>
  <c r="U420" i="50"/>
  <c r="U421" i="50"/>
  <c r="U422" i="50"/>
  <c r="U423" i="50"/>
  <c r="U424" i="50"/>
  <c r="U425" i="50"/>
  <c r="U426" i="50"/>
  <c r="U427" i="50"/>
  <c r="U428" i="50"/>
  <c r="U429" i="50"/>
  <c r="U430" i="50"/>
  <c r="U431" i="50"/>
  <c r="U432" i="50"/>
  <c r="U433" i="50"/>
  <c r="U434" i="50"/>
  <c r="U435" i="50"/>
  <c r="U436" i="50"/>
  <c r="U437" i="50"/>
  <c r="U438" i="50"/>
  <c r="U439" i="50"/>
  <c r="U440" i="50"/>
  <c r="U441" i="50"/>
  <c r="U442" i="50"/>
  <c r="U443" i="50"/>
  <c r="U444" i="50"/>
  <c r="U445" i="50"/>
  <c r="U446" i="50"/>
  <c r="U447" i="50"/>
  <c r="U448" i="50"/>
  <c r="U449" i="50"/>
  <c r="U450" i="50"/>
  <c r="U451" i="50"/>
  <c r="U452" i="50"/>
  <c r="U453" i="50"/>
  <c r="U454" i="50"/>
  <c r="U455" i="50"/>
  <c r="U456" i="50"/>
  <c r="U457" i="50"/>
  <c r="U458" i="50"/>
  <c r="U459" i="50"/>
  <c r="U460" i="50"/>
  <c r="U461" i="50"/>
  <c r="U462" i="50"/>
  <c r="U463" i="50"/>
  <c r="U464" i="50"/>
  <c r="U465" i="50"/>
  <c r="U466" i="50"/>
  <c r="U467" i="50"/>
  <c r="U468" i="50"/>
  <c r="U469" i="50"/>
  <c r="U470" i="50"/>
  <c r="U471" i="50"/>
  <c r="U472" i="50"/>
  <c r="U473" i="50"/>
  <c r="U474" i="50"/>
  <c r="U475" i="50"/>
  <c r="U476" i="50"/>
  <c r="U477" i="50"/>
  <c r="U478" i="50"/>
  <c r="U479" i="50"/>
  <c r="U480" i="50"/>
  <c r="U481" i="50"/>
  <c r="U482" i="50"/>
  <c r="U483" i="50"/>
  <c r="U484" i="50"/>
  <c r="U485" i="50"/>
  <c r="U486" i="50"/>
  <c r="U487" i="50"/>
  <c r="U488" i="50"/>
  <c r="U489" i="50"/>
  <c r="U490" i="50"/>
  <c r="U491" i="50"/>
  <c r="U492" i="50"/>
  <c r="U493" i="50"/>
  <c r="U494" i="50"/>
  <c r="U495" i="50"/>
  <c r="U496" i="50"/>
  <c r="U497" i="50"/>
  <c r="U498" i="50"/>
  <c r="U499" i="50"/>
  <c r="U500" i="50"/>
  <c r="T9" i="50"/>
  <c r="T10" i="50"/>
  <c r="T11" i="50"/>
  <c r="T12" i="50"/>
  <c r="T13" i="50"/>
  <c r="T14" i="50"/>
  <c r="T15" i="50"/>
  <c r="T16" i="50"/>
  <c r="T17" i="50"/>
  <c r="T18" i="50"/>
  <c r="T19" i="50"/>
  <c r="T20" i="50"/>
  <c r="T21" i="50"/>
  <c r="T22" i="50"/>
  <c r="T23" i="50"/>
  <c r="T24" i="50"/>
  <c r="T25" i="50"/>
  <c r="T26" i="50"/>
  <c r="T27" i="50"/>
  <c r="T28" i="50"/>
  <c r="T29" i="50"/>
  <c r="T30" i="50"/>
  <c r="T31" i="50"/>
  <c r="T32" i="50"/>
  <c r="T33" i="50"/>
  <c r="T34" i="50"/>
  <c r="T35" i="50"/>
  <c r="T36" i="50"/>
  <c r="T37" i="50"/>
  <c r="T38" i="50"/>
  <c r="T39" i="50"/>
  <c r="T40" i="50"/>
  <c r="T41" i="50"/>
  <c r="T42" i="50"/>
  <c r="T43" i="50"/>
  <c r="T44" i="50"/>
  <c r="T45" i="50"/>
  <c r="T46" i="50"/>
  <c r="T47" i="50"/>
  <c r="T48" i="50"/>
  <c r="T49" i="50"/>
  <c r="T50" i="50"/>
  <c r="T51" i="50"/>
  <c r="T52" i="50"/>
  <c r="T53" i="50"/>
  <c r="T54" i="50"/>
  <c r="T55" i="50"/>
  <c r="T56" i="50"/>
  <c r="T57" i="50"/>
  <c r="T58" i="50"/>
  <c r="T59" i="50"/>
  <c r="T60" i="50"/>
  <c r="T61" i="50"/>
  <c r="T62" i="50"/>
  <c r="T63" i="50"/>
  <c r="T64" i="50"/>
  <c r="T65" i="50"/>
  <c r="T66" i="50"/>
  <c r="T67" i="50"/>
  <c r="T68" i="50"/>
  <c r="T69" i="50"/>
  <c r="T70" i="50"/>
  <c r="T71" i="50"/>
  <c r="T72" i="50"/>
  <c r="T73" i="50"/>
  <c r="T74" i="50"/>
  <c r="T75" i="50"/>
  <c r="T76" i="50"/>
  <c r="T77" i="50"/>
  <c r="T78" i="50"/>
  <c r="T79" i="50"/>
  <c r="T80" i="50"/>
  <c r="T81" i="50"/>
  <c r="T82" i="50"/>
  <c r="T83" i="50"/>
  <c r="T84" i="50"/>
  <c r="T85" i="50"/>
  <c r="T86" i="50"/>
  <c r="T87" i="50"/>
  <c r="T88" i="50"/>
  <c r="T89" i="50"/>
  <c r="T90" i="50"/>
  <c r="T91" i="50"/>
  <c r="T92" i="50"/>
  <c r="T93" i="50"/>
  <c r="T94" i="50"/>
  <c r="T95" i="50"/>
  <c r="T96" i="50"/>
  <c r="T97" i="50"/>
  <c r="T98" i="50"/>
  <c r="T99" i="50"/>
  <c r="T100" i="50"/>
  <c r="T101" i="50"/>
  <c r="T102" i="50"/>
  <c r="T103" i="50"/>
  <c r="T104" i="50"/>
  <c r="T105" i="50"/>
  <c r="T106" i="50"/>
  <c r="T107" i="50"/>
  <c r="T108" i="50"/>
  <c r="T109" i="50"/>
  <c r="T110" i="50"/>
  <c r="T111" i="50"/>
  <c r="T112" i="50"/>
  <c r="T113" i="50"/>
  <c r="T114" i="50"/>
  <c r="T115" i="50"/>
  <c r="T116" i="50"/>
  <c r="T117" i="50"/>
  <c r="T118" i="50"/>
  <c r="T119" i="50"/>
  <c r="T120" i="50"/>
  <c r="T121" i="50"/>
  <c r="T122" i="50"/>
  <c r="T123" i="50"/>
  <c r="T124" i="50"/>
  <c r="T125" i="50"/>
  <c r="T126" i="50"/>
  <c r="T127" i="50"/>
  <c r="T128" i="50"/>
  <c r="T129" i="50"/>
  <c r="T130" i="50"/>
  <c r="T131" i="50"/>
  <c r="T132" i="50"/>
  <c r="T133" i="50"/>
  <c r="T134" i="50"/>
  <c r="T135" i="50"/>
  <c r="T136" i="50"/>
  <c r="T137" i="50"/>
  <c r="T138" i="50"/>
  <c r="T139" i="50"/>
  <c r="T140" i="50"/>
  <c r="T141" i="50"/>
  <c r="T142" i="50"/>
  <c r="T143" i="50"/>
  <c r="T144" i="50"/>
  <c r="T145" i="50"/>
  <c r="T146" i="50"/>
  <c r="T147" i="50"/>
  <c r="T148" i="50"/>
  <c r="T149" i="50"/>
  <c r="T150" i="50"/>
  <c r="T151" i="50"/>
  <c r="T152" i="50"/>
  <c r="T153" i="50"/>
  <c r="T154" i="50"/>
  <c r="T155" i="50"/>
  <c r="T156" i="50"/>
  <c r="T157" i="50"/>
  <c r="T158" i="50"/>
  <c r="T159" i="50"/>
  <c r="T160" i="50"/>
  <c r="T161" i="50"/>
  <c r="T162" i="50"/>
  <c r="T163" i="50"/>
  <c r="T164" i="50"/>
  <c r="T165" i="50"/>
  <c r="T166" i="50"/>
  <c r="T167" i="50"/>
  <c r="T168" i="50"/>
  <c r="T169" i="50"/>
  <c r="T170" i="50"/>
  <c r="T171" i="50"/>
  <c r="T172" i="50"/>
  <c r="T173" i="50"/>
  <c r="T174" i="50"/>
  <c r="T175" i="50"/>
  <c r="T176" i="50"/>
  <c r="T177" i="50"/>
  <c r="T178" i="50"/>
  <c r="T179" i="50"/>
  <c r="T180" i="50"/>
  <c r="T181" i="50"/>
  <c r="T182" i="50"/>
  <c r="T183" i="50"/>
  <c r="T184" i="50"/>
  <c r="T185" i="50"/>
  <c r="T186" i="50"/>
  <c r="T187" i="50"/>
  <c r="T188" i="50"/>
  <c r="T189" i="50"/>
  <c r="T190" i="50"/>
  <c r="T191" i="50"/>
  <c r="T192" i="50"/>
  <c r="T193" i="50"/>
  <c r="T194" i="50"/>
  <c r="T195" i="50"/>
  <c r="T196" i="50"/>
  <c r="T197" i="50"/>
  <c r="T198" i="50"/>
  <c r="T199" i="50"/>
  <c r="T200" i="50"/>
  <c r="T201" i="50"/>
  <c r="T202" i="50"/>
  <c r="T203" i="50"/>
  <c r="T204" i="50"/>
  <c r="T205" i="50"/>
  <c r="T206" i="50"/>
  <c r="T207" i="50"/>
  <c r="T208" i="50"/>
  <c r="T209" i="50"/>
  <c r="T210" i="50"/>
  <c r="T211" i="50"/>
  <c r="T212" i="50"/>
  <c r="T213" i="50"/>
  <c r="T214" i="50"/>
  <c r="T215" i="50"/>
  <c r="T216" i="50"/>
  <c r="T217" i="50"/>
  <c r="T218" i="50"/>
  <c r="T219" i="50"/>
  <c r="T220" i="50"/>
  <c r="T221" i="50"/>
  <c r="T222" i="50"/>
  <c r="T223" i="50"/>
  <c r="T224" i="50"/>
  <c r="T225" i="50"/>
  <c r="T226" i="50"/>
  <c r="T227" i="50"/>
  <c r="T228" i="50"/>
  <c r="T229" i="50"/>
  <c r="T230" i="50"/>
  <c r="T231" i="50"/>
  <c r="T232" i="50"/>
  <c r="T233" i="50"/>
  <c r="T234" i="50"/>
  <c r="T235" i="50"/>
  <c r="T236" i="50"/>
  <c r="T237" i="50"/>
  <c r="T238" i="50"/>
  <c r="T239" i="50"/>
  <c r="T240" i="50"/>
  <c r="T241" i="50"/>
  <c r="T242" i="50"/>
  <c r="T243" i="50"/>
  <c r="T244" i="50"/>
  <c r="T245" i="50"/>
  <c r="T246" i="50"/>
  <c r="T247" i="50"/>
  <c r="T248" i="50"/>
  <c r="T249" i="50"/>
  <c r="T250" i="50"/>
  <c r="T251" i="50"/>
  <c r="T252" i="50"/>
  <c r="T253" i="50"/>
  <c r="T254" i="50"/>
  <c r="T255" i="50"/>
  <c r="T256" i="50"/>
  <c r="T257" i="50"/>
  <c r="T258" i="50"/>
  <c r="T259" i="50"/>
  <c r="T260" i="50"/>
  <c r="T261" i="50"/>
  <c r="T262" i="50"/>
  <c r="T263" i="50"/>
  <c r="T264" i="50"/>
  <c r="T265" i="50"/>
  <c r="T266" i="50"/>
  <c r="T267" i="50"/>
  <c r="T268" i="50"/>
  <c r="T269" i="50"/>
  <c r="T270" i="50"/>
  <c r="T271" i="50"/>
  <c r="T272" i="50"/>
  <c r="T273" i="50"/>
  <c r="T274" i="50"/>
  <c r="T275" i="50"/>
  <c r="T276" i="50"/>
  <c r="T277" i="50"/>
  <c r="T278" i="50"/>
  <c r="T279" i="50"/>
  <c r="T280" i="50"/>
  <c r="T281" i="50"/>
  <c r="T282" i="50"/>
  <c r="T283" i="50"/>
  <c r="T284" i="50"/>
  <c r="T285" i="50"/>
  <c r="T286" i="50"/>
  <c r="T287" i="50"/>
  <c r="T288" i="50"/>
  <c r="T289" i="50"/>
  <c r="T290" i="50"/>
  <c r="T291" i="50"/>
  <c r="T292" i="50"/>
  <c r="T293" i="50"/>
  <c r="T294" i="50"/>
  <c r="T295" i="50"/>
  <c r="T296" i="50"/>
  <c r="T297" i="50"/>
  <c r="T298" i="50"/>
  <c r="T299" i="50"/>
  <c r="T300" i="50"/>
  <c r="T301" i="50"/>
  <c r="T302" i="50"/>
  <c r="T303" i="50"/>
  <c r="T304" i="50"/>
  <c r="T305" i="50"/>
  <c r="T306" i="50"/>
  <c r="T307" i="50"/>
  <c r="T308" i="50"/>
  <c r="T309" i="50"/>
  <c r="T310" i="50"/>
  <c r="T311" i="50"/>
  <c r="T312" i="50"/>
  <c r="T313" i="50"/>
  <c r="T314" i="50"/>
  <c r="T315" i="50"/>
  <c r="T316" i="50"/>
  <c r="T317" i="50"/>
  <c r="T318" i="50"/>
  <c r="T319" i="50"/>
  <c r="T320" i="50"/>
  <c r="T321" i="50"/>
  <c r="T322" i="50"/>
  <c r="T323" i="50"/>
  <c r="T324" i="50"/>
  <c r="T325" i="50"/>
  <c r="T326" i="50"/>
  <c r="T327" i="50"/>
  <c r="T328" i="50"/>
  <c r="T329" i="50"/>
  <c r="T330" i="50"/>
  <c r="T331" i="50"/>
  <c r="T332" i="50"/>
  <c r="T333" i="50"/>
  <c r="T334" i="50"/>
  <c r="T335" i="50"/>
  <c r="T336" i="50"/>
  <c r="T337" i="50"/>
  <c r="T338" i="50"/>
  <c r="T339" i="50"/>
  <c r="T340" i="50"/>
  <c r="T341" i="50"/>
  <c r="T342" i="50"/>
  <c r="T343" i="50"/>
  <c r="T344" i="50"/>
  <c r="T345" i="50"/>
  <c r="T346" i="50"/>
  <c r="T347" i="50"/>
  <c r="T348" i="50"/>
  <c r="T349" i="50"/>
  <c r="T350" i="50"/>
  <c r="T351" i="50"/>
  <c r="T352" i="50"/>
  <c r="T353" i="50"/>
  <c r="T354" i="50"/>
  <c r="T355" i="50"/>
  <c r="T356" i="50"/>
  <c r="T357" i="50"/>
  <c r="T358" i="50"/>
  <c r="T359" i="50"/>
  <c r="T360" i="50"/>
  <c r="T361" i="50"/>
  <c r="T362" i="50"/>
  <c r="T363" i="50"/>
  <c r="T364" i="50"/>
  <c r="T365" i="50"/>
  <c r="T366" i="50"/>
  <c r="T367" i="50"/>
  <c r="T368" i="50"/>
  <c r="T369" i="50"/>
  <c r="T370" i="50"/>
  <c r="T371" i="50"/>
  <c r="T372" i="50"/>
  <c r="T373" i="50"/>
  <c r="T374" i="50"/>
  <c r="T375" i="50"/>
  <c r="T376" i="50"/>
  <c r="T377" i="50"/>
  <c r="T378" i="50"/>
  <c r="T379" i="50"/>
  <c r="T380" i="50"/>
  <c r="T381" i="50"/>
  <c r="T382" i="50"/>
  <c r="T383" i="50"/>
  <c r="T384" i="50"/>
  <c r="T385" i="50"/>
  <c r="T386" i="50"/>
  <c r="T387" i="50"/>
  <c r="T388" i="50"/>
  <c r="T389" i="50"/>
  <c r="T390" i="50"/>
  <c r="T391" i="50"/>
  <c r="T392" i="50"/>
  <c r="T393" i="50"/>
  <c r="T394" i="50"/>
  <c r="T395" i="50"/>
  <c r="T396" i="50"/>
  <c r="T397" i="50"/>
  <c r="T398" i="50"/>
  <c r="T399" i="50"/>
  <c r="T400" i="50"/>
  <c r="T401" i="50"/>
  <c r="T402" i="50"/>
  <c r="T403" i="50"/>
  <c r="T404" i="50"/>
  <c r="T405" i="50"/>
  <c r="T406" i="50"/>
  <c r="T407" i="50"/>
  <c r="T408" i="50"/>
  <c r="T409" i="50"/>
  <c r="T410" i="50"/>
  <c r="T411" i="50"/>
  <c r="T412" i="50"/>
  <c r="T413" i="50"/>
  <c r="T414" i="50"/>
  <c r="T415" i="50"/>
  <c r="T416" i="50"/>
  <c r="T417" i="50"/>
  <c r="T418" i="50"/>
  <c r="T419" i="50"/>
  <c r="T420" i="50"/>
  <c r="T421" i="50"/>
  <c r="T422" i="50"/>
  <c r="T423" i="50"/>
  <c r="T424" i="50"/>
  <c r="T425" i="50"/>
  <c r="T426" i="50"/>
  <c r="T427" i="50"/>
  <c r="T428" i="50"/>
  <c r="T429" i="50"/>
  <c r="T430" i="50"/>
  <c r="T431" i="50"/>
  <c r="T432" i="50"/>
  <c r="T433" i="50"/>
  <c r="T434" i="50"/>
  <c r="T435" i="50"/>
  <c r="T436" i="50"/>
  <c r="T437" i="50"/>
  <c r="T438" i="50"/>
  <c r="T439" i="50"/>
  <c r="T440" i="50"/>
  <c r="T441" i="50"/>
  <c r="T442" i="50"/>
  <c r="T443" i="50"/>
  <c r="T444" i="50"/>
  <c r="T445" i="50"/>
  <c r="T446" i="50"/>
  <c r="T447" i="50"/>
  <c r="T448" i="50"/>
  <c r="T449" i="50"/>
  <c r="T450" i="50"/>
  <c r="T451" i="50"/>
  <c r="T452" i="50"/>
  <c r="T453" i="50"/>
  <c r="T454" i="50"/>
  <c r="T455" i="50"/>
  <c r="T456" i="50"/>
  <c r="T457" i="50"/>
  <c r="T458" i="50"/>
  <c r="T459" i="50"/>
  <c r="T460" i="50"/>
  <c r="T461" i="50"/>
  <c r="T462" i="50"/>
  <c r="T463" i="50"/>
  <c r="T464" i="50"/>
  <c r="T465" i="50"/>
  <c r="T466" i="50"/>
  <c r="T467" i="50"/>
  <c r="T468" i="50"/>
  <c r="T469" i="50"/>
  <c r="T470" i="50"/>
  <c r="T471" i="50"/>
  <c r="T472" i="50"/>
  <c r="T473" i="50"/>
  <c r="T474" i="50"/>
  <c r="T475" i="50"/>
  <c r="T476" i="50"/>
  <c r="T477" i="50"/>
  <c r="T478" i="50"/>
  <c r="T479" i="50"/>
  <c r="T480" i="50"/>
  <c r="T481" i="50"/>
  <c r="T482" i="50"/>
  <c r="T483" i="50"/>
  <c r="T484" i="50"/>
  <c r="T485" i="50"/>
  <c r="T486" i="50"/>
  <c r="T487" i="50"/>
  <c r="T488" i="50"/>
  <c r="T489" i="50"/>
  <c r="T490" i="50"/>
  <c r="T491" i="50"/>
  <c r="T492" i="50"/>
  <c r="T493" i="50"/>
  <c r="T494" i="50"/>
  <c r="T495" i="50"/>
  <c r="T496" i="50"/>
  <c r="T497" i="50"/>
  <c r="T498" i="50"/>
  <c r="T499" i="50"/>
  <c r="T500" i="50"/>
  <c r="S9" i="50"/>
  <c r="S10" i="50"/>
  <c r="S11" i="50"/>
  <c r="S12" i="50"/>
  <c r="S13" i="50"/>
  <c r="S14" i="50"/>
  <c r="S15" i="50"/>
  <c r="S16" i="50"/>
  <c r="S17" i="50"/>
  <c r="S18" i="50"/>
  <c r="S19" i="50"/>
  <c r="S20" i="50"/>
  <c r="S21" i="50"/>
  <c r="S22" i="50"/>
  <c r="S23" i="50"/>
  <c r="S24" i="50"/>
  <c r="S25" i="50"/>
  <c r="S26" i="50"/>
  <c r="S27" i="50"/>
  <c r="S28" i="50"/>
  <c r="S29" i="50"/>
  <c r="S30" i="50"/>
  <c r="S31" i="50"/>
  <c r="S32" i="50"/>
  <c r="S33" i="50"/>
  <c r="S34" i="50"/>
  <c r="S35" i="50"/>
  <c r="S36" i="50"/>
  <c r="S37" i="50"/>
  <c r="S38" i="50"/>
  <c r="S39" i="50"/>
  <c r="S40" i="50"/>
  <c r="S41" i="50"/>
  <c r="S42" i="50"/>
  <c r="S43" i="50"/>
  <c r="S44" i="50"/>
  <c r="S45" i="50"/>
  <c r="S46" i="50"/>
  <c r="S47" i="50"/>
  <c r="S48" i="50"/>
  <c r="S49" i="50"/>
  <c r="S50" i="50"/>
  <c r="S51" i="50"/>
  <c r="S52" i="50"/>
  <c r="S53" i="50"/>
  <c r="S54" i="50"/>
  <c r="S55" i="50"/>
  <c r="S56" i="50"/>
  <c r="S57" i="50"/>
  <c r="S58" i="50"/>
  <c r="S59" i="50"/>
  <c r="S60" i="50"/>
  <c r="S61" i="50"/>
  <c r="S62" i="50"/>
  <c r="S63" i="50"/>
  <c r="S64" i="50"/>
  <c r="S65" i="50"/>
  <c r="S66" i="50"/>
  <c r="S67" i="50"/>
  <c r="S68" i="50"/>
  <c r="S69" i="50"/>
  <c r="S70" i="50"/>
  <c r="S71" i="50"/>
  <c r="S72" i="50"/>
  <c r="S73" i="50"/>
  <c r="S74" i="50"/>
  <c r="S75" i="50"/>
  <c r="S76" i="50"/>
  <c r="S77" i="50"/>
  <c r="S78" i="50"/>
  <c r="S79" i="50"/>
  <c r="S80" i="50"/>
  <c r="S81" i="50"/>
  <c r="S82" i="50"/>
  <c r="S83" i="50"/>
  <c r="S84" i="50"/>
  <c r="S85" i="50"/>
  <c r="S86" i="50"/>
  <c r="S87" i="50"/>
  <c r="S88" i="50"/>
  <c r="S89" i="50"/>
  <c r="S90" i="50"/>
  <c r="S91" i="50"/>
  <c r="S92" i="50"/>
  <c r="S93" i="50"/>
  <c r="S94" i="50"/>
  <c r="S95" i="50"/>
  <c r="S96" i="50"/>
  <c r="S97" i="50"/>
  <c r="S98" i="50"/>
  <c r="S99" i="50"/>
  <c r="S100" i="50"/>
  <c r="S101" i="50"/>
  <c r="S102" i="50"/>
  <c r="S103" i="50"/>
  <c r="S104" i="50"/>
  <c r="S105" i="50"/>
  <c r="S106" i="50"/>
  <c r="S107" i="50"/>
  <c r="S108" i="50"/>
  <c r="S109" i="50"/>
  <c r="S110" i="50"/>
  <c r="S111" i="50"/>
  <c r="S112" i="50"/>
  <c r="S113" i="50"/>
  <c r="S114" i="50"/>
  <c r="S115" i="50"/>
  <c r="S116" i="50"/>
  <c r="S117" i="50"/>
  <c r="S118" i="50"/>
  <c r="S119" i="50"/>
  <c r="S120" i="50"/>
  <c r="S121" i="50"/>
  <c r="S122" i="50"/>
  <c r="S123" i="50"/>
  <c r="S124" i="50"/>
  <c r="S125" i="50"/>
  <c r="S126" i="50"/>
  <c r="S127" i="50"/>
  <c r="S128" i="50"/>
  <c r="S129" i="50"/>
  <c r="S130" i="50"/>
  <c r="S131" i="50"/>
  <c r="S132" i="50"/>
  <c r="S133" i="50"/>
  <c r="S134" i="50"/>
  <c r="S135" i="50"/>
  <c r="S136" i="50"/>
  <c r="S137" i="50"/>
  <c r="S138" i="50"/>
  <c r="S139" i="50"/>
  <c r="S140" i="50"/>
  <c r="S141" i="50"/>
  <c r="S142" i="50"/>
  <c r="S143" i="50"/>
  <c r="S144" i="50"/>
  <c r="S145" i="50"/>
  <c r="S146" i="50"/>
  <c r="S147" i="50"/>
  <c r="S148" i="50"/>
  <c r="S149" i="50"/>
  <c r="S150" i="50"/>
  <c r="S151" i="50"/>
  <c r="S152" i="50"/>
  <c r="S153" i="50"/>
  <c r="S154" i="50"/>
  <c r="S155" i="50"/>
  <c r="S156" i="50"/>
  <c r="S157" i="50"/>
  <c r="S158" i="50"/>
  <c r="S159" i="50"/>
  <c r="S160" i="50"/>
  <c r="S161" i="50"/>
  <c r="S162" i="50"/>
  <c r="S163" i="50"/>
  <c r="S164" i="50"/>
  <c r="S165" i="50"/>
  <c r="S166" i="50"/>
  <c r="S167" i="50"/>
  <c r="S168" i="50"/>
  <c r="S169" i="50"/>
  <c r="S170" i="50"/>
  <c r="S171" i="50"/>
  <c r="S172" i="50"/>
  <c r="S173" i="50"/>
  <c r="S174" i="50"/>
  <c r="S175" i="50"/>
  <c r="S176" i="50"/>
  <c r="S177" i="50"/>
  <c r="S178" i="50"/>
  <c r="S179" i="50"/>
  <c r="S180" i="50"/>
  <c r="S181" i="50"/>
  <c r="S182" i="50"/>
  <c r="S183" i="50"/>
  <c r="S184" i="50"/>
  <c r="S185" i="50"/>
  <c r="S186" i="50"/>
  <c r="S187" i="50"/>
  <c r="S188" i="50"/>
  <c r="S189" i="50"/>
  <c r="S190" i="50"/>
  <c r="S191" i="50"/>
  <c r="S192" i="50"/>
  <c r="S193" i="50"/>
  <c r="S194" i="50"/>
  <c r="S195" i="50"/>
  <c r="S196" i="50"/>
  <c r="S197" i="50"/>
  <c r="S198" i="50"/>
  <c r="S199" i="50"/>
  <c r="S200" i="50"/>
  <c r="S201" i="50"/>
  <c r="S202" i="50"/>
  <c r="S203" i="50"/>
  <c r="S204" i="50"/>
  <c r="S205" i="50"/>
  <c r="S206" i="50"/>
  <c r="S207" i="50"/>
  <c r="S208" i="50"/>
  <c r="S209" i="50"/>
  <c r="S210" i="50"/>
  <c r="S211" i="50"/>
  <c r="S212" i="50"/>
  <c r="S213" i="50"/>
  <c r="S214" i="50"/>
  <c r="S215" i="50"/>
  <c r="S216" i="50"/>
  <c r="S217" i="50"/>
  <c r="S218" i="50"/>
  <c r="S219" i="50"/>
  <c r="S220" i="50"/>
  <c r="S221" i="50"/>
  <c r="S222" i="50"/>
  <c r="S223" i="50"/>
  <c r="S224" i="50"/>
  <c r="S225" i="50"/>
  <c r="S226" i="50"/>
  <c r="S227" i="50"/>
  <c r="S228" i="50"/>
  <c r="S229" i="50"/>
  <c r="S230" i="50"/>
  <c r="S231" i="50"/>
  <c r="S232" i="50"/>
  <c r="S233" i="50"/>
  <c r="S234" i="50"/>
  <c r="S235" i="50"/>
  <c r="S236" i="50"/>
  <c r="S237" i="50"/>
  <c r="S238" i="50"/>
  <c r="S239" i="50"/>
  <c r="S240" i="50"/>
  <c r="S241" i="50"/>
  <c r="S242" i="50"/>
  <c r="S243" i="50"/>
  <c r="S244" i="50"/>
  <c r="S245" i="50"/>
  <c r="S246" i="50"/>
  <c r="S247" i="50"/>
  <c r="S248" i="50"/>
  <c r="S249" i="50"/>
  <c r="S250" i="50"/>
  <c r="S251" i="50"/>
  <c r="S252" i="50"/>
  <c r="S253" i="50"/>
  <c r="S254" i="50"/>
  <c r="S255" i="50"/>
  <c r="S256" i="50"/>
  <c r="S257" i="50"/>
  <c r="S258" i="50"/>
  <c r="S259" i="50"/>
  <c r="S260" i="50"/>
  <c r="S261" i="50"/>
  <c r="S262" i="50"/>
  <c r="S263" i="50"/>
  <c r="S264" i="50"/>
  <c r="S265" i="50"/>
  <c r="S266" i="50"/>
  <c r="S267" i="50"/>
  <c r="S268" i="50"/>
  <c r="S269" i="50"/>
  <c r="S270" i="50"/>
  <c r="S271" i="50"/>
  <c r="S272" i="50"/>
  <c r="S273" i="50"/>
  <c r="S274" i="50"/>
  <c r="S275" i="50"/>
  <c r="S276" i="50"/>
  <c r="S277" i="50"/>
  <c r="S278" i="50"/>
  <c r="S279" i="50"/>
  <c r="S280" i="50"/>
  <c r="S281" i="50"/>
  <c r="S282" i="50"/>
  <c r="S283" i="50"/>
  <c r="S284" i="50"/>
  <c r="S285" i="50"/>
  <c r="S286" i="50"/>
  <c r="S287" i="50"/>
  <c r="S288" i="50"/>
  <c r="S289" i="50"/>
  <c r="S290" i="50"/>
  <c r="S291" i="50"/>
  <c r="S292" i="50"/>
  <c r="S293" i="50"/>
  <c r="S294" i="50"/>
  <c r="S295" i="50"/>
  <c r="S296" i="50"/>
  <c r="S297" i="50"/>
  <c r="S298" i="50"/>
  <c r="S299" i="50"/>
  <c r="S300" i="50"/>
  <c r="S301" i="50"/>
  <c r="S302" i="50"/>
  <c r="S303" i="50"/>
  <c r="S304" i="50"/>
  <c r="S305" i="50"/>
  <c r="S306" i="50"/>
  <c r="S307" i="50"/>
  <c r="S308" i="50"/>
  <c r="S309" i="50"/>
  <c r="S310" i="50"/>
  <c r="S311" i="50"/>
  <c r="S312" i="50"/>
  <c r="S313" i="50"/>
  <c r="S314" i="50"/>
  <c r="S315" i="50"/>
  <c r="S316" i="50"/>
  <c r="S317" i="50"/>
  <c r="S318" i="50"/>
  <c r="S319" i="50"/>
  <c r="S320" i="50"/>
  <c r="S321" i="50"/>
  <c r="S322" i="50"/>
  <c r="S323" i="50"/>
  <c r="S324" i="50"/>
  <c r="S325" i="50"/>
  <c r="S326" i="50"/>
  <c r="S327" i="50"/>
  <c r="S328" i="50"/>
  <c r="S329" i="50"/>
  <c r="S330" i="50"/>
  <c r="S331" i="50"/>
  <c r="S332" i="50"/>
  <c r="S333" i="50"/>
  <c r="S334" i="50"/>
  <c r="S335" i="50"/>
  <c r="S336" i="50"/>
  <c r="S337" i="50"/>
  <c r="S338" i="50"/>
  <c r="S339" i="50"/>
  <c r="S340" i="50"/>
  <c r="S341" i="50"/>
  <c r="S342" i="50"/>
  <c r="S343" i="50"/>
  <c r="S344" i="50"/>
  <c r="S345" i="50"/>
  <c r="S346" i="50"/>
  <c r="S347" i="50"/>
  <c r="S348" i="50"/>
  <c r="S349" i="50"/>
  <c r="S350" i="50"/>
  <c r="S351" i="50"/>
  <c r="S352" i="50"/>
  <c r="S353" i="50"/>
  <c r="S354" i="50"/>
  <c r="S355" i="50"/>
  <c r="S356" i="50"/>
  <c r="S357" i="50"/>
  <c r="S358" i="50"/>
  <c r="S359" i="50"/>
  <c r="S360" i="50"/>
  <c r="S361" i="50"/>
  <c r="S362" i="50"/>
  <c r="S363" i="50"/>
  <c r="S364" i="50"/>
  <c r="S365" i="50"/>
  <c r="S366" i="50"/>
  <c r="S367" i="50"/>
  <c r="S368" i="50"/>
  <c r="S369" i="50"/>
  <c r="S370" i="50"/>
  <c r="S371" i="50"/>
  <c r="S372" i="50"/>
  <c r="S373" i="50"/>
  <c r="S374" i="50"/>
  <c r="S375" i="50"/>
  <c r="S376" i="50"/>
  <c r="S377" i="50"/>
  <c r="S378" i="50"/>
  <c r="S379" i="50"/>
  <c r="S380" i="50"/>
  <c r="S381" i="50"/>
  <c r="S382" i="50"/>
  <c r="S383" i="50"/>
  <c r="S384" i="50"/>
  <c r="S385" i="50"/>
  <c r="S386" i="50"/>
  <c r="S387" i="50"/>
  <c r="S388" i="50"/>
  <c r="S389" i="50"/>
  <c r="S390" i="50"/>
  <c r="S391" i="50"/>
  <c r="S392" i="50"/>
  <c r="S393" i="50"/>
  <c r="S394" i="50"/>
  <c r="S395" i="50"/>
  <c r="S396" i="50"/>
  <c r="S397" i="50"/>
  <c r="S398" i="50"/>
  <c r="S399" i="50"/>
  <c r="S400" i="50"/>
  <c r="S401" i="50"/>
  <c r="S402" i="50"/>
  <c r="S403" i="50"/>
  <c r="S404" i="50"/>
  <c r="S405" i="50"/>
  <c r="S406" i="50"/>
  <c r="S407" i="50"/>
  <c r="S408" i="50"/>
  <c r="S409" i="50"/>
  <c r="S410" i="50"/>
  <c r="S411" i="50"/>
  <c r="S412" i="50"/>
  <c r="S413" i="50"/>
  <c r="S414" i="50"/>
  <c r="S415" i="50"/>
  <c r="S416" i="50"/>
  <c r="S417" i="50"/>
  <c r="S418" i="50"/>
  <c r="S419" i="50"/>
  <c r="S420" i="50"/>
  <c r="S421" i="50"/>
  <c r="S422" i="50"/>
  <c r="S423" i="50"/>
  <c r="S424" i="50"/>
  <c r="S425" i="50"/>
  <c r="S426" i="50"/>
  <c r="S427" i="50"/>
  <c r="S428" i="50"/>
  <c r="S429" i="50"/>
  <c r="S430" i="50"/>
  <c r="S431" i="50"/>
  <c r="S432" i="50"/>
  <c r="S433" i="50"/>
  <c r="S434" i="50"/>
  <c r="S435" i="50"/>
  <c r="S436" i="50"/>
  <c r="S437" i="50"/>
  <c r="S438" i="50"/>
  <c r="S439" i="50"/>
  <c r="S440" i="50"/>
  <c r="S441" i="50"/>
  <c r="S442" i="50"/>
  <c r="S443" i="50"/>
  <c r="S444" i="50"/>
  <c r="S445" i="50"/>
  <c r="S446" i="50"/>
  <c r="S447" i="50"/>
  <c r="S448" i="50"/>
  <c r="S449" i="50"/>
  <c r="S450" i="50"/>
  <c r="S451" i="50"/>
  <c r="S452" i="50"/>
  <c r="S453" i="50"/>
  <c r="S454" i="50"/>
  <c r="S455" i="50"/>
  <c r="S456" i="50"/>
  <c r="S457" i="50"/>
  <c r="S458" i="50"/>
  <c r="S459" i="50"/>
  <c r="S460" i="50"/>
  <c r="S461" i="50"/>
  <c r="S462" i="50"/>
  <c r="S463" i="50"/>
  <c r="S464" i="50"/>
  <c r="S465" i="50"/>
  <c r="S466" i="50"/>
  <c r="S467" i="50"/>
  <c r="S468" i="50"/>
  <c r="S469" i="50"/>
  <c r="S470" i="50"/>
  <c r="S471" i="50"/>
  <c r="S472" i="50"/>
  <c r="S473" i="50"/>
  <c r="S474" i="50"/>
  <c r="S475" i="50"/>
  <c r="S476" i="50"/>
  <c r="S477" i="50"/>
  <c r="S478" i="50"/>
  <c r="S479" i="50"/>
  <c r="S480" i="50"/>
  <c r="S481" i="50"/>
  <c r="S482" i="50"/>
  <c r="S483" i="50"/>
  <c r="S484" i="50"/>
  <c r="S485" i="50"/>
  <c r="S486" i="50"/>
  <c r="S487" i="50"/>
  <c r="S488" i="50"/>
  <c r="S489" i="50"/>
  <c r="S490" i="50"/>
  <c r="S491" i="50"/>
  <c r="S492" i="50"/>
  <c r="S493" i="50"/>
  <c r="S494" i="50"/>
  <c r="S495" i="50"/>
  <c r="S496" i="50"/>
  <c r="S497" i="50"/>
  <c r="S498" i="50"/>
  <c r="S499" i="50"/>
  <c r="S500" i="50"/>
  <c r="R4" i="50"/>
  <c r="R5" i="50"/>
  <c r="R6" i="50"/>
  <c r="S6" i="50" s="1"/>
  <c r="R7" i="50"/>
  <c r="R8" i="50"/>
  <c r="S8" i="50" s="1"/>
  <c r="R9" i="50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R27" i="50"/>
  <c r="R28" i="50"/>
  <c r="R29" i="50"/>
  <c r="R30" i="50"/>
  <c r="R31" i="50"/>
  <c r="R32" i="50"/>
  <c r="R33" i="50"/>
  <c r="R34" i="50"/>
  <c r="R35" i="50"/>
  <c r="R36" i="50"/>
  <c r="R37" i="50"/>
  <c r="R38" i="50"/>
  <c r="R39" i="50"/>
  <c r="R40" i="50"/>
  <c r="R41" i="50"/>
  <c r="R42" i="50"/>
  <c r="R43" i="50"/>
  <c r="R44" i="50"/>
  <c r="R45" i="50"/>
  <c r="R46" i="50"/>
  <c r="R47" i="50"/>
  <c r="R48" i="50"/>
  <c r="R49" i="50"/>
  <c r="R50" i="50"/>
  <c r="R51" i="50"/>
  <c r="R52" i="50"/>
  <c r="R53" i="50"/>
  <c r="R54" i="50"/>
  <c r="R55" i="50"/>
  <c r="R56" i="50"/>
  <c r="R57" i="50"/>
  <c r="R58" i="50"/>
  <c r="R59" i="50"/>
  <c r="R60" i="50"/>
  <c r="R61" i="50"/>
  <c r="R62" i="50"/>
  <c r="R63" i="50"/>
  <c r="R64" i="50"/>
  <c r="R65" i="50"/>
  <c r="R66" i="50"/>
  <c r="R67" i="50"/>
  <c r="R68" i="50"/>
  <c r="R69" i="50"/>
  <c r="R70" i="50"/>
  <c r="R71" i="50"/>
  <c r="R72" i="50"/>
  <c r="R73" i="50"/>
  <c r="R74" i="50"/>
  <c r="R75" i="50"/>
  <c r="R76" i="50"/>
  <c r="R77" i="50"/>
  <c r="R78" i="50"/>
  <c r="R79" i="50"/>
  <c r="R80" i="50"/>
  <c r="R81" i="50"/>
  <c r="R82" i="50"/>
  <c r="R83" i="50"/>
  <c r="R84" i="50"/>
  <c r="R85" i="50"/>
  <c r="R86" i="50"/>
  <c r="R87" i="50"/>
  <c r="R88" i="50"/>
  <c r="R89" i="50"/>
  <c r="R90" i="50"/>
  <c r="R91" i="50"/>
  <c r="R92" i="50"/>
  <c r="R93" i="50"/>
  <c r="R94" i="50"/>
  <c r="R95" i="50"/>
  <c r="R96" i="50"/>
  <c r="R97" i="50"/>
  <c r="R98" i="50"/>
  <c r="R99" i="50"/>
  <c r="R100" i="50"/>
  <c r="R101" i="50"/>
  <c r="R102" i="50"/>
  <c r="R103" i="50"/>
  <c r="R104" i="50"/>
  <c r="R105" i="50"/>
  <c r="R106" i="50"/>
  <c r="R107" i="50"/>
  <c r="R108" i="50"/>
  <c r="R109" i="50"/>
  <c r="R110" i="50"/>
  <c r="R111" i="50"/>
  <c r="R112" i="50"/>
  <c r="R113" i="50"/>
  <c r="R114" i="50"/>
  <c r="R115" i="50"/>
  <c r="R116" i="50"/>
  <c r="R117" i="50"/>
  <c r="R118" i="50"/>
  <c r="R119" i="50"/>
  <c r="R120" i="50"/>
  <c r="R121" i="50"/>
  <c r="R122" i="50"/>
  <c r="R123" i="50"/>
  <c r="R124" i="50"/>
  <c r="R125" i="50"/>
  <c r="R126" i="50"/>
  <c r="R127" i="50"/>
  <c r="R128" i="50"/>
  <c r="R129" i="50"/>
  <c r="R130" i="50"/>
  <c r="R131" i="50"/>
  <c r="R132" i="50"/>
  <c r="R133" i="50"/>
  <c r="R134" i="50"/>
  <c r="R135" i="50"/>
  <c r="R136" i="50"/>
  <c r="R137" i="50"/>
  <c r="R138" i="50"/>
  <c r="R139" i="50"/>
  <c r="R140" i="50"/>
  <c r="R141" i="50"/>
  <c r="R142" i="50"/>
  <c r="R143" i="50"/>
  <c r="R144" i="50"/>
  <c r="R145" i="50"/>
  <c r="R146" i="50"/>
  <c r="R147" i="50"/>
  <c r="R148" i="50"/>
  <c r="R149" i="50"/>
  <c r="R150" i="50"/>
  <c r="R151" i="50"/>
  <c r="R152" i="50"/>
  <c r="R153" i="50"/>
  <c r="R154" i="50"/>
  <c r="R155" i="50"/>
  <c r="R156" i="50"/>
  <c r="R157" i="50"/>
  <c r="R158" i="50"/>
  <c r="R159" i="50"/>
  <c r="R160" i="50"/>
  <c r="R161" i="50"/>
  <c r="R162" i="50"/>
  <c r="R163" i="50"/>
  <c r="R164" i="50"/>
  <c r="R165" i="50"/>
  <c r="R166" i="50"/>
  <c r="R167" i="50"/>
  <c r="R168" i="50"/>
  <c r="R169" i="50"/>
  <c r="R170" i="50"/>
  <c r="R171" i="50"/>
  <c r="R172" i="50"/>
  <c r="R173" i="50"/>
  <c r="R174" i="50"/>
  <c r="R175" i="50"/>
  <c r="R176" i="50"/>
  <c r="R177" i="50"/>
  <c r="R178" i="50"/>
  <c r="R179" i="50"/>
  <c r="R180" i="50"/>
  <c r="R181" i="50"/>
  <c r="R182" i="50"/>
  <c r="R183" i="50"/>
  <c r="R184" i="50"/>
  <c r="R185" i="50"/>
  <c r="R186" i="50"/>
  <c r="R187" i="50"/>
  <c r="R188" i="50"/>
  <c r="R189" i="50"/>
  <c r="R190" i="50"/>
  <c r="R191" i="50"/>
  <c r="R192" i="50"/>
  <c r="R193" i="50"/>
  <c r="R194" i="50"/>
  <c r="R195" i="50"/>
  <c r="R196" i="50"/>
  <c r="R197" i="50"/>
  <c r="R198" i="50"/>
  <c r="R199" i="50"/>
  <c r="R200" i="50"/>
  <c r="R201" i="50"/>
  <c r="R202" i="50"/>
  <c r="R203" i="50"/>
  <c r="R204" i="50"/>
  <c r="R205" i="50"/>
  <c r="R206" i="50"/>
  <c r="R207" i="50"/>
  <c r="R208" i="50"/>
  <c r="R209" i="50"/>
  <c r="R210" i="50"/>
  <c r="R211" i="50"/>
  <c r="R212" i="50"/>
  <c r="R213" i="50"/>
  <c r="R214" i="50"/>
  <c r="R215" i="50"/>
  <c r="R216" i="50"/>
  <c r="R217" i="50"/>
  <c r="R218" i="50"/>
  <c r="R219" i="50"/>
  <c r="R220" i="50"/>
  <c r="R221" i="50"/>
  <c r="R222" i="50"/>
  <c r="R223" i="50"/>
  <c r="R224" i="50"/>
  <c r="R225" i="50"/>
  <c r="R226" i="50"/>
  <c r="R227" i="50"/>
  <c r="R228" i="50"/>
  <c r="R229" i="50"/>
  <c r="R230" i="50"/>
  <c r="R231" i="50"/>
  <c r="R232" i="50"/>
  <c r="R233" i="50"/>
  <c r="R234" i="50"/>
  <c r="R235" i="50"/>
  <c r="R236" i="50"/>
  <c r="R237" i="50"/>
  <c r="R238" i="50"/>
  <c r="R239" i="50"/>
  <c r="R240" i="50"/>
  <c r="R241" i="50"/>
  <c r="R242" i="50"/>
  <c r="R243" i="50"/>
  <c r="R244" i="50"/>
  <c r="R245" i="50"/>
  <c r="R246" i="50"/>
  <c r="R247" i="50"/>
  <c r="R248" i="50"/>
  <c r="R249" i="50"/>
  <c r="R250" i="50"/>
  <c r="R251" i="50"/>
  <c r="R252" i="50"/>
  <c r="R253" i="50"/>
  <c r="R254" i="50"/>
  <c r="R255" i="50"/>
  <c r="R256" i="50"/>
  <c r="R257" i="50"/>
  <c r="R258" i="50"/>
  <c r="R259" i="50"/>
  <c r="R260" i="50"/>
  <c r="R261" i="50"/>
  <c r="R262" i="50"/>
  <c r="R263" i="50"/>
  <c r="R264" i="50"/>
  <c r="R265" i="50"/>
  <c r="R266" i="50"/>
  <c r="R267" i="50"/>
  <c r="R268" i="50"/>
  <c r="R269" i="50"/>
  <c r="R270" i="50"/>
  <c r="R271" i="50"/>
  <c r="R272" i="50"/>
  <c r="R273" i="50"/>
  <c r="R274" i="50"/>
  <c r="R275" i="50"/>
  <c r="R276" i="50"/>
  <c r="R277" i="50"/>
  <c r="R278" i="50"/>
  <c r="R279" i="50"/>
  <c r="R280" i="50"/>
  <c r="R281" i="50"/>
  <c r="R282" i="50"/>
  <c r="R283" i="50"/>
  <c r="R284" i="50"/>
  <c r="R285" i="50"/>
  <c r="R286" i="50"/>
  <c r="R287" i="50"/>
  <c r="R288" i="50"/>
  <c r="R289" i="50"/>
  <c r="R290" i="50"/>
  <c r="R291" i="50"/>
  <c r="R292" i="50"/>
  <c r="R293" i="50"/>
  <c r="R294" i="50"/>
  <c r="R295" i="50"/>
  <c r="R296" i="50"/>
  <c r="R297" i="50"/>
  <c r="R298" i="50"/>
  <c r="R299" i="50"/>
  <c r="R300" i="50"/>
  <c r="R301" i="50"/>
  <c r="R302" i="50"/>
  <c r="R303" i="50"/>
  <c r="R304" i="50"/>
  <c r="R305" i="50"/>
  <c r="R306" i="50"/>
  <c r="R307" i="50"/>
  <c r="R308" i="50"/>
  <c r="R309" i="50"/>
  <c r="R310" i="50"/>
  <c r="R311" i="50"/>
  <c r="R312" i="50"/>
  <c r="R313" i="50"/>
  <c r="R314" i="50"/>
  <c r="R315" i="50"/>
  <c r="R316" i="50"/>
  <c r="R317" i="50"/>
  <c r="R318" i="50"/>
  <c r="R319" i="50"/>
  <c r="R320" i="50"/>
  <c r="R321" i="50"/>
  <c r="R322" i="50"/>
  <c r="R323" i="50"/>
  <c r="R324" i="50"/>
  <c r="R325" i="50"/>
  <c r="R326" i="50"/>
  <c r="R327" i="50"/>
  <c r="R328" i="50"/>
  <c r="R329" i="50"/>
  <c r="R330" i="50"/>
  <c r="R331" i="50"/>
  <c r="R332" i="50"/>
  <c r="R333" i="50"/>
  <c r="R334" i="50"/>
  <c r="R335" i="50"/>
  <c r="R336" i="50"/>
  <c r="R337" i="50"/>
  <c r="R338" i="50"/>
  <c r="R339" i="50"/>
  <c r="R340" i="50"/>
  <c r="R341" i="50"/>
  <c r="R342" i="50"/>
  <c r="R343" i="50"/>
  <c r="R344" i="50"/>
  <c r="R345" i="50"/>
  <c r="R346" i="50"/>
  <c r="R347" i="50"/>
  <c r="R348" i="50"/>
  <c r="R349" i="50"/>
  <c r="R350" i="50"/>
  <c r="R351" i="50"/>
  <c r="R352" i="50"/>
  <c r="R353" i="50"/>
  <c r="R354" i="50"/>
  <c r="R355" i="50"/>
  <c r="R356" i="50"/>
  <c r="R357" i="50"/>
  <c r="R358" i="50"/>
  <c r="R359" i="50"/>
  <c r="R360" i="50"/>
  <c r="R361" i="50"/>
  <c r="R362" i="50"/>
  <c r="R363" i="50"/>
  <c r="R364" i="50"/>
  <c r="R365" i="50"/>
  <c r="R366" i="50"/>
  <c r="R367" i="50"/>
  <c r="R368" i="50"/>
  <c r="R369" i="50"/>
  <c r="R370" i="50"/>
  <c r="R371" i="50"/>
  <c r="R372" i="50"/>
  <c r="R373" i="50"/>
  <c r="R374" i="50"/>
  <c r="R375" i="50"/>
  <c r="R376" i="50"/>
  <c r="R377" i="50"/>
  <c r="R378" i="50"/>
  <c r="R379" i="50"/>
  <c r="R380" i="50"/>
  <c r="R381" i="50"/>
  <c r="R382" i="50"/>
  <c r="R383" i="50"/>
  <c r="R384" i="50"/>
  <c r="R385" i="50"/>
  <c r="R386" i="50"/>
  <c r="R387" i="50"/>
  <c r="R388" i="50"/>
  <c r="R389" i="50"/>
  <c r="R390" i="50"/>
  <c r="R391" i="50"/>
  <c r="R392" i="50"/>
  <c r="R393" i="50"/>
  <c r="R394" i="50"/>
  <c r="R395" i="50"/>
  <c r="R396" i="50"/>
  <c r="R397" i="50"/>
  <c r="R398" i="50"/>
  <c r="R399" i="50"/>
  <c r="R400" i="50"/>
  <c r="R401" i="50"/>
  <c r="R402" i="50"/>
  <c r="R403" i="50"/>
  <c r="R404" i="50"/>
  <c r="R405" i="50"/>
  <c r="R406" i="50"/>
  <c r="R407" i="50"/>
  <c r="R408" i="50"/>
  <c r="R409" i="50"/>
  <c r="R410" i="50"/>
  <c r="R411" i="50"/>
  <c r="R412" i="50"/>
  <c r="R413" i="50"/>
  <c r="R414" i="50"/>
  <c r="R415" i="50"/>
  <c r="R416" i="50"/>
  <c r="R417" i="50"/>
  <c r="R418" i="50"/>
  <c r="R419" i="50"/>
  <c r="R420" i="50"/>
  <c r="R421" i="50"/>
  <c r="R422" i="50"/>
  <c r="R423" i="50"/>
  <c r="R424" i="50"/>
  <c r="R425" i="50"/>
  <c r="R426" i="50"/>
  <c r="R427" i="50"/>
  <c r="R428" i="50"/>
  <c r="R429" i="50"/>
  <c r="R430" i="50"/>
  <c r="R431" i="50"/>
  <c r="R432" i="50"/>
  <c r="R433" i="50"/>
  <c r="R434" i="50"/>
  <c r="R435" i="50"/>
  <c r="R436" i="50"/>
  <c r="R437" i="50"/>
  <c r="R438" i="50"/>
  <c r="R439" i="50"/>
  <c r="R440" i="50"/>
  <c r="R441" i="50"/>
  <c r="R442" i="50"/>
  <c r="R443" i="50"/>
  <c r="R444" i="50"/>
  <c r="R445" i="50"/>
  <c r="R446" i="50"/>
  <c r="R447" i="50"/>
  <c r="R448" i="50"/>
  <c r="R449" i="50"/>
  <c r="R450" i="50"/>
  <c r="R451" i="50"/>
  <c r="R452" i="50"/>
  <c r="R453" i="50"/>
  <c r="R454" i="50"/>
  <c r="R455" i="50"/>
  <c r="R456" i="50"/>
  <c r="R457" i="50"/>
  <c r="R458" i="50"/>
  <c r="R459" i="50"/>
  <c r="R460" i="50"/>
  <c r="R461" i="50"/>
  <c r="R462" i="50"/>
  <c r="R463" i="50"/>
  <c r="R464" i="50"/>
  <c r="R465" i="50"/>
  <c r="R466" i="50"/>
  <c r="R467" i="50"/>
  <c r="R468" i="50"/>
  <c r="R469" i="50"/>
  <c r="R470" i="50"/>
  <c r="R471" i="50"/>
  <c r="R472" i="50"/>
  <c r="R473" i="50"/>
  <c r="R474" i="50"/>
  <c r="R475" i="50"/>
  <c r="R476" i="50"/>
  <c r="R477" i="50"/>
  <c r="R478" i="50"/>
  <c r="R479" i="50"/>
  <c r="R480" i="50"/>
  <c r="R481" i="50"/>
  <c r="R482" i="50"/>
  <c r="R483" i="50"/>
  <c r="R484" i="50"/>
  <c r="R485" i="50"/>
  <c r="R486" i="50"/>
  <c r="R487" i="50"/>
  <c r="R488" i="50"/>
  <c r="R489" i="50"/>
  <c r="R490" i="50"/>
  <c r="R491" i="50"/>
  <c r="R492" i="50"/>
  <c r="R493" i="50"/>
  <c r="R494" i="50"/>
  <c r="R495" i="50"/>
  <c r="R496" i="50"/>
  <c r="R497" i="50"/>
  <c r="R498" i="50"/>
  <c r="R499" i="50"/>
  <c r="R500" i="50"/>
  <c r="S3" i="50"/>
  <c r="R3" i="50"/>
  <c r="T3" i="50" s="1"/>
  <c r="V3" i="50" s="1"/>
  <c r="T8" i="50" l="1"/>
  <c r="S7" i="50"/>
  <c r="T7" i="50" s="1"/>
  <c r="T6" i="50"/>
  <c r="S5" i="50"/>
  <c r="T5" i="50" s="1"/>
  <c r="S4" i="50"/>
  <c r="T4" i="50" s="1"/>
  <c r="V4" i="50" s="1"/>
  <c r="V5" i="50" s="1"/>
  <c r="V6" i="50" s="1"/>
  <c r="V7" i="50" s="1"/>
  <c r="V8" i="50" s="1"/>
  <c r="V9" i="50" s="1"/>
  <c r="V10" i="50" s="1"/>
  <c r="V11" i="50" s="1"/>
  <c r="V12" i="50" s="1"/>
  <c r="V13" i="50" s="1"/>
  <c r="V14" i="50" s="1"/>
  <c r="V15" i="50" s="1"/>
  <c r="V16" i="50" s="1"/>
  <c r="V17" i="50" s="1"/>
  <c r="V18" i="50" s="1"/>
  <c r="V19" i="50" s="1"/>
  <c r="V20" i="50" s="1"/>
  <c r="V21" i="50" s="1"/>
  <c r="V22" i="50" s="1"/>
  <c r="V23" i="50" s="1"/>
  <c r="V24" i="50" s="1"/>
  <c r="V25" i="50" s="1"/>
  <c r="V26" i="50" s="1"/>
  <c r="V27" i="50" s="1"/>
  <c r="V28" i="50" s="1"/>
  <c r="V29" i="50" s="1"/>
  <c r="V30" i="50" s="1"/>
  <c r="V31" i="50" s="1"/>
  <c r="V32" i="50" s="1"/>
  <c r="V33" i="50" s="1"/>
  <c r="V34" i="50" s="1"/>
  <c r="V35" i="50" s="1"/>
  <c r="V36" i="50" s="1"/>
  <c r="V37" i="50" s="1"/>
  <c r="V38" i="50" s="1"/>
  <c r="V39" i="50" s="1"/>
  <c r="V40" i="50" s="1"/>
  <c r="V41" i="50" s="1"/>
  <c r="V42" i="50" s="1"/>
  <c r="V43" i="50" s="1"/>
  <c r="V44" i="50" s="1"/>
  <c r="V45" i="50" s="1"/>
  <c r="V46" i="50" s="1"/>
  <c r="V47" i="50" s="1"/>
  <c r="V48" i="50" s="1"/>
  <c r="V49" i="50" s="1"/>
  <c r="V50" i="50" s="1"/>
  <c r="V51" i="50" s="1"/>
  <c r="V52" i="50" s="1"/>
  <c r="V53" i="50" s="1"/>
  <c r="V54" i="50" s="1"/>
  <c r="V55" i="50" s="1"/>
  <c r="V56" i="50" s="1"/>
  <c r="V57" i="50" s="1"/>
  <c r="V58" i="50" s="1"/>
  <c r="V59" i="50" s="1"/>
  <c r="V60" i="50" s="1"/>
  <c r="V61" i="50" s="1"/>
  <c r="V62" i="50" s="1"/>
  <c r="V63" i="50" s="1"/>
  <c r="V64" i="50" s="1"/>
  <c r="V65" i="50" s="1"/>
  <c r="V66" i="50" s="1"/>
  <c r="V67" i="50" s="1"/>
  <c r="V68" i="50" s="1"/>
  <c r="V69" i="50" s="1"/>
  <c r="V70" i="50" s="1"/>
  <c r="V71" i="50" s="1"/>
  <c r="V72" i="50" s="1"/>
  <c r="V73" i="50" s="1"/>
  <c r="V74" i="50" s="1"/>
  <c r="V75" i="50" s="1"/>
  <c r="V76" i="50" s="1"/>
  <c r="V77" i="50" s="1"/>
  <c r="V78" i="50" s="1"/>
  <c r="V79" i="50" s="1"/>
  <c r="V80" i="50" s="1"/>
  <c r="V81" i="50" s="1"/>
  <c r="V82" i="50" s="1"/>
  <c r="V83" i="50" s="1"/>
  <c r="V84" i="50" s="1"/>
  <c r="V85" i="50" s="1"/>
  <c r="V86" i="50" s="1"/>
  <c r="V87" i="50" s="1"/>
  <c r="V88" i="50" s="1"/>
  <c r="V89" i="50" s="1"/>
  <c r="V90" i="50" s="1"/>
  <c r="V91" i="50" s="1"/>
  <c r="V92" i="50" s="1"/>
  <c r="V93" i="50" s="1"/>
  <c r="V94" i="50" s="1"/>
  <c r="V95" i="50" s="1"/>
  <c r="V96" i="50" s="1"/>
  <c r="V97" i="50" s="1"/>
  <c r="V98" i="50" s="1"/>
  <c r="V99" i="50" s="1"/>
  <c r="V100" i="50" s="1"/>
  <c r="V101" i="50" s="1"/>
  <c r="V102" i="50" s="1"/>
  <c r="V103" i="50" s="1"/>
  <c r="V104" i="50" s="1"/>
  <c r="V105" i="50" s="1"/>
  <c r="V106" i="50" s="1"/>
  <c r="V107" i="50" s="1"/>
  <c r="V108" i="50" s="1"/>
  <c r="V109" i="50" s="1"/>
  <c r="V110" i="50" s="1"/>
  <c r="V111" i="50" s="1"/>
  <c r="V112" i="50" s="1"/>
  <c r="V113" i="50" s="1"/>
  <c r="V114" i="50" s="1"/>
  <c r="V115" i="50" s="1"/>
  <c r="V116" i="50" s="1"/>
  <c r="V117" i="50" s="1"/>
  <c r="V118" i="50" s="1"/>
  <c r="V119" i="50" s="1"/>
  <c r="V120" i="50" s="1"/>
  <c r="V121" i="50" s="1"/>
  <c r="V122" i="50" s="1"/>
  <c r="V123" i="50" s="1"/>
  <c r="V124" i="50" s="1"/>
  <c r="V125" i="50" s="1"/>
  <c r="V126" i="50" s="1"/>
  <c r="V127" i="50" s="1"/>
  <c r="V128" i="50" s="1"/>
  <c r="V129" i="50" s="1"/>
  <c r="V130" i="50" s="1"/>
  <c r="V131" i="50" s="1"/>
  <c r="V132" i="50" s="1"/>
  <c r="V133" i="50" s="1"/>
  <c r="V134" i="50" s="1"/>
  <c r="V135" i="50" s="1"/>
  <c r="V136" i="50" s="1"/>
  <c r="V137" i="50" s="1"/>
  <c r="V138" i="50" s="1"/>
  <c r="V139" i="50" s="1"/>
  <c r="V140" i="50" s="1"/>
  <c r="V141" i="50" s="1"/>
  <c r="V142" i="50" s="1"/>
  <c r="V143" i="50" s="1"/>
  <c r="V144" i="50" s="1"/>
  <c r="V145" i="50" s="1"/>
  <c r="V146" i="50" s="1"/>
  <c r="V147" i="50" s="1"/>
  <c r="V148" i="50" s="1"/>
  <c r="V149" i="50" s="1"/>
  <c r="V150" i="50" s="1"/>
  <c r="V151" i="50" s="1"/>
  <c r="V152" i="50" s="1"/>
  <c r="V153" i="50" s="1"/>
  <c r="V154" i="50" s="1"/>
  <c r="V155" i="50" s="1"/>
  <c r="V156" i="50" s="1"/>
  <c r="V157" i="50" s="1"/>
  <c r="V158" i="50" s="1"/>
  <c r="V159" i="50" s="1"/>
  <c r="V160" i="50" s="1"/>
  <c r="V161" i="50" s="1"/>
  <c r="V162" i="50" s="1"/>
  <c r="V163" i="50" s="1"/>
  <c r="V164" i="50" s="1"/>
  <c r="V165" i="50" s="1"/>
  <c r="V166" i="50" s="1"/>
  <c r="V167" i="50" s="1"/>
  <c r="V168" i="50" s="1"/>
  <c r="V169" i="50" s="1"/>
  <c r="V170" i="50" s="1"/>
  <c r="V171" i="50" s="1"/>
  <c r="V172" i="50" s="1"/>
  <c r="V173" i="50" s="1"/>
  <c r="V174" i="50" s="1"/>
  <c r="V175" i="50" s="1"/>
  <c r="V176" i="50" s="1"/>
  <c r="V177" i="50" s="1"/>
  <c r="V178" i="50" s="1"/>
  <c r="V179" i="50" s="1"/>
  <c r="V180" i="50" s="1"/>
  <c r="V181" i="50" s="1"/>
  <c r="V182" i="50" s="1"/>
  <c r="V183" i="50" s="1"/>
  <c r="V184" i="50" s="1"/>
  <c r="V185" i="50" s="1"/>
  <c r="V186" i="50" s="1"/>
  <c r="V187" i="50" s="1"/>
  <c r="V188" i="50" s="1"/>
  <c r="V189" i="50" s="1"/>
  <c r="V190" i="50" s="1"/>
  <c r="V191" i="50" s="1"/>
  <c r="V192" i="50" s="1"/>
  <c r="V193" i="50" s="1"/>
  <c r="V194" i="50" s="1"/>
  <c r="V195" i="50" s="1"/>
  <c r="V196" i="50" s="1"/>
  <c r="V197" i="50" s="1"/>
  <c r="V198" i="50" s="1"/>
  <c r="V199" i="50" s="1"/>
  <c r="V200" i="50" s="1"/>
  <c r="V201" i="50" s="1"/>
  <c r="V202" i="50" s="1"/>
  <c r="V203" i="50" s="1"/>
  <c r="V204" i="50" s="1"/>
  <c r="V205" i="50" s="1"/>
  <c r="V206" i="50" s="1"/>
  <c r="V207" i="50" s="1"/>
  <c r="V208" i="50" s="1"/>
  <c r="V209" i="50" s="1"/>
  <c r="V210" i="50" s="1"/>
  <c r="V211" i="50" s="1"/>
  <c r="V212" i="50" s="1"/>
  <c r="V213" i="50" s="1"/>
  <c r="V214" i="50" s="1"/>
  <c r="V215" i="50" s="1"/>
  <c r="V216" i="50" s="1"/>
  <c r="V217" i="50" s="1"/>
  <c r="V218" i="50" s="1"/>
  <c r="V219" i="50" s="1"/>
  <c r="V220" i="50" s="1"/>
  <c r="V221" i="50" s="1"/>
  <c r="V222" i="50" s="1"/>
  <c r="V223" i="50" s="1"/>
  <c r="V224" i="50" s="1"/>
  <c r="V225" i="50" s="1"/>
  <c r="V226" i="50" s="1"/>
  <c r="V227" i="50" s="1"/>
  <c r="V228" i="50" s="1"/>
  <c r="V229" i="50" s="1"/>
  <c r="V230" i="50" s="1"/>
  <c r="V231" i="50" s="1"/>
  <c r="V232" i="50" s="1"/>
  <c r="V233" i="50" s="1"/>
  <c r="V234" i="50" s="1"/>
  <c r="V235" i="50" s="1"/>
  <c r="V236" i="50" s="1"/>
  <c r="V237" i="50" s="1"/>
  <c r="V238" i="50" s="1"/>
  <c r="V239" i="50" s="1"/>
  <c r="V240" i="50" s="1"/>
  <c r="V241" i="50" s="1"/>
  <c r="V242" i="50" s="1"/>
  <c r="V243" i="50" s="1"/>
  <c r="V244" i="50" s="1"/>
  <c r="V245" i="50" s="1"/>
  <c r="V246" i="50" s="1"/>
  <c r="V247" i="50" s="1"/>
  <c r="V248" i="50" s="1"/>
  <c r="V249" i="50" s="1"/>
  <c r="V250" i="50" s="1"/>
  <c r="V251" i="50" s="1"/>
  <c r="V252" i="50" s="1"/>
  <c r="V253" i="50" s="1"/>
  <c r="V254" i="50" s="1"/>
  <c r="V255" i="50" s="1"/>
  <c r="V256" i="50" s="1"/>
  <c r="V257" i="50" s="1"/>
  <c r="V258" i="50" s="1"/>
  <c r="V259" i="50" s="1"/>
  <c r="V260" i="50" s="1"/>
  <c r="V261" i="50" s="1"/>
  <c r="V262" i="50" s="1"/>
  <c r="V263" i="50" s="1"/>
  <c r="V264" i="50" s="1"/>
  <c r="V265" i="50" s="1"/>
  <c r="V266" i="50" s="1"/>
  <c r="V267" i="50" s="1"/>
  <c r="V268" i="50" s="1"/>
  <c r="V269" i="50" s="1"/>
  <c r="V270" i="50" s="1"/>
  <c r="V271" i="50" s="1"/>
  <c r="V272" i="50" s="1"/>
  <c r="V273" i="50" s="1"/>
  <c r="V274" i="50" s="1"/>
  <c r="V275" i="50" s="1"/>
  <c r="V276" i="50" s="1"/>
  <c r="V277" i="50" s="1"/>
  <c r="V278" i="50" s="1"/>
  <c r="V279" i="50" s="1"/>
  <c r="V280" i="50" s="1"/>
  <c r="V281" i="50" s="1"/>
  <c r="V282" i="50" s="1"/>
  <c r="V283" i="50" s="1"/>
  <c r="V284" i="50" s="1"/>
  <c r="V285" i="50" s="1"/>
  <c r="V286" i="50" s="1"/>
  <c r="V287" i="50" s="1"/>
  <c r="V288" i="50" s="1"/>
  <c r="V289" i="50" s="1"/>
  <c r="V290" i="50" s="1"/>
  <c r="V291" i="50" s="1"/>
  <c r="V292" i="50" s="1"/>
  <c r="V293" i="50" s="1"/>
  <c r="V294" i="50" s="1"/>
  <c r="V295" i="50" s="1"/>
  <c r="V296" i="50" s="1"/>
  <c r="V297" i="50" s="1"/>
  <c r="V298" i="50" s="1"/>
  <c r="V299" i="50" s="1"/>
  <c r="V300" i="50" s="1"/>
  <c r="V301" i="50" s="1"/>
  <c r="V302" i="50" s="1"/>
  <c r="V303" i="50" s="1"/>
  <c r="V304" i="50" s="1"/>
  <c r="V305" i="50" s="1"/>
  <c r="V306" i="50" s="1"/>
  <c r="V307" i="50" s="1"/>
  <c r="V308" i="50" s="1"/>
  <c r="V309" i="50" s="1"/>
  <c r="V310" i="50" s="1"/>
  <c r="V311" i="50" s="1"/>
  <c r="V312" i="50" s="1"/>
  <c r="V313" i="50" s="1"/>
  <c r="V314" i="50" s="1"/>
  <c r="V315" i="50" s="1"/>
  <c r="V316" i="50" s="1"/>
  <c r="V317" i="50" s="1"/>
  <c r="V318" i="50" s="1"/>
  <c r="V319" i="50" s="1"/>
  <c r="V320" i="50" s="1"/>
  <c r="V321" i="50" s="1"/>
  <c r="V322" i="50" s="1"/>
  <c r="V323" i="50" s="1"/>
  <c r="V324" i="50" s="1"/>
  <c r="V325" i="50" s="1"/>
  <c r="V326" i="50" s="1"/>
  <c r="V327" i="50" s="1"/>
  <c r="V328" i="50" s="1"/>
  <c r="V329" i="50" s="1"/>
  <c r="V330" i="50" s="1"/>
  <c r="V331" i="50" s="1"/>
  <c r="V332" i="50" s="1"/>
  <c r="V333" i="50" s="1"/>
  <c r="V334" i="50" s="1"/>
  <c r="V335" i="50" s="1"/>
  <c r="V336" i="50" s="1"/>
  <c r="V337" i="50" s="1"/>
  <c r="V338" i="50" s="1"/>
  <c r="V339" i="50" s="1"/>
  <c r="V340" i="50" s="1"/>
  <c r="V341" i="50" s="1"/>
  <c r="V342" i="50" s="1"/>
  <c r="V343" i="50" s="1"/>
  <c r="V344" i="50" s="1"/>
  <c r="V345" i="50" s="1"/>
  <c r="V346" i="50" s="1"/>
  <c r="V347" i="50" s="1"/>
  <c r="V348" i="50" s="1"/>
  <c r="V349" i="50" s="1"/>
  <c r="V350" i="50" s="1"/>
  <c r="V351" i="50" s="1"/>
  <c r="V352" i="50" s="1"/>
  <c r="V353" i="50" s="1"/>
  <c r="V354" i="50" s="1"/>
  <c r="V355" i="50" s="1"/>
  <c r="V356" i="50" s="1"/>
  <c r="V357" i="50" s="1"/>
  <c r="V358" i="50" s="1"/>
  <c r="V359" i="50" s="1"/>
  <c r="V360" i="50" s="1"/>
  <c r="V361" i="50" s="1"/>
  <c r="V362" i="50" s="1"/>
  <c r="V363" i="50" s="1"/>
  <c r="V364" i="50" s="1"/>
  <c r="V365" i="50" s="1"/>
  <c r="V366" i="50" s="1"/>
  <c r="V367" i="50" s="1"/>
  <c r="V368" i="50" s="1"/>
  <c r="V369" i="50" s="1"/>
  <c r="V370" i="50" s="1"/>
  <c r="V371" i="50" s="1"/>
  <c r="V372" i="50" s="1"/>
  <c r="V373" i="50" s="1"/>
  <c r="V374" i="50" s="1"/>
  <c r="V375" i="50" s="1"/>
  <c r="V376" i="50" s="1"/>
  <c r="V377" i="50" s="1"/>
  <c r="V378" i="50" s="1"/>
  <c r="V379" i="50" s="1"/>
  <c r="V380" i="50" s="1"/>
  <c r="V381" i="50" s="1"/>
  <c r="V382" i="50" s="1"/>
  <c r="V383" i="50" s="1"/>
  <c r="V384" i="50" s="1"/>
  <c r="V385" i="50" s="1"/>
  <c r="V386" i="50" s="1"/>
  <c r="V387" i="50" s="1"/>
  <c r="V388" i="50" s="1"/>
  <c r="V389" i="50" s="1"/>
  <c r="V390" i="50" s="1"/>
  <c r="V391" i="50" s="1"/>
  <c r="V392" i="50" s="1"/>
  <c r="V393" i="50" s="1"/>
  <c r="V394" i="50" s="1"/>
  <c r="V395" i="50" s="1"/>
  <c r="V396" i="50" s="1"/>
  <c r="V397" i="50" s="1"/>
  <c r="V398" i="50" s="1"/>
  <c r="V399" i="50" s="1"/>
  <c r="V400" i="50" s="1"/>
  <c r="V401" i="50" s="1"/>
  <c r="V402" i="50" s="1"/>
  <c r="V403" i="50" s="1"/>
  <c r="V404" i="50" s="1"/>
  <c r="V405" i="50" s="1"/>
  <c r="V406" i="50" s="1"/>
  <c r="V407" i="50" s="1"/>
  <c r="V408" i="50" s="1"/>
  <c r="V409" i="50" s="1"/>
  <c r="V410" i="50" s="1"/>
  <c r="V411" i="50" s="1"/>
  <c r="V412" i="50" s="1"/>
  <c r="V413" i="50" s="1"/>
  <c r="V414" i="50" s="1"/>
  <c r="V415" i="50" s="1"/>
  <c r="V416" i="50" s="1"/>
  <c r="V417" i="50" s="1"/>
  <c r="V418" i="50" s="1"/>
  <c r="V419" i="50" s="1"/>
  <c r="V420" i="50" s="1"/>
  <c r="V421" i="50" s="1"/>
  <c r="V422" i="50" s="1"/>
  <c r="V423" i="50" s="1"/>
  <c r="V424" i="50" s="1"/>
  <c r="V425" i="50" s="1"/>
  <c r="V426" i="50" s="1"/>
  <c r="V427" i="50" s="1"/>
  <c r="V428" i="50" s="1"/>
  <c r="V429" i="50" s="1"/>
  <c r="V430" i="50" s="1"/>
  <c r="V431" i="50" s="1"/>
  <c r="V432" i="50" s="1"/>
  <c r="V433" i="50" s="1"/>
  <c r="V434" i="50" s="1"/>
  <c r="V435" i="50" s="1"/>
  <c r="V436" i="50" s="1"/>
  <c r="V437" i="50" s="1"/>
  <c r="V438" i="50" s="1"/>
  <c r="V439" i="50" s="1"/>
  <c r="V440" i="50" s="1"/>
  <c r="V441" i="50" s="1"/>
  <c r="V442" i="50" s="1"/>
  <c r="V443" i="50" s="1"/>
  <c r="V444" i="50" s="1"/>
  <c r="V445" i="50" s="1"/>
  <c r="V446" i="50" s="1"/>
  <c r="V447" i="50" s="1"/>
  <c r="V448" i="50" s="1"/>
  <c r="V449" i="50" s="1"/>
  <c r="V450" i="50" s="1"/>
  <c r="V451" i="50" s="1"/>
  <c r="V452" i="50" s="1"/>
  <c r="V453" i="50" s="1"/>
  <c r="V454" i="50" s="1"/>
  <c r="V455" i="50" s="1"/>
  <c r="V456" i="50" s="1"/>
  <c r="V457" i="50" s="1"/>
  <c r="V458" i="50" s="1"/>
  <c r="V459" i="50" s="1"/>
  <c r="V460" i="50" s="1"/>
  <c r="V461" i="50" s="1"/>
  <c r="V462" i="50" s="1"/>
  <c r="V463" i="50" s="1"/>
  <c r="V464" i="50" s="1"/>
  <c r="V465" i="50" s="1"/>
  <c r="V466" i="50" s="1"/>
  <c r="V467" i="50" s="1"/>
  <c r="V468" i="50" s="1"/>
  <c r="V469" i="50" s="1"/>
  <c r="V470" i="50" s="1"/>
  <c r="V471" i="50" s="1"/>
  <c r="V472" i="50" s="1"/>
  <c r="V473" i="50" s="1"/>
  <c r="V474" i="50" s="1"/>
  <c r="V475" i="50" s="1"/>
  <c r="V476" i="50" s="1"/>
  <c r="V477" i="50" s="1"/>
  <c r="V478" i="50" s="1"/>
  <c r="V479" i="50" s="1"/>
  <c r="V480" i="50" s="1"/>
  <c r="V481" i="50" s="1"/>
  <c r="V482" i="50" s="1"/>
  <c r="V483" i="50" s="1"/>
  <c r="V484" i="50" s="1"/>
  <c r="V485" i="50" s="1"/>
  <c r="V486" i="50" s="1"/>
  <c r="V487" i="50" s="1"/>
  <c r="V488" i="50" s="1"/>
  <c r="V489" i="50" s="1"/>
  <c r="V490" i="50" s="1"/>
  <c r="V491" i="50" s="1"/>
  <c r="V492" i="50" s="1"/>
  <c r="V493" i="50" s="1"/>
  <c r="V494" i="50" s="1"/>
  <c r="V495" i="50" s="1"/>
  <c r="V496" i="50" s="1"/>
  <c r="V497" i="50" s="1"/>
  <c r="V498" i="50" s="1"/>
  <c r="V499" i="50" s="1"/>
  <c r="V500" i="50" s="1"/>
  <c r="F25" i="1"/>
  <c r="F24" i="1"/>
  <c r="E25" i="1"/>
  <c r="E24" i="1"/>
  <c r="C25" i="1"/>
  <c r="C24" i="1"/>
  <c r="P4" i="46" l="1"/>
  <c r="P5" i="46"/>
  <c r="R5" i="46" s="1"/>
  <c r="P6" i="46"/>
  <c r="P7" i="46"/>
  <c r="P8" i="46"/>
  <c r="P9" i="46"/>
  <c r="P10" i="46"/>
  <c r="R10" i="46" s="1"/>
  <c r="P11" i="46"/>
  <c r="P3" i="46"/>
  <c r="R29" i="46" l="1"/>
  <c r="R28" i="46"/>
  <c r="R27" i="46"/>
  <c r="R26" i="46"/>
  <c r="R25" i="46"/>
  <c r="R24" i="46"/>
  <c r="R23" i="46"/>
  <c r="R22" i="46"/>
  <c r="R21" i="46"/>
  <c r="R20" i="46"/>
  <c r="R19" i="46"/>
  <c r="R18" i="46"/>
  <c r="R17" i="46"/>
  <c r="R16" i="46"/>
  <c r="R15" i="46"/>
  <c r="R14" i="46"/>
  <c r="R13" i="46"/>
  <c r="R12" i="46"/>
  <c r="R11" i="46"/>
  <c r="R9" i="46"/>
  <c r="R3" i="46"/>
  <c r="I53" i="11"/>
  <c r="I54" i="11" s="1"/>
  <c r="K54" i="11" s="1"/>
  <c r="K56" i="11" s="1"/>
  <c r="E3" i="50" l="1"/>
  <c r="E4" i="50" s="1"/>
  <c r="E5" i="50" s="1"/>
  <c r="E6" i="50" s="1"/>
  <c r="E7" i="50" s="1"/>
  <c r="E8" i="50" s="1"/>
  <c r="E9" i="50" s="1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E56" i="50" s="1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E227" i="50" s="1"/>
  <c r="E228" i="50" s="1"/>
  <c r="E229" i="50" s="1"/>
  <c r="E230" i="50" s="1"/>
  <c r="E231" i="50" s="1"/>
  <c r="E232" i="50" s="1"/>
  <c r="E233" i="50" s="1"/>
  <c r="E234" i="50" s="1"/>
  <c r="E235" i="50" s="1"/>
  <c r="E236" i="50" s="1"/>
  <c r="E237" i="50" s="1"/>
  <c r="E238" i="50" s="1"/>
  <c r="E239" i="50" s="1"/>
  <c r="E240" i="50" s="1"/>
  <c r="E241" i="50" s="1"/>
  <c r="E242" i="50" s="1"/>
  <c r="E243" i="50" s="1"/>
  <c r="E244" i="50" s="1"/>
  <c r="E245" i="50" s="1"/>
  <c r="E246" i="50" s="1"/>
  <c r="E247" i="50" s="1"/>
  <c r="E248" i="50" s="1"/>
  <c r="E249" i="50" s="1"/>
  <c r="E250" i="50" s="1"/>
  <c r="E251" i="50" s="1"/>
  <c r="E252" i="50" s="1"/>
  <c r="E253" i="50" s="1"/>
  <c r="E254" i="50" s="1"/>
  <c r="E255" i="50" s="1"/>
  <c r="E256" i="50" s="1"/>
  <c r="E257" i="50" s="1"/>
  <c r="E258" i="50" s="1"/>
  <c r="E259" i="50" s="1"/>
  <c r="E260" i="50" s="1"/>
  <c r="E261" i="50" s="1"/>
  <c r="E262" i="50" s="1"/>
  <c r="E263" i="50" s="1"/>
  <c r="E264" i="50" s="1"/>
  <c r="E265" i="50" s="1"/>
  <c r="E266" i="50" s="1"/>
  <c r="E267" i="50" s="1"/>
  <c r="E268" i="50" s="1"/>
  <c r="E269" i="50" s="1"/>
  <c r="E270" i="50" s="1"/>
  <c r="E271" i="50" s="1"/>
  <c r="E272" i="50" s="1"/>
  <c r="E273" i="50" s="1"/>
  <c r="E274" i="50" s="1"/>
  <c r="E275" i="50" s="1"/>
  <c r="E276" i="50" s="1"/>
  <c r="E277" i="50" s="1"/>
  <c r="E278" i="50" s="1"/>
  <c r="E279" i="50" s="1"/>
  <c r="E280" i="50" s="1"/>
  <c r="E281" i="50" s="1"/>
  <c r="E282" i="50" s="1"/>
  <c r="E283" i="50" s="1"/>
  <c r="E284" i="50" s="1"/>
  <c r="E285" i="50" s="1"/>
  <c r="E286" i="50" s="1"/>
  <c r="E287" i="50" s="1"/>
  <c r="E288" i="50" s="1"/>
  <c r="E289" i="50" s="1"/>
  <c r="E290" i="50" s="1"/>
  <c r="E291" i="50" s="1"/>
  <c r="E292" i="50" s="1"/>
  <c r="E293" i="50" s="1"/>
  <c r="E294" i="50" s="1"/>
  <c r="E295" i="50" s="1"/>
  <c r="E296" i="50" s="1"/>
  <c r="E297" i="50" s="1"/>
  <c r="E298" i="50" s="1"/>
  <c r="E299" i="50" s="1"/>
  <c r="E300" i="50" s="1"/>
  <c r="E301" i="50" s="1"/>
  <c r="E302" i="50" s="1"/>
  <c r="E303" i="50" s="1"/>
  <c r="E304" i="50" s="1"/>
  <c r="E305" i="50" s="1"/>
  <c r="E306" i="50" s="1"/>
  <c r="E307" i="50" s="1"/>
  <c r="E308" i="50" s="1"/>
  <c r="E309" i="50" s="1"/>
  <c r="E310" i="50" s="1"/>
  <c r="E311" i="50" s="1"/>
  <c r="E312" i="50" s="1"/>
  <c r="E313" i="50" s="1"/>
  <c r="E314" i="50" s="1"/>
  <c r="E315" i="50" s="1"/>
  <c r="E316" i="50" s="1"/>
  <c r="E317" i="50" s="1"/>
  <c r="E318" i="50" s="1"/>
  <c r="E319" i="50" s="1"/>
  <c r="E320" i="50" s="1"/>
  <c r="E321" i="50" s="1"/>
  <c r="E322" i="50" s="1"/>
  <c r="E323" i="50" s="1"/>
  <c r="E324" i="50" s="1"/>
  <c r="E325" i="50" s="1"/>
  <c r="E326" i="50" s="1"/>
  <c r="E327" i="50" s="1"/>
  <c r="E328" i="50" s="1"/>
  <c r="E329" i="50" s="1"/>
  <c r="E330" i="50" s="1"/>
  <c r="E331" i="50" s="1"/>
  <c r="E332" i="50" s="1"/>
  <c r="E333" i="50" s="1"/>
  <c r="E334" i="50" s="1"/>
  <c r="E335" i="50" s="1"/>
  <c r="E336" i="50" s="1"/>
  <c r="E337" i="50" s="1"/>
  <c r="E338" i="50" s="1"/>
  <c r="E339" i="50" s="1"/>
  <c r="E340" i="50" s="1"/>
  <c r="E341" i="50" s="1"/>
  <c r="E342" i="50" s="1"/>
  <c r="E343" i="50" s="1"/>
  <c r="E344" i="50" s="1"/>
  <c r="E345" i="50" s="1"/>
  <c r="E346" i="50" s="1"/>
  <c r="E347" i="50" s="1"/>
  <c r="E348" i="50" s="1"/>
  <c r="E349" i="50" s="1"/>
  <c r="E350" i="50" s="1"/>
  <c r="E351" i="50" s="1"/>
  <c r="E352" i="50" s="1"/>
  <c r="E353" i="50" s="1"/>
  <c r="E354" i="50" s="1"/>
  <c r="E355" i="50" s="1"/>
  <c r="E356" i="50" s="1"/>
  <c r="E357" i="50" s="1"/>
  <c r="E358" i="50" s="1"/>
  <c r="E359" i="50" s="1"/>
  <c r="E360" i="50" s="1"/>
  <c r="E361" i="50" s="1"/>
  <c r="E362" i="50" s="1"/>
  <c r="E363" i="50" s="1"/>
  <c r="E364" i="50" s="1"/>
  <c r="E365" i="50" s="1"/>
  <c r="E366" i="50" s="1"/>
  <c r="E367" i="50" s="1"/>
  <c r="E368" i="50" s="1"/>
  <c r="E369" i="50" s="1"/>
  <c r="E370" i="50" s="1"/>
  <c r="E371" i="50" s="1"/>
  <c r="E372" i="50" s="1"/>
  <c r="E373" i="50" s="1"/>
  <c r="E374" i="50" s="1"/>
  <c r="E375" i="50" s="1"/>
  <c r="E376" i="50" s="1"/>
  <c r="E377" i="50" s="1"/>
  <c r="E378" i="50" s="1"/>
  <c r="E379" i="50" s="1"/>
  <c r="E380" i="50" s="1"/>
  <c r="E381" i="50" s="1"/>
  <c r="E382" i="50" s="1"/>
  <c r="E383" i="50" s="1"/>
  <c r="E384" i="50" s="1"/>
  <c r="E385" i="50" s="1"/>
  <c r="E386" i="50" s="1"/>
  <c r="E387" i="50" s="1"/>
  <c r="E388" i="50" s="1"/>
  <c r="E389" i="50" s="1"/>
  <c r="E390" i="50" s="1"/>
  <c r="E391" i="50" s="1"/>
  <c r="E392" i="50" s="1"/>
  <c r="E393" i="50" s="1"/>
  <c r="E394" i="50" s="1"/>
  <c r="E395" i="50" s="1"/>
  <c r="E396" i="50" s="1"/>
  <c r="E397" i="50" s="1"/>
  <c r="E398" i="50" s="1"/>
  <c r="E399" i="50" s="1"/>
  <c r="E400" i="50" s="1"/>
  <c r="E401" i="50" s="1"/>
  <c r="E402" i="50" s="1"/>
  <c r="E403" i="50" s="1"/>
  <c r="E404" i="50" s="1"/>
  <c r="E405" i="50" s="1"/>
  <c r="E406" i="50" s="1"/>
  <c r="E407" i="50" s="1"/>
  <c r="E408" i="50" s="1"/>
  <c r="E409" i="50" s="1"/>
  <c r="E410" i="50" s="1"/>
  <c r="E411" i="50" s="1"/>
  <c r="E412" i="50" s="1"/>
  <c r="E413" i="50" s="1"/>
  <c r="E414" i="50" s="1"/>
  <c r="E415" i="50" s="1"/>
  <c r="E416" i="50" s="1"/>
  <c r="E417" i="50" s="1"/>
  <c r="E418" i="50" s="1"/>
  <c r="E419" i="50" s="1"/>
  <c r="E420" i="50" s="1"/>
  <c r="E421" i="50" s="1"/>
  <c r="E422" i="50" s="1"/>
  <c r="E423" i="50" s="1"/>
  <c r="E424" i="50" s="1"/>
  <c r="E425" i="50" s="1"/>
  <c r="E426" i="50" s="1"/>
  <c r="E427" i="50" s="1"/>
  <c r="E428" i="50" s="1"/>
  <c r="E429" i="50" s="1"/>
  <c r="E430" i="50" s="1"/>
  <c r="E431" i="50" s="1"/>
  <c r="E432" i="50" s="1"/>
  <c r="E433" i="50" s="1"/>
  <c r="E434" i="50" s="1"/>
  <c r="E435" i="50" s="1"/>
  <c r="E436" i="50" s="1"/>
  <c r="E437" i="50" s="1"/>
  <c r="E438" i="50" s="1"/>
  <c r="E439" i="50" s="1"/>
  <c r="E440" i="50" s="1"/>
  <c r="E441" i="50" s="1"/>
  <c r="E442" i="50" s="1"/>
  <c r="E443" i="50" s="1"/>
  <c r="E444" i="50" s="1"/>
  <c r="E445" i="50" s="1"/>
  <c r="E446" i="50" s="1"/>
  <c r="E447" i="50" s="1"/>
  <c r="E448" i="50" s="1"/>
  <c r="E449" i="50" s="1"/>
  <c r="E450" i="50" s="1"/>
  <c r="E451" i="50" s="1"/>
  <c r="E452" i="50" s="1"/>
  <c r="E453" i="50" s="1"/>
  <c r="E454" i="50" s="1"/>
  <c r="E455" i="50" s="1"/>
  <c r="E456" i="50" s="1"/>
  <c r="E457" i="50" s="1"/>
  <c r="E458" i="50" s="1"/>
  <c r="E459" i="50" s="1"/>
  <c r="E460" i="50" s="1"/>
  <c r="E461" i="50" s="1"/>
  <c r="E462" i="50" s="1"/>
  <c r="E463" i="50" s="1"/>
  <c r="E464" i="50" s="1"/>
  <c r="E465" i="50" s="1"/>
  <c r="E466" i="50" s="1"/>
  <c r="E467" i="50" s="1"/>
  <c r="E468" i="50" s="1"/>
  <c r="E469" i="50" s="1"/>
  <c r="E470" i="50" s="1"/>
  <c r="E471" i="50" s="1"/>
  <c r="E472" i="50" s="1"/>
  <c r="E473" i="50" s="1"/>
  <c r="E474" i="50" s="1"/>
  <c r="E475" i="50" s="1"/>
  <c r="E476" i="50" s="1"/>
  <c r="E477" i="50" s="1"/>
  <c r="E478" i="50" s="1"/>
  <c r="E479" i="50" s="1"/>
  <c r="E480" i="50" s="1"/>
  <c r="E481" i="50" s="1"/>
  <c r="E482" i="50" s="1"/>
  <c r="E483" i="50" s="1"/>
  <c r="E484" i="50" s="1"/>
  <c r="E485" i="50" s="1"/>
  <c r="E486" i="50" s="1"/>
  <c r="E487" i="50" s="1"/>
  <c r="E488" i="50" s="1"/>
  <c r="E489" i="50" s="1"/>
  <c r="E490" i="50" s="1"/>
  <c r="E491" i="50" s="1"/>
  <c r="E492" i="50" s="1"/>
  <c r="E493" i="50" s="1"/>
  <c r="E494" i="50" s="1"/>
  <c r="E495" i="50" s="1"/>
  <c r="E496" i="50" s="1"/>
  <c r="E497" i="50" s="1"/>
  <c r="E498" i="50" s="1"/>
  <c r="E499" i="50" s="1"/>
  <c r="E500" i="50" s="1"/>
  <c r="I1" i="50" s="1"/>
  <c r="I2" i="50"/>
  <c r="C96" i="37" l="1"/>
  <c r="G30" i="25" l="1"/>
  <c r="W41" i="38" l="1"/>
  <c r="X41" i="38" s="1"/>
  <c r="Y41" i="38" s="1"/>
  <c r="E21" i="28" l="1"/>
  <c r="E3" i="49" l="1"/>
  <c r="E4" i="49" s="1"/>
  <c r="E5" i="49" s="1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E74" i="49" s="1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E227" i="49" s="1"/>
  <c r="E228" i="49" s="1"/>
  <c r="E229" i="49" s="1"/>
  <c r="E230" i="49" s="1"/>
  <c r="E231" i="49" s="1"/>
  <c r="E232" i="49" s="1"/>
  <c r="E233" i="49" s="1"/>
  <c r="E234" i="49" s="1"/>
  <c r="E235" i="49" s="1"/>
  <c r="E236" i="49" s="1"/>
  <c r="E237" i="49" s="1"/>
  <c r="E238" i="49" s="1"/>
  <c r="E239" i="49" s="1"/>
  <c r="E240" i="49" s="1"/>
  <c r="E241" i="49" s="1"/>
  <c r="E242" i="49" s="1"/>
  <c r="E243" i="49" s="1"/>
  <c r="E244" i="49" s="1"/>
  <c r="E245" i="49" s="1"/>
  <c r="E246" i="49" s="1"/>
  <c r="E247" i="49" s="1"/>
  <c r="E248" i="49" s="1"/>
  <c r="E249" i="49" s="1"/>
  <c r="E250" i="49" s="1"/>
  <c r="E251" i="49" s="1"/>
  <c r="E252" i="49" s="1"/>
  <c r="E253" i="49" s="1"/>
  <c r="E254" i="49" s="1"/>
  <c r="E255" i="49" s="1"/>
  <c r="E256" i="49" s="1"/>
  <c r="E257" i="49" s="1"/>
  <c r="E258" i="49" s="1"/>
  <c r="E259" i="49" s="1"/>
  <c r="E260" i="49" s="1"/>
  <c r="E261" i="49" s="1"/>
  <c r="E262" i="49" s="1"/>
  <c r="E263" i="49" s="1"/>
  <c r="E264" i="49" s="1"/>
  <c r="E265" i="49" s="1"/>
  <c r="E266" i="49" s="1"/>
  <c r="E267" i="49" s="1"/>
  <c r="E268" i="49" s="1"/>
  <c r="E269" i="49" s="1"/>
  <c r="E270" i="49" s="1"/>
  <c r="E271" i="49" s="1"/>
  <c r="E272" i="49" s="1"/>
  <c r="E273" i="49" s="1"/>
  <c r="E274" i="49" s="1"/>
  <c r="E275" i="49" s="1"/>
  <c r="E276" i="49" s="1"/>
  <c r="E277" i="49" s="1"/>
  <c r="E278" i="49" s="1"/>
  <c r="E279" i="49" s="1"/>
  <c r="E280" i="49" s="1"/>
  <c r="E281" i="49" s="1"/>
  <c r="E282" i="49" s="1"/>
  <c r="E283" i="49" s="1"/>
  <c r="E284" i="49" s="1"/>
  <c r="E285" i="49" s="1"/>
  <c r="E286" i="49" s="1"/>
  <c r="E287" i="49" s="1"/>
  <c r="E288" i="49" s="1"/>
  <c r="E289" i="49" s="1"/>
  <c r="E290" i="49" s="1"/>
  <c r="E291" i="49" s="1"/>
  <c r="E292" i="49" s="1"/>
  <c r="E293" i="49" s="1"/>
  <c r="E294" i="49" s="1"/>
  <c r="E295" i="49" s="1"/>
  <c r="E296" i="49" s="1"/>
  <c r="E297" i="49" s="1"/>
  <c r="E298" i="49" s="1"/>
  <c r="E299" i="49" s="1"/>
  <c r="E300" i="49" s="1"/>
  <c r="E301" i="49" s="1"/>
  <c r="E302" i="49" s="1"/>
  <c r="E303" i="49" s="1"/>
  <c r="E304" i="49" s="1"/>
  <c r="E305" i="49" s="1"/>
  <c r="E306" i="49" s="1"/>
  <c r="E307" i="49" s="1"/>
  <c r="E308" i="49" s="1"/>
  <c r="E309" i="49" s="1"/>
  <c r="E310" i="49" s="1"/>
  <c r="E311" i="49" s="1"/>
  <c r="E312" i="49" s="1"/>
  <c r="E313" i="49" s="1"/>
  <c r="E314" i="49" s="1"/>
  <c r="E315" i="49" s="1"/>
  <c r="E316" i="49" s="1"/>
  <c r="E317" i="49" s="1"/>
  <c r="E318" i="49" s="1"/>
  <c r="E319" i="49" s="1"/>
  <c r="E320" i="49" s="1"/>
  <c r="E321" i="49" s="1"/>
  <c r="E322" i="49" s="1"/>
  <c r="E323" i="49" s="1"/>
  <c r="E324" i="49" s="1"/>
  <c r="E325" i="49" s="1"/>
  <c r="E326" i="49" s="1"/>
  <c r="E327" i="49" s="1"/>
  <c r="E328" i="49" s="1"/>
  <c r="E329" i="49" s="1"/>
  <c r="E330" i="49" s="1"/>
  <c r="E331" i="49" s="1"/>
  <c r="E332" i="49" s="1"/>
  <c r="E333" i="49" s="1"/>
  <c r="E334" i="49" s="1"/>
  <c r="E335" i="49" s="1"/>
  <c r="E336" i="49" s="1"/>
  <c r="E337" i="49" s="1"/>
  <c r="E338" i="49" s="1"/>
  <c r="E339" i="49" s="1"/>
  <c r="E340" i="49" s="1"/>
  <c r="E341" i="49" s="1"/>
  <c r="E342" i="49" s="1"/>
  <c r="E343" i="49" s="1"/>
  <c r="E344" i="49" s="1"/>
  <c r="E345" i="49" s="1"/>
  <c r="E346" i="49" s="1"/>
  <c r="E347" i="49" s="1"/>
  <c r="E348" i="49" s="1"/>
  <c r="E349" i="49" s="1"/>
  <c r="E350" i="49" s="1"/>
  <c r="E351" i="49" s="1"/>
  <c r="E352" i="49" s="1"/>
  <c r="E353" i="49" s="1"/>
  <c r="E354" i="49" s="1"/>
  <c r="E355" i="49" s="1"/>
  <c r="E356" i="49" s="1"/>
  <c r="E357" i="49" s="1"/>
  <c r="E358" i="49" s="1"/>
  <c r="E359" i="49" s="1"/>
  <c r="E360" i="49" s="1"/>
  <c r="E361" i="49" s="1"/>
  <c r="E362" i="49" s="1"/>
  <c r="E363" i="49" s="1"/>
  <c r="E364" i="49" s="1"/>
  <c r="E365" i="49" s="1"/>
  <c r="E366" i="49" s="1"/>
  <c r="E367" i="49" s="1"/>
  <c r="E368" i="49" s="1"/>
  <c r="E369" i="49" s="1"/>
  <c r="E370" i="49" s="1"/>
  <c r="E371" i="49" s="1"/>
  <c r="E372" i="49" s="1"/>
  <c r="E373" i="49" s="1"/>
  <c r="E374" i="49" s="1"/>
  <c r="E375" i="49" s="1"/>
  <c r="E376" i="49" s="1"/>
  <c r="E377" i="49" s="1"/>
  <c r="E378" i="49" s="1"/>
  <c r="E379" i="49" s="1"/>
  <c r="E380" i="49" s="1"/>
  <c r="E381" i="49" s="1"/>
  <c r="E382" i="49" s="1"/>
  <c r="E383" i="49" s="1"/>
  <c r="E384" i="49" s="1"/>
  <c r="E385" i="49" s="1"/>
  <c r="E386" i="49" s="1"/>
  <c r="E387" i="49" s="1"/>
  <c r="E388" i="49" s="1"/>
  <c r="E389" i="49" s="1"/>
  <c r="E390" i="49" s="1"/>
  <c r="E391" i="49" s="1"/>
  <c r="E392" i="49" s="1"/>
  <c r="E393" i="49" s="1"/>
  <c r="E394" i="49" s="1"/>
  <c r="E395" i="49" s="1"/>
  <c r="E396" i="49" s="1"/>
  <c r="E397" i="49" s="1"/>
  <c r="E398" i="49" s="1"/>
  <c r="E399" i="49" s="1"/>
  <c r="E400" i="49" s="1"/>
  <c r="E401" i="49" s="1"/>
  <c r="E402" i="49" s="1"/>
  <c r="E403" i="49" s="1"/>
  <c r="E404" i="49" s="1"/>
  <c r="E405" i="49" s="1"/>
  <c r="E406" i="49" s="1"/>
  <c r="E407" i="49" s="1"/>
  <c r="E408" i="49" s="1"/>
  <c r="E409" i="49" s="1"/>
  <c r="E410" i="49" s="1"/>
  <c r="E411" i="49" s="1"/>
  <c r="E412" i="49" s="1"/>
  <c r="E413" i="49" s="1"/>
  <c r="E414" i="49" s="1"/>
  <c r="E415" i="49" s="1"/>
  <c r="E416" i="49" s="1"/>
  <c r="E417" i="49" s="1"/>
  <c r="E418" i="49" s="1"/>
  <c r="E419" i="49" s="1"/>
  <c r="E420" i="49" s="1"/>
  <c r="E421" i="49" s="1"/>
  <c r="E422" i="49" s="1"/>
  <c r="E423" i="49" s="1"/>
  <c r="E424" i="49" s="1"/>
  <c r="E425" i="49" s="1"/>
  <c r="E426" i="49" s="1"/>
  <c r="E427" i="49" s="1"/>
  <c r="E428" i="49" s="1"/>
  <c r="E429" i="49" s="1"/>
  <c r="E430" i="49" s="1"/>
  <c r="E431" i="49" s="1"/>
  <c r="E432" i="49" s="1"/>
  <c r="E433" i="49" s="1"/>
  <c r="E434" i="49" s="1"/>
  <c r="E435" i="49" s="1"/>
  <c r="E436" i="49" s="1"/>
  <c r="E437" i="49" s="1"/>
  <c r="E438" i="49" s="1"/>
  <c r="E439" i="49" s="1"/>
  <c r="E440" i="49" s="1"/>
  <c r="E441" i="49" s="1"/>
  <c r="E442" i="49" s="1"/>
  <c r="E443" i="49" s="1"/>
  <c r="E444" i="49" s="1"/>
  <c r="E445" i="49" s="1"/>
  <c r="E446" i="49" s="1"/>
  <c r="E447" i="49" s="1"/>
  <c r="E448" i="49" s="1"/>
  <c r="E449" i="49" s="1"/>
  <c r="E450" i="49" s="1"/>
  <c r="E451" i="49" s="1"/>
  <c r="E452" i="49" s="1"/>
  <c r="E453" i="49" s="1"/>
  <c r="E454" i="49" s="1"/>
  <c r="E455" i="49" s="1"/>
  <c r="E456" i="49" s="1"/>
  <c r="E457" i="49" s="1"/>
  <c r="E458" i="49" s="1"/>
  <c r="E459" i="49" s="1"/>
  <c r="E460" i="49" s="1"/>
  <c r="E461" i="49" s="1"/>
  <c r="E462" i="49" s="1"/>
  <c r="E463" i="49" s="1"/>
  <c r="E464" i="49" s="1"/>
  <c r="E465" i="49" s="1"/>
  <c r="E466" i="49" s="1"/>
  <c r="E467" i="49" s="1"/>
  <c r="E468" i="49" s="1"/>
  <c r="E469" i="49" s="1"/>
  <c r="E470" i="49" s="1"/>
  <c r="E471" i="49" s="1"/>
  <c r="E472" i="49" s="1"/>
  <c r="E473" i="49" s="1"/>
  <c r="E474" i="49" s="1"/>
  <c r="E475" i="49" s="1"/>
  <c r="E476" i="49" s="1"/>
  <c r="E477" i="49" s="1"/>
  <c r="E478" i="49" s="1"/>
  <c r="E479" i="49" s="1"/>
  <c r="E480" i="49" s="1"/>
  <c r="E481" i="49" s="1"/>
  <c r="E482" i="49" s="1"/>
  <c r="E483" i="49" s="1"/>
  <c r="E484" i="49" s="1"/>
  <c r="E485" i="49" s="1"/>
  <c r="E486" i="49" s="1"/>
  <c r="E487" i="49" s="1"/>
  <c r="E488" i="49" s="1"/>
  <c r="E489" i="49" s="1"/>
  <c r="E490" i="49" s="1"/>
  <c r="E491" i="49" s="1"/>
  <c r="E492" i="49" s="1"/>
  <c r="E493" i="49" s="1"/>
  <c r="E494" i="49" s="1"/>
  <c r="E495" i="49" s="1"/>
  <c r="E496" i="49" s="1"/>
  <c r="E497" i="49" s="1"/>
  <c r="E498" i="49" s="1"/>
  <c r="E499" i="49" s="1"/>
  <c r="E500" i="49" s="1"/>
  <c r="J1" i="49" s="1"/>
  <c r="I17" i="1" s="1"/>
  <c r="J2" i="49"/>
  <c r="I18" i="1" s="1"/>
  <c r="W32" i="38"/>
  <c r="X32" i="38" s="1"/>
  <c r="Y32" i="38" s="1"/>
  <c r="W33" i="38"/>
  <c r="X33" i="38" s="1"/>
  <c r="Y33" i="38" s="1"/>
  <c r="W34" i="38"/>
  <c r="X34" i="38" s="1"/>
  <c r="Y34" i="38" s="1"/>
  <c r="W35" i="38"/>
  <c r="X35" i="38" s="1"/>
  <c r="Y35" i="38" s="1"/>
  <c r="W36" i="38"/>
  <c r="X36" i="38" s="1"/>
  <c r="Y36" i="38" s="1"/>
  <c r="W37" i="38"/>
  <c r="X37" i="38" s="1"/>
  <c r="Y37" i="38" s="1"/>
  <c r="W38" i="38"/>
  <c r="X38" i="38" s="1"/>
  <c r="Y38" i="38" s="1"/>
  <c r="W39" i="38"/>
  <c r="X39" i="38" s="1"/>
  <c r="Y39" i="38" s="1"/>
  <c r="W40" i="38"/>
  <c r="X40" i="38" s="1"/>
  <c r="Y40" i="38" s="1"/>
  <c r="G26" i="25" l="1"/>
  <c r="E5" i="48" l="1"/>
  <c r="E6" i="48"/>
  <c r="E7" i="48" s="1"/>
  <c r="E8" i="48" s="1"/>
  <c r="E9" i="48" s="1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E227" i="48" s="1"/>
  <c r="E228" i="48" s="1"/>
  <c r="E229" i="48" s="1"/>
  <c r="E230" i="48" s="1"/>
  <c r="E231" i="48" s="1"/>
  <c r="E232" i="48" s="1"/>
  <c r="E233" i="48" s="1"/>
  <c r="E234" i="48" s="1"/>
  <c r="E235" i="48" s="1"/>
  <c r="E236" i="48" s="1"/>
  <c r="E237" i="48" s="1"/>
  <c r="E238" i="48" s="1"/>
  <c r="E239" i="48" s="1"/>
  <c r="E240" i="48" s="1"/>
  <c r="E241" i="48" s="1"/>
  <c r="E242" i="48" s="1"/>
  <c r="E243" i="48" s="1"/>
  <c r="E244" i="48" s="1"/>
  <c r="E245" i="48" s="1"/>
  <c r="E246" i="48" s="1"/>
  <c r="E247" i="48" s="1"/>
  <c r="E248" i="48" s="1"/>
  <c r="E249" i="48" s="1"/>
  <c r="E250" i="48" s="1"/>
  <c r="E251" i="48" s="1"/>
  <c r="E252" i="48" s="1"/>
  <c r="E253" i="48" s="1"/>
  <c r="E254" i="48" s="1"/>
  <c r="E255" i="48" s="1"/>
  <c r="E256" i="48" s="1"/>
  <c r="E257" i="48" s="1"/>
  <c r="E258" i="48" s="1"/>
  <c r="E259" i="48" s="1"/>
  <c r="E260" i="48" s="1"/>
  <c r="E261" i="48" s="1"/>
  <c r="E262" i="48" s="1"/>
  <c r="E263" i="48" s="1"/>
  <c r="E264" i="48" s="1"/>
  <c r="E265" i="48" s="1"/>
  <c r="E266" i="48" s="1"/>
  <c r="E267" i="48" s="1"/>
  <c r="E268" i="48" s="1"/>
  <c r="E269" i="48" s="1"/>
  <c r="E270" i="48" s="1"/>
  <c r="E271" i="48" s="1"/>
  <c r="E272" i="48" s="1"/>
  <c r="E273" i="48" s="1"/>
  <c r="E274" i="48" s="1"/>
  <c r="E275" i="48" s="1"/>
  <c r="E276" i="48" s="1"/>
  <c r="E277" i="48" s="1"/>
  <c r="E278" i="48" s="1"/>
  <c r="E279" i="48" s="1"/>
  <c r="E280" i="48" s="1"/>
  <c r="E281" i="48" s="1"/>
  <c r="E282" i="48" s="1"/>
  <c r="E283" i="48" s="1"/>
  <c r="E284" i="48" s="1"/>
  <c r="E285" i="48" s="1"/>
  <c r="E286" i="48" s="1"/>
  <c r="E287" i="48" s="1"/>
  <c r="E288" i="48" s="1"/>
  <c r="E289" i="48" s="1"/>
  <c r="E290" i="48" s="1"/>
  <c r="E291" i="48" s="1"/>
  <c r="E292" i="48" s="1"/>
  <c r="E293" i="48" s="1"/>
  <c r="E294" i="48" s="1"/>
  <c r="E295" i="48" s="1"/>
  <c r="E296" i="48" s="1"/>
  <c r="E297" i="48" s="1"/>
  <c r="E298" i="48" s="1"/>
  <c r="E299" i="48" s="1"/>
  <c r="E300" i="48" s="1"/>
  <c r="E301" i="48" s="1"/>
  <c r="E302" i="48" s="1"/>
  <c r="E303" i="48" s="1"/>
  <c r="E304" i="48" s="1"/>
  <c r="E305" i="48" s="1"/>
  <c r="E306" i="48" s="1"/>
  <c r="E307" i="48" s="1"/>
  <c r="E308" i="48" s="1"/>
  <c r="E309" i="48" s="1"/>
  <c r="E310" i="48" s="1"/>
  <c r="E311" i="48" s="1"/>
  <c r="E312" i="48" s="1"/>
  <c r="E313" i="48" s="1"/>
  <c r="E314" i="48" s="1"/>
  <c r="E315" i="48" s="1"/>
  <c r="E316" i="48" s="1"/>
  <c r="E317" i="48" s="1"/>
  <c r="E318" i="48" s="1"/>
  <c r="E319" i="48" s="1"/>
  <c r="E320" i="48" s="1"/>
  <c r="E321" i="48" s="1"/>
  <c r="E322" i="48" s="1"/>
  <c r="E323" i="48" s="1"/>
  <c r="E324" i="48" s="1"/>
  <c r="E325" i="48" s="1"/>
  <c r="E326" i="48" s="1"/>
  <c r="E327" i="48" s="1"/>
  <c r="E328" i="48" s="1"/>
  <c r="E329" i="48" s="1"/>
  <c r="E330" i="48" s="1"/>
  <c r="E331" i="48" s="1"/>
  <c r="E332" i="48" s="1"/>
  <c r="E333" i="48" s="1"/>
  <c r="E334" i="48" s="1"/>
  <c r="E335" i="48" s="1"/>
  <c r="E336" i="48" s="1"/>
  <c r="E337" i="48" s="1"/>
  <c r="E338" i="48" s="1"/>
  <c r="E339" i="48" s="1"/>
  <c r="E340" i="48" s="1"/>
  <c r="E341" i="48" s="1"/>
  <c r="E342" i="48" s="1"/>
  <c r="E343" i="48" s="1"/>
  <c r="E344" i="48" s="1"/>
  <c r="E345" i="48" s="1"/>
  <c r="E346" i="48" s="1"/>
  <c r="E347" i="48" s="1"/>
  <c r="E348" i="48" s="1"/>
  <c r="E349" i="48" s="1"/>
  <c r="E350" i="48" s="1"/>
  <c r="E351" i="48" s="1"/>
  <c r="E352" i="48" s="1"/>
  <c r="E353" i="48" s="1"/>
  <c r="E354" i="48" s="1"/>
  <c r="E355" i="48" s="1"/>
  <c r="E356" i="48" s="1"/>
  <c r="E357" i="48" s="1"/>
  <c r="E358" i="48" s="1"/>
  <c r="E359" i="48" s="1"/>
  <c r="E360" i="48" s="1"/>
  <c r="E361" i="48" s="1"/>
  <c r="E362" i="48" s="1"/>
  <c r="E363" i="48" s="1"/>
  <c r="E364" i="48" s="1"/>
  <c r="E365" i="48" s="1"/>
  <c r="E366" i="48" s="1"/>
  <c r="E367" i="48" s="1"/>
  <c r="E368" i="48" s="1"/>
  <c r="E369" i="48" s="1"/>
  <c r="E370" i="48" s="1"/>
  <c r="E371" i="48" s="1"/>
  <c r="E372" i="48" s="1"/>
  <c r="E373" i="48" s="1"/>
  <c r="E374" i="48" s="1"/>
  <c r="E375" i="48" s="1"/>
  <c r="E376" i="48" s="1"/>
  <c r="E377" i="48" s="1"/>
  <c r="E378" i="48" s="1"/>
  <c r="E379" i="48" s="1"/>
  <c r="E380" i="48" s="1"/>
  <c r="E381" i="48" s="1"/>
  <c r="E382" i="48" s="1"/>
  <c r="E383" i="48" s="1"/>
  <c r="E384" i="48" s="1"/>
  <c r="E385" i="48" s="1"/>
  <c r="E386" i="48" s="1"/>
  <c r="E387" i="48" s="1"/>
  <c r="E388" i="48" s="1"/>
  <c r="E389" i="48" s="1"/>
  <c r="E390" i="48" s="1"/>
  <c r="E391" i="48" s="1"/>
  <c r="E392" i="48" s="1"/>
  <c r="E393" i="48" s="1"/>
  <c r="E394" i="48" s="1"/>
  <c r="E395" i="48" s="1"/>
  <c r="E396" i="48" s="1"/>
  <c r="E397" i="48" s="1"/>
  <c r="E398" i="48" s="1"/>
  <c r="E399" i="48" s="1"/>
  <c r="E400" i="48" s="1"/>
  <c r="E401" i="48" s="1"/>
  <c r="E402" i="48" s="1"/>
  <c r="E403" i="48" s="1"/>
  <c r="E404" i="48" s="1"/>
  <c r="E405" i="48" s="1"/>
  <c r="E406" i="48" s="1"/>
  <c r="E407" i="48" s="1"/>
  <c r="E408" i="48" s="1"/>
  <c r="E409" i="48" s="1"/>
  <c r="E410" i="48" s="1"/>
  <c r="E411" i="48" s="1"/>
  <c r="E412" i="48" s="1"/>
  <c r="E413" i="48" s="1"/>
  <c r="E414" i="48" s="1"/>
  <c r="E415" i="48" s="1"/>
  <c r="E416" i="48" s="1"/>
  <c r="E417" i="48" s="1"/>
  <c r="E418" i="48" s="1"/>
  <c r="E419" i="48" s="1"/>
  <c r="E420" i="48" s="1"/>
  <c r="E421" i="48" s="1"/>
  <c r="E422" i="48" s="1"/>
  <c r="E423" i="48" s="1"/>
  <c r="E424" i="48" s="1"/>
  <c r="E425" i="48" s="1"/>
  <c r="E426" i="48" s="1"/>
  <c r="E427" i="48" s="1"/>
  <c r="E428" i="48" s="1"/>
  <c r="E429" i="48" s="1"/>
  <c r="E430" i="48" s="1"/>
  <c r="E431" i="48" s="1"/>
  <c r="E432" i="48" s="1"/>
  <c r="E433" i="48" s="1"/>
  <c r="E434" i="48" s="1"/>
  <c r="E435" i="48" s="1"/>
  <c r="E436" i="48" s="1"/>
  <c r="E437" i="48" s="1"/>
  <c r="E438" i="48" s="1"/>
  <c r="E439" i="48" s="1"/>
  <c r="E440" i="48" s="1"/>
  <c r="E441" i="48" s="1"/>
  <c r="E442" i="48" s="1"/>
  <c r="E443" i="48" s="1"/>
  <c r="E444" i="48" s="1"/>
  <c r="E445" i="48" s="1"/>
  <c r="E446" i="48" s="1"/>
  <c r="E447" i="48" s="1"/>
  <c r="E448" i="48" s="1"/>
  <c r="E449" i="48" s="1"/>
  <c r="E450" i="48" s="1"/>
  <c r="E451" i="48" s="1"/>
  <c r="E452" i="48" s="1"/>
  <c r="E453" i="48" s="1"/>
  <c r="E454" i="48" s="1"/>
  <c r="E455" i="48" s="1"/>
  <c r="E456" i="48" s="1"/>
  <c r="E457" i="48" s="1"/>
  <c r="E458" i="48" s="1"/>
  <c r="E459" i="48" s="1"/>
  <c r="E460" i="48" s="1"/>
  <c r="E461" i="48" s="1"/>
  <c r="E462" i="48" s="1"/>
  <c r="E463" i="48" s="1"/>
  <c r="E464" i="48" s="1"/>
  <c r="E465" i="48" s="1"/>
  <c r="E466" i="48" s="1"/>
  <c r="E467" i="48" s="1"/>
  <c r="E468" i="48" s="1"/>
  <c r="E469" i="48" s="1"/>
  <c r="E470" i="48" s="1"/>
  <c r="E471" i="48" s="1"/>
  <c r="E472" i="48" s="1"/>
  <c r="E473" i="48" s="1"/>
  <c r="E474" i="48" s="1"/>
  <c r="E475" i="48" s="1"/>
  <c r="E476" i="48" s="1"/>
  <c r="E477" i="48" s="1"/>
  <c r="E478" i="48" s="1"/>
  <c r="E479" i="48" s="1"/>
  <c r="E480" i="48" s="1"/>
  <c r="E481" i="48" s="1"/>
  <c r="E482" i="48" s="1"/>
  <c r="E483" i="48" s="1"/>
  <c r="E484" i="48" s="1"/>
  <c r="E485" i="48" s="1"/>
  <c r="E486" i="48" s="1"/>
  <c r="E487" i="48" s="1"/>
  <c r="E488" i="48" s="1"/>
  <c r="E489" i="48" s="1"/>
  <c r="E490" i="48" s="1"/>
  <c r="E491" i="48" s="1"/>
  <c r="E492" i="48" s="1"/>
  <c r="E493" i="48" s="1"/>
  <c r="E494" i="48" s="1"/>
  <c r="E495" i="48" s="1"/>
  <c r="E496" i="48" s="1"/>
  <c r="E497" i="48" s="1"/>
  <c r="E498" i="48" s="1"/>
  <c r="E499" i="48" s="1"/>
  <c r="E500" i="48" s="1"/>
  <c r="J1" i="48" s="1"/>
  <c r="E4" i="48"/>
  <c r="E3" i="48"/>
  <c r="J2" i="48"/>
  <c r="E3" i="46" l="1"/>
  <c r="E4" i="46" s="1"/>
  <c r="E5" i="46" s="1"/>
  <c r="E6" i="46" s="1"/>
  <c r="E7" i="46" s="1"/>
  <c r="E8" i="46" s="1"/>
  <c r="E9" i="46" s="1"/>
  <c r="E10" i="46" s="1"/>
  <c r="E11" i="46" s="1"/>
  <c r="E12" i="46" s="1"/>
  <c r="E13" i="46" s="1"/>
  <c r="E14" i="46" s="1"/>
  <c r="E15" i="46" s="1"/>
  <c r="E16" i="46" s="1"/>
  <c r="E17" i="46" s="1"/>
  <c r="E18" i="46" s="1"/>
  <c r="E19" i="46" s="1"/>
  <c r="E20" i="46" s="1"/>
  <c r="E21" i="46" s="1"/>
  <c r="E22" i="46" s="1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E227" i="46" s="1"/>
  <c r="E228" i="46" s="1"/>
  <c r="E229" i="46" s="1"/>
  <c r="E230" i="46" s="1"/>
  <c r="E231" i="46" s="1"/>
  <c r="E232" i="46" s="1"/>
  <c r="E233" i="46" s="1"/>
  <c r="E234" i="46" s="1"/>
  <c r="E235" i="46" s="1"/>
  <c r="E236" i="46" s="1"/>
  <c r="E237" i="46" s="1"/>
  <c r="E238" i="46" s="1"/>
  <c r="E239" i="46" s="1"/>
  <c r="E240" i="46" s="1"/>
  <c r="E241" i="46" s="1"/>
  <c r="E242" i="46" s="1"/>
  <c r="E243" i="46" s="1"/>
  <c r="E244" i="46" s="1"/>
  <c r="E245" i="46" s="1"/>
  <c r="E246" i="46" s="1"/>
  <c r="E247" i="46" s="1"/>
  <c r="E248" i="46" s="1"/>
  <c r="E249" i="46" s="1"/>
  <c r="E250" i="46" s="1"/>
  <c r="E251" i="46" s="1"/>
  <c r="E252" i="46" s="1"/>
  <c r="E253" i="46" s="1"/>
  <c r="E254" i="46" s="1"/>
  <c r="E255" i="46" s="1"/>
  <c r="E256" i="46" s="1"/>
  <c r="E257" i="46" s="1"/>
  <c r="E258" i="46" s="1"/>
  <c r="E259" i="46" s="1"/>
  <c r="E260" i="46" s="1"/>
  <c r="E261" i="46" s="1"/>
  <c r="E262" i="46" s="1"/>
  <c r="E263" i="46" s="1"/>
  <c r="E264" i="46" s="1"/>
  <c r="E265" i="46" s="1"/>
  <c r="E266" i="46" s="1"/>
  <c r="E267" i="46" s="1"/>
  <c r="E268" i="46" s="1"/>
  <c r="E269" i="46" s="1"/>
  <c r="E270" i="46" s="1"/>
  <c r="E271" i="46" s="1"/>
  <c r="E272" i="46" s="1"/>
  <c r="E273" i="46" s="1"/>
  <c r="E274" i="46" s="1"/>
  <c r="E275" i="46" s="1"/>
  <c r="E276" i="46" s="1"/>
  <c r="E277" i="46" s="1"/>
  <c r="E278" i="46" s="1"/>
  <c r="E279" i="46" s="1"/>
  <c r="E280" i="46" s="1"/>
  <c r="E281" i="46" s="1"/>
  <c r="E282" i="46" s="1"/>
  <c r="E283" i="46" s="1"/>
  <c r="E284" i="46" s="1"/>
  <c r="E285" i="46" s="1"/>
  <c r="E286" i="46" s="1"/>
  <c r="E287" i="46" s="1"/>
  <c r="E288" i="46" s="1"/>
  <c r="E289" i="46" s="1"/>
  <c r="E290" i="46" s="1"/>
  <c r="E291" i="46" s="1"/>
  <c r="E292" i="46" s="1"/>
  <c r="E293" i="46" s="1"/>
  <c r="E294" i="46" s="1"/>
  <c r="E295" i="46" s="1"/>
  <c r="E296" i="46" s="1"/>
  <c r="E297" i="46" s="1"/>
  <c r="E298" i="46" s="1"/>
  <c r="E299" i="46" s="1"/>
  <c r="E300" i="46" s="1"/>
  <c r="E301" i="46" s="1"/>
  <c r="E302" i="46" s="1"/>
  <c r="E303" i="46" s="1"/>
  <c r="E304" i="46" s="1"/>
  <c r="E305" i="46" s="1"/>
  <c r="E306" i="46" s="1"/>
  <c r="E307" i="46" s="1"/>
  <c r="E308" i="46" s="1"/>
  <c r="E309" i="46" s="1"/>
  <c r="E310" i="46" s="1"/>
  <c r="E311" i="46" s="1"/>
  <c r="E312" i="46" s="1"/>
  <c r="E313" i="46" s="1"/>
  <c r="E314" i="46" s="1"/>
  <c r="E315" i="46" s="1"/>
  <c r="E316" i="46" s="1"/>
  <c r="E317" i="46" s="1"/>
  <c r="E318" i="46" s="1"/>
  <c r="E319" i="46" s="1"/>
  <c r="E320" i="46" s="1"/>
  <c r="E321" i="46" s="1"/>
  <c r="E322" i="46" s="1"/>
  <c r="E323" i="46" s="1"/>
  <c r="E324" i="46" s="1"/>
  <c r="E325" i="46" s="1"/>
  <c r="E326" i="46" s="1"/>
  <c r="E327" i="46" s="1"/>
  <c r="E328" i="46" s="1"/>
  <c r="E329" i="46" s="1"/>
  <c r="E330" i="46" s="1"/>
  <c r="E331" i="46" s="1"/>
  <c r="E332" i="46" s="1"/>
  <c r="E333" i="46" s="1"/>
  <c r="E334" i="46" s="1"/>
  <c r="E335" i="46" s="1"/>
  <c r="E336" i="46" s="1"/>
  <c r="E337" i="46" s="1"/>
  <c r="E338" i="46" s="1"/>
  <c r="E339" i="46" s="1"/>
  <c r="E340" i="46" s="1"/>
  <c r="E341" i="46" s="1"/>
  <c r="E342" i="46" s="1"/>
  <c r="E343" i="46" s="1"/>
  <c r="E344" i="46" s="1"/>
  <c r="E345" i="46" s="1"/>
  <c r="E346" i="46" s="1"/>
  <c r="E347" i="46" s="1"/>
  <c r="E348" i="46" s="1"/>
  <c r="E349" i="46" s="1"/>
  <c r="E350" i="46" s="1"/>
  <c r="E351" i="46" s="1"/>
  <c r="E352" i="46" s="1"/>
  <c r="E353" i="46" s="1"/>
  <c r="E354" i="46" s="1"/>
  <c r="E355" i="46" s="1"/>
  <c r="E356" i="46" s="1"/>
  <c r="E357" i="46" s="1"/>
  <c r="E358" i="46" s="1"/>
  <c r="E359" i="46" s="1"/>
  <c r="E360" i="46" s="1"/>
  <c r="E361" i="46" s="1"/>
  <c r="E362" i="46" s="1"/>
  <c r="E363" i="46" s="1"/>
  <c r="E364" i="46" s="1"/>
  <c r="E365" i="46" s="1"/>
  <c r="E366" i="46" s="1"/>
  <c r="E367" i="46" s="1"/>
  <c r="E368" i="46" s="1"/>
  <c r="E369" i="46" s="1"/>
  <c r="E370" i="46" s="1"/>
  <c r="E371" i="46" s="1"/>
  <c r="E372" i="46" s="1"/>
  <c r="E373" i="46" s="1"/>
  <c r="E374" i="46" s="1"/>
  <c r="E375" i="46" s="1"/>
  <c r="E376" i="46" s="1"/>
  <c r="E377" i="46" s="1"/>
  <c r="E378" i="46" s="1"/>
  <c r="E379" i="46" s="1"/>
  <c r="E380" i="46" s="1"/>
  <c r="E381" i="46" s="1"/>
  <c r="E382" i="46" s="1"/>
  <c r="E383" i="46" s="1"/>
  <c r="E384" i="46" s="1"/>
  <c r="E385" i="46" s="1"/>
  <c r="E386" i="46" s="1"/>
  <c r="E387" i="46" s="1"/>
  <c r="E388" i="46" s="1"/>
  <c r="E389" i="46" s="1"/>
  <c r="E390" i="46" s="1"/>
  <c r="E391" i="46" s="1"/>
  <c r="E392" i="46" s="1"/>
  <c r="E393" i="46" s="1"/>
  <c r="E394" i="46" s="1"/>
  <c r="E395" i="46" s="1"/>
  <c r="E396" i="46" s="1"/>
  <c r="E397" i="46" s="1"/>
  <c r="E398" i="46" s="1"/>
  <c r="E399" i="46" s="1"/>
  <c r="E400" i="46" s="1"/>
  <c r="E401" i="46" s="1"/>
  <c r="E402" i="46" s="1"/>
  <c r="E403" i="46" s="1"/>
  <c r="E404" i="46" s="1"/>
  <c r="E405" i="46" s="1"/>
  <c r="E406" i="46" s="1"/>
  <c r="E407" i="46" s="1"/>
  <c r="E408" i="46" s="1"/>
  <c r="E409" i="46" s="1"/>
  <c r="E410" i="46" s="1"/>
  <c r="E411" i="46" s="1"/>
  <c r="E412" i="46" s="1"/>
  <c r="E413" i="46" s="1"/>
  <c r="E414" i="46" s="1"/>
  <c r="E415" i="46" s="1"/>
  <c r="E416" i="46" s="1"/>
  <c r="E417" i="46" s="1"/>
  <c r="E418" i="46" s="1"/>
  <c r="E419" i="46" s="1"/>
  <c r="E420" i="46" s="1"/>
  <c r="E421" i="46" s="1"/>
  <c r="E422" i="46" s="1"/>
  <c r="E423" i="46" s="1"/>
  <c r="E424" i="46" s="1"/>
  <c r="E425" i="46" s="1"/>
  <c r="E426" i="46" s="1"/>
  <c r="E427" i="46" s="1"/>
  <c r="E428" i="46" s="1"/>
  <c r="E429" i="46" s="1"/>
  <c r="E430" i="46" s="1"/>
  <c r="E431" i="46" s="1"/>
  <c r="E432" i="46" s="1"/>
  <c r="E433" i="46" s="1"/>
  <c r="E434" i="46" s="1"/>
  <c r="E435" i="46" s="1"/>
  <c r="E436" i="46" s="1"/>
  <c r="E437" i="46" s="1"/>
  <c r="E438" i="46" s="1"/>
  <c r="E439" i="46" s="1"/>
  <c r="E440" i="46" s="1"/>
  <c r="E441" i="46" s="1"/>
  <c r="E442" i="46" s="1"/>
  <c r="E443" i="46" s="1"/>
  <c r="E444" i="46" s="1"/>
  <c r="E445" i="46" s="1"/>
  <c r="E446" i="46" s="1"/>
  <c r="E447" i="46" s="1"/>
  <c r="E448" i="46" s="1"/>
  <c r="E449" i="46" s="1"/>
  <c r="E450" i="46" s="1"/>
  <c r="E451" i="46" s="1"/>
  <c r="E452" i="46" s="1"/>
  <c r="E453" i="46" s="1"/>
  <c r="E454" i="46" s="1"/>
  <c r="E455" i="46" s="1"/>
  <c r="E456" i="46" s="1"/>
  <c r="E457" i="46" s="1"/>
  <c r="E458" i="46" s="1"/>
  <c r="E459" i="46" s="1"/>
  <c r="E460" i="46" s="1"/>
  <c r="E461" i="46" s="1"/>
  <c r="E462" i="46" s="1"/>
  <c r="E463" i="46" s="1"/>
  <c r="E464" i="46" s="1"/>
  <c r="E465" i="46" s="1"/>
  <c r="E466" i="46" s="1"/>
  <c r="E467" i="46" s="1"/>
  <c r="E468" i="46" s="1"/>
  <c r="E469" i="46" s="1"/>
  <c r="E470" i="46" s="1"/>
  <c r="E471" i="46" s="1"/>
  <c r="E472" i="46" s="1"/>
  <c r="E473" i="46" s="1"/>
  <c r="E474" i="46" s="1"/>
  <c r="E475" i="46" s="1"/>
  <c r="E476" i="46" s="1"/>
  <c r="E477" i="46" s="1"/>
  <c r="E478" i="46" s="1"/>
  <c r="E479" i="46" s="1"/>
  <c r="E480" i="46" s="1"/>
  <c r="E481" i="46" s="1"/>
  <c r="E482" i="46" s="1"/>
  <c r="E483" i="46" s="1"/>
  <c r="E484" i="46" s="1"/>
  <c r="E485" i="46" s="1"/>
  <c r="E486" i="46" s="1"/>
  <c r="E487" i="46" s="1"/>
  <c r="E488" i="46" s="1"/>
  <c r="E489" i="46" s="1"/>
  <c r="E490" i="46" s="1"/>
  <c r="E491" i="46" s="1"/>
  <c r="E492" i="46" s="1"/>
  <c r="E493" i="46" s="1"/>
  <c r="E494" i="46" s="1"/>
  <c r="E495" i="46" s="1"/>
  <c r="E496" i="46" s="1"/>
  <c r="E497" i="46" s="1"/>
  <c r="E498" i="46" s="1"/>
  <c r="E499" i="46" s="1"/>
  <c r="E500" i="46" s="1"/>
  <c r="J1" i="46" s="1"/>
  <c r="M17" i="1" s="1"/>
  <c r="J2" i="46"/>
  <c r="M18" i="1" s="1"/>
  <c r="P152" i="14" l="1"/>
  <c r="P153" i="14" s="1"/>
  <c r="P154" i="14" l="1"/>
  <c r="P155" i="14" s="1"/>
  <c r="P157" i="14" s="1"/>
  <c r="L152" i="14"/>
  <c r="L153" i="14" s="1"/>
  <c r="L155" i="14" s="1"/>
  <c r="W30" i="38" l="1"/>
  <c r="X30" i="38" s="1"/>
  <c r="Y30" i="38" s="1"/>
  <c r="W31" i="38"/>
  <c r="X31" i="38" s="1"/>
  <c r="Y31" i="38" s="1"/>
  <c r="W29" i="38" l="1"/>
  <c r="X29" i="38" s="1"/>
  <c r="Y29" i="38" s="1"/>
  <c r="W28" i="38" l="1"/>
  <c r="X28" i="38" s="1"/>
  <c r="Y28" i="38" s="1"/>
  <c r="W27" i="38" l="1"/>
  <c r="X27" i="38" s="1"/>
  <c r="Y27" i="38" s="1"/>
  <c r="E4" i="47" l="1"/>
  <c r="E5" i="47" s="1"/>
  <c r="E6" i="47" s="1"/>
  <c r="E7" i="47" s="1"/>
  <c r="E8" i="47" s="1"/>
  <c r="E9" i="47" s="1"/>
  <c r="E10" i="47" s="1"/>
  <c r="E11" i="47" s="1"/>
  <c r="E12" i="47" s="1"/>
  <c r="E13" i="47" s="1"/>
  <c r="E14" i="47" s="1"/>
  <c r="E15" i="47" s="1"/>
  <c r="E16" i="47" s="1"/>
  <c r="E17" i="47" s="1"/>
  <c r="E18" i="47" s="1"/>
  <c r="E19" i="47" s="1"/>
  <c r="E20" i="47" s="1"/>
  <c r="E21" i="47" s="1"/>
  <c r="E22" i="47" s="1"/>
  <c r="E23" i="47" s="1"/>
  <c r="E24" i="47" s="1"/>
  <c r="E25" i="47" s="1"/>
  <c r="E26" i="47" s="1"/>
  <c r="E27" i="47" s="1"/>
  <c r="E28" i="47" s="1"/>
  <c r="E29" i="47" s="1"/>
  <c r="E30" i="47" s="1"/>
  <c r="E31" i="47" s="1"/>
  <c r="E32" i="47" s="1"/>
  <c r="E33" i="47" s="1"/>
  <c r="E34" i="47" s="1"/>
  <c r="E35" i="47" s="1"/>
  <c r="E36" i="47" s="1"/>
  <c r="E37" i="47" s="1"/>
  <c r="E38" i="47" s="1"/>
  <c r="E39" i="47" s="1"/>
  <c r="E40" i="47" s="1"/>
  <c r="E41" i="47" s="1"/>
  <c r="E42" i="47" s="1"/>
  <c r="E43" i="47" s="1"/>
  <c r="E44" i="47" s="1"/>
  <c r="E45" i="47" s="1"/>
  <c r="E46" i="47" s="1"/>
  <c r="E47" i="47" s="1"/>
  <c r="E48" i="47" s="1"/>
  <c r="E49" i="47" s="1"/>
  <c r="E50" i="47" s="1"/>
  <c r="E51" i="47" s="1"/>
  <c r="E52" i="47" s="1"/>
  <c r="E53" i="47" s="1"/>
  <c r="E54" i="47" s="1"/>
  <c r="E55" i="47" s="1"/>
  <c r="E56" i="47" s="1"/>
  <c r="E57" i="47" s="1"/>
  <c r="E58" i="47" s="1"/>
  <c r="E59" i="47" s="1"/>
  <c r="E60" i="47" s="1"/>
  <c r="E61" i="47" s="1"/>
  <c r="E62" i="47" s="1"/>
  <c r="E63" i="47" s="1"/>
  <c r="E64" i="47" s="1"/>
  <c r="E65" i="47" s="1"/>
  <c r="E66" i="47" s="1"/>
  <c r="E67" i="47" s="1"/>
  <c r="E68" i="47" s="1"/>
  <c r="E69" i="47" s="1"/>
  <c r="E70" i="47" s="1"/>
  <c r="E71" i="47" s="1"/>
  <c r="E72" i="47" s="1"/>
  <c r="E73" i="47" s="1"/>
  <c r="E74" i="47" s="1"/>
  <c r="E75" i="47" s="1"/>
  <c r="E76" i="47" s="1"/>
  <c r="E77" i="47" s="1"/>
  <c r="E78" i="47" s="1"/>
  <c r="E79" i="47" s="1"/>
  <c r="E80" i="47" s="1"/>
  <c r="E81" i="47" s="1"/>
  <c r="E82" i="47" s="1"/>
  <c r="E83" i="47" s="1"/>
  <c r="E84" i="47" s="1"/>
  <c r="E85" i="47" s="1"/>
  <c r="E86" i="47" s="1"/>
  <c r="E87" i="47" s="1"/>
  <c r="E88" i="47" s="1"/>
  <c r="E89" i="47" s="1"/>
  <c r="E90" i="47" s="1"/>
  <c r="E91" i="47" s="1"/>
  <c r="E92" i="47" s="1"/>
  <c r="E93" i="47" s="1"/>
  <c r="E94" i="47" s="1"/>
  <c r="E95" i="47" s="1"/>
  <c r="E96" i="47" s="1"/>
  <c r="E97" i="47" s="1"/>
  <c r="E98" i="47" s="1"/>
  <c r="E99" i="47" s="1"/>
  <c r="E100" i="47" s="1"/>
  <c r="E101" i="47" s="1"/>
  <c r="E102" i="47" s="1"/>
  <c r="E103" i="47" s="1"/>
  <c r="E104" i="47" s="1"/>
  <c r="E105" i="47" s="1"/>
  <c r="E106" i="47" s="1"/>
  <c r="E107" i="47" s="1"/>
  <c r="E108" i="47" s="1"/>
  <c r="E109" i="47" s="1"/>
  <c r="E110" i="47" s="1"/>
  <c r="E111" i="47" s="1"/>
  <c r="E112" i="47" s="1"/>
  <c r="E113" i="47" s="1"/>
  <c r="E114" i="47" s="1"/>
  <c r="E115" i="47" s="1"/>
  <c r="E116" i="47" s="1"/>
  <c r="E117" i="47" s="1"/>
  <c r="E118" i="47" s="1"/>
  <c r="E119" i="47" s="1"/>
  <c r="E120" i="47" s="1"/>
  <c r="E121" i="47" s="1"/>
  <c r="E122" i="47" s="1"/>
  <c r="E123" i="47" s="1"/>
  <c r="E124" i="47" s="1"/>
  <c r="E125" i="47" s="1"/>
  <c r="E126" i="47" s="1"/>
  <c r="E127" i="47" s="1"/>
  <c r="E128" i="47" s="1"/>
  <c r="E129" i="47" s="1"/>
  <c r="E130" i="47" s="1"/>
  <c r="E131" i="47" s="1"/>
  <c r="E132" i="47" s="1"/>
  <c r="E133" i="47" s="1"/>
  <c r="E134" i="47" s="1"/>
  <c r="E135" i="47" s="1"/>
  <c r="E136" i="47" s="1"/>
  <c r="E137" i="47" s="1"/>
  <c r="E138" i="47" s="1"/>
  <c r="E139" i="47" s="1"/>
  <c r="E140" i="47" s="1"/>
  <c r="E141" i="47" s="1"/>
  <c r="E142" i="47" s="1"/>
  <c r="E143" i="47" s="1"/>
  <c r="E144" i="47" s="1"/>
  <c r="E145" i="47" s="1"/>
  <c r="E146" i="47" s="1"/>
  <c r="E147" i="47" s="1"/>
  <c r="E148" i="47" s="1"/>
  <c r="E149" i="47" s="1"/>
  <c r="E150" i="47" s="1"/>
  <c r="E151" i="47" s="1"/>
  <c r="E152" i="47" s="1"/>
  <c r="E153" i="47" s="1"/>
  <c r="E154" i="47" s="1"/>
  <c r="E155" i="47" s="1"/>
  <c r="E156" i="47" s="1"/>
  <c r="E157" i="47" s="1"/>
  <c r="E158" i="47" s="1"/>
  <c r="E159" i="47" s="1"/>
  <c r="E160" i="47" s="1"/>
  <c r="E161" i="47" s="1"/>
  <c r="E162" i="47" s="1"/>
  <c r="E163" i="47" s="1"/>
  <c r="E164" i="47" s="1"/>
  <c r="E165" i="47" s="1"/>
  <c r="E166" i="47" s="1"/>
  <c r="E167" i="47" s="1"/>
  <c r="E168" i="47" s="1"/>
  <c r="E169" i="47" s="1"/>
  <c r="E170" i="47" s="1"/>
  <c r="E171" i="47" s="1"/>
  <c r="E172" i="47" s="1"/>
  <c r="E173" i="47" s="1"/>
  <c r="E174" i="47" s="1"/>
  <c r="E175" i="47" s="1"/>
  <c r="E176" i="47" s="1"/>
  <c r="E177" i="47" s="1"/>
  <c r="E178" i="47" s="1"/>
  <c r="E179" i="47" s="1"/>
  <c r="E180" i="47" s="1"/>
  <c r="E181" i="47" s="1"/>
  <c r="E182" i="47" s="1"/>
  <c r="E183" i="47" s="1"/>
  <c r="E184" i="47" s="1"/>
  <c r="E185" i="47" s="1"/>
  <c r="E186" i="47" s="1"/>
  <c r="E187" i="47" s="1"/>
  <c r="E188" i="47" s="1"/>
  <c r="E189" i="47" s="1"/>
  <c r="E190" i="47" s="1"/>
  <c r="E191" i="47" s="1"/>
  <c r="E192" i="47" s="1"/>
  <c r="E193" i="47" s="1"/>
  <c r="E194" i="47" s="1"/>
  <c r="E195" i="47" s="1"/>
  <c r="E196" i="47" s="1"/>
  <c r="E197" i="47" s="1"/>
  <c r="E198" i="47" s="1"/>
  <c r="E199" i="47" s="1"/>
  <c r="E200" i="47" s="1"/>
  <c r="E201" i="47" s="1"/>
  <c r="E202" i="47" s="1"/>
  <c r="E203" i="47" s="1"/>
  <c r="E204" i="47" s="1"/>
  <c r="E205" i="47" s="1"/>
  <c r="E206" i="47" s="1"/>
  <c r="E207" i="47" s="1"/>
  <c r="E208" i="47" s="1"/>
  <c r="E209" i="47" s="1"/>
  <c r="E210" i="47" s="1"/>
  <c r="E211" i="47" s="1"/>
  <c r="E212" i="47" s="1"/>
  <c r="E213" i="47" s="1"/>
  <c r="E214" i="47" s="1"/>
  <c r="E215" i="47" s="1"/>
  <c r="E216" i="47" s="1"/>
  <c r="E217" i="47" s="1"/>
  <c r="E218" i="47" s="1"/>
  <c r="E219" i="47" s="1"/>
  <c r="E220" i="47" s="1"/>
  <c r="E221" i="47" s="1"/>
  <c r="E222" i="47" s="1"/>
  <c r="E223" i="47" s="1"/>
  <c r="E224" i="47" s="1"/>
  <c r="E225" i="47" s="1"/>
  <c r="E226" i="47" s="1"/>
  <c r="E227" i="47" s="1"/>
  <c r="E228" i="47" s="1"/>
  <c r="E229" i="47" s="1"/>
  <c r="E230" i="47" s="1"/>
  <c r="E231" i="47" s="1"/>
  <c r="E232" i="47" s="1"/>
  <c r="E233" i="47" s="1"/>
  <c r="E234" i="47" s="1"/>
  <c r="E235" i="47" s="1"/>
  <c r="E236" i="47" s="1"/>
  <c r="E237" i="47" s="1"/>
  <c r="E238" i="47" s="1"/>
  <c r="E239" i="47" s="1"/>
  <c r="E240" i="47" s="1"/>
  <c r="E241" i="47" s="1"/>
  <c r="E242" i="47" s="1"/>
  <c r="E243" i="47" s="1"/>
  <c r="E244" i="47" s="1"/>
  <c r="E245" i="47" s="1"/>
  <c r="E246" i="47" s="1"/>
  <c r="E247" i="47" s="1"/>
  <c r="E248" i="47" s="1"/>
  <c r="E249" i="47" s="1"/>
  <c r="E250" i="47" s="1"/>
  <c r="E251" i="47" s="1"/>
  <c r="E252" i="47" s="1"/>
  <c r="E253" i="47" s="1"/>
  <c r="E254" i="47" s="1"/>
  <c r="E255" i="47" s="1"/>
  <c r="E256" i="47" s="1"/>
  <c r="E257" i="47" s="1"/>
  <c r="E258" i="47" s="1"/>
  <c r="E259" i="47" s="1"/>
  <c r="E260" i="47" s="1"/>
  <c r="E261" i="47" s="1"/>
  <c r="E262" i="47" s="1"/>
  <c r="E263" i="47" s="1"/>
  <c r="E264" i="47" s="1"/>
  <c r="E265" i="47" s="1"/>
  <c r="E266" i="47" s="1"/>
  <c r="E267" i="47" s="1"/>
  <c r="E268" i="47" s="1"/>
  <c r="E269" i="47" s="1"/>
  <c r="E270" i="47" s="1"/>
  <c r="E271" i="47" s="1"/>
  <c r="E272" i="47" s="1"/>
  <c r="E273" i="47" s="1"/>
  <c r="E274" i="47" s="1"/>
  <c r="E275" i="47" s="1"/>
  <c r="E276" i="47" s="1"/>
  <c r="E277" i="47" s="1"/>
  <c r="E278" i="47" s="1"/>
  <c r="E279" i="47" s="1"/>
  <c r="E280" i="47" s="1"/>
  <c r="E281" i="47" s="1"/>
  <c r="E282" i="47" s="1"/>
  <c r="E283" i="47" s="1"/>
  <c r="E284" i="47" s="1"/>
  <c r="E285" i="47" s="1"/>
  <c r="E286" i="47" s="1"/>
  <c r="E287" i="47" s="1"/>
  <c r="E288" i="47" s="1"/>
  <c r="E289" i="47" s="1"/>
  <c r="E290" i="47" s="1"/>
  <c r="E291" i="47" s="1"/>
  <c r="E292" i="47" s="1"/>
  <c r="E293" i="47" s="1"/>
  <c r="E294" i="47" s="1"/>
  <c r="E295" i="47" s="1"/>
  <c r="E296" i="47" s="1"/>
  <c r="E297" i="47" s="1"/>
  <c r="E298" i="47" s="1"/>
  <c r="E299" i="47" s="1"/>
  <c r="E300" i="47" s="1"/>
  <c r="E301" i="47" s="1"/>
  <c r="E302" i="47" s="1"/>
  <c r="E303" i="47" s="1"/>
  <c r="E304" i="47" s="1"/>
  <c r="E305" i="47" s="1"/>
  <c r="E306" i="47" s="1"/>
  <c r="E307" i="47" s="1"/>
  <c r="E308" i="47" s="1"/>
  <c r="E309" i="47" s="1"/>
  <c r="E310" i="47" s="1"/>
  <c r="E311" i="47" s="1"/>
  <c r="E312" i="47" s="1"/>
  <c r="E313" i="47" s="1"/>
  <c r="E314" i="47" s="1"/>
  <c r="E315" i="47" s="1"/>
  <c r="E316" i="47" s="1"/>
  <c r="E317" i="47" s="1"/>
  <c r="E318" i="47" s="1"/>
  <c r="E319" i="47" s="1"/>
  <c r="E320" i="47" s="1"/>
  <c r="E321" i="47" s="1"/>
  <c r="E322" i="47" s="1"/>
  <c r="E323" i="47" s="1"/>
  <c r="E324" i="47" s="1"/>
  <c r="E325" i="47" s="1"/>
  <c r="E326" i="47" s="1"/>
  <c r="E327" i="47" s="1"/>
  <c r="E328" i="47" s="1"/>
  <c r="E329" i="47" s="1"/>
  <c r="E330" i="47" s="1"/>
  <c r="E331" i="47" s="1"/>
  <c r="E332" i="47" s="1"/>
  <c r="E333" i="47" s="1"/>
  <c r="E334" i="47" s="1"/>
  <c r="E335" i="47" s="1"/>
  <c r="E336" i="47" s="1"/>
  <c r="E337" i="47" s="1"/>
  <c r="E338" i="47" s="1"/>
  <c r="E339" i="47" s="1"/>
  <c r="E340" i="47" s="1"/>
  <c r="E341" i="47" s="1"/>
  <c r="E342" i="47" s="1"/>
  <c r="E343" i="47" s="1"/>
  <c r="E344" i="47" s="1"/>
  <c r="E345" i="47" s="1"/>
  <c r="E346" i="47" s="1"/>
  <c r="E347" i="47" s="1"/>
  <c r="E348" i="47" s="1"/>
  <c r="E349" i="47" s="1"/>
  <c r="E350" i="47" s="1"/>
  <c r="E351" i="47" s="1"/>
  <c r="E352" i="47" s="1"/>
  <c r="E353" i="47" s="1"/>
  <c r="E354" i="47" s="1"/>
  <c r="E355" i="47" s="1"/>
  <c r="E356" i="47" s="1"/>
  <c r="E357" i="47" s="1"/>
  <c r="E358" i="47" s="1"/>
  <c r="E359" i="47" s="1"/>
  <c r="E360" i="47" s="1"/>
  <c r="E361" i="47" s="1"/>
  <c r="E362" i="47" s="1"/>
  <c r="E363" i="47" s="1"/>
  <c r="E364" i="47" s="1"/>
  <c r="E365" i="47" s="1"/>
  <c r="E366" i="47" s="1"/>
  <c r="E367" i="47" s="1"/>
  <c r="E368" i="47" s="1"/>
  <c r="E369" i="47" s="1"/>
  <c r="E370" i="47" s="1"/>
  <c r="E371" i="47" s="1"/>
  <c r="E372" i="47" s="1"/>
  <c r="E373" i="47" s="1"/>
  <c r="E374" i="47" s="1"/>
  <c r="E375" i="47" s="1"/>
  <c r="E376" i="47" s="1"/>
  <c r="E377" i="47" s="1"/>
  <c r="E378" i="47" s="1"/>
  <c r="E379" i="47" s="1"/>
  <c r="E380" i="47" s="1"/>
  <c r="E381" i="47" s="1"/>
  <c r="E382" i="47" s="1"/>
  <c r="E383" i="47" s="1"/>
  <c r="E384" i="47" s="1"/>
  <c r="E385" i="47" s="1"/>
  <c r="E386" i="47" s="1"/>
  <c r="E387" i="47" s="1"/>
  <c r="E388" i="47" s="1"/>
  <c r="E389" i="47" s="1"/>
  <c r="E390" i="47" s="1"/>
  <c r="E391" i="47" s="1"/>
  <c r="E392" i="47" s="1"/>
  <c r="E393" i="47" s="1"/>
  <c r="E394" i="47" s="1"/>
  <c r="E395" i="47" s="1"/>
  <c r="E396" i="47" s="1"/>
  <c r="E397" i="47" s="1"/>
  <c r="E398" i="47" s="1"/>
  <c r="E399" i="47" s="1"/>
  <c r="E400" i="47" s="1"/>
  <c r="E401" i="47" s="1"/>
  <c r="E402" i="47" s="1"/>
  <c r="E403" i="47" s="1"/>
  <c r="E404" i="47" s="1"/>
  <c r="E405" i="47" s="1"/>
  <c r="E406" i="47" s="1"/>
  <c r="E407" i="47" s="1"/>
  <c r="E408" i="47" s="1"/>
  <c r="E409" i="47" s="1"/>
  <c r="E410" i="47" s="1"/>
  <c r="E411" i="47" s="1"/>
  <c r="E412" i="47" s="1"/>
  <c r="E413" i="47" s="1"/>
  <c r="E414" i="47" s="1"/>
  <c r="E415" i="47" s="1"/>
  <c r="E416" i="47" s="1"/>
  <c r="E417" i="47" s="1"/>
  <c r="E418" i="47" s="1"/>
  <c r="E419" i="47" s="1"/>
  <c r="E420" i="47" s="1"/>
  <c r="E421" i="47" s="1"/>
  <c r="E422" i="47" s="1"/>
  <c r="E423" i="47" s="1"/>
  <c r="E424" i="47" s="1"/>
  <c r="E425" i="47" s="1"/>
  <c r="E426" i="47" s="1"/>
  <c r="E427" i="47" s="1"/>
  <c r="E428" i="47" s="1"/>
  <c r="E429" i="47" s="1"/>
  <c r="E430" i="47" s="1"/>
  <c r="E431" i="47" s="1"/>
  <c r="E432" i="47" s="1"/>
  <c r="E433" i="47" s="1"/>
  <c r="E434" i="47" s="1"/>
  <c r="E435" i="47" s="1"/>
  <c r="E436" i="47" s="1"/>
  <c r="E437" i="47" s="1"/>
  <c r="E438" i="47" s="1"/>
  <c r="E439" i="47" s="1"/>
  <c r="E440" i="47" s="1"/>
  <c r="E441" i="47" s="1"/>
  <c r="E442" i="47" s="1"/>
  <c r="E443" i="47" s="1"/>
  <c r="E444" i="47" s="1"/>
  <c r="E445" i="47" s="1"/>
  <c r="E446" i="47" s="1"/>
  <c r="E447" i="47" s="1"/>
  <c r="E448" i="47" s="1"/>
  <c r="E449" i="47" s="1"/>
  <c r="E450" i="47" s="1"/>
  <c r="E451" i="47" s="1"/>
  <c r="E452" i="47" s="1"/>
  <c r="E453" i="47" s="1"/>
  <c r="E454" i="47" s="1"/>
  <c r="E455" i="47" s="1"/>
  <c r="E456" i="47" s="1"/>
  <c r="E457" i="47" s="1"/>
  <c r="E458" i="47" s="1"/>
  <c r="E459" i="47" s="1"/>
  <c r="E460" i="47" s="1"/>
  <c r="E461" i="47" s="1"/>
  <c r="E462" i="47" s="1"/>
  <c r="E463" i="47" s="1"/>
  <c r="E464" i="47" s="1"/>
  <c r="E465" i="47" s="1"/>
  <c r="E466" i="47" s="1"/>
  <c r="E467" i="47" s="1"/>
  <c r="E468" i="47" s="1"/>
  <c r="E469" i="47" s="1"/>
  <c r="E470" i="47" s="1"/>
  <c r="E471" i="47" s="1"/>
  <c r="E472" i="47" s="1"/>
  <c r="E473" i="47" s="1"/>
  <c r="E474" i="47" s="1"/>
  <c r="E475" i="47" s="1"/>
  <c r="E476" i="47" s="1"/>
  <c r="E477" i="47" s="1"/>
  <c r="E478" i="47" s="1"/>
  <c r="E479" i="47" s="1"/>
  <c r="E480" i="47" s="1"/>
  <c r="E481" i="47" s="1"/>
  <c r="E482" i="47" s="1"/>
  <c r="E483" i="47" s="1"/>
  <c r="E484" i="47" s="1"/>
  <c r="E485" i="47" s="1"/>
  <c r="E486" i="47" s="1"/>
  <c r="E487" i="47" s="1"/>
  <c r="E488" i="47" s="1"/>
  <c r="E489" i="47" s="1"/>
  <c r="E490" i="47" s="1"/>
  <c r="E491" i="47" s="1"/>
  <c r="E492" i="47" s="1"/>
  <c r="E493" i="47" s="1"/>
  <c r="E494" i="47" s="1"/>
  <c r="E495" i="47" s="1"/>
  <c r="E496" i="47" s="1"/>
  <c r="E497" i="47" s="1"/>
  <c r="E498" i="47" s="1"/>
  <c r="E499" i="47" s="1"/>
  <c r="E500" i="47" s="1"/>
  <c r="J1" i="47" s="1"/>
  <c r="E3" i="47"/>
  <c r="J2" i="47"/>
  <c r="W26" i="38"/>
  <c r="X26" i="38" s="1"/>
  <c r="Y26" i="38" s="1"/>
  <c r="W25" i="38" l="1"/>
  <c r="X25" i="38" s="1"/>
  <c r="Y25" i="38" s="1"/>
  <c r="W24" i="38" l="1"/>
  <c r="X24" i="38" s="1"/>
  <c r="Y24" i="38" s="1"/>
  <c r="W23" i="38" l="1"/>
  <c r="X23" i="38" s="1"/>
  <c r="Y23" i="38" s="1"/>
  <c r="W22" i="38" l="1"/>
  <c r="X22" i="38" s="1"/>
  <c r="Y22" i="38" s="1"/>
  <c r="D28" i="34" l="1"/>
  <c r="E27" i="34"/>
  <c r="E28" i="34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16" i="34"/>
  <c r="E17" i="34"/>
  <c r="E18" i="34" s="1"/>
  <c r="E19" i="34" s="1"/>
  <c r="E20" i="34" s="1"/>
  <c r="E21" i="34" s="1"/>
  <c r="E22" i="34" s="1"/>
  <c r="E23" i="34" s="1"/>
  <c r="E24" i="34" s="1"/>
  <c r="E25" i="34" s="1"/>
  <c r="E26" i="34" s="1"/>
  <c r="E4" i="45" l="1"/>
  <c r="E5" i="45" s="1"/>
  <c r="E6" i="45" s="1"/>
  <c r="E7" i="45" s="1"/>
  <c r="E8" i="45" s="1"/>
  <c r="E9" i="45" s="1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E227" i="45" s="1"/>
  <c r="E228" i="45" s="1"/>
  <c r="E229" i="45" s="1"/>
  <c r="E230" i="45" s="1"/>
  <c r="E231" i="45" s="1"/>
  <c r="E232" i="45" s="1"/>
  <c r="E233" i="45" s="1"/>
  <c r="E234" i="45" s="1"/>
  <c r="E235" i="45" s="1"/>
  <c r="E236" i="45" s="1"/>
  <c r="E237" i="45" s="1"/>
  <c r="E238" i="45" s="1"/>
  <c r="E239" i="45" s="1"/>
  <c r="E240" i="45" s="1"/>
  <c r="E241" i="45" s="1"/>
  <c r="E242" i="45" s="1"/>
  <c r="E243" i="45" s="1"/>
  <c r="E244" i="45" s="1"/>
  <c r="E245" i="45" s="1"/>
  <c r="E246" i="45" s="1"/>
  <c r="E247" i="45" s="1"/>
  <c r="E248" i="45" s="1"/>
  <c r="E249" i="45" s="1"/>
  <c r="E250" i="45" s="1"/>
  <c r="E251" i="45" s="1"/>
  <c r="E252" i="45" s="1"/>
  <c r="E253" i="45" s="1"/>
  <c r="E254" i="45" s="1"/>
  <c r="E255" i="45" s="1"/>
  <c r="E256" i="45" s="1"/>
  <c r="E257" i="45" s="1"/>
  <c r="E258" i="45" s="1"/>
  <c r="E259" i="45" s="1"/>
  <c r="E260" i="45" s="1"/>
  <c r="E261" i="45" s="1"/>
  <c r="E262" i="45" s="1"/>
  <c r="E263" i="45" s="1"/>
  <c r="E264" i="45" s="1"/>
  <c r="E265" i="45" s="1"/>
  <c r="E266" i="45" s="1"/>
  <c r="E267" i="45" s="1"/>
  <c r="E268" i="45" s="1"/>
  <c r="E269" i="45" s="1"/>
  <c r="E270" i="45" s="1"/>
  <c r="E271" i="45" s="1"/>
  <c r="E272" i="45" s="1"/>
  <c r="E273" i="45" s="1"/>
  <c r="E274" i="45" s="1"/>
  <c r="E275" i="45" s="1"/>
  <c r="E276" i="45" s="1"/>
  <c r="E277" i="45" s="1"/>
  <c r="E278" i="45" s="1"/>
  <c r="E279" i="45" s="1"/>
  <c r="E280" i="45" s="1"/>
  <c r="E281" i="45" s="1"/>
  <c r="E282" i="45" s="1"/>
  <c r="E283" i="45" s="1"/>
  <c r="E284" i="45" s="1"/>
  <c r="E285" i="45" s="1"/>
  <c r="E286" i="45" s="1"/>
  <c r="E287" i="45" s="1"/>
  <c r="E288" i="45" s="1"/>
  <c r="E289" i="45" s="1"/>
  <c r="E290" i="45" s="1"/>
  <c r="E291" i="45" s="1"/>
  <c r="E292" i="45" s="1"/>
  <c r="E293" i="45" s="1"/>
  <c r="E294" i="45" s="1"/>
  <c r="E295" i="45" s="1"/>
  <c r="E296" i="45" s="1"/>
  <c r="E297" i="45" s="1"/>
  <c r="E298" i="45" s="1"/>
  <c r="E299" i="45" s="1"/>
  <c r="E300" i="45" s="1"/>
  <c r="E301" i="45" s="1"/>
  <c r="E302" i="45" s="1"/>
  <c r="E303" i="45" s="1"/>
  <c r="E304" i="45" s="1"/>
  <c r="E305" i="45" s="1"/>
  <c r="E306" i="45" s="1"/>
  <c r="E307" i="45" s="1"/>
  <c r="E308" i="45" s="1"/>
  <c r="E309" i="45" s="1"/>
  <c r="E310" i="45" s="1"/>
  <c r="E311" i="45" s="1"/>
  <c r="E312" i="45" s="1"/>
  <c r="E313" i="45" s="1"/>
  <c r="E314" i="45" s="1"/>
  <c r="E315" i="45" s="1"/>
  <c r="E316" i="45" s="1"/>
  <c r="E317" i="45" s="1"/>
  <c r="E318" i="45" s="1"/>
  <c r="E319" i="45" s="1"/>
  <c r="E320" i="45" s="1"/>
  <c r="E321" i="45" s="1"/>
  <c r="E322" i="45" s="1"/>
  <c r="E323" i="45" s="1"/>
  <c r="E324" i="45" s="1"/>
  <c r="E325" i="45" s="1"/>
  <c r="E326" i="45" s="1"/>
  <c r="E327" i="45" s="1"/>
  <c r="E328" i="45" s="1"/>
  <c r="E329" i="45" s="1"/>
  <c r="E330" i="45" s="1"/>
  <c r="E331" i="45" s="1"/>
  <c r="E332" i="45" s="1"/>
  <c r="E333" i="45" s="1"/>
  <c r="E334" i="45" s="1"/>
  <c r="E335" i="45" s="1"/>
  <c r="E336" i="45" s="1"/>
  <c r="E337" i="45" s="1"/>
  <c r="E338" i="45" s="1"/>
  <c r="E339" i="45" s="1"/>
  <c r="E340" i="45" s="1"/>
  <c r="E341" i="45" s="1"/>
  <c r="E342" i="45" s="1"/>
  <c r="E343" i="45" s="1"/>
  <c r="E344" i="45" s="1"/>
  <c r="E345" i="45" s="1"/>
  <c r="E346" i="45" s="1"/>
  <c r="E347" i="45" s="1"/>
  <c r="E348" i="45" s="1"/>
  <c r="E349" i="45" s="1"/>
  <c r="E350" i="45" s="1"/>
  <c r="E351" i="45" s="1"/>
  <c r="E352" i="45" s="1"/>
  <c r="E353" i="45" s="1"/>
  <c r="E354" i="45" s="1"/>
  <c r="E355" i="45" s="1"/>
  <c r="E356" i="45" s="1"/>
  <c r="E357" i="45" s="1"/>
  <c r="E358" i="45" s="1"/>
  <c r="E359" i="45" s="1"/>
  <c r="E360" i="45" s="1"/>
  <c r="E361" i="45" s="1"/>
  <c r="E362" i="45" s="1"/>
  <c r="E363" i="45" s="1"/>
  <c r="E364" i="45" s="1"/>
  <c r="E365" i="45" s="1"/>
  <c r="E366" i="45" s="1"/>
  <c r="E367" i="45" s="1"/>
  <c r="E368" i="45" s="1"/>
  <c r="E369" i="45" s="1"/>
  <c r="E370" i="45" s="1"/>
  <c r="E371" i="45" s="1"/>
  <c r="E372" i="45" s="1"/>
  <c r="E373" i="45" s="1"/>
  <c r="E374" i="45" s="1"/>
  <c r="E375" i="45" s="1"/>
  <c r="E376" i="45" s="1"/>
  <c r="E377" i="45" s="1"/>
  <c r="E378" i="45" s="1"/>
  <c r="E379" i="45" s="1"/>
  <c r="E380" i="45" s="1"/>
  <c r="E381" i="45" s="1"/>
  <c r="E382" i="45" s="1"/>
  <c r="E383" i="45" s="1"/>
  <c r="E384" i="45" s="1"/>
  <c r="E385" i="45" s="1"/>
  <c r="E386" i="45" s="1"/>
  <c r="E387" i="45" s="1"/>
  <c r="E388" i="45" s="1"/>
  <c r="E389" i="45" s="1"/>
  <c r="E390" i="45" s="1"/>
  <c r="E391" i="45" s="1"/>
  <c r="E392" i="45" s="1"/>
  <c r="E393" i="45" s="1"/>
  <c r="E394" i="45" s="1"/>
  <c r="E395" i="45" s="1"/>
  <c r="E396" i="45" s="1"/>
  <c r="E397" i="45" s="1"/>
  <c r="E398" i="45" s="1"/>
  <c r="E399" i="45" s="1"/>
  <c r="E400" i="45" s="1"/>
  <c r="E401" i="45" s="1"/>
  <c r="E402" i="45" s="1"/>
  <c r="E403" i="45" s="1"/>
  <c r="E404" i="45" s="1"/>
  <c r="E405" i="45" s="1"/>
  <c r="E406" i="45" s="1"/>
  <c r="E407" i="45" s="1"/>
  <c r="E408" i="45" s="1"/>
  <c r="E409" i="45" s="1"/>
  <c r="E410" i="45" s="1"/>
  <c r="E411" i="45" s="1"/>
  <c r="E412" i="45" s="1"/>
  <c r="E413" i="45" s="1"/>
  <c r="E414" i="45" s="1"/>
  <c r="E415" i="45" s="1"/>
  <c r="E416" i="45" s="1"/>
  <c r="E417" i="45" s="1"/>
  <c r="E418" i="45" s="1"/>
  <c r="E419" i="45" s="1"/>
  <c r="E420" i="45" s="1"/>
  <c r="E421" i="45" s="1"/>
  <c r="E422" i="45" s="1"/>
  <c r="E423" i="45" s="1"/>
  <c r="E424" i="45" s="1"/>
  <c r="E425" i="45" s="1"/>
  <c r="E426" i="45" s="1"/>
  <c r="E427" i="45" s="1"/>
  <c r="E428" i="45" s="1"/>
  <c r="E429" i="45" s="1"/>
  <c r="E430" i="45" s="1"/>
  <c r="E431" i="45" s="1"/>
  <c r="E432" i="45" s="1"/>
  <c r="E433" i="45" s="1"/>
  <c r="E434" i="45" s="1"/>
  <c r="E435" i="45" s="1"/>
  <c r="E436" i="45" s="1"/>
  <c r="E437" i="45" s="1"/>
  <c r="E438" i="45" s="1"/>
  <c r="E439" i="45" s="1"/>
  <c r="E440" i="45" s="1"/>
  <c r="E441" i="45" s="1"/>
  <c r="E442" i="45" s="1"/>
  <c r="E443" i="45" s="1"/>
  <c r="E444" i="45" s="1"/>
  <c r="E445" i="45" s="1"/>
  <c r="E446" i="45" s="1"/>
  <c r="E447" i="45" s="1"/>
  <c r="E448" i="45" s="1"/>
  <c r="E449" i="45" s="1"/>
  <c r="E450" i="45" s="1"/>
  <c r="E451" i="45" s="1"/>
  <c r="E452" i="45" s="1"/>
  <c r="E453" i="45" s="1"/>
  <c r="E454" i="45" s="1"/>
  <c r="E455" i="45" s="1"/>
  <c r="E456" i="45" s="1"/>
  <c r="E457" i="45" s="1"/>
  <c r="E458" i="45" s="1"/>
  <c r="E459" i="45" s="1"/>
  <c r="E460" i="45" s="1"/>
  <c r="E461" i="45" s="1"/>
  <c r="E462" i="45" s="1"/>
  <c r="E463" i="45" s="1"/>
  <c r="E464" i="45" s="1"/>
  <c r="E465" i="45" s="1"/>
  <c r="E466" i="45" s="1"/>
  <c r="E467" i="45" s="1"/>
  <c r="E468" i="45" s="1"/>
  <c r="E469" i="45" s="1"/>
  <c r="E470" i="45" s="1"/>
  <c r="E471" i="45" s="1"/>
  <c r="E472" i="45" s="1"/>
  <c r="E473" i="45" s="1"/>
  <c r="E474" i="45" s="1"/>
  <c r="E475" i="45" s="1"/>
  <c r="E476" i="45" s="1"/>
  <c r="E477" i="45" s="1"/>
  <c r="E478" i="45" s="1"/>
  <c r="E479" i="45" s="1"/>
  <c r="E480" i="45" s="1"/>
  <c r="E481" i="45" s="1"/>
  <c r="E482" i="45" s="1"/>
  <c r="E483" i="45" s="1"/>
  <c r="E484" i="45" s="1"/>
  <c r="E485" i="45" s="1"/>
  <c r="E486" i="45" s="1"/>
  <c r="E487" i="45" s="1"/>
  <c r="E488" i="45" s="1"/>
  <c r="E489" i="45" s="1"/>
  <c r="E490" i="45" s="1"/>
  <c r="E491" i="45" s="1"/>
  <c r="E492" i="45" s="1"/>
  <c r="E493" i="45" s="1"/>
  <c r="E494" i="45" s="1"/>
  <c r="E495" i="45" s="1"/>
  <c r="E496" i="45" s="1"/>
  <c r="E497" i="45" s="1"/>
  <c r="E498" i="45" s="1"/>
  <c r="E499" i="45" s="1"/>
  <c r="E500" i="45" s="1"/>
  <c r="J1" i="45" s="1"/>
  <c r="E3" i="45"/>
  <c r="J2" i="45"/>
  <c r="W21" i="38"/>
  <c r="X21" i="38" s="1"/>
  <c r="Y21" i="38" s="1"/>
  <c r="W20" i="38"/>
  <c r="X20" i="38" s="1"/>
  <c r="Y20" i="38" s="1"/>
  <c r="W19" i="38"/>
  <c r="X19" i="38" s="1"/>
  <c r="Y19" i="38" s="1"/>
  <c r="W18" i="38"/>
  <c r="X18" i="38" s="1"/>
  <c r="Y18" i="38" s="1"/>
  <c r="W17" i="38"/>
  <c r="X17" i="38" s="1"/>
  <c r="C53" i="37" l="1"/>
  <c r="W16" i="38" l="1"/>
  <c r="X16" i="38"/>
  <c r="Y16" i="38" s="1"/>
  <c r="Y17" i="38"/>
  <c r="W15" i="38"/>
  <c r="X15" i="38" s="1"/>
  <c r="Y15" i="38" s="1"/>
  <c r="W14" i="38"/>
  <c r="X14" i="38" s="1"/>
  <c r="Y14" i="38" s="1"/>
  <c r="U14" i="38"/>
  <c r="C40" i="37" l="1"/>
  <c r="W13" i="38" l="1"/>
  <c r="X13" i="38" s="1"/>
  <c r="Y13" i="38" s="1"/>
  <c r="W12" i="38"/>
  <c r="X12" i="38" s="1"/>
  <c r="Y12" i="38" s="1"/>
  <c r="C36" i="37"/>
  <c r="W11" i="38" l="1"/>
  <c r="X11" i="38" s="1"/>
  <c r="Y11" i="38" s="1"/>
  <c r="G3" i="42"/>
  <c r="E3" i="42"/>
  <c r="E4" i="42" s="1"/>
  <c r="E5" i="42" s="1"/>
  <c r="E6" i="42" s="1"/>
  <c r="E7" i="42" s="1"/>
  <c r="E8" i="42" s="1"/>
  <c r="E9" i="42" s="1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27" i="42" s="1"/>
  <c r="E228" i="42" s="1"/>
  <c r="E229" i="42" s="1"/>
  <c r="E230" i="42" s="1"/>
  <c r="E231" i="42" s="1"/>
  <c r="E232" i="42" s="1"/>
  <c r="E233" i="42" s="1"/>
  <c r="E234" i="42" s="1"/>
  <c r="E235" i="42" s="1"/>
  <c r="E236" i="42" s="1"/>
  <c r="E237" i="42" s="1"/>
  <c r="E238" i="42" s="1"/>
  <c r="E239" i="42" s="1"/>
  <c r="E240" i="42" s="1"/>
  <c r="E241" i="42" s="1"/>
  <c r="E242" i="42" s="1"/>
  <c r="E243" i="42" s="1"/>
  <c r="E244" i="42" s="1"/>
  <c r="E245" i="42" s="1"/>
  <c r="E246" i="42" s="1"/>
  <c r="E247" i="42" s="1"/>
  <c r="E248" i="42" s="1"/>
  <c r="E249" i="42" s="1"/>
  <c r="E250" i="42" s="1"/>
  <c r="E251" i="42" s="1"/>
  <c r="E252" i="42" s="1"/>
  <c r="E253" i="42" s="1"/>
  <c r="E254" i="42" s="1"/>
  <c r="E255" i="42" s="1"/>
  <c r="E256" i="42" s="1"/>
  <c r="E257" i="42" s="1"/>
  <c r="E258" i="42" s="1"/>
  <c r="E259" i="42" s="1"/>
  <c r="E260" i="42" s="1"/>
  <c r="E261" i="42" s="1"/>
  <c r="E262" i="42" s="1"/>
  <c r="E263" i="42" s="1"/>
  <c r="E264" i="42" s="1"/>
  <c r="E265" i="42" s="1"/>
  <c r="E266" i="42" s="1"/>
  <c r="E267" i="42" s="1"/>
  <c r="E268" i="42" s="1"/>
  <c r="E269" i="42" s="1"/>
  <c r="E270" i="42" s="1"/>
  <c r="E271" i="42" s="1"/>
  <c r="E272" i="42" s="1"/>
  <c r="E273" i="42" s="1"/>
  <c r="E274" i="42" s="1"/>
  <c r="E275" i="42" s="1"/>
  <c r="E276" i="42" s="1"/>
  <c r="E277" i="42" s="1"/>
  <c r="E278" i="42" s="1"/>
  <c r="E279" i="42" s="1"/>
  <c r="E280" i="42" s="1"/>
  <c r="E281" i="42" s="1"/>
  <c r="E282" i="42" s="1"/>
  <c r="E283" i="42" s="1"/>
  <c r="E284" i="42" s="1"/>
  <c r="E285" i="42" s="1"/>
  <c r="E286" i="42" s="1"/>
  <c r="E287" i="42" s="1"/>
  <c r="E288" i="42" s="1"/>
  <c r="E289" i="42" s="1"/>
  <c r="E290" i="42" s="1"/>
  <c r="E291" i="42" s="1"/>
  <c r="E292" i="42" s="1"/>
  <c r="E293" i="42" s="1"/>
  <c r="E294" i="42" s="1"/>
  <c r="E295" i="42" s="1"/>
  <c r="E296" i="42" s="1"/>
  <c r="E297" i="42" s="1"/>
  <c r="E298" i="42" s="1"/>
  <c r="E299" i="42" s="1"/>
  <c r="E300" i="42" s="1"/>
  <c r="E301" i="42" s="1"/>
  <c r="E302" i="42" s="1"/>
  <c r="E303" i="42" s="1"/>
  <c r="E304" i="42" s="1"/>
  <c r="E305" i="42" s="1"/>
  <c r="E306" i="42" s="1"/>
  <c r="E307" i="42" s="1"/>
  <c r="E308" i="42" s="1"/>
  <c r="E309" i="42" s="1"/>
  <c r="E310" i="42" s="1"/>
  <c r="E311" i="42" s="1"/>
  <c r="E312" i="42" s="1"/>
  <c r="E313" i="42" s="1"/>
  <c r="E314" i="42" s="1"/>
  <c r="E315" i="42" s="1"/>
  <c r="E316" i="42" s="1"/>
  <c r="E317" i="42" s="1"/>
  <c r="E318" i="42" s="1"/>
  <c r="E319" i="42" s="1"/>
  <c r="E320" i="42" s="1"/>
  <c r="E321" i="42" s="1"/>
  <c r="E322" i="42" s="1"/>
  <c r="E323" i="42" s="1"/>
  <c r="E324" i="42" s="1"/>
  <c r="E325" i="42" s="1"/>
  <c r="E326" i="42" s="1"/>
  <c r="E327" i="42" s="1"/>
  <c r="E328" i="42" s="1"/>
  <c r="E329" i="42" s="1"/>
  <c r="E330" i="42" s="1"/>
  <c r="E331" i="42" s="1"/>
  <c r="E332" i="42" s="1"/>
  <c r="E333" i="42" s="1"/>
  <c r="E334" i="42" s="1"/>
  <c r="E335" i="42" s="1"/>
  <c r="E336" i="42" s="1"/>
  <c r="E337" i="42" s="1"/>
  <c r="E338" i="42" s="1"/>
  <c r="E339" i="42" s="1"/>
  <c r="E340" i="42" s="1"/>
  <c r="E341" i="42" s="1"/>
  <c r="E342" i="42" s="1"/>
  <c r="E343" i="42" s="1"/>
  <c r="E344" i="42" s="1"/>
  <c r="E345" i="42" s="1"/>
  <c r="E346" i="42" s="1"/>
  <c r="E347" i="42" s="1"/>
  <c r="E348" i="42" s="1"/>
  <c r="E349" i="42" s="1"/>
  <c r="E350" i="42" s="1"/>
  <c r="E351" i="42" s="1"/>
  <c r="E352" i="42" s="1"/>
  <c r="E353" i="42" s="1"/>
  <c r="E354" i="42" s="1"/>
  <c r="E355" i="42" s="1"/>
  <c r="E356" i="42" s="1"/>
  <c r="E357" i="42" s="1"/>
  <c r="E358" i="42" s="1"/>
  <c r="E359" i="42" s="1"/>
  <c r="E360" i="42" s="1"/>
  <c r="E361" i="42" s="1"/>
  <c r="E362" i="42" s="1"/>
  <c r="E363" i="42" s="1"/>
  <c r="E364" i="42" s="1"/>
  <c r="E365" i="42" s="1"/>
  <c r="E366" i="42" s="1"/>
  <c r="E367" i="42" s="1"/>
  <c r="E368" i="42" s="1"/>
  <c r="E369" i="42" s="1"/>
  <c r="E370" i="42" s="1"/>
  <c r="E371" i="42" s="1"/>
  <c r="E372" i="42" s="1"/>
  <c r="E373" i="42" s="1"/>
  <c r="E374" i="42" s="1"/>
  <c r="E375" i="42" s="1"/>
  <c r="E376" i="42" s="1"/>
  <c r="E377" i="42" s="1"/>
  <c r="E378" i="42" s="1"/>
  <c r="E379" i="42" s="1"/>
  <c r="E380" i="42" s="1"/>
  <c r="E381" i="42" s="1"/>
  <c r="E382" i="42" s="1"/>
  <c r="E383" i="42" s="1"/>
  <c r="E384" i="42" s="1"/>
  <c r="E385" i="42" s="1"/>
  <c r="E386" i="42" s="1"/>
  <c r="E387" i="42" s="1"/>
  <c r="E388" i="42" s="1"/>
  <c r="E389" i="42" s="1"/>
  <c r="E390" i="42" s="1"/>
  <c r="E391" i="42" s="1"/>
  <c r="E392" i="42" s="1"/>
  <c r="E393" i="42" s="1"/>
  <c r="E394" i="42" s="1"/>
  <c r="E395" i="42" s="1"/>
  <c r="E396" i="42" s="1"/>
  <c r="E397" i="42" s="1"/>
  <c r="E398" i="42" s="1"/>
  <c r="E399" i="42" s="1"/>
  <c r="E400" i="42" s="1"/>
  <c r="E401" i="42" s="1"/>
  <c r="E402" i="42" s="1"/>
  <c r="E403" i="42" s="1"/>
  <c r="E404" i="42" s="1"/>
  <c r="E405" i="42" s="1"/>
  <c r="E406" i="42" s="1"/>
  <c r="E407" i="42" s="1"/>
  <c r="E408" i="42" s="1"/>
  <c r="E409" i="42" s="1"/>
  <c r="E410" i="42" s="1"/>
  <c r="E411" i="42" s="1"/>
  <c r="E412" i="42" s="1"/>
  <c r="E413" i="42" s="1"/>
  <c r="E414" i="42" s="1"/>
  <c r="E415" i="42" s="1"/>
  <c r="E416" i="42" s="1"/>
  <c r="E417" i="42" s="1"/>
  <c r="E418" i="42" s="1"/>
  <c r="E419" i="42" s="1"/>
  <c r="E420" i="42" s="1"/>
  <c r="E421" i="42" s="1"/>
  <c r="E422" i="42" s="1"/>
  <c r="E423" i="42" s="1"/>
  <c r="E424" i="42" s="1"/>
  <c r="E425" i="42" s="1"/>
  <c r="E426" i="42" s="1"/>
  <c r="E427" i="42" s="1"/>
  <c r="E428" i="42" s="1"/>
  <c r="E429" i="42" s="1"/>
  <c r="E430" i="42" s="1"/>
  <c r="E431" i="42" s="1"/>
  <c r="E432" i="42" s="1"/>
  <c r="E433" i="42" s="1"/>
  <c r="E434" i="42" s="1"/>
  <c r="E435" i="42" s="1"/>
  <c r="E436" i="42" s="1"/>
  <c r="E437" i="42" s="1"/>
  <c r="E438" i="42" s="1"/>
  <c r="E439" i="42" s="1"/>
  <c r="E440" i="42" s="1"/>
  <c r="E441" i="42" s="1"/>
  <c r="E442" i="42" s="1"/>
  <c r="E443" i="42" s="1"/>
  <c r="E444" i="42" s="1"/>
  <c r="E445" i="42" s="1"/>
  <c r="E446" i="42" s="1"/>
  <c r="E447" i="42" s="1"/>
  <c r="E448" i="42" s="1"/>
  <c r="E449" i="42" s="1"/>
  <c r="E450" i="42" s="1"/>
  <c r="E451" i="42" s="1"/>
  <c r="E452" i="42" s="1"/>
  <c r="E453" i="42" s="1"/>
  <c r="E454" i="42" s="1"/>
  <c r="E455" i="42" s="1"/>
  <c r="E456" i="42" s="1"/>
  <c r="E457" i="42" s="1"/>
  <c r="E458" i="42" s="1"/>
  <c r="E459" i="42" s="1"/>
  <c r="E460" i="42" s="1"/>
  <c r="E461" i="42" s="1"/>
  <c r="E462" i="42" s="1"/>
  <c r="E463" i="42" s="1"/>
  <c r="E464" i="42" s="1"/>
  <c r="E465" i="42" s="1"/>
  <c r="E466" i="42" s="1"/>
  <c r="E467" i="42" s="1"/>
  <c r="E468" i="42" s="1"/>
  <c r="E469" i="42" s="1"/>
  <c r="E470" i="42" s="1"/>
  <c r="E471" i="42" s="1"/>
  <c r="E472" i="42" s="1"/>
  <c r="E473" i="42" s="1"/>
  <c r="E474" i="42" s="1"/>
  <c r="E475" i="42" s="1"/>
  <c r="E476" i="42" s="1"/>
  <c r="E477" i="42" s="1"/>
  <c r="E478" i="42" s="1"/>
  <c r="E479" i="42" s="1"/>
  <c r="E480" i="42" s="1"/>
  <c r="E481" i="42" s="1"/>
  <c r="E482" i="42" s="1"/>
  <c r="E483" i="42" s="1"/>
  <c r="E484" i="42" s="1"/>
  <c r="E485" i="42" s="1"/>
  <c r="E486" i="42" s="1"/>
  <c r="E487" i="42" s="1"/>
  <c r="E488" i="42" s="1"/>
  <c r="E489" i="42" s="1"/>
  <c r="E490" i="42" s="1"/>
  <c r="E491" i="42" s="1"/>
  <c r="E492" i="42" s="1"/>
  <c r="E493" i="42" s="1"/>
  <c r="E494" i="42" s="1"/>
  <c r="E495" i="42" s="1"/>
  <c r="E496" i="42" s="1"/>
  <c r="E497" i="42" s="1"/>
  <c r="E498" i="42" s="1"/>
  <c r="E499" i="42" s="1"/>
  <c r="E500" i="42" s="1"/>
  <c r="J1" i="42" s="1"/>
  <c r="J2" i="42"/>
  <c r="G10" i="25"/>
  <c r="E3" i="41"/>
  <c r="E4" i="41" s="1"/>
  <c r="E5" i="41" s="1"/>
  <c r="E6" i="41" s="1"/>
  <c r="E7" i="41" s="1"/>
  <c r="E8" i="41" s="1"/>
  <c r="E9" i="41" s="1"/>
  <c r="E10" i="41" s="1"/>
  <c r="E11" i="41" s="1"/>
  <c r="J2" i="41"/>
  <c r="E12" i="41" l="1"/>
  <c r="W10" i="38"/>
  <c r="X10" i="38" s="1"/>
  <c r="Y10" i="38" s="1"/>
  <c r="E4" i="44"/>
  <c r="E5" i="44" s="1"/>
  <c r="E6" i="44" s="1"/>
  <c r="E7" i="44" s="1"/>
  <c r="E8" i="44" s="1"/>
  <c r="E9" i="44" s="1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E227" i="44" s="1"/>
  <c r="E228" i="44" s="1"/>
  <c r="E229" i="44" s="1"/>
  <c r="E230" i="44" s="1"/>
  <c r="E231" i="44" s="1"/>
  <c r="E232" i="44" s="1"/>
  <c r="E233" i="44" s="1"/>
  <c r="E234" i="44" s="1"/>
  <c r="E235" i="44" s="1"/>
  <c r="E236" i="44" s="1"/>
  <c r="E237" i="44" s="1"/>
  <c r="E238" i="44" s="1"/>
  <c r="E239" i="44" s="1"/>
  <c r="E240" i="44" s="1"/>
  <c r="E241" i="44" s="1"/>
  <c r="E242" i="44" s="1"/>
  <c r="E243" i="44" s="1"/>
  <c r="E244" i="44" s="1"/>
  <c r="E245" i="44" s="1"/>
  <c r="E246" i="44" s="1"/>
  <c r="E247" i="44" s="1"/>
  <c r="E248" i="44" s="1"/>
  <c r="E249" i="44" s="1"/>
  <c r="E250" i="44" s="1"/>
  <c r="E251" i="44" s="1"/>
  <c r="E252" i="44" s="1"/>
  <c r="E253" i="44" s="1"/>
  <c r="E254" i="44" s="1"/>
  <c r="E255" i="44" s="1"/>
  <c r="E256" i="44" s="1"/>
  <c r="E257" i="44" s="1"/>
  <c r="E258" i="44" s="1"/>
  <c r="E259" i="44" s="1"/>
  <c r="E260" i="44" s="1"/>
  <c r="E261" i="44" s="1"/>
  <c r="E262" i="44" s="1"/>
  <c r="E263" i="44" s="1"/>
  <c r="E264" i="44" s="1"/>
  <c r="E265" i="44" s="1"/>
  <c r="E266" i="44" s="1"/>
  <c r="E267" i="44" s="1"/>
  <c r="E268" i="44" s="1"/>
  <c r="E269" i="44" s="1"/>
  <c r="E270" i="44" s="1"/>
  <c r="E271" i="44" s="1"/>
  <c r="E272" i="44" s="1"/>
  <c r="E273" i="44" s="1"/>
  <c r="E274" i="44" s="1"/>
  <c r="E275" i="44" s="1"/>
  <c r="E276" i="44" s="1"/>
  <c r="E277" i="44" s="1"/>
  <c r="E278" i="44" s="1"/>
  <c r="E279" i="44" s="1"/>
  <c r="E280" i="44" s="1"/>
  <c r="E281" i="44" s="1"/>
  <c r="E282" i="44" s="1"/>
  <c r="E283" i="44" s="1"/>
  <c r="E284" i="44" s="1"/>
  <c r="E285" i="44" s="1"/>
  <c r="E286" i="44" s="1"/>
  <c r="E287" i="44" s="1"/>
  <c r="E288" i="44" s="1"/>
  <c r="E289" i="44" s="1"/>
  <c r="E290" i="44" s="1"/>
  <c r="E291" i="44" s="1"/>
  <c r="E292" i="44" s="1"/>
  <c r="E293" i="44" s="1"/>
  <c r="E294" i="44" s="1"/>
  <c r="E295" i="44" s="1"/>
  <c r="E296" i="44" s="1"/>
  <c r="E297" i="44" s="1"/>
  <c r="E298" i="44" s="1"/>
  <c r="E299" i="44" s="1"/>
  <c r="E300" i="44" s="1"/>
  <c r="E301" i="44" s="1"/>
  <c r="E302" i="44" s="1"/>
  <c r="E303" i="44" s="1"/>
  <c r="E304" i="44" s="1"/>
  <c r="E305" i="44" s="1"/>
  <c r="E306" i="44" s="1"/>
  <c r="E307" i="44" s="1"/>
  <c r="E308" i="44" s="1"/>
  <c r="E309" i="44" s="1"/>
  <c r="E310" i="44" s="1"/>
  <c r="E311" i="44" s="1"/>
  <c r="E312" i="44" s="1"/>
  <c r="E313" i="44" s="1"/>
  <c r="E314" i="44" s="1"/>
  <c r="E315" i="44" s="1"/>
  <c r="E316" i="44" s="1"/>
  <c r="E317" i="44" s="1"/>
  <c r="E318" i="44" s="1"/>
  <c r="E319" i="44" s="1"/>
  <c r="E320" i="44" s="1"/>
  <c r="E321" i="44" s="1"/>
  <c r="E322" i="44" s="1"/>
  <c r="E323" i="44" s="1"/>
  <c r="E324" i="44" s="1"/>
  <c r="E325" i="44" s="1"/>
  <c r="E326" i="44" s="1"/>
  <c r="E327" i="44" s="1"/>
  <c r="E328" i="44" s="1"/>
  <c r="E329" i="44" s="1"/>
  <c r="E330" i="44" s="1"/>
  <c r="E331" i="44" s="1"/>
  <c r="E332" i="44" s="1"/>
  <c r="E333" i="44" s="1"/>
  <c r="E334" i="44" s="1"/>
  <c r="E335" i="44" s="1"/>
  <c r="E336" i="44" s="1"/>
  <c r="E337" i="44" s="1"/>
  <c r="E338" i="44" s="1"/>
  <c r="E339" i="44" s="1"/>
  <c r="E340" i="44" s="1"/>
  <c r="E341" i="44" s="1"/>
  <c r="E342" i="44" s="1"/>
  <c r="E343" i="44" s="1"/>
  <c r="E344" i="44" s="1"/>
  <c r="E345" i="44" s="1"/>
  <c r="E346" i="44" s="1"/>
  <c r="E347" i="44" s="1"/>
  <c r="E348" i="44" s="1"/>
  <c r="E349" i="44" s="1"/>
  <c r="E350" i="44" s="1"/>
  <c r="E351" i="44" s="1"/>
  <c r="E352" i="44" s="1"/>
  <c r="E353" i="44" s="1"/>
  <c r="E354" i="44" s="1"/>
  <c r="E355" i="44" s="1"/>
  <c r="E356" i="44" s="1"/>
  <c r="E357" i="44" s="1"/>
  <c r="E358" i="44" s="1"/>
  <c r="E359" i="44" s="1"/>
  <c r="E360" i="44" s="1"/>
  <c r="E361" i="44" s="1"/>
  <c r="E362" i="44" s="1"/>
  <c r="E363" i="44" s="1"/>
  <c r="E364" i="44" s="1"/>
  <c r="E365" i="44" s="1"/>
  <c r="E366" i="44" s="1"/>
  <c r="E367" i="44" s="1"/>
  <c r="E368" i="44" s="1"/>
  <c r="E369" i="44" s="1"/>
  <c r="E370" i="44" s="1"/>
  <c r="E371" i="44" s="1"/>
  <c r="E372" i="44" s="1"/>
  <c r="E373" i="44" s="1"/>
  <c r="E374" i="44" s="1"/>
  <c r="E375" i="44" s="1"/>
  <c r="E376" i="44" s="1"/>
  <c r="E377" i="44" s="1"/>
  <c r="E378" i="44" s="1"/>
  <c r="E379" i="44" s="1"/>
  <c r="E380" i="44" s="1"/>
  <c r="E381" i="44" s="1"/>
  <c r="E382" i="44" s="1"/>
  <c r="E383" i="44" s="1"/>
  <c r="E384" i="44" s="1"/>
  <c r="E385" i="44" s="1"/>
  <c r="E386" i="44" s="1"/>
  <c r="E387" i="44" s="1"/>
  <c r="E388" i="44" s="1"/>
  <c r="E389" i="44" s="1"/>
  <c r="E390" i="44" s="1"/>
  <c r="E391" i="44" s="1"/>
  <c r="E392" i="44" s="1"/>
  <c r="E393" i="44" s="1"/>
  <c r="E394" i="44" s="1"/>
  <c r="E395" i="44" s="1"/>
  <c r="E396" i="44" s="1"/>
  <c r="E397" i="44" s="1"/>
  <c r="E398" i="44" s="1"/>
  <c r="E399" i="44" s="1"/>
  <c r="E400" i="44" s="1"/>
  <c r="E401" i="44" s="1"/>
  <c r="E402" i="44" s="1"/>
  <c r="E403" i="44" s="1"/>
  <c r="E404" i="44" s="1"/>
  <c r="E405" i="44" s="1"/>
  <c r="E406" i="44" s="1"/>
  <c r="E407" i="44" s="1"/>
  <c r="E408" i="44" s="1"/>
  <c r="E409" i="44" s="1"/>
  <c r="E410" i="44" s="1"/>
  <c r="E411" i="44" s="1"/>
  <c r="E412" i="44" s="1"/>
  <c r="E413" i="44" s="1"/>
  <c r="E414" i="44" s="1"/>
  <c r="E415" i="44" s="1"/>
  <c r="E416" i="44" s="1"/>
  <c r="E417" i="44" s="1"/>
  <c r="E418" i="44" s="1"/>
  <c r="E419" i="44" s="1"/>
  <c r="E420" i="44" s="1"/>
  <c r="E421" i="44" s="1"/>
  <c r="E422" i="44" s="1"/>
  <c r="E423" i="44" s="1"/>
  <c r="E424" i="44" s="1"/>
  <c r="E425" i="44" s="1"/>
  <c r="E426" i="44" s="1"/>
  <c r="E427" i="44" s="1"/>
  <c r="E428" i="44" s="1"/>
  <c r="E429" i="44" s="1"/>
  <c r="E430" i="44" s="1"/>
  <c r="E431" i="44" s="1"/>
  <c r="E432" i="44" s="1"/>
  <c r="E433" i="44" s="1"/>
  <c r="E434" i="44" s="1"/>
  <c r="E435" i="44" s="1"/>
  <c r="E436" i="44" s="1"/>
  <c r="E437" i="44" s="1"/>
  <c r="E438" i="44" s="1"/>
  <c r="E439" i="44" s="1"/>
  <c r="E440" i="44" s="1"/>
  <c r="E441" i="44" s="1"/>
  <c r="E442" i="44" s="1"/>
  <c r="E443" i="44" s="1"/>
  <c r="E444" i="44" s="1"/>
  <c r="E445" i="44" s="1"/>
  <c r="E446" i="44" s="1"/>
  <c r="E447" i="44" s="1"/>
  <c r="E448" i="44" s="1"/>
  <c r="E449" i="44" s="1"/>
  <c r="E450" i="44" s="1"/>
  <c r="E451" i="44" s="1"/>
  <c r="E452" i="44" s="1"/>
  <c r="E453" i="44" s="1"/>
  <c r="E454" i="44" s="1"/>
  <c r="E455" i="44" s="1"/>
  <c r="E456" i="44" s="1"/>
  <c r="E457" i="44" s="1"/>
  <c r="E458" i="44" s="1"/>
  <c r="E459" i="44" s="1"/>
  <c r="E460" i="44" s="1"/>
  <c r="E461" i="44" s="1"/>
  <c r="E462" i="44" s="1"/>
  <c r="E463" i="44" s="1"/>
  <c r="E464" i="44" s="1"/>
  <c r="E465" i="44" s="1"/>
  <c r="E466" i="44" s="1"/>
  <c r="E467" i="44" s="1"/>
  <c r="E468" i="44" s="1"/>
  <c r="E469" i="44" s="1"/>
  <c r="E470" i="44" s="1"/>
  <c r="E471" i="44" s="1"/>
  <c r="E472" i="44" s="1"/>
  <c r="E473" i="44" s="1"/>
  <c r="E474" i="44" s="1"/>
  <c r="E475" i="44" s="1"/>
  <c r="E476" i="44" s="1"/>
  <c r="E477" i="44" s="1"/>
  <c r="E478" i="44" s="1"/>
  <c r="E479" i="44" s="1"/>
  <c r="E480" i="44" s="1"/>
  <c r="E481" i="44" s="1"/>
  <c r="E482" i="44" s="1"/>
  <c r="E483" i="44" s="1"/>
  <c r="E484" i="44" s="1"/>
  <c r="E485" i="44" s="1"/>
  <c r="E486" i="44" s="1"/>
  <c r="E487" i="44" s="1"/>
  <c r="E488" i="44" s="1"/>
  <c r="E489" i="44" s="1"/>
  <c r="E490" i="44" s="1"/>
  <c r="E491" i="44" s="1"/>
  <c r="E492" i="44" s="1"/>
  <c r="E493" i="44" s="1"/>
  <c r="E494" i="44" s="1"/>
  <c r="E495" i="44" s="1"/>
  <c r="E496" i="44" s="1"/>
  <c r="E497" i="44" s="1"/>
  <c r="E498" i="44" s="1"/>
  <c r="E499" i="44" s="1"/>
  <c r="E500" i="44" s="1"/>
  <c r="J1" i="44" s="1"/>
  <c r="G11" i="1" s="1"/>
  <c r="E3" i="44"/>
  <c r="J2" i="44"/>
  <c r="G12" i="1" s="1"/>
  <c r="E13" i="41" l="1"/>
  <c r="W9" i="38"/>
  <c r="X9" i="38" s="1"/>
  <c r="Y9" i="38" s="1"/>
  <c r="E14" i="41" l="1"/>
  <c r="E3" i="40"/>
  <c r="E4" i="40" s="1"/>
  <c r="E5" i="40" s="1"/>
  <c r="E6" i="40" s="1"/>
  <c r="E7" i="40" s="1"/>
  <c r="E8" i="40" s="1"/>
  <c r="E9" i="40" s="1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E227" i="40" s="1"/>
  <c r="E228" i="40" s="1"/>
  <c r="E229" i="40" s="1"/>
  <c r="E230" i="40" s="1"/>
  <c r="E231" i="40" s="1"/>
  <c r="E232" i="40" s="1"/>
  <c r="E233" i="40" s="1"/>
  <c r="E234" i="40" s="1"/>
  <c r="E235" i="40" s="1"/>
  <c r="E236" i="40" s="1"/>
  <c r="E237" i="40" s="1"/>
  <c r="E238" i="40" s="1"/>
  <c r="E239" i="40" s="1"/>
  <c r="E240" i="40" s="1"/>
  <c r="E241" i="40" s="1"/>
  <c r="E242" i="40" s="1"/>
  <c r="E243" i="40" s="1"/>
  <c r="E244" i="40" s="1"/>
  <c r="E245" i="40" s="1"/>
  <c r="E246" i="40" s="1"/>
  <c r="E247" i="40" s="1"/>
  <c r="E248" i="40" s="1"/>
  <c r="E249" i="40" s="1"/>
  <c r="E250" i="40" s="1"/>
  <c r="E251" i="40" s="1"/>
  <c r="E252" i="40" s="1"/>
  <c r="E253" i="40" s="1"/>
  <c r="E254" i="40" s="1"/>
  <c r="E255" i="40" s="1"/>
  <c r="E256" i="40" s="1"/>
  <c r="E257" i="40" s="1"/>
  <c r="E258" i="40" s="1"/>
  <c r="E259" i="40" s="1"/>
  <c r="E260" i="40" s="1"/>
  <c r="E261" i="40" s="1"/>
  <c r="E262" i="40" s="1"/>
  <c r="E263" i="40" s="1"/>
  <c r="E264" i="40" s="1"/>
  <c r="E265" i="40" s="1"/>
  <c r="E266" i="40" s="1"/>
  <c r="E267" i="40" s="1"/>
  <c r="E268" i="40" s="1"/>
  <c r="E269" i="40" s="1"/>
  <c r="E270" i="40" s="1"/>
  <c r="E271" i="40" s="1"/>
  <c r="E272" i="40" s="1"/>
  <c r="E273" i="40" s="1"/>
  <c r="E274" i="40" s="1"/>
  <c r="E275" i="40" s="1"/>
  <c r="E276" i="40" s="1"/>
  <c r="E277" i="40" s="1"/>
  <c r="E278" i="40" s="1"/>
  <c r="E279" i="40" s="1"/>
  <c r="E280" i="40" s="1"/>
  <c r="E281" i="40" s="1"/>
  <c r="E282" i="40" s="1"/>
  <c r="E283" i="40" s="1"/>
  <c r="E284" i="40" s="1"/>
  <c r="E285" i="40" s="1"/>
  <c r="E286" i="40" s="1"/>
  <c r="E287" i="40" s="1"/>
  <c r="E288" i="40" s="1"/>
  <c r="E289" i="40" s="1"/>
  <c r="E290" i="40" s="1"/>
  <c r="E291" i="40" s="1"/>
  <c r="E292" i="40" s="1"/>
  <c r="E293" i="40" s="1"/>
  <c r="E294" i="40" s="1"/>
  <c r="E295" i="40" s="1"/>
  <c r="E296" i="40" s="1"/>
  <c r="E297" i="40" s="1"/>
  <c r="E298" i="40" s="1"/>
  <c r="E299" i="40" s="1"/>
  <c r="E300" i="40" s="1"/>
  <c r="E301" i="40" s="1"/>
  <c r="E302" i="40" s="1"/>
  <c r="E303" i="40" s="1"/>
  <c r="E304" i="40" s="1"/>
  <c r="E305" i="40" s="1"/>
  <c r="E306" i="40" s="1"/>
  <c r="E307" i="40" s="1"/>
  <c r="E308" i="40" s="1"/>
  <c r="E309" i="40" s="1"/>
  <c r="E310" i="40" s="1"/>
  <c r="E311" i="40" s="1"/>
  <c r="E312" i="40" s="1"/>
  <c r="E313" i="40" s="1"/>
  <c r="E314" i="40" s="1"/>
  <c r="E315" i="40" s="1"/>
  <c r="E316" i="40" s="1"/>
  <c r="E317" i="40" s="1"/>
  <c r="E318" i="40" s="1"/>
  <c r="E319" i="40" s="1"/>
  <c r="E320" i="40" s="1"/>
  <c r="E321" i="40" s="1"/>
  <c r="E322" i="40" s="1"/>
  <c r="E323" i="40" s="1"/>
  <c r="E324" i="40" s="1"/>
  <c r="E325" i="40" s="1"/>
  <c r="E326" i="40" s="1"/>
  <c r="E327" i="40" s="1"/>
  <c r="E328" i="40" s="1"/>
  <c r="E329" i="40" s="1"/>
  <c r="E330" i="40" s="1"/>
  <c r="E331" i="40" s="1"/>
  <c r="E332" i="40" s="1"/>
  <c r="E333" i="40" s="1"/>
  <c r="E334" i="40" s="1"/>
  <c r="E335" i="40" s="1"/>
  <c r="E336" i="40" s="1"/>
  <c r="E337" i="40" s="1"/>
  <c r="E338" i="40" s="1"/>
  <c r="E339" i="40" s="1"/>
  <c r="E340" i="40" s="1"/>
  <c r="E341" i="40" s="1"/>
  <c r="E342" i="40" s="1"/>
  <c r="E343" i="40" s="1"/>
  <c r="E344" i="40" s="1"/>
  <c r="E345" i="40" s="1"/>
  <c r="E346" i="40" s="1"/>
  <c r="E347" i="40" s="1"/>
  <c r="E348" i="40" s="1"/>
  <c r="E349" i="40" s="1"/>
  <c r="E350" i="40" s="1"/>
  <c r="E351" i="40" s="1"/>
  <c r="E352" i="40" s="1"/>
  <c r="E353" i="40" s="1"/>
  <c r="E354" i="40" s="1"/>
  <c r="E355" i="40" s="1"/>
  <c r="E356" i="40" s="1"/>
  <c r="E357" i="40" s="1"/>
  <c r="E358" i="40" s="1"/>
  <c r="E359" i="40" s="1"/>
  <c r="E360" i="40" s="1"/>
  <c r="E361" i="40" s="1"/>
  <c r="E362" i="40" s="1"/>
  <c r="E363" i="40" s="1"/>
  <c r="E364" i="40" s="1"/>
  <c r="E365" i="40" s="1"/>
  <c r="E366" i="40" s="1"/>
  <c r="E367" i="40" s="1"/>
  <c r="E368" i="40" s="1"/>
  <c r="E369" i="40" s="1"/>
  <c r="E370" i="40" s="1"/>
  <c r="E371" i="40" s="1"/>
  <c r="E372" i="40" s="1"/>
  <c r="E373" i="40" s="1"/>
  <c r="E374" i="40" s="1"/>
  <c r="E375" i="40" s="1"/>
  <c r="E376" i="40" s="1"/>
  <c r="E377" i="40" s="1"/>
  <c r="E378" i="40" s="1"/>
  <c r="E379" i="40" s="1"/>
  <c r="E380" i="40" s="1"/>
  <c r="E381" i="40" s="1"/>
  <c r="E382" i="40" s="1"/>
  <c r="E383" i="40" s="1"/>
  <c r="E384" i="40" s="1"/>
  <c r="E385" i="40" s="1"/>
  <c r="E386" i="40" s="1"/>
  <c r="E387" i="40" s="1"/>
  <c r="E388" i="40" s="1"/>
  <c r="E389" i="40" s="1"/>
  <c r="E390" i="40" s="1"/>
  <c r="E391" i="40" s="1"/>
  <c r="E392" i="40" s="1"/>
  <c r="E393" i="40" s="1"/>
  <c r="E394" i="40" s="1"/>
  <c r="E395" i="40" s="1"/>
  <c r="E396" i="40" s="1"/>
  <c r="E397" i="40" s="1"/>
  <c r="E398" i="40" s="1"/>
  <c r="E399" i="40" s="1"/>
  <c r="E400" i="40" s="1"/>
  <c r="E401" i="40" s="1"/>
  <c r="E402" i="40" s="1"/>
  <c r="E403" i="40" s="1"/>
  <c r="E404" i="40" s="1"/>
  <c r="E405" i="40" s="1"/>
  <c r="E406" i="40" s="1"/>
  <c r="E407" i="40" s="1"/>
  <c r="E408" i="40" s="1"/>
  <c r="E409" i="40" s="1"/>
  <c r="E410" i="40" s="1"/>
  <c r="E411" i="40" s="1"/>
  <c r="E412" i="40" s="1"/>
  <c r="E413" i="40" s="1"/>
  <c r="E414" i="40" s="1"/>
  <c r="E415" i="40" s="1"/>
  <c r="E416" i="40" s="1"/>
  <c r="E417" i="40" s="1"/>
  <c r="E418" i="40" s="1"/>
  <c r="E419" i="40" s="1"/>
  <c r="E420" i="40" s="1"/>
  <c r="E421" i="40" s="1"/>
  <c r="E422" i="40" s="1"/>
  <c r="E423" i="40" s="1"/>
  <c r="E424" i="40" s="1"/>
  <c r="E425" i="40" s="1"/>
  <c r="E426" i="40" s="1"/>
  <c r="E427" i="40" s="1"/>
  <c r="E428" i="40" s="1"/>
  <c r="E429" i="40" s="1"/>
  <c r="E430" i="40" s="1"/>
  <c r="E431" i="40" s="1"/>
  <c r="E432" i="40" s="1"/>
  <c r="E433" i="40" s="1"/>
  <c r="E434" i="40" s="1"/>
  <c r="E435" i="40" s="1"/>
  <c r="E436" i="40" s="1"/>
  <c r="E437" i="40" s="1"/>
  <c r="E438" i="40" s="1"/>
  <c r="E439" i="40" s="1"/>
  <c r="E440" i="40" s="1"/>
  <c r="E441" i="40" s="1"/>
  <c r="E442" i="40" s="1"/>
  <c r="E443" i="40" s="1"/>
  <c r="E444" i="40" s="1"/>
  <c r="E445" i="40" s="1"/>
  <c r="E446" i="40" s="1"/>
  <c r="E447" i="40" s="1"/>
  <c r="E448" i="40" s="1"/>
  <c r="E449" i="40" s="1"/>
  <c r="E450" i="40" s="1"/>
  <c r="E451" i="40" s="1"/>
  <c r="E452" i="40" s="1"/>
  <c r="E453" i="40" s="1"/>
  <c r="E454" i="40" s="1"/>
  <c r="E455" i="40" s="1"/>
  <c r="E456" i="40" s="1"/>
  <c r="E457" i="40" s="1"/>
  <c r="E458" i="40" s="1"/>
  <c r="E459" i="40" s="1"/>
  <c r="E460" i="40" s="1"/>
  <c r="E461" i="40" s="1"/>
  <c r="E462" i="40" s="1"/>
  <c r="E463" i="40" s="1"/>
  <c r="E464" i="40" s="1"/>
  <c r="E465" i="40" s="1"/>
  <c r="E466" i="40" s="1"/>
  <c r="E467" i="40" s="1"/>
  <c r="E468" i="40" s="1"/>
  <c r="E469" i="40" s="1"/>
  <c r="E470" i="40" s="1"/>
  <c r="E471" i="40" s="1"/>
  <c r="E472" i="40" s="1"/>
  <c r="E473" i="40" s="1"/>
  <c r="E474" i="40" s="1"/>
  <c r="E475" i="40" s="1"/>
  <c r="E476" i="40" s="1"/>
  <c r="E477" i="40" s="1"/>
  <c r="E478" i="40" s="1"/>
  <c r="E479" i="40" s="1"/>
  <c r="E480" i="40" s="1"/>
  <c r="E481" i="40" s="1"/>
  <c r="E482" i="40" s="1"/>
  <c r="E483" i="40" s="1"/>
  <c r="E484" i="40" s="1"/>
  <c r="E485" i="40" s="1"/>
  <c r="E486" i="40" s="1"/>
  <c r="E487" i="40" s="1"/>
  <c r="E488" i="40" s="1"/>
  <c r="E489" i="40" s="1"/>
  <c r="E490" i="40" s="1"/>
  <c r="E491" i="40" s="1"/>
  <c r="E492" i="40" s="1"/>
  <c r="E493" i="40" s="1"/>
  <c r="E494" i="40" s="1"/>
  <c r="E495" i="40" s="1"/>
  <c r="E496" i="40" s="1"/>
  <c r="E497" i="40" s="1"/>
  <c r="E498" i="40" s="1"/>
  <c r="E499" i="40" s="1"/>
  <c r="E500" i="40" s="1"/>
  <c r="J1" i="40" s="1"/>
  <c r="I11" i="1" s="1"/>
  <c r="J2" i="40"/>
  <c r="I12" i="1" s="1"/>
  <c r="E15" i="41" l="1"/>
  <c r="W4" i="38"/>
  <c r="X4" i="38" s="1"/>
  <c r="Y4" i="38" s="1"/>
  <c r="W5" i="38"/>
  <c r="X5" i="38" s="1"/>
  <c r="Y5" i="38" s="1"/>
  <c r="W6" i="38"/>
  <c r="X6" i="38" s="1"/>
  <c r="Y6" i="38" s="1"/>
  <c r="W7" i="38"/>
  <c r="X7" i="38" s="1"/>
  <c r="Y7" i="38" s="1"/>
  <c r="W8" i="38"/>
  <c r="X8" i="38" s="1"/>
  <c r="Y8" i="38" s="1"/>
  <c r="W3" i="38"/>
  <c r="X3" i="38" s="1"/>
  <c r="Y3" i="38" s="1"/>
  <c r="Z3" i="38" s="1"/>
  <c r="Z4" i="38" l="1"/>
  <c r="Z5" i="38" s="1"/>
  <c r="Z6" i="38" s="1"/>
  <c r="Z7" i="38" s="1"/>
  <c r="Z8" i="38" s="1"/>
  <c r="Z9" i="38" s="1"/>
  <c r="Z10" i="38" s="1"/>
  <c r="Z11" i="38" s="1"/>
  <c r="Z12" i="38" s="1"/>
  <c r="Z13" i="38" s="1"/>
  <c r="Z14" i="38" s="1"/>
  <c r="Z15" i="38" s="1"/>
  <c r="Z16" i="38" s="1"/>
  <c r="Z17" i="38" s="1"/>
  <c r="Z18" i="38" s="1"/>
  <c r="Z19" i="38" s="1"/>
  <c r="Z20" i="38" s="1"/>
  <c r="Z21" i="38" s="1"/>
  <c r="Z22" i="38" s="1"/>
  <c r="Z23" i="38" s="1"/>
  <c r="Z24" i="38" s="1"/>
  <c r="Z25" i="38" s="1"/>
  <c r="Z26" i="38" s="1"/>
  <c r="Z27" i="38" s="1"/>
  <c r="Z28" i="38" s="1"/>
  <c r="Z29" i="38" s="1"/>
  <c r="Z30" i="38" s="1"/>
  <c r="Z31" i="38" s="1"/>
  <c r="Z32" i="38" s="1"/>
  <c r="Z33" i="38" s="1"/>
  <c r="Z34" i="38" s="1"/>
  <c r="Z35" i="38" s="1"/>
  <c r="Z36" i="38" s="1"/>
  <c r="Z37" i="38" s="1"/>
  <c r="Z38" i="38" s="1"/>
  <c r="Z39" i="38" s="1"/>
  <c r="Z40" i="38" s="1"/>
  <c r="Z41" i="38" s="1"/>
  <c r="Z42" i="38" s="1"/>
  <c r="Z43" i="38" s="1"/>
  <c r="Z44" i="38" s="1"/>
  <c r="Z45" i="38" s="1"/>
  <c r="Z46" i="38" s="1"/>
  <c r="Z47" i="38" s="1"/>
  <c r="Z48" i="38" s="1"/>
  <c r="Z49" i="38" s="1"/>
  <c r="Z50" i="38" s="1"/>
  <c r="Z51" i="38" s="1"/>
  <c r="E16" i="41"/>
  <c r="E4" i="39"/>
  <c r="E5" i="39" s="1"/>
  <c r="E6" i="39" s="1"/>
  <c r="E7" i="39" s="1"/>
  <c r="E8" i="39" s="1"/>
  <c r="E9" i="39" s="1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E228" i="39" s="1"/>
  <c r="E229" i="39" s="1"/>
  <c r="E230" i="39" s="1"/>
  <c r="E231" i="39" s="1"/>
  <c r="E232" i="39" s="1"/>
  <c r="E233" i="39" s="1"/>
  <c r="E234" i="39" s="1"/>
  <c r="E235" i="39" s="1"/>
  <c r="E236" i="39" s="1"/>
  <c r="E237" i="39" s="1"/>
  <c r="E238" i="39" s="1"/>
  <c r="E239" i="39" s="1"/>
  <c r="E240" i="39" s="1"/>
  <c r="E241" i="39" s="1"/>
  <c r="E242" i="39" s="1"/>
  <c r="E243" i="39" s="1"/>
  <c r="E244" i="39" s="1"/>
  <c r="E245" i="39" s="1"/>
  <c r="E246" i="39" s="1"/>
  <c r="E247" i="39" s="1"/>
  <c r="E248" i="39" s="1"/>
  <c r="E249" i="39" s="1"/>
  <c r="E250" i="39" s="1"/>
  <c r="E251" i="39" s="1"/>
  <c r="E252" i="39" s="1"/>
  <c r="E253" i="39" s="1"/>
  <c r="E254" i="39" s="1"/>
  <c r="E255" i="39" s="1"/>
  <c r="E256" i="39" s="1"/>
  <c r="E257" i="39" s="1"/>
  <c r="E258" i="39" s="1"/>
  <c r="E259" i="39" s="1"/>
  <c r="E260" i="39" s="1"/>
  <c r="E261" i="39" s="1"/>
  <c r="E262" i="39" s="1"/>
  <c r="E263" i="39" s="1"/>
  <c r="E264" i="39" s="1"/>
  <c r="E265" i="39" s="1"/>
  <c r="E266" i="39" s="1"/>
  <c r="E267" i="39" s="1"/>
  <c r="E268" i="39" s="1"/>
  <c r="E269" i="39" s="1"/>
  <c r="E270" i="39" s="1"/>
  <c r="E271" i="39" s="1"/>
  <c r="E272" i="39" s="1"/>
  <c r="E273" i="39" s="1"/>
  <c r="E274" i="39" s="1"/>
  <c r="E275" i="39" s="1"/>
  <c r="E276" i="39" s="1"/>
  <c r="E277" i="39" s="1"/>
  <c r="E278" i="39" s="1"/>
  <c r="E279" i="39" s="1"/>
  <c r="E280" i="39" s="1"/>
  <c r="E281" i="39" s="1"/>
  <c r="E282" i="39" s="1"/>
  <c r="E283" i="39" s="1"/>
  <c r="E284" i="39" s="1"/>
  <c r="E285" i="39" s="1"/>
  <c r="E286" i="39" s="1"/>
  <c r="E287" i="39" s="1"/>
  <c r="E288" i="39" s="1"/>
  <c r="E289" i="39" s="1"/>
  <c r="E290" i="39" s="1"/>
  <c r="E291" i="39" s="1"/>
  <c r="E292" i="39" s="1"/>
  <c r="E293" i="39" s="1"/>
  <c r="E294" i="39" s="1"/>
  <c r="E295" i="39" s="1"/>
  <c r="E296" i="39" s="1"/>
  <c r="E297" i="39" s="1"/>
  <c r="E298" i="39" s="1"/>
  <c r="E299" i="39" s="1"/>
  <c r="E300" i="39" s="1"/>
  <c r="E301" i="39" s="1"/>
  <c r="E302" i="39" s="1"/>
  <c r="E303" i="39" s="1"/>
  <c r="E304" i="39" s="1"/>
  <c r="E305" i="39" s="1"/>
  <c r="E306" i="39" s="1"/>
  <c r="E307" i="39" s="1"/>
  <c r="E308" i="39" s="1"/>
  <c r="E309" i="39" s="1"/>
  <c r="E310" i="39" s="1"/>
  <c r="E311" i="39" s="1"/>
  <c r="E312" i="39" s="1"/>
  <c r="E313" i="39" s="1"/>
  <c r="E314" i="39" s="1"/>
  <c r="E315" i="39" s="1"/>
  <c r="E316" i="39" s="1"/>
  <c r="E317" i="39" s="1"/>
  <c r="E318" i="39" s="1"/>
  <c r="E319" i="39" s="1"/>
  <c r="E320" i="39" s="1"/>
  <c r="E321" i="39" s="1"/>
  <c r="E322" i="39" s="1"/>
  <c r="E323" i="39" s="1"/>
  <c r="E324" i="39" s="1"/>
  <c r="E325" i="39" s="1"/>
  <c r="E326" i="39" s="1"/>
  <c r="E327" i="39" s="1"/>
  <c r="E328" i="39" s="1"/>
  <c r="E329" i="39" s="1"/>
  <c r="E330" i="39" s="1"/>
  <c r="E331" i="39" s="1"/>
  <c r="E332" i="39" s="1"/>
  <c r="E333" i="39" s="1"/>
  <c r="E334" i="39" s="1"/>
  <c r="E335" i="39" s="1"/>
  <c r="E336" i="39" s="1"/>
  <c r="E337" i="39" s="1"/>
  <c r="E338" i="39" s="1"/>
  <c r="E339" i="39" s="1"/>
  <c r="E340" i="39" s="1"/>
  <c r="E341" i="39" s="1"/>
  <c r="E342" i="39" s="1"/>
  <c r="E343" i="39" s="1"/>
  <c r="E344" i="39" s="1"/>
  <c r="E345" i="39" s="1"/>
  <c r="E346" i="39" s="1"/>
  <c r="E347" i="39" s="1"/>
  <c r="E348" i="39" s="1"/>
  <c r="E349" i="39" s="1"/>
  <c r="E350" i="39" s="1"/>
  <c r="E351" i="39" s="1"/>
  <c r="E352" i="39" s="1"/>
  <c r="E353" i="39" s="1"/>
  <c r="E354" i="39" s="1"/>
  <c r="E355" i="39" s="1"/>
  <c r="E356" i="39" s="1"/>
  <c r="E357" i="39" s="1"/>
  <c r="E358" i="39" s="1"/>
  <c r="E359" i="39" s="1"/>
  <c r="E360" i="39" s="1"/>
  <c r="E361" i="39" s="1"/>
  <c r="E362" i="39" s="1"/>
  <c r="E363" i="39" s="1"/>
  <c r="E364" i="39" s="1"/>
  <c r="E365" i="39" s="1"/>
  <c r="E366" i="39" s="1"/>
  <c r="E367" i="39" s="1"/>
  <c r="E368" i="39" s="1"/>
  <c r="E369" i="39" s="1"/>
  <c r="E370" i="39" s="1"/>
  <c r="E371" i="39" s="1"/>
  <c r="E372" i="39" s="1"/>
  <c r="E373" i="39" s="1"/>
  <c r="E374" i="39" s="1"/>
  <c r="E375" i="39" s="1"/>
  <c r="E376" i="39" s="1"/>
  <c r="E377" i="39" s="1"/>
  <c r="E378" i="39" s="1"/>
  <c r="E379" i="39" s="1"/>
  <c r="E380" i="39" s="1"/>
  <c r="E381" i="39" s="1"/>
  <c r="E382" i="39" s="1"/>
  <c r="E383" i="39" s="1"/>
  <c r="E384" i="39" s="1"/>
  <c r="E385" i="39" s="1"/>
  <c r="E386" i="39" s="1"/>
  <c r="E387" i="39" s="1"/>
  <c r="E388" i="39" s="1"/>
  <c r="E389" i="39" s="1"/>
  <c r="E390" i="39" s="1"/>
  <c r="E391" i="39" s="1"/>
  <c r="E392" i="39" s="1"/>
  <c r="E393" i="39" s="1"/>
  <c r="E394" i="39" s="1"/>
  <c r="E395" i="39" s="1"/>
  <c r="E396" i="39" s="1"/>
  <c r="E397" i="39" s="1"/>
  <c r="E398" i="39" s="1"/>
  <c r="E399" i="39" s="1"/>
  <c r="E400" i="39" s="1"/>
  <c r="E401" i="39" s="1"/>
  <c r="E402" i="39" s="1"/>
  <c r="E403" i="39" s="1"/>
  <c r="E404" i="39" s="1"/>
  <c r="E405" i="39" s="1"/>
  <c r="E406" i="39" s="1"/>
  <c r="E407" i="39" s="1"/>
  <c r="E408" i="39" s="1"/>
  <c r="E409" i="39" s="1"/>
  <c r="E410" i="39" s="1"/>
  <c r="E411" i="39" s="1"/>
  <c r="E412" i="39" s="1"/>
  <c r="E413" i="39" s="1"/>
  <c r="E414" i="39" s="1"/>
  <c r="E415" i="39" s="1"/>
  <c r="E416" i="39" s="1"/>
  <c r="E417" i="39" s="1"/>
  <c r="E418" i="39" s="1"/>
  <c r="E419" i="39" s="1"/>
  <c r="E420" i="39" s="1"/>
  <c r="E421" i="39" s="1"/>
  <c r="E422" i="39" s="1"/>
  <c r="E423" i="39" s="1"/>
  <c r="E424" i="39" s="1"/>
  <c r="E425" i="39" s="1"/>
  <c r="E426" i="39" s="1"/>
  <c r="E427" i="39" s="1"/>
  <c r="E428" i="39" s="1"/>
  <c r="E429" i="39" s="1"/>
  <c r="E430" i="39" s="1"/>
  <c r="E431" i="39" s="1"/>
  <c r="E432" i="39" s="1"/>
  <c r="E433" i="39" s="1"/>
  <c r="E434" i="39" s="1"/>
  <c r="E435" i="39" s="1"/>
  <c r="E436" i="39" s="1"/>
  <c r="E437" i="39" s="1"/>
  <c r="E438" i="39" s="1"/>
  <c r="E439" i="39" s="1"/>
  <c r="E440" i="39" s="1"/>
  <c r="E441" i="39" s="1"/>
  <c r="E442" i="39" s="1"/>
  <c r="E443" i="39" s="1"/>
  <c r="E444" i="39" s="1"/>
  <c r="E445" i="39" s="1"/>
  <c r="E446" i="39" s="1"/>
  <c r="E447" i="39" s="1"/>
  <c r="E448" i="39" s="1"/>
  <c r="E449" i="39" s="1"/>
  <c r="E450" i="39" s="1"/>
  <c r="E451" i="39" s="1"/>
  <c r="E452" i="39" s="1"/>
  <c r="E453" i="39" s="1"/>
  <c r="E454" i="39" s="1"/>
  <c r="E455" i="39" s="1"/>
  <c r="E456" i="39" s="1"/>
  <c r="E457" i="39" s="1"/>
  <c r="E458" i="39" s="1"/>
  <c r="E459" i="39" s="1"/>
  <c r="E460" i="39" s="1"/>
  <c r="E461" i="39" s="1"/>
  <c r="E462" i="39" s="1"/>
  <c r="E463" i="39" s="1"/>
  <c r="E464" i="39" s="1"/>
  <c r="E465" i="39" s="1"/>
  <c r="E466" i="39" s="1"/>
  <c r="E467" i="39" s="1"/>
  <c r="E468" i="39" s="1"/>
  <c r="E469" i="39" s="1"/>
  <c r="E470" i="39" s="1"/>
  <c r="E471" i="39" s="1"/>
  <c r="E472" i="39" s="1"/>
  <c r="E473" i="39" s="1"/>
  <c r="E474" i="39" s="1"/>
  <c r="E475" i="39" s="1"/>
  <c r="E476" i="39" s="1"/>
  <c r="E477" i="39" s="1"/>
  <c r="E478" i="39" s="1"/>
  <c r="E479" i="39" s="1"/>
  <c r="E480" i="39" s="1"/>
  <c r="E481" i="39" s="1"/>
  <c r="E482" i="39" s="1"/>
  <c r="E483" i="39" s="1"/>
  <c r="E484" i="39" s="1"/>
  <c r="E485" i="39" s="1"/>
  <c r="E486" i="39" s="1"/>
  <c r="E487" i="39" s="1"/>
  <c r="E488" i="39" s="1"/>
  <c r="E489" i="39" s="1"/>
  <c r="E490" i="39" s="1"/>
  <c r="E491" i="39" s="1"/>
  <c r="E492" i="39" s="1"/>
  <c r="E493" i="39" s="1"/>
  <c r="E494" i="39" s="1"/>
  <c r="E495" i="39" s="1"/>
  <c r="E496" i="39" s="1"/>
  <c r="E497" i="39" s="1"/>
  <c r="E498" i="39" s="1"/>
  <c r="E499" i="39" s="1"/>
  <c r="E500" i="39" s="1"/>
  <c r="J1" i="39" s="1"/>
  <c r="E17" i="1" s="1"/>
  <c r="E3" i="39"/>
  <c r="J2" i="39"/>
  <c r="E18" i="1" s="1"/>
  <c r="E17" i="41" l="1"/>
  <c r="E4" i="38"/>
  <c r="E5" i="38" s="1"/>
  <c r="E6" i="38" s="1"/>
  <c r="E7" i="38" s="1"/>
  <c r="E8" i="38" s="1"/>
  <c r="E9" i="38" s="1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E210" i="38" s="1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E227" i="38" s="1"/>
  <c r="E228" i="38" s="1"/>
  <c r="E229" i="38" s="1"/>
  <c r="E230" i="38" s="1"/>
  <c r="E231" i="38" s="1"/>
  <c r="E232" i="38" s="1"/>
  <c r="E233" i="38" s="1"/>
  <c r="E234" i="38" s="1"/>
  <c r="E235" i="38" s="1"/>
  <c r="E236" i="38" s="1"/>
  <c r="E237" i="38" s="1"/>
  <c r="E238" i="38" s="1"/>
  <c r="E239" i="38" s="1"/>
  <c r="E240" i="38" s="1"/>
  <c r="E241" i="38" s="1"/>
  <c r="E242" i="38" s="1"/>
  <c r="E243" i="38" s="1"/>
  <c r="E244" i="38" s="1"/>
  <c r="E245" i="38" s="1"/>
  <c r="E246" i="38" s="1"/>
  <c r="E247" i="38" s="1"/>
  <c r="E248" i="38" s="1"/>
  <c r="E249" i="38" s="1"/>
  <c r="E250" i="38" s="1"/>
  <c r="E251" i="38" s="1"/>
  <c r="E252" i="38" s="1"/>
  <c r="E253" i="38" s="1"/>
  <c r="E254" i="38" s="1"/>
  <c r="E255" i="38" s="1"/>
  <c r="E256" i="38" s="1"/>
  <c r="E257" i="38" s="1"/>
  <c r="E258" i="38" s="1"/>
  <c r="E259" i="38" s="1"/>
  <c r="E260" i="38" s="1"/>
  <c r="E261" i="38" s="1"/>
  <c r="E262" i="38" s="1"/>
  <c r="E263" i="38" s="1"/>
  <c r="E264" i="38" s="1"/>
  <c r="E265" i="38" s="1"/>
  <c r="E266" i="38" s="1"/>
  <c r="E267" i="38" s="1"/>
  <c r="E268" i="38" s="1"/>
  <c r="E269" i="38" s="1"/>
  <c r="E270" i="38" s="1"/>
  <c r="E271" i="38" s="1"/>
  <c r="E272" i="38" s="1"/>
  <c r="E273" i="38" s="1"/>
  <c r="E274" i="38" s="1"/>
  <c r="E275" i="38" s="1"/>
  <c r="E276" i="38" s="1"/>
  <c r="E277" i="38" s="1"/>
  <c r="E278" i="38" s="1"/>
  <c r="E279" i="38" s="1"/>
  <c r="E280" i="38" s="1"/>
  <c r="E281" i="38" s="1"/>
  <c r="E282" i="38" s="1"/>
  <c r="E283" i="38" s="1"/>
  <c r="E284" i="38" s="1"/>
  <c r="E285" i="38" s="1"/>
  <c r="E286" i="38" s="1"/>
  <c r="E287" i="38" s="1"/>
  <c r="E288" i="38" s="1"/>
  <c r="E289" i="38" s="1"/>
  <c r="E290" i="38" s="1"/>
  <c r="E291" i="38" s="1"/>
  <c r="E292" i="38" s="1"/>
  <c r="E293" i="38" s="1"/>
  <c r="E294" i="38" s="1"/>
  <c r="E295" i="38" s="1"/>
  <c r="E296" i="38" s="1"/>
  <c r="E297" i="38" s="1"/>
  <c r="E298" i="38" s="1"/>
  <c r="E299" i="38" s="1"/>
  <c r="E300" i="38" s="1"/>
  <c r="E301" i="38" s="1"/>
  <c r="E302" i="38" s="1"/>
  <c r="E303" i="38" s="1"/>
  <c r="E304" i="38" s="1"/>
  <c r="E305" i="38" s="1"/>
  <c r="E306" i="38" s="1"/>
  <c r="E307" i="38" s="1"/>
  <c r="E308" i="38" s="1"/>
  <c r="E309" i="38" s="1"/>
  <c r="E310" i="38" s="1"/>
  <c r="E311" i="38" s="1"/>
  <c r="E312" i="38" s="1"/>
  <c r="E313" i="38" s="1"/>
  <c r="E314" i="38" s="1"/>
  <c r="E315" i="38" s="1"/>
  <c r="E316" i="38" s="1"/>
  <c r="E317" i="38" s="1"/>
  <c r="E318" i="38" s="1"/>
  <c r="E319" i="38" s="1"/>
  <c r="E320" i="38" s="1"/>
  <c r="E321" i="38" s="1"/>
  <c r="E322" i="38" s="1"/>
  <c r="E323" i="38" s="1"/>
  <c r="E324" i="38" s="1"/>
  <c r="E325" i="38" s="1"/>
  <c r="E326" i="38" s="1"/>
  <c r="E327" i="38" s="1"/>
  <c r="E328" i="38" s="1"/>
  <c r="E329" i="38" s="1"/>
  <c r="E330" i="38" s="1"/>
  <c r="E331" i="38" s="1"/>
  <c r="E332" i="38" s="1"/>
  <c r="E333" i="38" s="1"/>
  <c r="E334" i="38" s="1"/>
  <c r="E335" i="38" s="1"/>
  <c r="E336" i="38" s="1"/>
  <c r="E337" i="38" s="1"/>
  <c r="E338" i="38" s="1"/>
  <c r="E339" i="38" s="1"/>
  <c r="E340" i="38" s="1"/>
  <c r="E341" i="38" s="1"/>
  <c r="E342" i="38" s="1"/>
  <c r="E343" i="38" s="1"/>
  <c r="E344" i="38" s="1"/>
  <c r="E345" i="38" s="1"/>
  <c r="E346" i="38" s="1"/>
  <c r="E347" i="38" s="1"/>
  <c r="E348" i="38" s="1"/>
  <c r="E349" i="38" s="1"/>
  <c r="E350" i="38" s="1"/>
  <c r="E351" i="38" s="1"/>
  <c r="E352" i="38" s="1"/>
  <c r="E353" i="38" s="1"/>
  <c r="E354" i="38" s="1"/>
  <c r="E355" i="38" s="1"/>
  <c r="E356" i="38" s="1"/>
  <c r="E357" i="38" s="1"/>
  <c r="E358" i="38" s="1"/>
  <c r="E359" i="38" s="1"/>
  <c r="E360" i="38" s="1"/>
  <c r="E361" i="38" s="1"/>
  <c r="E362" i="38" s="1"/>
  <c r="E363" i="38" s="1"/>
  <c r="E364" i="38" s="1"/>
  <c r="E365" i="38" s="1"/>
  <c r="E366" i="38" s="1"/>
  <c r="E367" i="38" s="1"/>
  <c r="E368" i="38" s="1"/>
  <c r="E369" i="38" s="1"/>
  <c r="E370" i="38" s="1"/>
  <c r="E371" i="38" s="1"/>
  <c r="E372" i="38" s="1"/>
  <c r="E373" i="38" s="1"/>
  <c r="E374" i="38" s="1"/>
  <c r="E375" i="38" s="1"/>
  <c r="E376" i="38" s="1"/>
  <c r="E377" i="38" s="1"/>
  <c r="E378" i="38" s="1"/>
  <c r="E379" i="38" s="1"/>
  <c r="E380" i="38" s="1"/>
  <c r="E381" i="38" s="1"/>
  <c r="E382" i="38" s="1"/>
  <c r="E383" i="38" s="1"/>
  <c r="E384" i="38" s="1"/>
  <c r="E385" i="38" s="1"/>
  <c r="E386" i="38" s="1"/>
  <c r="E387" i="38" s="1"/>
  <c r="E388" i="38" s="1"/>
  <c r="E389" i="38" s="1"/>
  <c r="E390" i="38" s="1"/>
  <c r="E391" i="38" s="1"/>
  <c r="E392" i="38" s="1"/>
  <c r="E393" i="38" s="1"/>
  <c r="E394" i="38" s="1"/>
  <c r="E395" i="38" s="1"/>
  <c r="E396" i="38" s="1"/>
  <c r="E397" i="38" s="1"/>
  <c r="E398" i="38" s="1"/>
  <c r="E399" i="38" s="1"/>
  <c r="E400" i="38" s="1"/>
  <c r="E401" i="38" s="1"/>
  <c r="E402" i="38" s="1"/>
  <c r="E403" i="38" s="1"/>
  <c r="E404" i="38" s="1"/>
  <c r="E405" i="38" s="1"/>
  <c r="E406" i="38" s="1"/>
  <c r="E407" i="38" s="1"/>
  <c r="E408" i="38" s="1"/>
  <c r="E409" i="38" s="1"/>
  <c r="E410" i="38" s="1"/>
  <c r="E411" i="38" s="1"/>
  <c r="E412" i="38" s="1"/>
  <c r="E413" i="38" s="1"/>
  <c r="E414" i="38" s="1"/>
  <c r="E415" i="38" s="1"/>
  <c r="E416" i="38" s="1"/>
  <c r="E417" i="38" s="1"/>
  <c r="E418" i="38" s="1"/>
  <c r="E419" i="38" s="1"/>
  <c r="E420" i="38" s="1"/>
  <c r="E421" i="38" s="1"/>
  <c r="E422" i="38" s="1"/>
  <c r="E423" i="38" s="1"/>
  <c r="E424" i="38" s="1"/>
  <c r="E425" i="38" s="1"/>
  <c r="E426" i="38" s="1"/>
  <c r="E427" i="38" s="1"/>
  <c r="E428" i="38" s="1"/>
  <c r="E429" i="38" s="1"/>
  <c r="E430" i="38" s="1"/>
  <c r="E431" i="38" s="1"/>
  <c r="E432" i="38" s="1"/>
  <c r="E433" i="38" s="1"/>
  <c r="E434" i="38" s="1"/>
  <c r="E435" i="38" s="1"/>
  <c r="E436" i="38" s="1"/>
  <c r="E437" i="38" s="1"/>
  <c r="E438" i="38" s="1"/>
  <c r="E439" i="38" s="1"/>
  <c r="E440" i="38" s="1"/>
  <c r="E441" i="38" s="1"/>
  <c r="E442" i="38" s="1"/>
  <c r="E443" i="38" s="1"/>
  <c r="E444" i="38" s="1"/>
  <c r="E445" i="38" s="1"/>
  <c r="E446" i="38" s="1"/>
  <c r="E447" i="38" s="1"/>
  <c r="E448" i="38" s="1"/>
  <c r="E449" i="38" s="1"/>
  <c r="E450" i="38" s="1"/>
  <c r="E451" i="38" s="1"/>
  <c r="E452" i="38" s="1"/>
  <c r="E453" i="38" s="1"/>
  <c r="E454" i="38" s="1"/>
  <c r="E455" i="38" s="1"/>
  <c r="E456" i="38" s="1"/>
  <c r="E457" i="38" s="1"/>
  <c r="E458" i="38" s="1"/>
  <c r="E459" i="38" s="1"/>
  <c r="E460" i="38" s="1"/>
  <c r="E461" i="38" s="1"/>
  <c r="E462" i="38" s="1"/>
  <c r="E463" i="38" s="1"/>
  <c r="E464" i="38" s="1"/>
  <c r="E465" i="38" s="1"/>
  <c r="E466" i="38" s="1"/>
  <c r="E467" i="38" s="1"/>
  <c r="E468" i="38" s="1"/>
  <c r="E469" i="38" s="1"/>
  <c r="E470" i="38" s="1"/>
  <c r="E471" i="38" s="1"/>
  <c r="E472" i="38" s="1"/>
  <c r="E473" i="38" s="1"/>
  <c r="E474" i="38" s="1"/>
  <c r="E475" i="38" s="1"/>
  <c r="E476" i="38" s="1"/>
  <c r="E477" i="38" s="1"/>
  <c r="E478" i="38" s="1"/>
  <c r="E479" i="38" s="1"/>
  <c r="E480" i="38" s="1"/>
  <c r="E481" i="38" s="1"/>
  <c r="E482" i="38" s="1"/>
  <c r="E483" i="38" s="1"/>
  <c r="E484" i="38" s="1"/>
  <c r="E485" i="38" s="1"/>
  <c r="E486" i="38" s="1"/>
  <c r="E487" i="38" s="1"/>
  <c r="E488" i="38" s="1"/>
  <c r="E489" i="38" s="1"/>
  <c r="E490" i="38" s="1"/>
  <c r="E491" i="38" s="1"/>
  <c r="E492" i="38" s="1"/>
  <c r="E493" i="38" s="1"/>
  <c r="E494" i="38" s="1"/>
  <c r="E495" i="38" s="1"/>
  <c r="E496" i="38" s="1"/>
  <c r="E497" i="38" s="1"/>
  <c r="E498" i="38" s="1"/>
  <c r="E499" i="38" s="1"/>
  <c r="E500" i="38" s="1"/>
  <c r="J1" i="38" s="1"/>
  <c r="E3" i="38"/>
  <c r="J2" i="38"/>
  <c r="E18" i="41" l="1"/>
  <c r="C10" i="37"/>
  <c r="E19" i="41" l="1"/>
  <c r="E20" i="41" l="1"/>
  <c r="J2" i="37"/>
  <c r="E6" i="1" s="1"/>
  <c r="E3" i="37"/>
  <c r="E4" i="37" s="1"/>
  <c r="E5" i="37" s="1"/>
  <c r="E6" i="37" s="1"/>
  <c r="E7" i="37" s="1"/>
  <c r="E8" i="37" s="1"/>
  <c r="E9" i="37" s="1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l="1"/>
  <c r="E203" i="37" s="1"/>
  <c r="E204" i="37" s="1"/>
  <c r="E205" i="37" s="1"/>
  <c r="E206" i="37" s="1"/>
  <c r="E207" i="37" s="1"/>
  <c r="E208" i="37" s="1"/>
  <c r="E209" i="37" s="1"/>
  <c r="E210" i="37" s="1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E227" i="37" s="1"/>
  <c r="E228" i="37" s="1"/>
  <c r="E229" i="37" s="1"/>
  <c r="E230" i="37" s="1"/>
  <c r="E231" i="37" s="1"/>
  <c r="E232" i="37" s="1"/>
  <c r="E233" i="37" s="1"/>
  <c r="E234" i="37" s="1"/>
  <c r="E235" i="37" s="1"/>
  <c r="E236" i="37" s="1"/>
  <c r="E237" i="37" s="1"/>
  <c r="E238" i="37" s="1"/>
  <c r="E239" i="37" s="1"/>
  <c r="E240" i="37" s="1"/>
  <c r="E241" i="37" s="1"/>
  <c r="E242" i="37" s="1"/>
  <c r="E243" i="37" s="1"/>
  <c r="E244" i="37" s="1"/>
  <c r="E245" i="37" s="1"/>
  <c r="E246" i="37" s="1"/>
  <c r="E247" i="37" s="1"/>
  <c r="E248" i="37" s="1"/>
  <c r="E249" i="37" s="1"/>
  <c r="E250" i="37" s="1"/>
  <c r="E251" i="37" s="1"/>
  <c r="E252" i="37" s="1"/>
  <c r="E253" i="37" s="1"/>
  <c r="E254" i="37" s="1"/>
  <c r="E255" i="37" s="1"/>
  <c r="E256" i="37" s="1"/>
  <c r="E257" i="37" s="1"/>
  <c r="E258" i="37" s="1"/>
  <c r="E259" i="37" s="1"/>
  <c r="E260" i="37" s="1"/>
  <c r="E261" i="37" s="1"/>
  <c r="E262" i="37" s="1"/>
  <c r="E263" i="37" s="1"/>
  <c r="E264" i="37" s="1"/>
  <c r="E265" i="37" s="1"/>
  <c r="E266" i="37" s="1"/>
  <c r="E267" i="37" s="1"/>
  <c r="E268" i="37" s="1"/>
  <c r="E269" i="37" s="1"/>
  <c r="E270" i="37" s="1"/>
  <c r="E271" i="37" s="1"/>
  <c r="E272" i="37" s="1"/>
  <c r="E273" i="37" s="1"/>
  <c r="E274" i="37" s="1"/>
  <c r="E275" i="37" s="1"/>
  <c r="E276" i="37" s="1"/>
  <c r="E277" i="37" s="1"/>
  <c r="E278" i="37" s="1"/>
  <c r="E279" i="37" s="1"/>
  <c r="E280" i="37" s="1"/>
  <c r="E281" i="37" s="1"/>
  <c r="E282" i="37" s="1"/>
  <c r="E283" i="37" s="1"/>
  <c r="E284" i="37" s="1"/>
  <c r="E285" i="37" s="1"/>
  <c r="E286" i="37" s="1"/>
  <c r="E287" i="37" s="1"/>
  <c r="E288" i="37" s="1"/>
  <c r="E289" i="37" s="1"/>
  <c r="E290" i="37" s="1"/>
  <c r="E291" i="37" s="1"/>
  <c r="E292" i="37" s="1"/>
  <c r="E293" i="37" s="1"/>
  <c r="E294" i="37" s="1"/>
  <c r="E295" i="37" s="1"/>
  <c r="E296" i="37" s="1"/>
  <c r="E297" i="37" s="1"/>
  <c r="E298" i="37" s="1"/>
  <c r="E299" i="37" s="1"/>
  <c r="E300" i="37" s="1"/>
  <c r="E301" i="37" s="1"/>
  <c r="E302" i="37" s="1"/>
  <c r="E303" i="37" s="1"/>
  <c r="E304" i="37" s="1"/>
  <c r="E305" i="37" s="1"/>
  <c r="E306" i="37" s="1"/>
  <c r="E307" i="37" s="1"/>
  <c r="E308" i="37" s="1"/>
  <c r="E309" i="37" s="1"/>
  <c r="E310" i="37" s="1"/>
  <c r="E311" i="37" s="1"/>
  <c r="E312" i="37" s="1"/>
  <c r="E313" i="37" s="1"/>
  <c r="E314" i="37" s="1"/>
  <c r="E315" i="37" s="1"/>
  <c r="E316" i="37" s="1"/>
  <c r="E317" i="37" s="1"/>
  <c r="E318" i="37" s="1"/>
  <c r="E319" i="37" s="1"/>
  <c r="E320" i="37" s="1"/>
  <c r="E321" i="37" s="1"/>
  <c r="E322" i="37" s="1"/>
  <c r="E323" i="37" s="1"/>
  <c r="E324" i="37" s="1"/>
  <c r="E325" i="37" s="1"/>
  <c r="E326" i="37" s="1"/>
  <c r="E327" i="37" s="1"/>
  <c r="E328" i="37" s="1"/>
  <c r="E329" i="37" s="1"/>
  <c r="E330" i="37" s="1"/>
  <c r="E331" i="37" s="1"/>
  <c r="E332" i="37" s="1"/>
  <c r="E333" i="37" s="1"/>
  <c r="E334" i="37" s="1"/>
  <c r="E335" i="37" s="1"/>
  <c r="E336" i="37" s="1"/>
  <c r="E337" i="37" s="1"/>
  <c r="E338" i="37" s="1"/>
  <c r="E339" i="37" s="1"/>
  <c r="E340" i="37" s="1"/>
  <c r="E341" i="37" s="1"/>
  <c r="E342" i="37" s="1"/>
  <c r="E343" i="37" s="1"/>
  <c r="E344" i="37" s="1"/>
  <c r="E345" i="37" s="1"/>
  <c r="E346" i="37" s="1"/>
  <c r="E347" i="37" s="1"/>
  <c r="E348" i="37" s="1"/>
  <c r="E349" i="37" s="1"/>
  <c r="E350" i="37" s="1"/>
  <c r="E351" i="37" s="1"/>
  <c r="E352" i="37" s="1"/>
  <c r="E353" i="37" s="1"/>
  <c r="E354" i="37" s="1"/>
  <c r="E355" i="37" s="1"/>
  <c r="E356" i="37" s="1"/>
  <c r="E357" i="37" s="1"/>
  <c r="E358" i="37" s="1"/>
  <c r="E359" i="37" s="1"/>
  <c r="E360" i="37" s="1"/>
  <c r="E361" i="37" s="1"/>
  <c r="E362" i="37" s="1"/>
  <c r="E363" i="37" s="1"/>
  <c r="E364" i="37" s="1"/>
  <c r="E365" i="37" s="1"/>
  <c r="E366" i="37" s="1"/>
  <c r="E367" i="37" s="1"/>
  <c r="E368" i="37" s="1"/>
  <c r="E369" i="37" s="1"/>
  <c r="E370" i="37" s="1"/>
  <c r="E371" i="37" s="1"/>
  <c r="E372" i="37" s="1"/>
  <c r="E373" i="37" s="1"/>
  <c r="E374" i="37" s="1"/>
  <c r="E375" i="37" s="1"/>
  <c r="E376" i="37" s="1"/>
  <c r="E377" i="37" s="1"/>
  <c r="E378" i="37" s="1"/>
  <c r="E379" i="37" s="1"/>
  <c r="E380" i="37" s="1"/>
  <c r="E381" i="37" s="1"/>
  <c r="E382" i="37" s="1"/>
  <c r="E383" i="37" s="1"/>
  <c r="E384" i="37" s="1"/>
  <c r="E385" i="37" s="1"/>
  <c r="E386" i="37" s="1"/>
  <c r="E387" i="37" s="1"/>
  <c r="E388" i="37" s="1"/>
  <c r="E389" i="37" s="1"/>
  <c r="E390" i="37" s="1"/>
  <c r="E391" i="37" s="1"/>
  <c r="E392" i="37" s="1"/>
  <c r="E393" i="37" s="1"/>
  <c r="E394" i="37" s="1"/>
  <c r="E395" i="37" s="1"/>
  <c r="E396" i="37" s="1"/>
  <c r="E397" i="37" s="1"/>
  <c r="E398" i="37" s="1"/>
  <c r="E399" i="37" s="1"/>
  <c r="E400" i="37" s="1"/>
  <c r="E401" i="37" s="1"/>
  <c r="E402" i="37" s="1"/>
  <c r="E403" i="37" s="1"/>
  <c r="E404" i="37" s="1"/>
  <c r="E405" i="37" s="1"/>
  <c r="E406" i="37" s="1"/>
  <c r="E407" i="37" s="1"/>
  <c r="E408" i="37" s="1"/>
  <c r="E409" i="37" s="1"/>
  <c r="E410" i="37" s="1"/>
  <c r="E411" i="37" s="1"/>
  <c r="E412" i="37" s="1"/>
  <c r="E413" i="37" s="1"/>
  <c r="E414" i="37" s="1"/>
  <c r="E415" i="37" s="1"/>
  <c r="E416" i="37" s="1"/>
  <c r="E417" i="37" s="1"/>
  <c r="E418" i="37" s="1"/>
  <c r="E419" i="37" s="1"/>
  <c r="E420" i="37" s="1"/>
  <c r="E421" i="37" s="1"/>
  <c r="E422" i="37" s="1"/>
  <c r="E423" i="37" s="1"/>
  <c r="E424" i="37" s="1"/>
  <c r="E425" i="37" s="1"/>
  <c r="E426" i="37" s="1"/>
  <c r="E427" i="37" s="1"/>
  <c r="E428" i="37" s="1"/>
  <c r="E429" i="37" s="1"/>
  <c r="E430" i="37" s="1"/>
  <c r="E431" i="37" s="1"/>
  <c r="E432" i="37" s="1"/>
  <c r="E433" i="37" s="1"/>
  <c r="E434" i="37" s="1"/>
  <c r="E435" i="37" s="1"/>
  <c r="E436" i="37" s="1"/>
  <c r="E437" i="37" s="1"/>
  <c r="E438" i="37" s="1"/>
  <c r="E439" i="37" s="1"/>
  <c r="E440" i="37" s="1"/>
  <c r="E441" i="37" s="1"/>
  <c r="E442" i="37" s="1"/>
  <c r="E443" i="37" s="1"/>
  <c r="E444" i="37" s="1"/>
  <c r="E445" i="37" s="1"/>
  <c r="E446" i="37" s="1"/>
  <c r="E447" i="37" s="1"/>
  <c r="E448" i="37" s="1"/>
  <c r="E449" i="37" s="1"/>
  <c r="E450" i="37" s="1"/>
  <c r="E451" i="37" s="1"/>
  <c r="E452" i="37" s="1"/>
  <c r="E453" i="37" s="1"/>
  <c r="E454" i="37" s="1"/>
  <c r="E455" i="37" s="1"/>
  <c r="E456" i="37" s="1"/>
  <c r="E457" i="37" s="1"/>
  <c r="E458" i="37" s="1"/>
  <c r="E459" i="37" s="1"/>
  <c r="E460" i="37" s="1"/>
  <c r="E461" i="37" s="1"/>
  <c r="E462" i="37" s="1"/>
  <c r="E463" i="37" s="1"/>
  <c r="E464" i="37" s="1"/>
  <c r="E465" i="37" s="1"/>
  <c r="E466" i="37" s="1"/>
  <c r="E467" i="37" s="1"/>
  <c r="E468" i="37" s="1"/>
  <c r="E469" i="37" s="1"/>
  <c r="E470" i="37" s="1"/>
  <c r="E471" i="37" s="1"/>
  <c r="E472" i="37" s="1"/>
  <c r="E473" i="37" s="1"/>
  <c r="E474" i="37" s="1"/>
  <c r="E475" i="37" s="1"/>
  <c r="E476" i="37" s="1"/>
  <c r="E477" i="37" s="1"/>
  <c r="E478" i="37" s="1"/>
  <c r="E479" i="37" s="1"/>
  <c r="E480" i="37" s="1"/>
  <c r="E481" i="37" s="1"/>
  <c r="E482" i="37" s="1"/>
  <c r="E483" i="37" s="1"/>
  <c r="E484" i="37" s="1"/>
  <c r="E485" i="37" s="1"/>
  <c r="E486" i="37" s="1"/>
  <c r="E487" i="37" s="1"/>
  <c r="E488" i="37" s="1"/>
  <c r="E489" i="37" s="1"/>
  <c r="E490" i="37" s="1"/>
  <c r="E491" i="37" s="1"/>
  <c r="E492" i="37" s="1"/>
  <c r="E493" i="37" s="1"/>
  <c r="E494" i="37" s="1"/>
  <c r="E495" i="37" s="1"/>
  <c r="E496" i="37" s="1"/>
  <c r="E497" i="37" s="1"/>
  <c r="E498" i="37" s="1"/>
  <c r="E499" i="37" s="1"/>
  <c r="E500" i="37" s="1"/>
  <c r="J1" i="37" s="1"/>
  <c r="E5" i="1" s="1"/>
  <c r="E21" i="41"/>
  <c r="Q16" i="16"/>
  <c r="M13" i="16"/>
  <c r="F2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3" i="16"/>
  <c r="N3" i="16"/>
  <c r="E22" i="41" l="1"/>
  <c r="I11" i="16"/>
  <c r="I22" i="16"/>
  <c r="I20" i="16"/>
  <c r="I14" i="16"/>
  <c r="I8" i="16"/>
  <c r="I9" i="16"/>
  <c r="I17" i="16"/>
  <c r="E23" i="41" l="1"/>
  <c r="E3" i="36"/>
  <c r="E4" i="36" s="1"/>
  <c r="E5" i="36" s="1"/>
  <c r="E6" i="36" s="1"/>
  <c r="E7" i="36" s="1"/>
  <c r="E8" i="36" s="1"/>
  <c r="E9" i="36" s="1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E210" i="36" s="1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E227" i="36" s="1"/>
  <c r="E228" i="36" s="1"/>
  <c r="E229" i="36" s="1"/>
  <c r="E230" i="36" s="1"/>
  <c r="E231" i="36" s="1"/>
  <c r="E232" i="36" s="1"/>
  <c r="E233" i="36" s="1"/>
  <c r="E234" i="36" s="1"/>
  <c r="E235" i="36" s="1"/>
  <c r="E236" i="36" s="1"/>
  <c r="E237" i="36" s="1"/>
  <c r="E238" i="36" s="1"/>
  <c r="E239" i="36" s="1"/>
  <c r="E240" i="36" s="1"/>
  <c r="E241" i="36" s="1"/>
  <c r="E242" i="36" s="1"/>
  <c r="E243" i="36" s="1"/>
  <c r="E244" i="36" s="1"/>
  <c r="E245" i="36" s="1"/>
  <c r="E246" i="36" s="1"/>
  <c r="E247" i="36" s="1"/>
  <c r="E248" i="36" s="1"/>
  <c r="E249" i="36" s="1"/>
  <c r="E250" i="36" s="1"/>
  <c r="E251" i="36" s="1"/>
  <c r="E252" i="36" s="1"/>
  <c r="E253" i="36" s="1"/>
  <c r="E254" i="36" s="1"/>
  <c r="E255" i="36" s="1"/>
  <c r="E256" i="36" s="1"/>
  <c r="E257" i="36" s="1"/>
  <c r="E258" i="36" s="1"/>
  <c r="E259" i="36" s="1"/>
  <c r="E260" i="36" s="1"/>
  <c r="E261" i="36" s="1"/>
  <c r="E262" i="36" s="1"/>
  <c r="E263" i="36" s="1"/>
  <c r="E264" i="36" s="1"/>
  <c r="E265" i="36" s="1"/>
  <c r="E266" i="36" s="1"/>
  <c r="E267" i="36" s="1"/>
  <c r="E268" i="36" s="1"/>
  <c r="E269" i="36" s="1"/>
  <c r="E270" i="36" s="1"/>
  <c r="E271" i="36" s="1"/>
  <c r="E272" i="36" s="1"/>
  <c r="E273" i="36" s="1"/>
  <c r="E274" i="36" s="1"/>
  <c r="E275" i="36" s="1"/>
  <c r="E276" i="36" s="1"/>
  <c r="E277" i="36" s="1"/>
  <c r="E278" i="36" s="1"/>
  <c r="E279" i="36" s="1"/>
  <c r="E280" i="36" s="1"/>
  <c r="E281" i="36" s="1"/>
  <c r="E282" i="36" s="1"/>
  <c r="E283" i="36" s="1"/>
  <c r="E284" i="36" s="1"/>
  <c r="E285" i="36" s="1"/>
  <c r="E286" i="36" s="1"/>
  <c r="E287" i="36" s="1"/>
  <c r="E288" i="36" s="1"/>
  <c r="E289" i="36" s="1"/>
  <c r="E290" i="36" s="1"/>
  <c r="E291" i="36" s="1"/>
  <c r="E292" i="36" s="1"/>
  <c r="E293" i="36" s="1"/>
  <c r="E294" i="36" s="1"/>
  <c r="E295" i="36" s="1"/>
  <c r="E296" i="36" s="1"/>
  <c r="E297" i="36" s="1"/>
  <c r="E298" i="36" s="1"/>
  <c r="E299" i="36" s="1"/>
  <c r="E300" i="36" s="1"/>
  <c r="E301" i="36" s="1"/>
  <c r="E302" i="36" s="1"/>
  <c r="E303" i="36" s="1"/>
  <c r="E304" i="36" s="1"/>
  <c r="E305" i="36" s="1"/>
  <c r="E306" i="36" s="1"/>
  <c r="E307" i="36" s="1"/>
  <c r="E308" i="36" s="1"/>
  <c r="E309" i="36" s="1"/>
  <c r="E310" i="36" s="1"/>
  <c r="E311" i="36" s="1"/>
  <c r="E312" i="36" s="1"/>
  <c r="E313" i="36" s="1"/>
  <c r="E314" i="36" s="1"/>
  <c r="E315" i="36" s="1"/>
  <c r="E316" i="36" s="1"/>
  <c r="E317" i="36" s="1"/>
  <c r="E318" i="36" s="1"/>
  <c r="E319" i="36" s="1"/>
  <c r="E320" i="36" s="1"/>
  <c r="E321" i="36" s="1"/>
  <c r="E322" i="36" s="1"/>
  <c r="E323" i="36" s="1"/>
  <c r="E324" i="36" s="1"/>
  <c r="E325" i="36" s="1"/>
  <c r="E326" i="36" s="1"/>
  <c r="E327" i="36" s="1"/>
  <c r="E328" i="36" s="1"/>
  <c r="E329" i="36" s="1"/>
  <c r="E330" i="36" s="1"/>
  <c r="E331" i="36" s="1"/>
  <c r="E332" i="36" s="1"/>
  <c r="E333" i="36" s="1"/>
  <c r="E334" i="36" s="1"/>
  <c r="E335" i="36" s="1"/>
  <c r="E336" i="36" s="1"/>
  <c r="E337" i="36" s="1"/>
  <c r="E338" i="36" s="1"/>
  <c r="E339" i="36" s="1"/>
  <c r="E340" i="36" s="1"/>
  <c r="E341" i="36" s="1"/>
  <c r="E342" i="36" s="1"/>
  <c r="E343" i="36" s="1"/>
  <c r="E344" i="36" s="1"/>
  <c r="E345" i="36" s="1"/>
  <c r="E346" i="36" s="1"/>
  <c r="E347" i="36" s="1"/>
  <c r="E348" i="36" s="1"/>
  <c r="E349" i="36" s="1"/>
  <c r="E350" i="36" s="1"/>
  <c r="E351" i="36" s="1"/>
  <c r="E352" i="36" s="1"/>
  <c r="E353" i="36" s="1"/>
  <c r="E354" i="36" s="1"/>
  <c r="E355" i="36" s="1"/>
  <c r="E356" i="36" s="1"/>
  <c r="E357" i="36" s="1"/>
  <c r="E358" i="36" s="1"/>
  <c r="E359" i="36" s="1"/>
  <c r="E360" i="36" s="1"/>
  <c r="E361" i="36" s="1"/>
  <c r="E362" i="36" s="1"/>
  <c r="E363" i="36" s="1"/>
  <c r="E364" i="36" s="1"/>
  <c r="E365" i="36" s="1"/>
  <c r="E366" i="36" s="1"/>
  <c r="E367" i="36" s="1"/>
  <c r="E368" i="36" s="1"/>
  <c r="E369" i="36" s="1"/>
  <c r="E370" i="36" s="1"/>
  <c r="E371" i="36" s="1"/>
  <c r="E372" i="36" s="1"/>
  <c r="E373" i="36" s="1"/>
  <c r="E374" i="36" s="1"/>
  <c r="E375" i="36" s="1"/>
  <c r="E376" i="36" s="1"/>
  <c r="E377" i="36" s="1"/>
  <c r="E378" i="36" s="1"/>
  <c r="E379" i="36" s="1"/>
  <c r="E380" i="36" s="1"/>
  <c r="E381" i="36" s="1"/>
  <c r="E382" i="36" s="1"/>
  <c r="E383" i="36" s="1"/>
  <c r="E384" i="36" s="1"/>
  <c r="E385" i="36" s="1"/>
  <c r="E386" i="36" s="1"/>
  <c r="E387" i="36" s="1"/>
  <c r="E388" i="36" s="1"/>
  <c r="E389" i="36" s="1"/>
  <c r="E390" i="36" s="1"/>
  <c r="E391" i="36" s="1"/>
  <c r="E392" i="36" s="1"/>
  <c r="E393" i="36" s="1"/>
  <c r="E394" i="36" s="1"/>
  <c r="E395" i="36" s="1"/>
  <c r="E396" i="36" s="1"/>
  <c r="E397" i="36" s="1"/>
  <c r="E398" i="36" s="1"/>
  <c r="E399" i="36" s="1"/>
  <c r="E400" i="36" s="1"/>
  <c r="E401" i="36" s="1"/>
  <c r="E402" i="36" s="1"/>
  <c r="E403" i="36" s="1"/>
  <c r="E404" i="36" s="1"/>
  <c r="E405" i="36" s="1"/>
  <c r="E406" i="36" s="1"/>
  <c r="E407" i="36" s="1"/>
  <c r="E408" i="36" s="1"/>
  <c r="E409" i="36" s="1"/>
  <c r="E410" i="36" s="1"/>
  <c r="E411" i="36" s="1"/>
  <c r="E412" i="36" s="1"/>
  <c r="E413" i="36" s="1"/>
  <c r="E414" i="36" s="1"/>
  <c r="E415" i="36" s="1"/>
  <c r="E416" i="36" s="1"/>
  <c r="E417" i="36" s="1"/>
  <c r="E418" i="36" s="1"/>
  <c r="E419" i="36" s="1"/>
  <c r="E420" i="36" s="1"/>
  <c r="E421" i="36" s="1"/>
  <c r="E422" i="36" s="1"/>
  <c r="E423" i="36" s="1"/>
  <c r="E424" i="36" s="1"/>
  <c r="E425" i="36" s="1"/>
  <c r="E426" i="36" s="1"/>
  <c r="E427" i="36" s="1"/>
  <c r="E428" i="36" s="1"/>
  <c r="E429" i="36" s="1"/>
  <c r="E430" i="36" s="1"/>
  <c r="E431" i="36" s="1"/>
  <c r="E432" i="36" s="1"/>
  <c r="E433" i="36" s="1"/>
  <c r="E434" i="36" s="1"/>
  <c r="E435" i="36" s="1"/>
  <c r="E436" i="36" s="1"/>
  <c r="E437" i="36" s="1"/>
  <c r="E438" i="36" s="1"/>
  <c r="E439" i="36" s="1"/>
  <c r="E440" i="36" s="1"/>
  <c r="E441" i="36" s="1"/>
  <c r="E442" i="36" s="1"/>
  <c r="E443" i="36" s="1"/>
  <c r="E444" i="36" s="1"/>
  <c r="E445" i="36" s="1"/>
  <c r="E446" i="36" s="1"/>
  <c r="E447" i="36" s="1"/>
  <c r="E448" i="36" s="1"/>
  <c r="E449" i="36" s="1"/>
  <c r="E450" i="36" s="1"/>
  <c r="E451" i="36" s="1"/>
  <c r="E452" i="36" s="1"/>
  <c r="E453" i="36" s="1"/>
  <c r="E454" i="36" s="1"/>
  <c r="E455" i="36" s="1"/>
  <c r="E456" i="36" s="1"/>
  <c r="E457" i="36" s="1"/>
  <c r="E458" i="36" s="1"/>
  <c r="E459" i="36" s="1"/>
  <c r="E460" i="36" s="1"/>
  <c r="E461" i="36" s="1"/>
  <c r="E462" i="36" s="1"/>
  <c r="E463" i="36" s="1"/>
  <c r="E464" i="36" s="1"/>
  <c r="E465" i="36" s="1"/>
  <c r="E466" i="36" s="1"/>
  <c r="E467" i="36" s="1"/>
  <c r="E468" i="36" s="1"/>
  <c r="E469" i="36" s="1"/>
  <c r="E470" i="36" s="1"/>
  <c r="E471" i="36" s="1"/>
  <c r="E472" i="36" s="1"/>
  <c r="E473" i="36" s="1"/>
  <c r="E474" i="36" s="1"/>
  <c r="E475" i="36" s="1"/>
  <c r="E476" i="36" s="1"/>
  <c r="E477" i="36" s="1"/>
  <c r="E478" i="36" s="1"/>
  <c r="E479" i="36" s="1"/>
  <c r="E480" i="36" s="1"/>
  <c r="E481" i="36" s="1"/>
  <c r="E482" i="36" s="1"/>
  <c r="E483" i="36" s="1"/>
  <c r="E484" i="36" s="1"/>
  <c r="E485" i="36" s="1"/>
  <c r="E486" i="36" s="1"/>
  <c r="E487" i="36" s="1"/>
  <c r="E488" i="36" s="1"/>
  <c r="E489" i="36" s="1"/>
  <c r="E490" i="36" s="1"/>
  <c r="E491" i="36" s="1"/>
  <c r="E492" i="36" s="1"/>
  <c r="E493" i="36" s="1"/>
  <c r="E494" i="36" s="1"/>
  <c r="E495" i="36" s="1"/>
  <c r="E496" i="36" s="1"/>
  <c r="E497" i="36" s="1"/>
  <c r="E498" i="36" s="1"/>
  <c r="E499" i="36" s="1"/>
  <c r="E500" i="36" s="1"/>
  <c r="J1" i="36" s="1"/>
  <c r="J2" i="36"/>
  <c r="E24" i="41" l="1"/>
  <c r="F122" i="14"/>
  <c r="E25" i="41" l="1"/>
  <c r="F4" i="35"/>
  <c r="F5" i="35"/>
  <c r="F6" i="35" s="1"/>
  <c r="D6" i="35"/>
  <c r="D7" i="35"/>
  <c r="D8" i="35"/>
  <c r="D9" i="35"/>
  <c r="D10" i="35"/>
  <c r="D11" i="35"/>
  <c r="D13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39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70" i="35"/>
  <c r="D71" i="35"/>
  <c r="D72" i="35"/>
  <c r="D73" i="35"/>
  <c r="D74" i="35"/>
  <c r="D75" i="35"/>
  <c r="D76" i="35"/>
  <c r="D77" i="35"/>
  <c r="D78" i="35"/>
  <c r="D79" i="35"/>
  <c r="D80" i="35"/>
  <c r="D81" i="35"/>
  <c r="D82" i="35"/>
  <c r="D83" i="35"/>
  <c r="D84" i="35"/>
  <c r="D85" i="35"/>
  <c r="D86" i="35"/>
  <c r="D87" i="35"/>
  <c r="D88" i="35"/>
  <c r="D89" i="35"/>
  <c r="D90" i="35"/>
  <c r="D91" i="35"/>
  <c r="D92" i="35"/>
  <c r="D93" i="35"/>
  <c r="D94" i="35"/>
  <c r="D95" i="35"/>
  <c r="D96" i="35"/>
  <c r="D97" i="35"/>
  <c r="D98" i="35"/>
  <c r="D99" i="35"/>
  <c r="D100" i="35"/>
  <c r="D101" i="35"/>
  <c r="D102" i="35"/>
  <c r="D103" i="35"/>
  <c r="D104" i="35"/>
  <c r="D105" i="35"/>
  <c r="D106" i="35"/>
  <c r="D107" i="35"/>
  <c r="D108" i="35"/>
  <c r="D109" i="35"/>
  <c r="D110" i="35"/>
  <c r="D111" i="35"/>
  <c r="D112" i="35"/>
  <c r="D113" i="35"/>
  <c r="D114" i="35"/>
  <c r="D115" i="35"/>
  <c r="D116" i="35"/>
  <c r="D117" i="35"/>
  <c r="D118" i="35"/>
  <c r="D119" i="35"/>
  <c r="D120" i="35"/>
  <c r="D121" i="35"/>
  <c r="D122" i="35"/>
  <c r="D123" i="35"/>
  <c r="D124" i="35"/>
  <c r="D125" i="35"/>
  <c r="D126" i="35"/>
  <c r="D127" i="35"/>
  <c r="D128" i="35"/>
  <c r="D129" i="35"/>
  <c r="D130" i="35"/>
  <c r="D131" i="35"/>
  <c r="D132" i="35"/>
  <c r="D133" i="35"/>
  <c r="D134" i="35"/>
  <c r="D135" i="35"/>
  <c r="D136" i="35"/>
  <c r="D137" i="35"/>
  <c r="D138" i="35"/>
  <c r="D139" i="35"/>
  <c r="D140" i="35"/>
  <c r="D141" i="35"/>
  <c r="D142" i="35"/>
  <c r="D143" i="35"/>
  <c r="D144" i="35"/>
  <c r="D145" i="35"/>
  <c r="D146" i="35"/>
  <c r="D147" i="35"/>
  <c r="D148" i="35"/>
  <c r="D149" i="35"/>
  <c r="D150" i="35"/>
  <c r="D151" i="35"/>
  <c r="D152" i="35"/>
  <c r="D153" i="35"/>
  <c r="D154" i="35"/>
  <c r="D155" i="35"/>
  <c r="D156" i="35"/>
  <c r="D157" i="35"/>
  <c r="D158" i="35"/>
  <c r="D159" i="35"/>
  <c r="D160" i="35"/>
  <c r="D161" i="35"/>
  <c r="D162" i="35"/>
  <c r="D163" i="35"/>
  <c r="D164" i="35"/>
  <c r="D165" i="35"/>
  <c r="D166" i="35"/>
  <c r="D167" i="35"/>
  <c r="D168" i="35"/>
  <c r="D169" i="35"/>
  <c r="D170" i="35"/>
  <c r="D171" i="35"/>
  <c r="D172" i="35"/>
  <c r="D173" i="35"/>
  <c r="D174" i="35"/>
  <c r="D175" i="35"/>
  <c r="D176" i="35"/>
  <c r="D177" i="35"/>
  <c r="D178" i="35"/>
  <c r="D179" i="35"/>
  <c r="D180" i="35"/>
  <c r="D181" i="35"/>
  <c r="D182" i="35"/>
  <c r="D183" i="35"/>
  <c r="D184" i="35"/>
  <c r="D185" i="35"/>
  <c r="D186" i="35"/>
  <c r="D187" i="35"/>
  <c r="D188" i="35"/>
  <c r="D189" i="35"/>
  <c r="D190" i="35"/>
  <c r="D191" i="35"/>
  <c r="D192" i="35"/>
  <c r="D193" i="35"/>
  <c r="D194" i="35"/>
  <c r="D195" i="35"/>
  <c r="D196" i="35"/>
  <c r="D197" i="35"/>
  <c r="D198" i="35"/>
  <c r="D199" i="35"/>
  <c r="D200" i="35"/>
  <c r="D201" i="35"/>
  <c r="D202" i="35"/>
  <c r="D203" i="35"/>
  <c r="D204" i="35"/>
  <c r="D205" i="35"/>
  <c r="D206" i="35"/>
  <c r="D207" i="35"/>
  <c r="D208" i="35"/>
  <c r="D209" i="35"/>
  <c r="D210" i="35"/>
  <c r="D211" i="35"/>
  <c r="D212" i="35"/>
  <c r="D213" i="35"/>
  <c r="D214" i="35"/>
  <c r="D215" i="35"/>
  <c r="D216" i="35"/>
  <c r="D217" i="35"/>
  <c r="D218" i="35"/>
  <c r="D219" i="35"/>
  <c r="D220" i="35"/>
  <c r="D221" i="35"/>
  <c r="D222" i="35"/>
  <c r="D223" i="35"/>
  <c r="D224" i="35"/>
  <c r="D225" i="35"/>
  <c r="D226" i="35"/>
  <c r="D227" i="35"/>
  <c r="D228" i="35"/>
  <c r="D229" i="35"/>
  <c r="D230" i="35"/>
  <c r="D231" i="35"/>
  <c r="D232" i="35"/>
  <c r="D233" i="35"/>
  <c r="D234" i="35"/>
  <c r="D235" i="35"/>
  <c r="D236" i="35"/>
  <c r="D237" i="35"/>
  <c r="D238" i="35"/>
  <c r="D239" i="35"/>
  <c r="D240" i="35"/>
  <c r="D241" i="35"/>
  <c r="D242" i="35"/>
  <c r="D243" i="35"/>
  <c r="D244" i="35"/>
  <c r="D245" i="35"/>
  <c r="D246" i="35"/>
  <c r="D247" i="35"/>
  <c r="D248" i="35"/>
  <c r="D249" i="35"/>
  <c r="D250" i="35"/>
  <c r="D251" i="35"/>
  <c r="D252" i="35"/>
  <c r="D253" i="35"/>
  <c r="D254" i="35"/>
  <c r="D255" i="35"/>
  <c r="D256" i="35"/>
  <c r="D257" i="35"/>
  <c r="D258" i="35"/>
  <c r="D259" i="35"/>
  <c r="D260" i="35"/>
  <c r="D261" i="35"/>
  <c r="D262" i="35"/>
  <c r="D263" i="35"/>
  <c r="D264" i="35"/>
  <c r="D265" i="35"/>
  <c r="D266" i="35"/>
  <c r="D267" i="35"/>
  <c r="D268" i="35"/>
  <c r="D269" i="35"/>
  <c r="D270" i="35"/>
  <c r="D271" i="35"/>
  <c r="D272" i="35"/>
  <c r="D273" i="35"/>
  <c r="D274" i="35"/>
  <c r="D275" i="35"/>
  <c r="D276" i="35"/>
  <c r="D277" i="35"/>
  <c r="D278" i="35"/>
  <c r="D279" i="35"/>
  <c r="D280" i="35"/>
  <c r="D281" i="35"/>
  <c r="D282" i="35"/>
  <c r="D283" i="35"/>
  <c r="D284" i="35"/>
  <c r="D285" i="35"/>
  <c r="D286" i="35"/>
  <c r="D287" i="35"/>
  <c r="D288" i="35"/>
  <c r="D289" i="35"/>
  <c r="D290" i="35"/>
  <c r="D291" i="35"/>
  <c r="D292" i="35"/>
  <c r="D293" i="35"/>
  <c r="D294" i="35"/>
  <c r="D295" i="35"/>
  <c r="D296" i="35"/>
  <c r="D297" i="35"/>
  <c r="D298" i="35"/>
  <c r="D299" i="35"/>
  <c r="D300" i="35"/>
  <c r="D301" i="35"/>
  <c r="D302" i="35"/>
  <c r="D303" i="35"/>
  <c r="D304" i="35"/>
  <c r="D305" i="35"/>
  <c r="D306" i="35"/>
  <c r="D307" i="35"/>
  <c r="D308" i="35"/>
  <c r="D309" i="35"/>
  <c r="D310" i="35"/>
  <c r="D311" i="35"/>
  <c r="D312" i="35"/>
  <c r="D313" i="35"/>
  <c r="D314" i="35"/>
  <c r="D315" i="35"/>
  <c r="D316" i="35"/>
  <c r="D317" i="35"/>
  <c r="D318" i="35"/>
  <c r="D319" i="35"/>
  <c r="D320" i="35"/>
  <c r="D321" i="35"/>
  <c r="D322" i="35"/>
  <c r="D323" i="35"/>
  <c r="D324" i="35"/>
  <c r="D325" i="35"/>
  <c r="D326" i="35"/>
  <c r="D327" i="35"/>
  <c r="D328" i="35"/>
  <c r="D329" i="35"/>
  <c r="D330" i="35"/>
  <c r="D331" i="35"/>
  <c r="D332" i="35"/>
  <c r="D333" i="35"/>
  <c r="D334" i="35"/>
  <c r="D335" i="35"/>
  <c r="D336" i="35"/>
  <c r="D337" i="35"/>
  <c r="D338" i="35"/>
  <c r="D339" i="35"/>
  <c r="D340" i="35"/>
  <c r="D341" i="35"/>
  <c r="D342" i="35"/>
  <c r="D343" i="35"/>
  <c r="D344" i="35"/>
  <c r="D345" i="35"/>
  <c r="D346" i="35"/>
  <c r="D347" i="35"/>
  <c r="D348" i="35"/>
  <c r="D349" i="35"/>
  <c r="D350" i="35"/>
  <c r="D351" i="35"/>
  <c r="D352" i="35"/>
  <c r="D353" i="35"/>
  <c r="D354" i="35"/>
  <c r="D355" i="35"/>
  <c r="D356" i="35"/>
  <c r="D357" i="35"/>
  <c r="D358" i="35"/>
  <c r="D359" i="35"/>
  <c r="D360" i="35"/>
  <c r="D361" i="35"/>
  <c r="D362" i="35"/>
  <c r="D363" i="35"/>
  <c r="D364" i="35"/>
  <c r="D365" i="35"/>
  <c r="D366" i="35"/>
  <c r="D367" i="35"/>
  <c r="D368" i="35"/>
  <c r="D369" i="35"/>
  <c r="D370" i="35"/>
  <c r="D371" i="35"/>
  <c r="D372" i="35"/>
  <c r="D373" i="35"/>
  <c r="D374" i="35"/>
  <c r="D375" i="35"/>
  <c r="D376" i="35"/>
  <c r="D377" i="35"/>
  <c r="D378" i="35"/>
  <c r="D379" i="35"/>
  <c r="D380" i="35"/>
  <c r="D381" i="35"/>
  <c r="D382" i="35"/>
  <c r="D383" i="35"/>
  <c r="D384" i="35"/>
  <c r="D385" i="35"/>
  <c r="D386" i="35"/>
  <c r="D387" i="35"/>
  <c r="D388" i="35"/>
  <c r="D389" i="35"/>
  <c r="D390" i="35"/>
  <c r="D391" i="35"/>
  <c r="D392" i="35"/>
  <c r="D393" i="35"/>
  <c r="D394" i="35"/>
  <c r="D395" i="35"/>
  <c r="D396" i="35"/>
  <c r="D397" i="35"/>
  <c r="D398" i="35"/>
  <c r="D399" i="35"/>
  <c r="D400" i="35"/>
  <c r="D401" i="35"/>
  <c r="D402" i="35"/>
  <c r="D403" i="35"/>
  <c r="D404" i="35"/>
  <c r="D405" i="35"/>
  <c r="D406" i="35"/>
  <c r="D407" i="35"/>
  <c r="D408" i="35"/>
  <c r="D409" i="35"/>
  <c r="D410" i="35"/>
  <c r="D411" i="35"/>
  <c r="D412" i="35"/>
  <c r="D413" i="35"/>
  <c r="D414" i="35"/>
  <c r="D415" i="35"/>
  <c r="D416" i="35"/>
  <c r="D417" i="35"/>
  <c r="D418" i="35"/>
  <c r="D419" i="35"/>
  <c r="D420" i="35"/>
  <c r="D421" i="35"/>
  <c r="D422" i="35"/>
  <c r="D423" i="35"/>
  <c r="D424" i="35"/>
  <c r="D425" i="35"/>
  <c r="D426" i="35"/>
  <c r="D427" i="35"/>
  <c r="D428" i="35"/>
  <c r="D429" i="35"/>
  <c r="D430" i="35"/>
  <c r="D431" i="35"/>
  <c r="D432" i="35"/>
  <c r="D433" i="35"/>
  <c r="D434" i="35"/>
  <c r="D435" i="35"/>
  <c r="D436" i="35"/>
  <c r="D437" i="35"/>
  <c r="D438" i="35"/>
  <c r="D439" i="35"/>
  <c r="D440" i="35"/>
  <c r="D441" i="35"/>
  <c r="D442" i="35"/>
  <c r="D443" i="35"/>
  <c r="D444" i="35"/>
  <c r="D445" i="35"/>
  <c r="D446" i="35"/>
  <c r="D447" i="35"/>
  <c r="D448" i="35"/>
  <c r="D449" i="35"/>
  <c r="D450" i="35"/>
  <c r="D451" i="35"/>
  <c r="D452" i="35"/>
  <c r="D453" i="35"/>
  <c r="D454" i="35"/>
  <c r="D455" i="35"/>
  <c r="D456" i="35"/>
  <c r="D457" i="35"/>
  <c r="D458" i="35"/>
  <c r="D459" i="35"/>
  <c r="D460" i="35"/>
  <c r="D461" i="35"/>
  <c r="D462" i="35"/>
  <c r="D463" i="35"/>
  <c r="D464" i="35"/>
  <c r="D465" i="35"/>
  <c r="D466" i="35"/>
  <c r="D467" i="35"/>
  <c r="D468" i="35"/>
  <c r="D469" i="35"/>
  <c r="D470" i="35"/>
  <c r="D471" i="35"/>
  <c r="D472" i="35"/>
  <c r="D473" i="35"/>
  <c r="D474" i="35"/>
  <c r="D475" i="35"/>
  <c r="D476" i="35"/>
  <c r="D477" i="35"/>
  <c r="D478" i="35"/>
  <c r="D479" i="35"/>
  <c r="D480" i="35"/>
  <c r="D481" i="35"/>
  <c r="D482" i="35"/>
  <c r="D483" i="35"/>
  <c r="D484" i="35"/>
  <c r="D485" i="35"/>
  <c r="D486" i="35"/>
  <c r="D487" i="35"/>
  <c r="D488" i="35"/>
  <c r="D489" i="35"/>
  <c r="D490" i="35"/>
  <c r="D491" i="35"/>
  <c r="D492" i="35"/>
  <c r="D493" i="35"/>
  <c r="D494" i="35"/>
  <c r="D495" i="35"/>
  <c r="D496" i="35"/>
  <c r="D497" i="35"/>
  <c r="D498" i="35"/>
  <c r="D499" i="35"/>
  <c r="D500" i="35"/>
  <c r="F3" i="35"/>
  <c r="K2" i="35"/>
  <c r="E26" i="41" l="1"/>
  <c r="F7" i="35"/>
  <c r="F8" i="35" s="1"/>
  <c r="F9" i="35" s="1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F210" i="35" s="1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F227" i="35" s="1"/>
  <c r="F228" i="35" s="1"/>
  <c r="F229" i="35" s="1"/>
  <c r="F230" i="35" s="1"/>
  <c r="F231" i="35" s="1"/>
  <c r="F232" i="35" s="1"/>
  <c r="F233" i="35" s="1"/>
  <c r="F234" i="35" s="1"/>
  <c r="F235" i="35" s="1"/>
  <c r="F236" i="35" s="1"/>
  <c r="F237" i="35" s="1"/>
  <c r="F238" i="35" s="1"/>
  <c r="F239" i="35" s="1"/>
  <c r="F240" i="35" s="1"/>
  <c r="F241" i="35" s="1"/>
  <c r="F242" i="35" s="1"/>
  <c r="F243" i="35" s="1"/>
  <c r="F244" i="35" s="1"/>
  <c r="F245" i="35" s="1"/>
  <c r="F246" i="35" s="1"/>
  <c r="F247" i="35" s="1"/>
  <c r="F248" i="35" s="1"/>
  <c r="F249" i="35" s="1"/>
  <c r="F250" i="35" s="1"/>
  <c r="F251" i="35" s="1"/>
  <c r="F252" i="35" s="1"/>
  <c r="F253" i="35" s="1"/>
  <c r="F254" i="35" s="1"/>
  <c r="F255" i="35" s="1"/>
  <c r="F256" i="35" s="1"/>
  <c r="F257" i="35" s="1"/>
  <c r="F258" i="35" s="1"/>
  <c r="F259" i="35" s="1"/>
  <c r="F260" i="35" s="1"/>
  <c r="F261" i="35" s="1"/>
  <c r="F262" i="35" s="1"/>
  <c r="F263" i="35" s="1"/>
  <c r="F264" i="35" s="1"/>
  <c r="F265" i="35" s="1"/>
  <c r="F266" i="35" s="1"/>
  <c r="F267" i="35" s="1"/>
  <c r="F268" i="35" s="1"/>
  <c r="F269" i="35" s="1"/>
  <c r="F270" i="35" s="1"/>
  <c r="F271" i="35" s="1"/>
  <c r="F272" i="35" s="1"/>
  <c r="F273" i="35" s="1"/>
  <c r="F274" i="35" s="1"/>
  <c r="F275" i="35" s="1"/>
  <c r="F276" i="35" s="1"/>
  <c r="F277" i="35" s="1"/>
  <c r="F278" i="35" s="1"/>
  <c r="F279" i="35" s="1"/>
  <c r="F280" i="35" s="1"/>
  <c r="F281" i="35" s="1"/>
  <c r="F282" i="35" s="1"/>
  <c r="F283" i="35" s="1"/>
  <c r="F284" i="35" s="1"/>
  <c r="F285" i="35" s="1"/>
  <c r="F286" i="35" s="1"/>
  <c r="F287" i="35" s="1"/>
  <c r="F288" i="35" s="1"/>
  <c r="F289" i="35" s="1"/>
  <c r="F290" i="35" s="1"/>
  <c r="F291" i="35" s="1"/>
  <c r="F292" i="35" s="1"/>
  <c r="F293" i="35" s="1"/>
  <c r="F294" i="35" s="1"/>
  <c r="F295" i="35" s="1"/>
  <c r="F296" i="35" s="1"/>
  <c r="F297" i="35" s="1"/>
  <c r="F298" i="35" s="1"/>
  <c r="F299" i="35" s="1"/>
  <c r="F300" i="35" s="1"/>
  <c r="F301" i="35" s="1"/>
  <c r="F302" i="35" s="1"/>
  <c r="F303" i="35" s="1"/>
  <c r="F304" i="35" s="1"/>
  <c r="F305" i="35" s="1"/>
  <c r="F306" i="35" s="1"/>
  <c r="F307" i="35" s="1"/>
  <c r="F308" i="35" s="1"/>
  <c r="F309" i="35" s="1"/>
  <c r="F310" i="35" s="1"/>
  <c r="F311" i="35" s="1"/>
  <c r="F312" i="35" s="1"/>
  <c r="F313" i="35" s="1"/>
  <c r="F314" i="35" s="1"/>
  <c r="F315" i="35" s="1"/>
  <c r="F316" i="35" s="1"/>
  <c r="F317" i="35" s="1"/>
  <c r="F318" i="35" s="1"/>
  <c r="F319" i="35" s="1"/>
  <c r="F320" i="35" s="1"/>
  <c r="F321" i="35" s="1"/>
  <c r="F322" i="35" s="1"/>
  <c r="F323" i="35" s="1"/>
  <c r="F324" i="35" s="1"/>
  <c r="F325" i="35" s="1"/>
  <c r="F326" i="35" s="1"/>
  <c r="F327" i="35" s="1"/>
  <c r="F328" i="35" s="1"/>
  <c r="F329" i="35" s="1"/>
  <c r="F330" i="35" s="1"/>
  <c r="F331" i="35" s="1"/>
  <c r="F332" i="35" s="1"/>
  <c r="F333" i="35" s="1"/>
  <c r="F334" i="35" s="1"/>
  <c r="F335" i="35" s="1"/>
  <c r="F336" i="35" s="1"/>
  <c r="F337" i="35" s="1"/>
  <c r="F338" i="35" s="1"/>
  <c r="F339" i="35" s="1"/>
  <c r="F340" i="35" s="1"/>
  <c r="F341" i="35" s="1"/>
  <c r="F342" i="35" s="1"/>
  <c r="F343" i="35" s="1"/>
  <c r="F344" i="35" s="1"/>
  <c r="F345" i="35" s="1"/>
  <c r="F346" i="35" s="1"/>
  <c r="F347" i="35" s="1"/>
  <c r="F348" i="35" s="1"/>
  <c r="F349" i="35" s="1"/>
  <c r="F350" i="35" s="1"/>
  <c r="F351" i="35" s="1"/>
  <c r="F352" i="35" s="1"/>
  <c r="F353" i="35" s="1"/>
  <c r="F354" i="35" s="1"/>
  <c r="F355" i="35" s="1"/>
  <c r="F356" i="35" s="1"/>
  <c r="F357" i="35" s="1"/>
  <c r="F358" i="35" s="1"/>
  <c r="F359" i="35" s="1"/>
  <c r="F360" i="35" s="1"/>
  <c r="F361" i="35" s="1"/>
  <c r="F362" i="35" s="1"/>
  <c r="F363" i="35" s="1"/>
  <c r="F364" i="35" s="1"/>
  <c r="F365" i="35" s="1"/>
  <c r="F366" i="35" s="1"/>
  <c r="F367" i="35" s="1"/>
  <c r="F368" i="35" s="1"/>
  <c r="F369" i="35" s="1"/>
  <c r="F370" i="35" s="1"/>
  <c r="F371" i="35" s="1"/>
  <c r="F372" i="35" s="1"/>
  <c r="F373" i="35" s="1"/>
  <c r="F374" i="35" s="1"/>
  <c r="F375" i="35" s="1"/>
  <c r="F376" i="35" s="1"/>
  <c r="F377" i="35" s="1"/>
  <c r="F378" i="35" s="1"/>
  <c r="F379" i="35" s="1"/>
  <c r="F380" i="35" s="1"/>
  <c r="F381" i="35" s="1"/>
  <c r="F382" i="35" s="1"/>
  <c r="F383" i="35" s="1"/>
  <c r="F384" i="35" s="1"/>
  <c r="F385" i="35" s="1"/>
  <c r="F386" i="35" s="1"/>
  <c r="F387" i="35" s="1"/>
  <c r="F388" i="35" s="1"/>
  <c r="F389" i="35" s="1"/>
  <c r="F390" i="35" s="1"/>
  <c r="F391" i="35" s="1"/>
  <c r="F392" i="35" s="1"/>
  <c r="F393" i="35" s="1"/>
  <c r="F394" i="35" s="1"/>
  <c r="F395" i="35" s="1"/>
  <c r="F396" i="35" s="1"/>
  <c r="F397" i="35" s="1"/>
  <c r="F398" i="35" s="1"/>
  <c r="F399" i="35" s="1"/>
  <c r="F400" i="35" s="1"/>
  <c r="F401" i="35" s="1"/>
  <c r="F402" i="35" s="1"/>
  <c r="F403" i="35" s="1"/>
  <c r="F404" i="35" s="1"/>
  <c r="F405" i="35" s="1"/>
  <c r="F406" i="35" s="1"/>
  <c r="F407" i="35" s="1"/>
  <c r="F408" i="35" s="1"/>
  <c r="F409" i="35" s="1"/>
  <c r="F410" i="35" s="1"/>
  <c r="F411" i="35" s="1"/>
  <c r="F412" i="35" s="1"/>
  <c r="F413" i="35" s="1"/>
  <c r="F414" i="35" s="1"/>
  <c r="F415" i="35" s="1"/>
  <c r="F416" i="35" s="1"/>
  <c r="F417" i="35" s="1"/>
  <c r="F418" i="35" s="1"/>
  <c r="F419" i="35" s="1"/>
  <c r="F420" i="35" s="1"/>
  <c r="F421" i="35" s="1"/>
  <c r="F422" i="35" s="1"/>
  <c r="F423" i="35" s="1"/>
  <c r="F424" i="35" s="1"/>
  <c r="F425" i="35" s="1"/>
  <c r="F426" i="35" s="1"/>
  <c r="F427" i="35" s="1"/>
  <c r="F428" i="35" s="1"/>
  <c r="F429" i="35" s="1"/>
  <c r="F430" i="35" s="1"/>
  <c r="F431" i="35" s="1"/>
  <c r="F432" i="35" s="1"/>
  <c r="F433" i="35" s="1"/>
  <c r="F434" i="35" s="1"/>
  <c r="F435" i="35" s="1"/>
  <c r="F436" i="35" s="1"/>
  <c r="F437" i="35" s="1"/>
  <c r="F438" i="35" s="1"/>
  <c r="F439" i="35" s="1"/>
  <c r="F440" i="35" s="1"/>
  <c r="F441" i="35" s="1"/>
  <c r="F442" i="35" s="1"/>
  <c r="F443" i="35" s="1"/>
  <c r="F444" i="35" s="1"/>
  <c r="F445" i="35" s="1"/>
  <c r="F446" i="35" s="1"/>
  <c r="F447" i="35" s="1"/>
  <c r="F448" i="35" s="1"/>
  <c r="F449" i="35" s="1"/>
  <c r="F450" i="35" s="1"/>
  <c r="F451" i="35" s="1"/>
  <c r="F452" i="35" s="1"/>
  <c r="F453" i="35" s="1"/>
  <c r="F454" i="35" s="1"/>
  <c r="F455" i="35" s="1"/>
  <c r="F456" i="35" s="1"/>
  <c r="F457" i="35" s="1"/>
  <c r="F458" i="35" s="1"/>
  <c r="F459" i="35" s="1"/>
  <c r="F460" i="35" s="1"/>
  <c r="F461" i="35" s="1"/>
  <c r="F462" i="35" s="1"/>
  <c r="F463" i="35" s="1"/>
  <c r="F464" i="35" s="1"/>
  <c r="F465" i="35" s="1"/>
  <c r="F466" i="35" s="1"/>
  <c r="F467" i="35" s="1"/>
  <c r="F468" i="35" s="1"/>
  <c r="F469" i="35" s="1"/>
  <c r="F470" i="35" s="1"/>
  <c r="F471" i="35" s="1"/>
  <c r="F472" i="35" s="1"/>
  <c r="F473" i="35" s="1"/>
  <c r="F474" i="35" s="1"/>
  <c r="F475" i="35" s="1"/>
  <c r="F476" i="35" s="1"/>
  <c r="F477" i="35" s="1"/>
  <c r="F478" i="35" s="1"/>
  <c r="F479" i="35" s="1"/>
  <c r="F480" i="35" s="1"/>
  <c r="F481" i="35" s="1"/>
  <c r="F482" i="35" s="1"/>
  <c r="F483" i="35" s="1"/>
  <c r="F484" i="35" s="1"/>
  <c r="F485" i="35" s="1"/>
  <c r="F486" i="35" s="1"/>
  <c r="F487" i="35" s="1"/>
  <c r="F488" i="35" s="1"/>
  <c r="F489" i="35" s="1"/>
  <c r="F490" i="35" s="1"/>
  <c r="F491" i="35" s="1"/>
  <c r="F492" i="35" s="1"/>
  <c r="F493" i="35" s="1"/>
  <c r="F494" i="35" s="1"/>
  <c r="F495" i="35" s="1"/>
  <c r="F496" i="35" s="1"/>
  <c r="F497" i="35" s="1"/>
  <c r="F498" i="35" s="1"/>
  <c r="F499" i="35" s="1"/>
  <c r="F500" i="35" s="1"/>
  <c r="K1" i="35" s="1"/>
  <c r="E27" i="41" l="1"/>
  <c r="F119" i="14"/>
  <c r="E28" i="41" l="1"/>
  <c r="E3" i="34"/>
  <c r="E4" i="34" s="1"/>
  <c r="E5" i="34" s="1"/>
  <c r="E6" i="34" s="1"/>
  <c r="E7" i="34" s="1"/>
  <c r="E8" i="34" s="1"/>
  <c r="E9" i="34" s="1"/>
  <c r="E10" i="34" s="1"/>
  <c r="E11" i="34" s="1"/>
  <c r="E12" i="34" s="1"/>
  <c r="E13" i="34" s="1"/>
  <c r="E14" i="34" s="1"/>
  <c r="E15" i="34" s="1"/>
  <c r="I2" i="34"/>
  <c r="E29" i="41" l="1"/>
  <c r="E43" i="34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210" i="34" s="1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E227" i="34" s="1"/>
  <c r="E228" i="34" s="1"/>
  <c r="E229" i="34" s="1"/>
  <c r="E230" i="34" s="1"/>
  <c r="E231" i="34" s="1"/>
  <c r="E232" i="34" s="1"/>
  <c r="E233" i="34" s="1"/>
  <c r="E234" i="34" s="1"/>
  <c r="E235" i="34" s="1"/>
  <c r="E236" i="34" s="1"/>
  <c r="E237" i="34" s="1"/>
  <c r="E238" i="34" s="1"/>
  <c r="E239" i="34" s="1"/>
  <c r="E240" i="34" s="1"/>
  <c r="E241" i="34" s="1"/>
  <c r="E242" i="34" s="1"/>
  <c r="E243" i="34" s="1"/>
  <c r="E244" i="34" s="1"/>
  <c r="E245" i="34" s="1"/>
  <c r="E246" i="34" s="1"/>
  <c r="E247" i="34" s="1"/>
  <c r="E248" i="34" s="1"/>
  <c r="E249" i="34" s="1"/>
  <c r="E250" i="34" s="1"/>
  <c r="E251" i="34" s="1"/>
  <c r="E252" i="34" s="1"/>
  <c r="E253" i="34" s="1"/>
  <c r="E254" i="34" s="1"/>
  <c r="E255" i="34" s="1"/>
  <c r="E256" i="34" s="1"/>
  <c r="E257" i="34" s="1"/>
  <c r="E258" i="34" s="1"/>
  <c r="E259" i="34" s="1"/>
  <c r="E260" i="34" s="1"/>
  <c r="E261" i="34" s="1"/>
  <c r="E262" i="34" s="1"/>
  <c r="E263" i="34" s="1"/>
  <c r="E264" i="34" s="1"/>
  <c r="E265" i="34" s="1"/>
  <c r="E266" i="34" s="1"/>
  <c r="E267" i="34" s="1"/>
  <c r="E268" i="34" s="1"/>
  <c r="E269" i="34" s="1"/>
  <c r="E270" i="34" s="1"/>
  <c r="E271" i="34" s="1"/>
  <c r="E272" i="34" s="1"/>
  <c r="E273" i="34" s="1"/>
  <c r="E274" i="34" s="1"/>
  <c r="E275" i="34" s="1"/>
  <c r="E276" i="34" s="1"/>
  <c r="E277" i="34" s="1"/>
  <c r="E278" i="34" s="1"/>
  <c r="E279" i="34" s="1"/>
  <c r="E280" i="34" s="1"/>
  <c r="E281" i="34" s="1"/>
  <c r="E282" i="34" s="1"/>
  <c r="E283" i="34" s="1"/>
  <c r="E284" i="34" s="1"/>
  <c r="E285" i="34" s="1"/>
  <c r="E286" i="34" s="1"/>
  <c r="E287" i="34" s="1"/>
  <c r="E288" i="34" s="1"/>
  <c r="E289" i="34" s="1"/>
  <c r="E290" i="34" s="1"/>
  <c r="E291" i="34" s="1"/>
  <c r="E292" i="34" s="1"/>
  <c r="E293" i="34" s="1"/>
  <c r="E294" i="34" s="1"/>
  <c r="E295" i="34" s="1"/>
  <c r="E296" i="34" s="1"/>
  <c r="E297" i="34" s="1"/>
  <c r="E298" i="34" s="1"/>
  <c r="E299" i="34" s="1"/>
  <c r="E300" i="34" s="1"/>
  <c r="E301" i="34" s="1"/>
  <c r="E302" i="34" s="1"/>
  <c r="E303" i="34" s="1"/>
  <c r="E304" i="34" s="1"/>
  <c r="E305" i="34" s="1"/>
  <c r="E306" i="34" s="1"/>
  <c r="E307" i="34" s="1"/>
  <c r="E308" i="34" s="1"/>
  <c r="E309" i="34" s="1"/>
  <c r="E310" i="34" s="1"/>
  <c r="E311" i="34" s="1"/>
  <c r="E312" i="34" s="1"/>
  <c r="E313" i="34" s="1"/>
  <c r="E314" i="34" s="1"/>
  <c r="E315" i="34" s="1"/>
  <c r="E316" i="34" s="1"/>
  <c r="E317" i="34" s="1"/>
  <c r="E318" i="34" s="1"/>
  <c r="E319" i="34" s="1"/>
  <c r="E320" i="34" s="1"/>
  <c r="E321" i="34" s="1"/>
  <c r="E322" i="34" s="1"/>
  <c r="E323" i="34" s="1"/>
  <c r="E324" i="34" s="1"/>
  <c r="E325" i="34" s="1"/>
  <c r="E326" i="34" s="1"/>
  <c r="E327" i="34" s="1"/>
  <c r="E328" i="34" s="1"/>
  <c r="E329" i="34" s="1"/>
  <c r="E330" i="34" s="1"/>
  <c r="E331" i="34" s="1"/>
  <c r="E332" i="34" s="1"/>
  <c r="E333" i="34" s="1"/>
  <c r="E334" i="34" s="1"/>
  <c r="E335" i="34" s="1"/>
  <c r="E336" i="34" s="1"/>
  <c r="E337" i="34" s="1"/>
  <c r="E338" i="34" s="1"/>
  <c r="E339" i="34" s="1"/>
  <c r="E340" i="34" s="1"/>
  <c r="E341" i="34" s="1"/>
  <c r="E342" i="34" s="1"/>
  <c r="E343" i="34" s="1"/>
  <c r="E344" i="34" s="1"/>
  <c r="E345" i="34" s="1"/>
  <c r="E346" i="34" s="1"/>
  <c r="E347" i="34" s="1"/>
  <c r="E348" i="34" s="1"/>
  <c r="E349" i="34" s="1"/>
  <c r="E350" i="34" s="1"/>
  <c r="E351" i="34" s="1"/>
  <c r="E352" i="34" s="1"/>
  <c r="E353" i="34" s="1"/>
  <c r="E354" i="34" s="1"/>
  <c r="E355" i="34" s="1"/>
  <c r="E356" i="34" s="1"/>
  <c r="E357" i="34" s="1"/>
  <c r="E358" i="34" s="1"/>
  <c r="E359" i="34" s="1"/>
  <c r="E360" i="34" s="1"/>
  <c r="E361" i="34" s="1"/>
  <c r="E362" i="34" s="1"/>
  <c r="E363" i="34" s="1"/>
  <c r="E364" i="34" s="1"/>
  <c r="E365" i="34" s="1"/>
  <c r="E366" i="34" s="1"/>
  <c r="E367" i="34" s="1"/>
  <c r="E368" i="34" s="1"/>
  <c r="E369" i="34" s="1"/>
  <c r="E370" i="34" s="1"/>
  <c r="E371" i="34" s="1"/>
  <c r="E372" i="34" s="1"/>
  <c r="E373" i="34" s="1"/>
  <c r="E374" i="34" s="1"/>
  <c r="E375" i="34" s="1"/>
  <c r="E376" i="34" s="1"/>
  <c r="E377" i="34" s="1"/>
  <c r="E378" i="34" s="1"/>
  <c r="E379" i="34" s="1"/>
  <c r="E380" i="34" s="1"/>
  <c r="E381" i="34" s="1"/>
  <c r="E382" i="34" s="1"/>
  <c r="E383" i="34" s="1"/>
  <c r="E384" i="34" s="1"/>
  <c r="E385" i="34" s="1"/>
  <c r="E386" i="34" s="1"/>
  <c r="E387" i="34" s="1"/>
  <c r="E388" i="34" s="1"/>
  <c r="E389" i="34" s="1"/>
  <c r="E390" i="34" s="1"/>
  <c r="E391" i="34" s="1"/>
  <c r="E392" i="34" s="1"/>
  <c r="E393" i="34" s="1"/>
  <c r="E394" i="34" s="1"/>
  <c r="E395" i="34" s="1"/>
  <c r="E396" i="34" s="1"/>
  <c r="E397" i="34" s="1"/>
  <c r="E398" i="34" s="1"/>
  <c r="E399" i="34" s="1"/>
  <c r="E400" i="34" s="1"/>
  <c r="E401" i="34" s="1"/>
  <c r="E402" i="34" s="1"/>
  <c r="E403" i="34" s="1"/>
  <c r="E404" i="34" s="1"/>
  <c r="E405" i="34" s="1"/>
  <c r="E406" i="34" s="1"/>
  <c r="E407" i="34" s="1"/>
  <c r="E408" i="34" s="1"/>
  <c r="E409" i="34" s="1"/>
  <c r="E410" i="34" s="1"/>
  <c r="E411" i="34" s="1"/>
  <c r="E412" i="34" s="1"/>
  <c r="E413" i="34" s="1"/>
  <c r="E414" i="34" s="1"/>
  <c r="E415" i="34" s="1"/>
  <c r="E416" i="34" s="1"/>
  <c r="E417" i="34" s="1"/>
  <c r="E418" i="34" s="1"/>
  <c r="E419" i="34" s="1"/>
  <c r="E420" i="34" s="1"/>
  <c r="E421" i="34" s="1"/>
  <c r="E422" i="34" s="1"/>
  <c r="E423" i="34" s="1"/>
  <c r="E424" i="34" s="1"/>
  <c r="E425" i="34" s="1"/>
  <c r="E426" i="34" s="1"/>
  <c r="E427" i="34" s="1"/>
  <c r="E428" i="34" s="1"/>
  <c r="E429" i="34" s="1"/>
  <c r="E430" i="34" s="1"/>
  <c r="E431" i="34" s="1"/>
  <c r="E432" i="34" s="1"/>
  <c r="E433" i="34" s="1"/>
  <c r="E434" i="34" s="1"/>
  <c r="E435" i="34" s="1"/>
  <c r="E436" i="34" s="1"/>
  <c r="E437" i="34" s="1"/>
  <c r="E438" i="34" s="1"/>
  <c r="E439" i="34" s="1"/>
  <c r="E440" i="34" s="1"/>
  <c r="E441" i="34" s="1"/>
  <c r="E442" i="34" s="1"/>
  <c r="E443" i="34" s="1"/>
  <c r="E444" i="34" s="1"/>
  <c r="E445" i="34" s="1"/>
  <c r="E446" i="34" s="1"/>
  <c r="E447" i="34" s="1"/>
  <c r="E448" i="34" s="1"/>
  <c r="E449" i="34" s="1"/>
  <c r="E450" i="34" s="1"/>
  <c r="E451" i="34" s="1"/>
  <c r="E452" i="34" s="1"/>
  <c r="E453" i="34" s="1"/>
  <c r="E454" i="34" s="1"/>
  <c r="E455" i="34" s="1"/>
  <c r="E456" i="34" s="1"/>
  <c r="E457" i="34" s="1"/>
  <c r="E458" i="34" s="1"/>
  <c r="E459" i="34" s="1"/>
  <c r="E460" i="34" s="1"/>
  <c r="E461" i="34" s="1"/>
  <c r="E462" i="34" s="1"/>
  <c r="E463" i="34" s="1"/>
  <c r="E464" i="34" s="1"/>
  <c r="E465" i="34" s="1"/>
  <c r="E466" i="34" s="1"/>
  <c r="E467" i="34" s="1"/>
  <c r="E468" i="34" s="1"/>
  <c r="E469" i="34" s="1"/>
  <c r="E470" i="34" s="1"/>
  <c r="E471" i="34" s="1"/>
  <c r="E472" i="34" s="1"/>
  <c r="E473" i="34" s="1"/>
  <c r="E474" i="34" s="1"/>
  <c r="E475" i="34" s="1"/>
  <c r="E476" i="34" s="1"/>
  <c r="E477" i="34" s="1"/>
  <c r="E478" i="34" s="1"/>
  <c r="E479" i="34" s="1"/>
  <c r="E480" i="34" s="1"/>
  <c r="E481" i="34" s="1"/>
  <c r="E482" i="34" s="1"/>
  <c r="E483" i="34" s="1"/>
  <c r="E484" i="34" s="1"/>
  <c r="E485" i="34" s="1"/>
  <c r="E486" i="34" s="1"/>
  <c r="E487" i="34" s="1"/>
  <c r="E488" i="34" s="1"/>
  <c r="E489" i="34" s="1"/>
  <c r="E490" i="34" s="1"/>
  <c r="E491" i="34" s="1"/>
  <c r="E492" i="34" s="1"/>
  <c r="E493" i="34" s="1"/>
  <c r="E494" i="34" s="1"/>
  <c r="E495" i="34" s="1"/>
  <c r="E496" i="34" s="1"/>
  <c r="E497" i="34" s="1"/>
  <c r="I1" i="34" s="1"/>
  <c r="E30" i="41" l="1"/>
  <c r="E5" i="33"/>
  <c r="E6" i="33" s="1"/>
  <c r="E7" i="33" s="1"/>
  <c r="E8" i="33" s="1"/>
  <c r="E9" i="33" s="1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E210" i="33" s="1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E227" i="33" s="1"/>
  <c r="E228" i="33" s="1"/>
  <c r="E229" i="33" s="1"/>
  <c r="E230" i="33" s="1"/>
  <c r="E231" i="33" s="1"/>
  <c r="E232" i="33" s="1"/>
  <c r="E233" i="33" s="1"/>
  <c r="E234" i="33" s="1"/>
  <c r="E235" i="33" s="1"/>
  <c r="E236" i="33" s="1"/>
  <c r="E237" i="33" s="1"/>
  <c r="E238" i="33" s="1"/>
  <c r="E239" i="33" s="1"/>
  <c r="E240" i="33" s="1"/>
  <c r="E241" i="33" s="1"/>
  <c r="E242" i="33" s="1"/>
  <c r="E243" i="33" s="1"/>
  <c r="E244" i="33" s="1"/>
  <c r="E245" i="33" s="1"/>
  <c r="E246" i="33" s="1"/>
  <c r="E247" i="33" s="1"/>
  <c r="E248" i="33" s="1"/>
  <c r="E249" i="33" s="1"/>
  <c r="E250" i="33" s="1"/>
  <c r="E251" i="33" s="1"/>
  <c r="E252" i="33" s="1"/>
  <c r="E253" i="33" s="1"/>
  <c r="E254" i="33" s="1"/>
  <c r="E255" i="33" s="1"/>
  <c r="E256" i="33" s="1"/>
  <c r="E257" i="33" s="1"/>
  <c r="E258" i="33" s="1"/>
  <c r="E259" i="33" s="1"/>
  <c r="E260" i="33" s="1"/>
  <c r="E261" i="33" s="1"/>
  <c r="E262" i="33" s="1"/>
  <c r="E263" i="33" s="1"/>
  <c r="E264" i="33" s="1"/>
  <c r="E265" i="33" s="1"/>
  <c r="E266" i="33" s="1"/>
  <c r="E267" i="33" s="1"/>
  <c r="E268" i="33" s="1"/>
  <c r="E269" i="33" s="1"/>
  <c r="E270" i="33" s="1"/>
  <c r="E271" i="33" s="1"/>
  <c r="E272" i="33" s="1"/>
  <c r="E273" i="33" s="1"/>
  <c r="E274" i="33" s="1"/>
  <c r="E275" i="33" s="1"/>
  <c r="E276" i="33" s="1"/>
  <c r="E277" i="33" s="1"/>
  <c r="E278" i="33" s="1"/>
  <c r="E279" i="33" s="1"/>
  <c r="E280" i="33" s="1"/>
  <c r="E281" i="33" s="1"/>
  <c r="E282" i="33" s="1"/>
  <c r="E283" i="33" s="1"/>
  <c r="E284" i="33" s="1"/>
  <c r="E285" i="33" s="1"/>
  <c r="E286" i="33" s="1"/>
  <c r="E287" i="33" s="1"/>
  <c r="E288" i="33" s="1"/>
  <c r="E289" i="33" s="1"/>
  <c r="E290" i="33" s="1"/>
  <c r="E291" i="33" s="1"/>
  <c r="E292" i="33" s="1"/>
  <c r="E293" i="33" s="1"/>
  <c r="E294" i="33" s="1"/>
  <c r="E295" i="33" s="1"/>
  <c r="E296" i="33" s="1"/>
  <c r="E297" i="33" s="1"/>
  <c r="E298" i="33" s="1"/>
  <c r="E299" i="33" s="1"/>
  <c r="E300" i="33" s="1"/>
  <c r="E301" i="33" s="1"/>
  <c r="E302" i="33" s="1"/>
  <c r="E303" i="33" s="1"/>
  <c r="E304" i="33" s="1"/>
  <c r="E305" i="33" s="1"/>
  <c r="E306" i="33" s="1"/>
  <c r="E307" i="33" s="1"/>
  <c r="E308" i="33" s="1"/>
  <c r="E309" i="33" s="1"/>
  <c r="E310" i="33" s="1"/>
  <c r="E311" i="33" s="1"/>
  <c r="E312" i="33" s="1"/>
  <c r="E313" i="33" s="1"/>
  <c r="E314" i="33" s="1"/>
  <c r="E315" i="33" s="1"/>
  <c r="E316" i="33" s="1"/>
  <c r="E317" i="33" s="1"/>
  <c r="E318" i="33" s="1"/>
  <c r="E319" i="33" s="1"/>
  <c r="E320" i="33" s="1"/>
  <c r="E321" i="33" s="1"/>
  <c r="E322" i="33" s="1"/>
  <c r="E323" i="33" s="1"/>
  <c r="E324" i="33" s="1"/>
  <c r="E325" i="33" s="1"/>
  <c r="E326" i="33" s="1"/>
  <c r="E327" i="33" s="1"/>
  <c r="E328" i="33" s="1"/>
  <c r="E329" i="33" s="1"/>
  <c r="E330" i="33" s="1"/>
  <c r="E331" i="33" s="1"/>
  <c r="E332" i="33" s="1"/>
  <c r="E333" i="33" s="1"/>
  <c r="E334" i="33" s="1"/>
  <c r="E335" i="33" s="1"/>
  <c r="E336" i="33" s="1"/>
  <c r="E337" i="33" s="1"/>
  <c r="E338" i="33" s="1"/>
  <c r="E339" i="33" s="1"/>
  <c r="E340" i="33" s="1"/>
  <c r="E341" i="33" s="1"/>
  <c r="E342" i="33" s="1"/>
  <c r="E343" i="33" s="1"/>
  <c r="E344" i="33" s="1"/>
  <c r="E345" i="33" s="1"/>
  <c r="E346" i="33" s="1"/>
  <c r="E347" i="33" s="1"/>
  <c r="E348" i="33" s="1"/>
  <c r="E349" i="33" s="1"/>
  <c r="E350" i="33" s="1"/>
  <c r="E351" i="33" s="1"/>
  <c r="E352" i="33" s="1"/>
  <c r="E353" i="33" s="1"/>
  <c r="E354" i="33" s="1"/>
  <c r="E355" i="33" s="1"/>
  <c r="E356" i="33" s="1"/>
  <c r="E357" i="33" s="1"/>
  <c r="E358" i="33" s="1"/>
  <c r="E359" i="33" s="1"/>
  <c r="E360" i="33" s="1"/>
  <c r="E361" i="33" s="1"/>
  <c r="E362" i="33" s="1"/>
  <c r="E363" i="33" s="1"/>
  <c r="E364" i="33" s="1"/>
  <c r="E365" i="33" s="1"/>
  <c r="E366" i="33" s="1"/>
  <c r="E367" i="33" s="1"/>
  <c r="E368" i="33" s="1"/>
  <c r="E369" i="33" s="1"/>
  <c r="E370" i="33" s="1"/>
  <c r="E371" i="33" s="1"/>
  <c r="E372" i="33" s="1"/>
  <c r="E373" i="33" s="1"/>
  <c r="E374" i="33" s="1"/>
  <c r="E375" i="33" s="1"/>
  <c r="E376" i="33" s="1"/>
  <c r="E377" i="33" s="1"/>
  <c r="E378" i="33" s="1"/>
  <c r="E379" i="33" s="1"/>
  <c r="E380" i="33" s="1"/>
  <c r="E381" i="33" s="1"/>
  <c r="E382" i="33" s="1"/>
  <c r="E383" i="33" s="1"/>
  <c r="E384" i="33" s="1"/>
  <c r="E385" i="33" s="1"/>
  <c r="E386" i="33" s="1"/>
  <c r="E387" i="33" s="1"/>
  <c r="E388" i="33" s="1"/>
  <c r="E389" i="33" s="1"/>
  <c r="E390" i="33" s="1"/>
  <c r="E391" i="33" s="1"/>
  <c r="E392" i="33" s="1"/>
  <c r="E393" i="33" s="1"/>
  <c r="E394" i="33" s="1"/>
  <c r="E395" i="33" s="1"/>
  <c r="E396" i="33" s="1"/>
  <c r="E397" i="33" s="1"/>
  <c r="E398" i="33" s="1"/>
  <c r="E399" i="33" s="1"/>
  <c r="E400" i="33" s="1"/>
  <c r="E401" i="33" s="1"/>
  <c r="E402" i="33" s="1"/>
  <c r="E403" i="33" s="1"/>
  <c r="E404" i="33" s="1"/>
  <c r="E405" i="33" s="1"/>
  <c r="E406" i="33" s="1"/>
  <c r="E407" i="33" s="1"/>
  <c r="E408" i="33" s="1"/>
  <c r="E409" i="33" s="1"/>
  <c r="E410" i="33" s="1"/>
  <c r="E411" i="33" s="1"/>
  <c r="E412" i="33" s="1"/>
  <c r="E413" i="33" s="1"/>
  <c r="E414" i="33" s="1"/>
  <c r="E415" i="33" s="1"/>
  <c r="E416" i="33" s="1"/>
  <c r="E417" i="33" s="1"/>
  <c r="E418" i="33" s="1"/>
  <c r="E419" i="33" s="1"/>
  <c r="E420" i="33" s="1"/>
  <c r="E421" i="33" s="1"/>
  <c r="E422" i="33" s="1"/>
  <c r="E423" i="33" s="1"/>
  <c r="E424" i="33" s="1"/>
  <c r="E425" i="33" s="1"/>
  <c r="E426" i="33" s="1"/>
  <c r="E427" i="33" s="1"/>
  <c r="E428" i="33" s="1"/>
  <c r="E429" i="33" s="1"/>
  <c r="E430" i="33" s="1"/>
  <c r="E431" i="33" s="1"/>
  <c r="E432" i="33" s="1"/>
  <c r="E433" i="33" s="1"/>
  <c r="E434" i="33" s="1"/>
  <c r="E435" i="33" s="1"/>
  <c r="E436" i="33" s="1"/>
  <c r="E437" i="33" s="1"/>
  <c r="E438" i="33" s="1"/>
  <c r="E439" i="33" s="1"/>
  <c r="E440" i="33" s="1"/>
  <c r="E441" i="33" s="1"/>
  <c r="E442" i="33" s="1"/>
  <c r="E443" i="33" s="1"/>
  <c r="E444" i="33" s="1"/>
  <c r="E445" i="33" s="1"/>
  <c r="E446" i="33" s="1"/>
  <c r="E447" i="33" s="1"/>
  <c r="E448" i="33" s="1"/>
  <c r="E449" i="33" s="1"/>
  <c r="E450" i="33" s="1"/>
  <c r="E451" i="33" s="1"/>
  <c r="E452" i="33" s="1"/>
  <c r="E453" i="33" s="1"/>
  <c r="E454" i="33" s="1"/>
  <c r="E455" i="33" s="1"/>
  <c r="E456" i="33" s="1"/>
  <c r="E457" i="33" s="1"/>
  <c r="E458" i="33" s="1"/>
  <c r="E459" i="33" s="1"/>
  <c r="E460" i="33" s="1"/>
  <c r="E461" i="33" s="1"/>
  <c r="E462" i="33" s="1"/>
  <c r="E463" i="33" s="1"/>
  <c r="E464" i="33" s="1"/>
  <c r="E465" i="33" s="1"/>
  <c r="E466" i="33" s="1"/>
  <c r="E467" i="33" s="1"/>
  <c r="E468" i="33" s="1"/>
  <c r="E469" i="33" s="1"/>
  <c r="E470" i="33" s="1"/>
  <c r="E471" i="33" s="1"/>
  <c r="E472" i="33" s="1"/>
  <c r="E473" i="33" s="1"/>
  <c r="E474" i="33" s="1"/>
  <c r="E475" i="33" s="1"/>
  <c r="E476" i="33" s="1"/>
  <c r="E477" i="33" s="1"/>
  <c r="E478" i="33" s="1"/>
  <c r="E479" i="33" s="1"/>
  <c r="E480" i="33" s="1"/>
  <c r="E481" i="33" s="1"/>
  <c r="E482" i="33" s="1"/>
  <c r="E483" i="33" s="1"/>
  <c r="E484" i="33" s="1"/>
  <c r="E485" i="33" s="1"/>
  <c r="E486" i="33" s="1"/>
  <c r="E487" i="33" s="1"/>
  <c r="E488" i="33" s="1"/>
  <c r="E489" i="33" s="1"/>
  <c r="E490" i="33" s="1"/>
  <c r="E491" i="33" s="1"/>
  <c r="E492" i="33" s="1"/>
  <c r="E493" i="33" s="1"/>
  <c r="E494" i="33" s="1"/>
  <c r="E495" i="33" s="1"/>
  <c r="E496" i="33" s="1"/>
  <c r="E497" i="33" s="1"/>
  <c r="E498" i="33" s="1"/>
  <c r="E499" i="33" s="1"/>
  <c r="E500" i="33" s="1"/>
  <c r="J1" i="33" s="1"/>
  <c r="G17" i="1" s="1"/>
  <c r="E4" i="33"/>
  <c r="E3" i="33"/>
  <c r="J2" i="33"/>
  <c r="G18" i="1" s="1"/>
  <c r="E31" i="41" l="1"/>
  <c r="G116" i="14"/>
  <c r="E32" i="41" l="1"/>
  <c r="E4" i="32"/>
  <c r="E5" i="32" s="1"/>
  <c r="E6" i="32" s="1"/>
  <c r="E7" i="32" s="1"/>
  <c r="E8" i="32" s="1"/>
  <c r="E9" i="32" s="1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E227" i="32" s="1"/>
  <c r="E228" i="32" s="1"/>
  <c r="E229" i="32" s="1"/>
  <c r="E230" i="32" s="1"/>
  <c r="E231" i="32" s="1"/>
  <c r="E232" i="32" s="1"/>
  <c r="E233" i="32" s="1"/>
  <c r="E234" i="32" s="1"/>
  <c r="E235" i="32" s="1"/>
  <c r="E236" i="32" s="1"/>
  <c r="E237" i="32" s="1"/>
  <c r="E238" i="32" s="1"/>
  <c r="E239" i="32" s="1"/>
  <c r="E240" i="32" s="1"/>
  <c r="E241" i="32" s="1"/>
  <c r="E242" i="32" s="1"/>
  <c r="E243" i="32" s="1"/>
  <c r="E244" i="32" s="1"/>
  <c r="E245" i="32" s="1"/>
  <c r="E246" i="32" s="1"/>
  <c r="E247" i="32" s="1"/>
  <c r="E248" i="32" s="1"/>
  <c r="E249" i="32" s="1"/>
  <c r="E250" i="32" s="1"/>
  <c r="E251" i="32" s="1"/>
  <c r="E252" i="32" s="1"/>
  <c r="E253" i="32" s="1"/>
  <c r="E254" i="32" s="1"/>
  <c r="E255" i="32" s="1"/>
  <c r="E256" i="32" s="1"/>
  <c r="E257" i="32" s="1"/>
  <c r="E258" i="32" s="1"/>
  <c r="E259" i="32" s="1"/>
  <c r="E260" i="32" s="1"/>
  <c r="E261" i="32" s="1"/>
  <c r="E262" i="32" s="1"/>
  <c r="E263" i="32" s="1"/>
  <c r="E264" i="32" s="1"/>
  <c r="E265" i="32" s="1"/>
  <c r="E266" i="32" s="1"/>
  <c r="E267" i="32" s="1"/>
  <c r="E268" i="32" s="1"/>
  <c r="E269" i="32" s="1"/>
  <c r="E270" i="32" s="1"/>
  <c r="E271" i="32" s="1"/>
  <c r="E272" i="32" s="1"/>
  <c r="E273" i="32" s="1"/>
  <c r="E274" i="32" s="1"/>
  <c r="E275" i="32" s="1"/>
  <c r="E276" i="32" s="1"/>
  <c r="E277" i="32" s="1"/>
  <c r="E278" i="32" s="1"/>
  <c r="E279" i="32" s="1"/>
  <c r="E280" i="32" s="1"/>
  <c r="E281" i="32" s="1"/>
  <c r="E282" i="32" s="1"/>
  <c r="E283" i="32" s="1"/>
  <c r="E284" i="32" s="1"/>
  <c r="E285" i="32" s="1"/>
  <c r="E286" i="32" s="1"/>
  <c r="E287" i="32" s="1"/>
  <c r="E288" i="32" s="1"/>
  <c r="E289" i="32" s="1"/>
  <c r="E290" i="32" s="1"/>
  <c r="E291" i="32" s="1"/>
  <c r="E292" i="32" s="1"/>
  <c r="E293" i="32" s="1"/>
  <c r="E294" i="32" s="1"/>
  <c r="E295" i="32" s="1"/>
  <c r="E296" i="32" s="1"/>
  <c r="E297" i="32" s="1"/>
  <c r="E298" i="32" s="1"/>
  <c r="E299" i="32" s="1"/>
  <c r="E300" i="32" s="1"/>
  <c r="E301" i="32" s="1"/>
  <c r="E302" i="32" s="1"/>
  <c r="E303" i="32" s="1"/>
  <c r="E304" i="32" s="1"/>
  <c r="E305" i="32" s="1"/>
  <c r="E306" i="32" s="1"/>
  <c r="E307" i="32" s="1"/>
  <c r="E308" i="32" s="1"/>
  <c r="E309" i="32" s="1"/>
  <c r="E310" i="32" s="1"/>
  <c r="E311" i="32" s="1"/>
  <c r="E312" i="32" s="1"/>
  <c r="E313" i="32" s="1"/>
  <c r="E314" i="32" s="1"/>
  <c r="E315" i="32" s="1"/>
  <c r="E316" i="32" s="1"/>
  <c r="E317" i="32" s="1"/>
  <c r="E318" i="32" s="1"/>
  <c r="E319" i="32" s="1"/>
  <c r="E320" i="32" s="1"/>
  <c r="E321" i="32" s="1"/>
  <c r="E322" i="32" s="1"/>
  <c r="E323" i="32" s="1"/>
  <c r="E324" i="32" s="1"/>
  <c r="E325" i="32" s="1"/>
  <c r="E326" i="32" s="1"/>
  <c r="E327" i="32" s="1"/>
  <c r="E328" i="32" s="1"/>
  <c r="E329" i="32" s="1"/>
  <c r="E330" i="32" s="1"/>
  <c r="E331" i="32" s="1"/>
  <c r="E332" i="32" s="1"/>
  <c r="E333" i="32" s="1"/>
  <c r="E334" i="32" s="1"/>
  <c r="E335" i="32" s="1"/>
  <c r="E336" i="32" s="1"/>
  <c r="E337" i="32" s="1"/>
  <c r="E338" i="32" s="1"/>
  <c r="E339" i="32" s="1"/>
  <c r="E340" i="32" s="1"/>
  <c r="E341" i="32" s="1"/>
  <c r="E342" i="32" s="1"/>
  <c r="E343" i="32" s="1"/>
  <c r="E344" i="32" s="1"/>
  <c r="E345" i="32" s="1"/>
  <c r="E346" i="32" s="1"/>
  <c r="E347" i="32" s="1"/>
  <c r="E348" i="32" s="1"/>
  <c r="E349" i="32" s="1"/>
  <c r="E350" i="32" s="1"/>
  <c r="E351" i="32" s="1"/>
  <c r="E352" i="32" s="1"/>
  <c r="E353" i="32" s="1"/>
  <c r="E354" i="32" s="1"/>
  <c r="E355" i="32" s="1"/>
  <c r="E356" i="32" s="1"/>
  <c r="E357" i="32" s="1"/>
  <c r="E358" i="32" s="1"/>
  <c r="E359" i="32" s="1"/>
  <c r="E360" i="32" s="1"/>
  <c r="E361" i="32" s="1"/>
  <c r="E362" i="32" s="1"/>
  <c r="E363" i="32" s="1"/>
  <c r="E364" i="32" s="1"/>
  <c r="E365" i="32" s="1"/>
  <c r="E366" i="32" s="1"/>
  <c r="E367" i="32" s="1"/>
  <c r="E368" i="32" s="1"/>
  <c r="E369" i="32" s="1"/>
  <c r="E370" i="32" s="1"/>
  <c r="E371" i="32" s="1"/>
  <c r="E372" i="32" s="1"/>
  <c r="E373" i="32" s="1"/>
  <c r="E374" i="32" s="1"/>
  <c r="E375" i="32" s="1"/>
  <c r="E376" i="32" s="1"/>
  <c r="E377" i="32" s="1"/>
  <c r="E378" i="32" s="1"/>
  <c r="E379" i="32" s="1"/>
  <c r="E380" i="32" s="1"/>
  <c r="E381" i="32" s="1"/>
  <c r="E382" i="32" s="1"/>
  <c r="E383" i="32" s="1"/>
  <c r="E384" i="32" s="1"/>
  <c r="E385" i="32" s="1"/>
  <c r="E386" i="32" s="1"/>
  <c r="E387" i="32" s="1"/>
  <c r="E388" i="32" s="1"/>
  <c r="E389" i="32" s="1"/>
  <c r="E390" i="32" s="1"/>
  <c r="E391" i="32" s="1"/>
  <c r="E392" i="32" s="1"/>
  <c r="E393" i="32" s="1"/>
  <c r="E394" i="32" s="1"/>
  <c r="E395" i="32" s="1"/>
  <c r="E396" i="32" s="1"/>
  <c r="E397" i="32" s="1"/>
  <c r="E398" i="32" s="1"/>
  <c r="E399" i="32" s="1"/>
  <c r="E400" i="32" s="1"/>
  <c r="E401" i="32" s="1"/>
  <c r="E402" i="32" s="1"/>
  <c r="E403" i="32" s="1"/>
  <c r="E404" i="32" s="1"/>
  <c r="E405" i="32" s="1"/>
  <c r="E406" i="32" s="1"/>
  <c r="E407" i="32" s="1"/>
  <c r="E408" i="32" s="1"/>
  <c r="E409" i="32" s="1"/>
  <c r="E410" i="32" s="1"/>
  <c r="E411" i="32" s="1"/>
  <c r="E412" i="32" s="1"/>
  <c r="E413" i="32" s="1"/>
  <c r="E414" i="32" s="1"/>
  <c r="E415" i="32" s="1"/>
  <c r="E416" i="32" s="1"/>
  <c r="E417" i="32" s="1"/>
  <c r="E418" i="32" s="1"/>
  <c r="E419" i="32" s="1"/>
  <c r="E420" i="32" s="1"/>
  <c r="E421" i="32" s="1"/>
  <c r="E422" i="32" s="1"/>
  <c r="E423" i="32" s="1"/>
  <c r="E424" i="32" s="1"/>
  <c r="E425" i="32" s="1"/>
  <c r="E426" i="32" s="1"/>
  <c r="E427" i="32" s="1"/>
  <c r="E428" i="32" s="1"/>
  <c r="E429" i="32" s="1"/>
  <c r="E430" i="32" s="1"/>
  <c r="E431" i="32" s="1"/>
  <c r="E432" i="32" s="1"/>
  <c r="E433" i="32" s="1"/>
  <c r="E434" i="32" s="1"/>
  <c r="E435" i="32" s="1"/>
  <c r="E436" i="32" s="1"/>
  <c r="E437" i="32" s="1"/>
  <c r="E438" i="32" s="1"/>
  <c r="E439" i="32" s="1"/>
  <c r="E440" i="32" s="1"/>
  <c r="E441" i="32" s="1"/>
  <c r="E442" i="32" s="1"/>
  <c r="E443" i="32" s="1"/>
  <c r="E444" i="32" s="1"/>
  <c r="E445" i="32" s="1"/>
  <c r="E446" i="32" s="1"/>
  <c r="E447" i="32" s="1"/>
  <c r="E448" i="32" s="1"/>
  <c r="E449" i="32" s="1"/>
  <c r="E450" i="32" s="1"/>
  <c r="E451" i="32" s="1"/>
  <c r="E452" i="32" s="1"/>
  <c r="E453" i="32" s="1"/>
  <c r="E454" i="32" s="1"/>
  <c r="E455" i="32" s="1"/>
  <c r="E456" i="32" s="1"/>
  <c r="E457" i="32" s="1"/>
  <c r="E458" i="32" s="1"/>
  <c r="E459" i="32" s="1"/>
  <c r="E460" i="32" s="1"/>
  <c r="E461" i="32" s="1"/>
  <c r="E462" i="32" s="1"/>
  <c r="E463" i="32" s="1"/>
  <c r="E464" i="32" s="1"/>
  <c r="E465" i="32" s="1"/>
  <c r="E466" i="32" s="1"/>
  <c r="E467" i="32" s="1"/>
  <c r="E468" i="32" s="1"/>
  <c r="E469" i="32" s="1"/>
  <c r="E470" i="32" s="1"/>
  <c r="E471" i="32" s="1"/>
  <c r="E472" i="32" s="1"/>
  <c r="E473" i="32" s="1"/>
  <c r="E474" i="32" s="1"/>
  <c r="E475" i="32" s="1"/>
  <c r="E476" i="32" s="1"/>
  <c r="E477" i="32" s="1"/>
  <c r="E478" i="32" s="1"/>
  <c r="E479" i="32" s="1"/>
  <c r="E480" i="32" s="1"/>
  <c r="E481" i="32" s="1"/>
  <c r="E482" i="32" s="1"/>
  <c r="E483" i="32" s="1"/>
  <c r="E484" i="32" s="1"/>
  <c r="E485" i="32" s="1"/>
  <c r="E486" i="32" s="1"/>
  <c r="E487" i="32" s="1"/>
  <c r="E488" i="32" s="1"/>
  <c r="E489" i="32" s="1"/>
  <c r="E490" i="32" s="1"/>
  <c r="E491" i="32" s="1"/>
  <c r="E492" i="32" s="1"/>
  <c r="E493" i="32" s="1"/>
  <c r="E494" i="32" s="1"/>
  <c r="E495" i="32" s="1"/>
  <c r="E496" i="32" s="1"/>
  <c r="E497" i="32" s="1"/>
  <c r="E498" i="32" s="1"/>
  <c r="E499" i="32" s="1"/>
  <c r="E500" i="32" s="1"/>
  <c r="I1" i="32" s="1"/>
  <c r="E3" i="32"/>
  <c r="I2" i="32"/>
  <c r="I61" i="30"/>
  <c r="E3" i="30"/>
  <c r="E4" i="30" s="1"/>
  <c r="E5" i="30" s="1"/>
  <c r="E6" i="30" s="1"/>
  <c r="E7" i="30" s="1"/>
  <c r="E8" i="30" s="1"/>
  <c r="E9" i="30" s="1"/>
  <c r="E10" i="30" s="1"/>
  <c r="E11" i="30" s="1"/>
  <c r="E12" i="30" s="1"/>
  <c r="E13" i="30" s="1"/>
  <c r="E14" i="30" s="1"/>
  <c r="E15" i="30" s="1"/>
  <c r="E16" i="30" s="1"/>
  <c r="E17" i="30" s="1"/>
  <c r="E18" i="30" s="1"/>
  <c r="E19" i="30" s="1"/>
  <c r="E20" i="30" s="1"/>
  <c r="E21" i="30" s="1"/>
  <c r="E22" i="30" s="1"/>
  <c r="E23" i="30" s="1"/>
  <c r="E24" i="30" s="1"/>
  <c r="E25" i="30" s="1"/>
  <c r="E26" i="30" s="1"/>
  <c r="E27" i="30" s="1"/>
  <c r="E28" i="30" s="1"/>
  <c r="E29" i="30" s="1"/>
  <c r="E30" i="30" s="1"/>
  <c r="E31" i="30" s="1"/>
  <c r="E32" i="30" s="1"/>
  <c r="E33" i="30" s="1"/>
  <c r="E34" i="30" s="1"/>
  <c r="E35" i="30" s="1"/>
  <c r="E36" i="30" s="1"/>
  <c r="E37" i="30" s="1"/>
  <c r="E38" i="30" s="1"/>
  <c r="E39" i="30" s="1"/>
  <c r="E40" i="30" s="1"/>
  <c r="E41" i="30" s="1"/>
  <c r="E42" i="30" s="1"/>
  <c r="E43" i="30" s="1"/>
  <c r="E44" i="30" s="1"/>
  <c r="E45" i="30" s="1"/>
  <c r="E46" i="30" s="1"/>
  <c r="E47" i="30" s="1"/>
  <c r="E48" i="30" s="1"/>
  <c r="E49" i="30" s="1"/>
  <c r="E50" i="30" s="1"/>
  <c r="E51" i="30" s="1"/>
  <c r="E52" i="30" s="1"/>
  <c r="E53" i="30" s="1"/>
  <c r="E54" i="30" s="1"/>
  <c r="E55" i="30" s="1"/>
  <c r="E56" i="30" s="1"/>
  <c r="E57" i="30" s="1"/>
  <c r="E58" i="30" s="1"/>
  <c r="E59" i="30" s="1"/>
  <c r="E60" i="30" s="1"/>
  <c r="E61" i="30" s="1"/>
  <c r="E62" i="30" s="1"/>
  <c r="E63" i="30" s="1"/>
  <c r="E64" i="30" s="1"/>
  <c r="E65" i="30" s="1"/>
  <c r="E66" i="30" s="1"/>
  <c r="E67" i="30" s="1"/>
  <c r="E68" i="30" s="1"/>
  <c r="E69" i="30" s="1"/>
  <c r="E70" i="30" s="1"/>
  <c r="E71" i="30" s="1"/>
  <c r="E72" i="30" s="1"/>
  <c r="E73" i="30" s="1"/>
  <c r="E74" i="30" s="1"/>
  <c r="E75" i="30" s="1"/>
  <c r="E76" i="30" s="1"/>
  <c r="E77" i="30" s="1"/>
  <c r="E78" i="30" s="1"/>
  <c r="E79" i="30" s="1"/>
  <c r="E80" i="30" s="1"/>
  <c r="E81" i="30" s="1"/>
  <c r="E82" i="30" s="1"/>
  <c r="E83" i="30" s="1"/>
  <c r="E84" i="30" s="1"/>
  <c r="E85" i="30" s="1"/>
  <c r="E86" i="30" s="1"/>
  <c r="E87" i="30" s="1"/>
  <c r="E88" i="30" s="1"/>
  <c r="E89" i="30" s="1"/>
  <c r="E90" i="30" s="1"/>
  <c r="E91" i="30" s="1"/>
  <c r="E92" i="30" s="1"/>
  <c r="E93" i="30" s="1"/>
  <c r="E94" i="30" s="1"/>
  <c r="E95" i="30" s="1"/>
  <c r="E96" i="30" s="1"/>
  <c r="E97" i="30" s="1"/>
  <c r="E98" i="30" s="1"/>
  <c r="E99" i="30" s="1"/>
  <c r="E100" i="30" s="1"/>
  <c r="E101" i="30" s="1"/>
  <c r="E102" i="30" s="1"/>
  <c r="E103" i="30" s="1"/>
  <c r="E104" i="30" s="1"/>
  <c r="E105" i="30" s="1"/>
  <c r="E106" i="30" s="1"/>
  <c r="E107" i="30" s="1"/>
  <c r="E108" i="30" s="1"/>
  <c r="E109" i="30" s="1"/>
  <c r="E110" i="30" s="1"/>
  <c r="E111" i="30" s="1"/>
  <c r="E112" i="30" s="1"/>
  <c r="E113" i="30" s="1"/>
  <c r="E114" i="30" s="1"/>
  <c r="E115" i="30" s="1"/>
  <c r="E116" i="30" s="1"/>
  <c r="E117" i="30" s="1"/>
  <c r="E118" i="30" s="1"/>
  <c r="E119" i="30" s="1"/>
  <c r="E120" i="30" s="1"/>
  <c r="E121" i="30" s="1"/>
  <c r="E122" i="30" s="1"/>
  <c r="E123" i="30" s="1"/>
  <c r="E124" i="30" s="1"/>
  <c r="E125" i="30" s="1"/>
  <c r="E126" i="30" s="1"/>
  <c r="E127" i="30" s="1"/>
  <c r="E128" i="30" s="1"/>
  <c r="E129" i="30" s="1"/>
  <c r="E130" i="30" s="1"/>
  <c r="E131" i="30" s="1"/>
  <c r="E132" i="30" s="1"/>
  <c r="E133" i="30" s="1"/>
  <c r="E134" i="30" s="1"/>
  <c r="E135" i="30" s="1"/>
  <c r="E136" i="30" s="1"/>
  <c r="E137" i="30" s="1"/>
  <c r="E138" i="30" s="1"/>
  <c r="E139" i="30" s="1"/>
  <c r="E140" i="30" s="1"/>
  <c r="E141" i="30" s="1"/>
  <c r="E142" i="30" s="1"/>
  <c r="E143" i="30" s="1"/>
  <c r="E144" i="30" s="1"/>
  <c r="E145" i="30" s="1"/>
  <c r="E146" i="30" s="1"/>
  <c r="E147" i="30" s="1"/>
  <c r="E148" i="30" s="1"/>
  <c r="E149" i="30" s="1"/>
  <c r="E150" i="30" s="1"/>
  <c r="E151" i="30" s="1"/>
  <c r="E152" i="30" s="1"/>
  <c r="E153" i="30" s="1"/>
  <c r="E154" i="30" s="1"/>
  <c r="E155" i="30" s="1"/>
  <c r="E156" i="30" s="1"/>
  <c r="E157" i="30" s="1"/>
  <c r="E158" i="30" s="1"/>
  <c r="E159" i="30" s="1"/>
  <c r="E160" i="30" s="1"/>
  <c r="E161" i="30" s="1"/>
  <c r="E162" i="30" s="1"/>
  <c r="E163" i="30" s="1"/>
  <c r="E164" i="30" s="1"/>
  <c r="E165" i="30" s="1"/>
  <c r="E166" i="30" s="1"/>
  <c r="E167" i="30" s="1"/>
  <c r="E168" i="30" s="1"/>
  <c r="E169" i="30" s="1"/>
  <c r="E170" i="30" s="1"/>
  <c r="E171" i="30" s="1"/>
  <c r="E172" i="30" s="1"/>
  <c r="E173" i="30" s="1"/>
  <c r="E174" i="30" s="1"/>
  <c r="E175" i="30" s="1"/>
  <c r="E176" i="30" s="1"/>
  <c r="E177" i="30" s="1"/>
  <c r="E178" i="30" s="1"/>
  <c r="E179" i="30" s="1"/>
  <c r="E180" i="30" s="1"/>
  <c r="E181" i="30" s="1"/>
  <c r="E182" i="30" s="1"/>
  <c r="E183" i="30" s="1"/>
  <c r="E184" i="30" s="1"/>
  <c r="E185" i="30" s="1"/>
  <c r="E186" i="30" s="1"/>
  <c r="E187" i="30" s="1"/>
  <c r="E188" i="30" s="1"/>
  <c r="E189" i="30" s="1"/>
  <c r="E190" i="30" s="1"/>
  <c r="E191" i="30" s="1"/>
  <c r="E192" i="30" s="1"/>
  <c r="E193" i="30" s="1"/>
  <c r="E194" i="30" s="1"/>
  <c r="E195" i="30" s="1"/>
  <c r="E196" i="30" s="1"/>
  <c r="E197" i="30" s="1"/>
  <c r="E198" i="30" s="1"/>
  <c r="E199" i="30" s="1"/>
  <c r="E200" i="30" s="1"/>
  <c r="E201" i="30" s="1"/>
  <c r="E202" i="30" s="1"/>
  <c r="E203" i="30" s="1"/>
  <c r="E204" i="30" s="1"/>
  <c r="E205" i="30" s="1"/>
  <c r="E206" i="30" s="1"/>
  <c r="E207" i="30" s="1"/>
  <c r="E208" i="30" s="1"/>
  <c r="E209" i="30" s="1"/>
  <c r="E210" i="30" s="1"/>
  <c r="E211" i="30" s="1"/>
  <c r="E212" i="30" s="1"/>
  <c r="E213" i="30" s="1"/>
  <c r="E214" i="30" s="1"/>
  <c r="E215" i="30" s="1"/>
  <c r="E216" i="30" s="1"/>
  <c r="E217" i="30" s="1"/>
  <c r="E218" i="30" s="1"/>
  <c r="E219" i="30" s="1"/>
  <c r="E220" i="30" s="1"/>
  <c r="E221" i="30" s="1"/>
  <c r="E222" i="30" s="1"/>
  <c r="E223" i="30" s="1"/>
  <c r="E224" i="30" s="1"/>
  <c r="E225" i="30" s="1"/>
  <c r="E226" i="30" s="1"/>
  <c r="E227" i="30" s="1"/>
  <c r="E228" i="30" s="1"/>
  <c r="E229" i="30" s="1"/>
  <c r="E230" i="30" s="1"/>
  <c r="E231" i="30" s="1"/>
  <c r="E232" i="30" s="1"/>
  <c r="E233" i="30" s="1"/>
  <c r="E234" i="30" s="1"/>
  <c r="E235" i="30" s="1"/>
  <c r="E236" i="30" s="1"/>
  <c r="E237" i="30" s="1"/>
  <c r="E238" i="30" s="1"/>
  <c r="E239" i="30" s="1"/>
  <c r="E240" i="30" s="1"/>
  <c r="E241" i="30" s="1"/>
  <c r="E242" i="30" s="1"/>
  <c r="E243" i="30" s="1"/>
  <c r="E244" i="30" s="1"/>
  <c r="E245" i="30" s="1"/>
  <c r="E246" i="30" s="1"/>
  <c r="E247" i="30" s="1"/>
  <c r="E248" i="30" s="1"/>
  <c r="E249" i="30" s="1"/>
  <c r="E250" i="30" s="1"/>
  <c r="E251" i="30" s="1"/>
  <c r="E252" i="30" s="1"/>
  <c r="E253" i="30" s="1"/>
  <c r="E254" i="30" s="1"/>
  <c r="E255" i="30" s="1"/>
  <c r="E256" i="30" s="1"/>
  <c r="E257" i="30" s="1"/>
  <c r="E258" i="30" s="1"/>
  <c r="E259" i="30" s="1"/>
  <c r="E260" i="30" s="1"/>
  <c r="E261" i="30" s="1"/>
  <c r="E262" i="30" s="1"/>
  <c r="E263" i="30" s="1"/>
  <c r="E264" i="30" s="1"/>
  <c r="E265" i="30" s="1"/>
  <c r="E266" i="30" s="1"/>
  <c r="E267" i="30" s="1"/>
  <c r="E268" i="30" s="1"/>
  <c r="E269" i="30" s="1"/>
  <c r="E270" i="30" s="1"/>
  <c r="E271" i="30" s="1"/>
  <c r="E272" i="30" s="1"/>
  <c r="E273" i="30" s="1"/>
  <c r="E274" i="30" s="1"/>
  <c r="E275" i="30" s="1"/>
  <c r="E276" i="30" s="1"/>
  <c r="E277" i="30" s="1"/>
  <c r="E278" i="30" s="1"/>
  <c r="E279" i="30" s="1"/>
  <c r="E280" i="30" s="1"/>
  <c r="E281" i="30" s="1"/>
  <c r="E282" i="30" s="1"/>
  <c r="E283" i="30" s="1"/>
  <c r="E284" i="30" s="1"/>
  <c r="E285" i="30" s="1"/>
  <c r="E286" i="30" s="1"/>
  <c r="E287" i="30" s="1"/>
  <c r="E288" i="30" s="1"/>
  <c r="E289" i="30" s="1"/>
  <c r="E290" i="30" s="1"/>
  <c r="E291" i="30" s="1"/>
  <c r="E292" i="30" s="1"/>
  <c r="E293" i="30" s="1"/>
  <c r="E294" i="30" s="1"/>
  <c r="E295" i="30" s="1"/>
  <c r="E296" i="30" s="1"/>
  <c r="E297" i="30" s="1"/>
  <c r="E298" i="30" s="1"/>
  <c r="E299" i="30" s="1"/>
  <c r="E300" i="30" s="1"/>
  <c r="E301" i="30" s="1"/>
  <c r="E302" i="30" s="1"/>
  <c r="E303" i="30" s="1"/>
  <c r="E304" i="30" s="1"/>
  <c r="E305" i="30" s="1"/>
  <c r="E306" i="30" s="1"/>
  <c r="E307" i="30" s="1"/>
  <c r="E308" i="30" s="1"/>
  <c r="E309" i="30" s="1"/>
  <c r="E310" i="30" s="1"/>
  <c r="E311" i="30" s="1"/>
  <c r="E312" i="30" s="1"/>
  <c r="E313" i="30" s="1"/>
  <c r="E314" i="30" s="1"/>
  <c r="E315" i="30" s="1"/>
  <c r="E316" i="30" s="1"/>
  <c r="E317" i="30" s="1"/>
  <c r="E318" i="30" s="1"/>
  <c r="E319" i="30" s="1"/>
  <c r="E320" i="30" s="1"/>
  <c r="E321" i="30" s="1"/>
  <c r="E322" i="30" s="1"/>
  <c r="E323" i="30" s="1"/>
  <c r="E324" i="30" s="1"/>
  <c r="E325" i="30" s="1"/>
  <c r="E326" i="30" s="1"/>
  <c r="E327" i="30" s="1"/>
  <c r="E328" i="30" s="1"/>
  <c r="E329" i="30" s="1"/>
  <c r="E330" i="30" s="1"/>
  <c r="E331" i="30" s="1"/>
  <c r="E332" i="30" s="1"/>
  <c r="E333" i="30" s="1"/>
  <c r="E334" i="30" s="1"/>
  <c r="E335" i="30" s="1"/>
  <c r="E336" i="30" s="1"/>
  <c r="E337" i="30" s="1"/>
  <c r="E338" i="30" s="1"/>
  <c r="E339" i="30" s="1"/>
  <c r="E340" i="30" s="1"/>
  <c r="E341" i="30" s="1"/>
  <c r="E342" i="30" s="1"/>
  <c r="E343" i="30" s="1"/>
  <c r="E344" i="30" s="1"/>
  <c r="E345" i="30" s="1"/>
  <c r="E346" i="30" s="1"/>
  <c r="E347" i="30" s="1"/>
  <c r="E348" i="30" s="1"/>
  <c r="E349" i="30" s="1"/>
  <c r="E350" i="30" s="1"/>
  <c r="E351" i="30" s="1"/>
  <c r="E352" i="30" s="1"/>
  <c r="E353" i="30" s="1"/>
  <c r="E354" i="30" s="1"/>
  <c r="E355" i="30" s="1"/>
  <c r="E356" i="30" s="1"/>
  <c r="E357" i="30" s="1"/>
  <c r="E358" i="30" s="1"/>
  <c r="E359" i="30" s="1"/>
  <c r="E360" i="30" s="1"/>
  <c r="E361" i="30" s="1"/>
  <c r="E362" i="30" s="1"/>
  <c r="E363" i="30" s="1"/>
  <c r="E364" i="30" s="1"/>
  <c r="E365" i="30" s="1"/>
  <c r="E366" i="30" s="1"/>
  <c r="E367" i="30" s="1"/>
  <c r="E368" i="30" s="1"/>
  <c r="E369" i="30" s="1"/>
  <c r="E370" i="30" s="1"/>
  <c r="E371" i="30" s="1"/>
  <c r="E372" i="30" s="1"/>
  <c r="E373" i="30" s="1"/>
  <c r="E374" i="30" s="1"/>
  <c r="E375" i="30" s="1"/>
  <c r="E376" i="30" s="1"/>
  <c r="E377" i="30" s="1"/>
  <c r="E378" i="30" s="1"/>
  <c r="E379" i="30" s="1"/>
  <c r="E380" i="30" s="1"/>
  <c r="E381" i="30" s="1"/>
  <c r="E382" i="30" s="1"/>
  <c r="E383" i="30" s="1"/>
  <c r="E384" i="30" s="1"/>
  <c r="E385" i="30" s="1"/>
  <c r="E386" i="30" s="1"/>
  <c r="E387" i="30" s="1"/>
  <c r="E388" i="30" s="1"/>
  <c r="E389" i="30" s="1"/>
  <c r="E390" i="30" s="1"/>
  <c r="E391" i="30" s="1"/>
  <c r="E392" i="30" s="1"/>
  <c r="E393" i="30" s="1"/>
  <c r="E394" i="30" s="1"/>
  <c r="E395" i="30" s="1"/>
  <c r="E396" i="30" s="1"/>
  <c r="E397" i="30" s="1"/>
  <c r="E398" i="30" s="1"/>
  <c r="E399" i="30" s="1"/>
  <c r="E400" i="30" s="1"/>
  <c r="E401" i="30" s="1"/>
  <c r="E402" i="30" s="1"/>
  <c r="E403" i="30" s="1"/>
  <c r="E404" i="30" s="1"/>
  <c r="E405" i="30" s="1"/>
  <c r="E406" i="30" s="1"/>
  <c r="E407" i="30" s="1"/>
  <c r="E408" i="30" s="1"/>
  <c r="E409" i="30" s="1"/>
  <c r="E410" i="30" s="1"/>
  <c r="E411" i="30" s="1"/>
  <c r="E412" i="30" s="1"/>
  <c r="E413" i="30" s="1"/>
  <c r="E414" i="30" s="1"/>
  <c r="E415" i="30" s="1"/>
  <c r="E416" i="30" s="1"/>
  <c r="E417" i="30" s="1"/>
  <c r="E418" i="30" s="1"/>
  <c r="E419" i="30" s="1"/>
  <c r="E420" i="30" s="1"/>
  <c r="E421" i="30" s="1"/>
  <c r="E422" i="30" s="1"/>
  <c r="E423" i="30" s="1"/>
  <c r="E424" i="30" s="1"/>
  <c r="E425" i="30" s="1"/>
  <c r="E426" i="30" s="1"/>
  <c r="E427" i="30" s="1"/>
  <c r="E428" i="30" s="1"/>
  <c r="E429" i="30" s="1"/>
  <c r="E430" i="30" s="1"/>
  <c r="E431" i="30" s="1"/>
  <c r="E432" i="30" s="1"/>
  <c r="E433" i="30" s="1"/>
  <c r="E434" i="30" s="1"/>
  <c r="E435" i="30" s="1"/>
  <c r="E436" i="30" s="1"/>
  <c r="E437" i="30" s="1"/>
  <c r="E438" i="30" s="1"/>
  <c r="E439" i="30" s="1"/>
  <c r="E440" i="30" s="1"/>
  <c r="E441" i="30" s="1"/>
  <c r="E442" i="30" s="1"/>
  <c r="E443" i="30" s="1"/>
  <c r="E444" i="30" s="1"/>
  <c r="E445" i="30" s="1"/>
  <c r="E446" i="30" s="1"/>
  <c r="E447" i="30" s="1"/>
  <c r="E448" i="30" s="1"/>
  <c r="E449" i="30" s="1"/>
  <c r="E450" i="30" s="1"/>
  <c r="E451" i="30" s="1"/>
  <c r="E452" i="30" s="1"/>
  <c r="E453" i="30" s="1"/>
  <c r="E454" i="30" s="1"/>
  <c r="E455" i="30" s="1"/>
  <c r="E456" i="30" s="1"/>
  <c r="E457" i="30" s="1"/>
  <c r="E458" i="30" s="1"/>
  <c r="E459" i="30" s="1"/>
  <c r="E460" i="30" s="1"/>
  <c r="E461" i="30" s="1"/>
  <c r="E462" i="30" s="1"/>
  <c r="E463" i="30" s="1"/>
  <c r="E464" i="30" s="1"/>
  <c r="E465" i="30" s="1"/>
  <c r="E466" i="30" s="1"/>
  <c r="E467" i="30" s="1"/>
  <c r="E468" i="30" s="1"/>
  <c r="E469" i="30" s="1"/>
  <c r="E470" i="30" s="1"/>
  <c r="E471" i="30" s="1"/>
  <c r="E472" i="30" s="1"/>
  <c r="E473" i="30" s="1"/>
  <c r="E474" i="30" s="1"/>
  <c r="E475" i="30" s="1"/>
  <c r="E476" i="30" s="1"/>
  <c r="E477" i="30" s="1"/>
  <c r="E478" i="30" s="1"/>
  <c r="E479" i="30" s="1"/>
  <c r="E480" i="30" s="1"/>
  <c r="E481" i="30" s="1"/>
  <c r="E482" i="30" s="1"/>
  <c r="E483" i="30" s="1"/>
  <c r="E484" i="30" s="1"/>
  <c r="E485" i="30" s="1"/>
  <c r="E486" i="30" s="1"/>
  <c r="E487" i="30" s="1"/>
  <c r="E488" i="30" s="1"/>
  <c r="E489" i="30" s="1"/>
  <c r="E490" i="30" s="1"/>
  <c r="E491" i="30" s="1"/>
  <c r="E492" i="30" s="1"/>
  <c r="E493" i="30" s="1"/>
  <c r="E494" i="30" s="1"/>
  <c r="E495" i="30" s="1"/>
  <c r="E496" i="30" s="1"/>
  <c r="E497" i="30" s="1"/>
  <c r="E498" i="30" s="1"/>
  <c r="E499" i="30" s="1"/>
  <c r="E500" i="30" s="1"/>
  <c r="I1" i="30" s="1"/>
  <c r="I2" i="30"/>
  <c r="E33" i="41" l="1"/>
  <c r="E3" i="29"/>
  <c r="E4" i="29" s="1"/>
  <c r="E5" i="29" s="1"/>
  <c r="E6" i="29" s="1"/>
  <c r="E7" i="29" s="1"/>
  <c r="E8" i="29" s="1"/>
  <c r="E9" i="29" s="1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E226" i="29" s="1"/>
  <c r="E227" i="29" s="1"/>
  <c r="E228" i="29" s="1"/>
  <c r="E229" i="29" s="1"/>
  <c r="E230" i="29" s="1"/>
  <c r="E231" i="29" s="1"/>
  <c r="E232" i="29" s="1"/>
  <c r="E233" i="29" s="1"/>
  <c r="E234" i="29" s="1"/>
  <c r="E235" i="29" s="1"/>
  <c r="E236" i="29" s="1"/>
  <c r="E237" i="29" s="1"/>
  <c r="E238" i="29" s="1"/>
  <c r="E239" i="29" s="1"/>
  <c r="E240" i="29" s="1"/>
  <c r="E241" i="29" s="1"/>
  <c r="E242" i="29" s="1"/>
  <c r="E243" i="29" s="1"/>
  <c r="E244" i="29" s="1"/>
  <c r="E245" i="29" s="1"/>
  <c r="E246" i="29" s="1"/>
  <c r="E247" i="29" s="1"/>
  <c r="E248" i="29" s="1"/>
  <c r="E249" i="29" s="1"/>
  <c r="E250" i="29" s="1"/>
  <c r="E251" i="29" s="1"/>
  <c r="E252" i="29" s="1"/>
  <c r="E253" i="29" s="1"/>
  <c r="E254" i="29" s="1"/>
  <c r="E255" i="29" s="1"/>
  <c r="E256" i="29" s="1"/>
  <c r="E257" i="29" s="1"/>
  <c r="E258" i="29" s="1"/>
  <c r="E259" i="29" s="1"/>
  <c r="E260" i="29" s="1"/>
  <c r="E261" i="29" s="1"/>
  <c r="E262" i="29" s="1"/>
  <c r="E263" i="29" s="1"/>
  <c r="E264" i="29" s="1"/>
  <c r="E265" i="29" s="1"/>
  <c r="E266" i="29" s="1"/>
  <c r="E267" i="29" s="1"/>
  <c r="E268" i="29" s="1"/>
  <c r="E269" i="29" s="1"/>
  <c r="E270" i="29" s="1"/>
  <c r="E271" i="29" s="1"/>
  <c r="E272" i="29" s="1"/>
  <c r="E273" i="29" s="1"/>
  <c r="E274" i="29" s="1"/>
  <c r="E275" i="29" s="1"/>
  <c r="E276" i="29" s="1"/>
  <c r="E277" i="29" s="1"/>
  <c r="E278" i="29" s="1"/>
  <c r="E279" i="29" s="1"/>
  <c r="E280" i="29" s="1"/>
  <c r="E281" i="29" s="1"/>
  <c r="E282" i="29" s="1"/>
  <c r="E283" i="29" s="1"/>
  <c r="E284" i="29" s="1"/>
  <c r="E285" i="29" s="1"/>
  <c r="E286" i="29" s="1"/>
  <c r="E287" i="29" s="1"/>
  <c r="E288" i="29" s="1"/>
  <c r="E289" i="29" s="1"/>
  <c r="E290" i="29" s="1"/>
  <c r="E291" i="29" s="1"/>
  <c r="E292" i="29" s="1"/>
  <c r="E293" i="29" s="1"/>
  <c r="E294" i="29" s="1"/>
  <c r="E295" i="29" s="1"/>
  <c r="E296" i="29" s="1"/>
  <c r="E297" i="29" s="1"/>
  <c r="E298" i="29" s="1"/>
  <c r="E299" i="29" s="1"/>
  <c r="E300" i="29" s="1"/>
  <c r="E301" i="29" s="1"/>
  <c r="E302" i="29" s="1"/>
  <c r="E303" i="29" s="1"/>
  <c r="E304" i="29" s="1"/>
  <c r="E305" i="29" s="1"/>
  <c r="E306" i="29" s="1"/>
  <c r="E307" i="29" s="1"/>
  <c r="E308" i="29" s="1"/>
  <c r="E309" i="29" s="1"/>
  <c r="E310" i="29" s="1"/>
  <c r="E311" i="29" s="1"/>
  <c r="E312" i="29" s="1"/>
  <c r="E313" i="29" s="1"/>
  <c r="E314" i="29" s="1"/>
  <c r="E315" i="29" s="1"/>
  <c r="E316" i="29" s="1"/>
  <c r="E317" i="29" s="1"/>
  <c r="E318" i="29" s="1"/>
  <c r="E319" i="29" s="1"/>
  <c r="E320" i="29" s="1"/>
  <c r="E321" i="29" s="1"/>
  <c r="E322" i="29" s="1"/>
  <c r="E323" i="29" s="1"/>
  <c r="E324" i="29" s="1"/>
  <c r="E325" i="29" s="1"/>
  <c r="E326" i="29" s="1"/>
  <c r="E327" i="29" s="1"/>
  <c r="E328" i="29" s="1"/>
  <c r="E329" i="29" s="1"/>
  <c r="E330" i="29" s="1"/>
  <c r="E331" i="29" s="1"/>
  <c r="E332" i="29" s="1"/>
  <c r="E333" i="29" s="1"/>
  <c r="E334" i="29" s="1"/>
  <c r="E335" i="29" s="1"/>
  <c r="E336" i="29" s="1"/>
  <c r="E337" i="29" s="1"/>
  <c r="E338" i="29" s="1"/>
  <c r="E339" i="29" s="1"/>
  <c r="E340" i="29" s="1"/>
  <c r="E341" i="29" s="1"/>
  <c r="E342" i="29" s="1"/>
  <c r="E343" i="29" s="1"/>
  <c r="E344" i="29" s="1"/>
  <c r="E345" i="29" s="1"/>
  <c r="E346" i="29" s="1"/>
  <c r="E347" i="29" s="1"/>
  <c r="E348" i="29" s="1"/>
  <c r="E349" i="29" s="1"/>
  <c r="E350" i="29" s="1"/>
  <c r="E351" i="29" s="1"/>
  <c r="E352" i="29" s="1"/>
  <c r="E353" i="29" s="1"/>
  <c r="E354" i="29" s="1"/>
  <c r="E355" i="29" s="1"/>
  <c r="E356" i="29" s="1"/>
  <c r="E357" i="29" s="1"/>
  <c r="E358" i="29" s="1"/>
  <c r="E359" i="29" s="1"/>
  <c r="E360" i="29" s="1"/>
  <c r="E361" i="29" s="1"/>
  <c r="E362" i="29" s="1"/>
  <c r="E363" i="29" s="1"/>
  <c r="E364" i="29" s="1"/>
  <c r="E365" i="29" s="1"/>
  <c r="E366" i="29" s="1"/>
  <c r="E367" i="29" s="1"/>
  <c r="E368" i="29" s="1"/>
  <c r="E369" i="29" s="1"/>
  <c r="E370" i="29" s="1"/>
  <c r="E371" i="29" s="1"/>
  <c r="E372" i="29" s="1"/>
  <c r="E373" i="29" s="1"/>
  <c r="E374" i="29" s="1"/>
  <c r="E375" i="29" s="1"/>
  <c r="E376" i="29" s="1"/>
  <c r="E377" i="29" s="1"/>
  <c r="E378" i="29" s="1"/>
  <c r="E379" i="29" s="1"/>
  <c r="E380" i="29" s="1"/>
  <c r="E381" i="29" s="1"/>
  <c r="E382" i="29" s="1"/>
  <c r="E383" i="29" s="1"/>
  <c r="E384" i="29" s="1"/>
  <c r="E385" i="29" s="1"/>
  <c r="E386" i="29" s="1"/>
  <c r="E387" i="29" s="1"/>
  <c r="E388" i="29" s="1"/>
  <c r="E389" i="29" s="1"/>
  <c r="E390" i="29" s="1"/>
  <c r="E391" i="29" s="1"/>
  <c r="E392" i="29" s="1"/>
  <c r="E393" i="29" s="1"/>
  <c r="E394" i="29" s="1"/>
  <c r="E395" i="29" s="1"/>
  <c r="E396" i="29" s="1"/>
  <c r="E397" i="29" s="1"/>
  <c r="E398" i="29" s="1"/>
  <c r="E399" i="29" s="1"/>
  <c r="E400" i="29" s="1"/>
  <c r="E401" i="29" s="1"/>
  <c r="E402" i="29" s="1"/>
  <c r="E403" i="29" s="1"/>
  <c r="E404" i="29" s="1"/>
  <c r="E405" i="29" s="1"/>
  <c r="E406" i="29" s="1"/>
  <c r="E407" i="29" s="1"/>
  <c r="E408" i="29" s="1"/>
  <c r="E409" i="29" s="1"/>
  <c r="E410" i="29" s="1"/>
  <c r="E411" i="29" s="1"/>
  <c r="E412" i="29" s="1"/>
  <c r="E413" i="29" s="1"/>
  <c r="E414" i="29" s="1"/>
  <c r="E415" i="29" s="1"/>
  <c r="E416" i="29" s="1"/>
  <c r="E417" i="29" s="1"/>
  <c r="E418" i="29" s="1"/>
  <c r="E419" i="29" s="1"/>
  <c r="E420" i="29" s="1"/>
  <c r="E421" i="29" s="1"/>
  <c r="E422" i="29" s="1"/>
  <c r="E423" i="29" s="1"/>
  <c r="E424" i="29" s="1"/>
  <c r="E425" i="29" s="1"/>
  <c r="E426" i="29" s="1"/>
  <c r="E427" i="29" s="1"/>
  <c r="E428" i="29" s="1"/>
  <c r="E429" i="29" s="1"/>
  <c r="E430" i="29" s="1"/>
  <c r="E431" i="29" s="1"/>
  <c r="E432" i="29" s="1"/>
  <c r="E433" i="29" s="1"/>
  <c r="E434" i="29" s="1"/>
  <c r="E435" i="29" s="1"/>
  <c r="E436" i="29" s="1"/>
  <c r="E437" i="29" s="1"/>
  <c r="E438" i="29" s="1"/>
  <c r="E439" i="29" s="1"/>
  <c r="E440" i="29" s="1"/>
  <c r="E441" i="29" s="1"/>
  <c r="E442" i="29" s="1"/>
  <c r="E443" i="29" s="1"/>
  <c r="E444" i="29" s="1"/>
  <c r="E445" i="29" s="1"/>
  <c r="E446" i="29" s="1"/>
  <c r="E447" i="29" s="1"/>
  <c r="E448" i="29" s="1"/>
  <c r="E449" i="29" s="1"/>
  <c r="E450" i="29" s="1"/>
  <c r="E451" i="29" s="1"/>
  <c r="E452" i="29" s="1"/>
  <c r="E453" i="29" s="1"/>
  <c r="E454" i="29" s="1"/>
  <c r="E455" i="29" s="1"/>
  <c r="E456" i="29" s="1"/>
  <c r="E457" i="29" s="1"/>
  <c r="E458" i="29" s="1"/>
  <c r="E459" i="29" s="1"/>
  <c r="E460" i="29" s="1"/>
  <c r="E461" i="29" s="1"/>
  <c r="E462" i="29" s="1"/>
  <c r="E463" i="29" s="1"/>
  <c r="E464" i="29" s="1"/>
  <c r="E465" i="29" s="1"/>
  <c r="E466" i="29" s="1"/>
  <c r="E467" i="29" s="1"/>
  <c r="E468" i="29" s="1"/>
  <c r="E469" i="29" s="1"/>
  <c r="E470" i="29" s="1"/>
  <c r="E471" i="29" s="1"/>
  <c r="E472" i="29" s="1"/>
  <c r="E473" i="29" s="1"/>
  <c r="E474" i="29" s="1"/>
  <c r="E475" i="29" s="1"/>
  <c r="E476" i="29" s="1"/>
  <c r="E477" i="29" s="1"/>
  <c r="E478" i="29" s="1"/>
  <c r="E479" i="29" s="1"/>
  <c r="E480" i="29" s="1"/>
  <c r="E481" i="29" s="1"/>
  <c r="E482" i="29" s="1"/>
  <c r="E483" i="29" s="1"/>
  <c r="E484" i="29" s="1"/>
  <c r="E485" i="29" s="1"/>
  <c r="E486" i="29" s="1"/>
  <c r="E487" i="29" s="1"/>
  <c r="E488" i="29" s="1"/>
  <c r="E489" i="29" s="1"/>
  <c r="E490" i="29" s="1"/>
  <c r="E491" i="29" s="1"/>
  <c r="E492" i="29" s="1"/>
  <c r="E493" i="29" s="1"/>
  <c r="E494" i="29" s="1"/>
  <c r="E495" i="29" s="1"/>
  <c r="E496" i="29" s="1"/>
  <c r="E497" i="29" s="1"/>
  <c r="E498" i="29" s="1"/>
  <c r="E499" i="29" s="1"/>
  <c r="E500" i="29" s="1"/>
  <c r="J1" i="29" s="1"/>
  <c r="C17" i="1" s="1"/>
  <c r="J2" i="29"/>
  <c r="C18" i="1" s="1"/>
  <c r="E34" i="41" l="1"/>
  <c r="E4" i="28"/>
  <c r="E5" i="28" s="1"/>
  <c r="E6" i="28" s="1"/>
  <c r="E7" i="28" s="1"/>
  <c r="E8" i="28" s="1"/>
  <c r="E9" i="28" s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232" i="28" s="1"/>
  <c r="E233" i="28" s="1"/>
  <c r="E234" i="28" s="1"/>
  <c r="E235" i="28" s="1"/>
  <c r="E236" i="28" s="1"/>
  <c r="E237" i="28" s="1"/>
  <c r="E238" i="28" s="1"/>
  <c r="E239" i="28" s="1"/>
  <c r="E240" i="28" s="1"/>
  <c r="E241" i="28" s="1"/>
  <c r="E242" i="28" s="1"/>
  <c r="E243" i="28" s="1"/>
  <c r="E244" i="28" s="1"/>
  <c r="E245" i="28" s="1"/>
  <c r="E246" i="28" s="1"/>
  <c r="E247" i="28" s="1"/>
  <c r="E248" i="28" s="1"/>
  <c r="E249" i="28" s="1"/>
  <c r="E250" i="28" s="1"/>
  <c r="E251" i="28" s="1"/>
  <c r="E252" i="28" s="1"/>
  <c r="E253" i="28" s="1"/>
  <c r="E254" i="28" s="1"/>
  <c r="E255" i="28" s="1"/>
  <c r="E256" i="28" s="1"/>
  <c r="E257" i="28" s="1"/>
  <c r="E258" i="28" s="1"/>
  <c r="E259" i="28" s="1"/>
  <c r="E260" i="28" s="1"/>
  <c r="E261" i="28" s="1"/>
  <c r="E262" i="28" s="1"/>
  <c r="E263" i="28" s="1"/>
  <c r="E264" i="28" s="1"/>
  <c r="E265" i="28" s="1"/>
  <c r="E266" i="28" s="1"/>
  <c r="E267" i="28" s="1"/>
  <c r="E268" i="28" s="1"/>
  <c r="E269" i="28" s="1"/>
  <c r="E270" i="28" s="1"/>
  <c r="E271" i="28" s="1"/>
  <c r="E272" i="28" s="1"/>
  <c r="E273" i="28" s="1"/>
  <c r="E274" i="28" s="1"/>
  <c r="E275" i="28" s="1"/>
  <c r="E276" i="28" s="1"/>
  <c r="E277" i="28" s="1"/>
  <c r="E278" i="28" s="1"/>
  <c r="E279" i="28" s="1"/>
  <c r="E280" i="28" s="1"/>
  <c r="E281" i="28" s="1"/>
  <c r="E282" i="28" s="1"/>
  <c r="E283" i="28" s="1"/>
  <c r="E284" i="28" s="1"/>
  <c r="E285" i="28" s="1"/>
  <c r="E286" i="28" s="1"/>
  <c r="E287" i="28" s="1"/>
  <c r="E288" i="28" s="1"/>
  <c r="E289" i="28" s="1"/>
  <c r="E290" i="28" s="1"/>
  <c r="E291" i="28" s="1"/>
  <c r="E292" i="28" s="1"/>
  <c r="E293" i="28" s="1"/>
  <c r="E294" i="28" s="1"/>
  <c r="E295" i="28" s="1"/>
  <c r="E296" i="28" s="1"/>
  <c r="E297" i="28" s="1"/>
  <c r="E298" i="28" s="1"/>
  <c r="E299" i="28" s="1"/>
  <c r="E300" i="28" s="1"/>
  <c r="E301" i="28" s="1"/>
  <c r="E302" i="28" s="1"/>
  <c r="E303" i="28" s="1"/>
  <c r="E304" i="28" s="1"/>
  <c r="E305" i="28" s="1"/>
  <c r="E306" i="28" s="1"/>
  <c r="E307" i="28" s="1"/>
  <c r="E308" i="28" s="1"/>
  <c r="E309" i="28" s="1"/>
  <c r="E310" i="28" s="1"/>
  <c r="E311" i="28" s="1"/>
  <c r="E312" i="28" s="1"/>
  <c r="E313" i="28" s="1"/>
  <c r="E314" i="28" s="1"/>
  <c r="E315" i="28" s="1"/>
  <c r="E316" i="28" s="1"/>
  <c r="E317" i="28" s="1"/>
  <c r="E318" i="28" s="1"/>
  <c r="E319" i="28" s="1"/>
  <c r="E320" i="28" s="1"/>
  <c r="E321" i="28" s="1"/>
  <c r="E322" i="28" s="1"/>
  <c r="E323" i="28" s="1"/>
  <c r="E324" i="28" s="1"/>
  <c r="E325" i="28" s="1"/>
  <c r="E326" i="28" s="1"/>
  <c r="E327" i="28" s="1"/>
  <c r="E328" i="28" s="1"/>
  <c r="E329" i="28" s="1"/>
  <c r="E330" i="28" s="1"/>
  <c r="E331" i="28" s="1"/>
  <c r="E332" i="28" s="1"/>
  <c r="E333" i="28" s="1"/>
  <c r="E334" i="28" s="1"/>
  <c r="E335" i="28" s="1"/>
  <c r="E336" i="28" s="1"/>
  <c r="E337" i="28" s="1"/>
  <c r="E338" i="28" s="1"/>
  <c r="E339" i="28" s="1"/>
  <c r="E340" i="28" s="1"/>
  <c r="E341" i="28" s="1"/>
  <c r="E342" i="28" s="1"/>
  <c r="E343" i="28" s="1"/>
  <c r="E344" i="28" s="1"/>
  <c r="E345" i="28" s="1"/>
  <c r="E346" i="28" s="1"/>
  <c r="E347" i="28" s="1"/>
  <c r="E348" i="28" s="1"/>
  <c r="E349" i="28" s="1"/>
  <c r="E350" i="28" s="1"/>
  <c r="E351" i="28" s="1"/>
  <c r="E352" i="28" s="1"/>
  <c r="E353" i="28" s="1"/>
  <c r="E354" i="28" s="1"/>
  <c r="E355" i="28" s="1"/>
  <c r="E356" i="28" s="1"/>
  <c r="E357" i="28" s="1"/>
  <c r="E358" i="28" s="1"/>
  <c r="E359" i="28" s="1"/>
  <c r="E360" i="28" s="1"/>
  <c r="E361" i="28" s="1"/>
  <c r="E362" i="28" s="1"/>
  <c r="E363" i="28" s="1"/>
  <c r="E364" i="28" s="1"/>
  <c r="E365" i="28" s="1"/>
  <c r="E366" i="28" s="1"/>
  <c r="E367" i="28" s="1"/>
  <c r="E368" i="28" s="1"/>
  <c r="E369" i="28" s="1"/>
  <c r="E370" i="28" s="1"/>
  <c r="E371" i="28" s="1"/>
  <c r="E372" i="28" s="1"/>
  <c r="E373" i="28" s="1"/>
  <c r="E374" i="28" s="1"/>
  <c r="E375" i="28" s="1"/>
  <c r="E376" i="28" s="1"/>
  <c r="E377" i="28" s="1"/>
  <c r="E378" i="28" s="1"/>
  <c r="E379" i="28" s="1"/>
  <c r="E380" i="28" s="1"/>
  <c r="E381" i="28" s="1"/>
  <c r="E382" i="28" s="1"/>
  <c r="E383" i="28" s="1"/>
  <c r="E384" i="28" s="1"/>
  <c r="E385" i="28" s="1"/>
  <c r="E386" i="28" s="1"/>
  <c r="E387" i="28" s="1"/>
  <c r="E388" i="28" s="1"/>
  <c r="E389" i="28" s="1"/>
  <c r="E390" i="28" s="1"/>
  <c r="E391" i="28" s="1"/>
  <c r="E392" i="28" s="1"/>
  <c r="E393" i="28" s="1"/>
  <c r="E394" i="28" s="1"/>
  <c r="E395" i="28" s="1"/>
  <c r="E396" i="28" s="1"/>
  <c r="E397" i="28" s="1"/>
  <c r="E398" i="28" s="1"/>
  <c r="E399" i="28" s="1"/>
  <c r="E400" i="28" s="1"/>
  <c r="E401" i="28" s="1"/>
  <c r="E402" i="28" s="1"/>
  <c r="E403" i="28" s="1"/>
  <c r="E404" i="28" s="1"/>
  <c r="E405" i="28" s="1"/>
  <c r="E406" i="28" s="1"/>
  <c r="E407" i="28" s="1"/>
  <c r="E408" i="28" s="1"/>
  <c r="E409" i="28" s="1"/>
  <c r="E410" i="28" s="1"/>
  <c r="E411" i="28" s="1"/>
  <c r="E412" i="28" s="1"/>
  <c r="E413" i="28" s="1"/>
  <c r="E414" i="28" s="1"/>
  <c r="E415" i="28" s="1"/>
  <c r="E416" i="28" s="1"/>
  <c r="E417" i="28" s="1"/>
  <c r="E418" i="28" s="1"/>
  <c r="E419" i="28" s="1"/>
  <c r="E420" i="28" s="1"/>
  <c r="E421" i="28" s="1"/>
  <c r="E422" i="28" s="1"/>
  <c r="E423" i="28" s="1"/>
  <c r="E424" i="28" s="1"/>
  <c r="E425" i="28" s="1"/>
  <c r="E426" i="28" s="1"/>
  <c r="E427" i="28" s="1"/>
  <c r="E428" i="28" s="1"/>
  <c r="E429" i="28" s="1"/>
  <c r="E430" i="28" s="1"/>
  <c r="E431" i="28" s="1"/>
  <c r="E432" i="28" s="1"/>
  <c r="E433" i="28" s="1"/>
  <c r="E434" i="28" s="1"/>
  <c r="E435" i="28" s="1"/>
  <c r="E436" i="28" s="1"/>
  <c r="E437" i="28" s="1"/>
  <c r="E438" i="28" s="1"/>
  <c r="E439" i="28" s="1"/>
  <c r="E440" i="28" s="1"/>
  <c r="E441" i="28" s="1"/>
  <c r="E442" i="28" s="1"/>
  <c r="E443" i="28" s="1"/>
  <c r="E444" i="28" s="1"/>
  <c r="E445" i="28" s="1"/>
  <c r="E446" i="28" s="1"/>
  <c r="E447" i="28" s="1"/>
  <c r="E448" i="28" s="1"/>
  <c r="E449" i="28" s="1"/>
  <c r="E450" i="28" s="1"/>
  <c r="E451" i="28" s="1"/>
  <c r="E452" i="28" s="1"/>
  <c r="E453" i="28" s="1"/>
  <c r="E454" i="28" s="1"/>
  <c r="E455" i="28" s="1"/>
  <c r="E456" i="28" s="1"/>
  <c r="E457" i="28" s="1"/>
  <c r="E458" i="28" s="1"/>
  <c r="E459" i="28" s="1"/>
  <c r="E460" i="28" s="1"/>
  <c r="E461" i="28" s="1"/>
  <c r="E462" i="28" s="1"/>
  <c r="E463" i="28" s="1"/>
  <c r="E464" i="28" s="1"/>
  <c r="E465" i="28" s="1"/>
  <c r="E466" i="28" s="1"/>
  <c r="E467" i="28" s="1"/>
  <c r="E468" i="28" s="1"/>
  <c r="E469" i="28" s="1"/>
  <c r="E470" i="28" s="1"/>
  <c r="E471" i="28" s="1"/>
  <c r="E472" i="28" s="1"/>
  <c r="E473" i="28" s="1"/>
  <c r="E474" i="28" s="1"/>
  <c r="E475" i="28" s="1"/>
  <c r="E476" i="28" s="1"/>
  <c r="E477" i="28" s="1"/>
  <c r="E478" i="28" s="1"/>
  <c r="E479" i="28" s="1"/>
  <c r="E480" i="28" s="1"/>
  <c r="E481" i="28" s="1"/>
  <c r="E482" i="28" s="1"/>
  <c r="E483" i="28" s="1"/>
  <c r="E484" i="28" s="1"/>
  <c r="E485" i="28" s="1"/>
  <c r="E486" i="28" s="1"/>
  <c r="E487" i="28" s="1"/>
  <c r="E488" i="28" s="1"/>
  <c r="E489" i="28" s="1"/>
  <c r="E490" i="28" s="1"/>
  <c r="E491" i="28" s="1"/>
  <c r="E492" i="28" s="1"/>
  <c r="E493" i="28" s="1"/>
  <c r="E494" i="28" s="1"/>
  <c r="E495" i="28" s="1"/>
  <c r="E496" i="28" s="1"/>
  <c r="E497" i="28" s="1"/>
  <c r="E498" i="28" s="1"/>
  <c r="E499" i="28" s="1"/>
  <c r="E500" i="28" s="1"/>
  <c r="I1" i="28" s="1"/>
  <c r="E3" i="28"/>
  <c r="I2" i="28"/>
  <c r="E35" i="41" l="1"/>
  <c r="E3" i="27"/>
  <c r="E4" i="27" s="1"/>
  <c r="J2" i="27"/>
  <c r="F12" i="1" s="1"/>
  <c r="H7" i="15"/>
  <c r="E5" i="27" l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73" i="27" s="1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227" i="27" s="1"/>
  <c r="E228" i="27" s="1"/>
  <c r="E229" i="27" s="1"/>
  <c r="E230" i="27" s="1"/>
  <c r="E231" i="27" s="1"/>
  <c r="E232" i="27" s="1"/>
  <c r="E233" i="27" s="1"/>
  <c r="E234" i="27" s="1"/>
  <c r="E235" i="27" s="1"/>
  <c r="E236" i="27" s="1"/>
  <c r="E237" i="27" s="1"/>
  <c r="E238" i="27" s="1"/>
  <c r="E239" i="27" s="1"/>
  <c r="E240" i="27" s="1"/>
  <c r="E241" i="27" s="1"/>
  <c r="E242" i="27" s="1"/>
  <c r="E243" i="27" s="1"/>
  <c r="E244" i="27" s="1"/>
  <c r="E245" i="27" s="1"/>
  <c r="E246" i="27" s="1"/>
  <c r="E247" i="27" s="1"/>
  <c r="E248" i="27" s="1"/>
  <c r="E249" i="27" s="1"/>
  <c r="E250" i="27" s="1"/>
  <c r="E251" i="27" s="1"/>
  <c r="E252" i="27" s="1"/>
  <c r="E253" i="27" s="1"/>
  <c r="E254" i="27" s="1"/>
  <c r="E255" i="27" s="1"/>
  <c r="E256" i="27" s="1"/>
  <c r="E257" i="27" s="1"/>
  <c r="E258" i="27" s="1"/>
  <c r="E259" i="27" s="1"/>
  <c r="E260" i="27" s="1"/>
  <c r="E261" i="27" s="1"/>
  <c r="E262" i="27" s="1"/>
  <c r="E263" i="27" s="1"/>
  <c r="E264" i="27" s="1"/>
  <c r="E265" i="27" s="1"/>
  <c r="E266" i="27" s="1"/>
  <c r="E267" i="27" s="1"/>
  <c r="E268" i="27" s="1"/>
  <c r="E269" i="27" s="1"/>
  <c r="E270" i="27" s="1"/>
  <c r="E271" i="27" s="1"/>
  <c r="E272" i="27" s="1"/>
  <c r="E273" i="27" s="1"/>
  <c r="E274" i="27" s="1"/>
  <c r="E275" i="27" s="1"/>
  <c r="E276" i="27" s="1"/>
  <c r="E277" i="27" s="1"/>
  <c r="E278" i="27" s="1"/>
  <c r="E279" i="27" s="1"/>
  <c r="E280" i="27" s="1"/>
  <c r="E281" i="27" s="1"/>
  <c r="E282" i="27" s="1"/>
  <c r="E283" i="27" s="1"/>
  <c r="E284" i="27" s="1"/>
  <c r="E285" i="27" s="1"/>
  <c r="E286" i="27" s="1"/>
  <c r="E287" i="27" s="1"/>
  <c r="E288" i="27" s="1"/>
  <c r="E289" i="27" s="1"/>
  <c r="E290" i="27" s="1"/>
  <c r="E291" i="27" s="1"/>
  <c r="E292" i="27" s="1"/>
  <c r="E293" i="27" s="1"/>
  <c r="E294" i="27" s="1"/>
  <c r="E295" i="27" s="1"/>
  <c r="E296" i="27" s="1"/>
  <c r="E297" i="27" s="1"/>
  <c r="E298" i="27" s="1"/>
  <c r="E299" i="27" s="1"/>
  <c r="E300" i="27" s="1"/>
  <c r="E301" i="27" s="1"/>
  <c r="E302" i="27" s="1"/>
  <c r="E303" i="27" s="1"/>
  <c r="E304" i="27" s="1"/>
  <c r="E305" i="27" s="1"/>
  <c r="E306" i="27" s="1"/>
  <c r="E307" i="27" s="1"/>
  <c r="E308" i="27" s="1"/>
  <c r="E309" i="27" s="1"/>
  <c r="E310" i="27" s="1"/>
  <c r="E311" i="27" s="1"/>
  <c r="E312" i="27" s="1"/>
  <c r="E313" i="27" s="1"/>
  <c r="E314" i="27" s="1"/>
  <c r="E315" i="27" s="1"/>
  <c r="E316" i="27" s="1"/>
  <c r="E317" i="27" s="1"/>
  <c r="E318" i="27" s="1"/>
  <c r="E319" i="27" s="1"/>
  <c r="E320" i="27" s="1"/>
  <c r="E321" i="27" s="1"/>
  <c r="E322" i="27" s="1"/>
  <c r="E323" i="27" s="1"/>
  <c r="E324" i="27" s="1"/>
  <c r="E325" i="27" s="1"/>
  <c r="E326" i="27" s="1"/>
  <c r="E327" i="27" s="1"/>
  <c r="E328" i="27" s="1"/>
  <c r="E329" i="27" s="1"/>
  <c r="E330" i="27" s="1"/>
  <c r="E331" i="27" s="1"/>
  <c r="E332" i="27" s="1"/>
  <c r="E333" i="27" s="1"/>
  <c r="E334" i="27" s="1"/>
  <c r="E335" i="27" s="1"/>
  <c r="E336" i="27" s="1"/>
  <c r="E337" i="27" s="1"/>
  <c r="E338" i="27" s="1"/>
  <c r="E339" i="27" s="1"/>
  <c r="E340" i="27" s="1"/>
  <c r="E341" i="27" s="1"/>
  <c r="E342" i="27" s="1"/>
  <c r="E343" i="27" s="1"/>
  <c r="E344" i="27" s="1"/>
  <c r="E345" i="27" s="1"/>
  <c r="E346" i="27" s="1"/>
  <c r="E347" i="27" s="1"/>
  <c r="E348" i="27" s="1"/>
  <c r="E349" i="27" s="1"/>
  <c r="E350" i="27" s="1"/>
  <c r="E351" i="27" s="1"/>
  <c r="E352" i="27" s="1"/>
  <c r="E353" i="27" s="1"/>
  <c r="E354" i="27" s="1"/>
  <c r="E355" i="27" s="1"/>
  <c r="E356" i="27" s="1"/>
  <c r="E357" i="27" s="1"/>
  <c r="E358" i="27" s="1"/>
  <c r="E359" i="27" s="1"/>
  <c r="E360" i="27" s="1"/>
  <c r="E361" i="27" s="1"/>
  <c r="E362" i="27" s="1"/>
  <c r="E363" i="27" s="1"/>
  <c r="E364" i="27" s="1"/>
  <c r="E365" i="27" s="1"/>
  <c r="E366" i="27" s="1"/>
  <c r="E367" i="27" s="1"/>
  <c r="E368" i="27" s="1"/>
  <c r="E369" i="27" s="1"/>
  <c r="E370" i="27" s="1"/>
  <c r="E371" i="27" s="1"/>
  <c r="E372" i="27" s="1"/>
  <c r="E373" i="27" s="1"/>
  <c r="E374" i="27" s="1"/>
  <c r="E375" i="27" s="1"/>
  <c r="E376" i="27" s="1"/>
  <c r="E377" i="27" s="1"/>
  <c r="E378" i="27" s="1"/>
  <c r="E379" i="27" s="1"/>
  <c r="E380" i="27" s="1"/>
  <c r="E381" i="27" s="1"/>
  <c r="E382" i="27" s="1"/>
  <c r="E383" i="27" s="1"/>
  <c r="E384" i="27" s="1"/>
  <c r="E385" i="27" s="1"/>
  <c r="E386" i="27" s="1"/>
  <c r="E387" i="27" s="1"/>
  <c r="E388" i="27" s="1"/>
  <c r="E389" i="27" s="1"/>
  <c r="E390" i="27" s="1"/>
  <c r="E391" i="27" s="1"/>
  <c r="E392" i="27" s="1"/>
  <c r="E393" i="27" s="1"/>
  <c r="E394" i="27" s="1"/>
  <c r="E395" i="27" s="1"/>
  <c r="E396" i="27" s="1"/>
  <c r="E397" i="27" s="1"/>
  <c r="E398" i="27" s="1"/>
  <c r="E399" i="27" s="1"/>
  <c r="E400" i="27" s="1"/>
  <c r="E401" i="27" s="1"/>
  <c r="E402" i="27" s="1"/>
  <c r="E403" i="27" s="1"/>
  <c r="E404" i="27" s="1"/>
  <c r="E405" i="27" s="1"/>
  <c r="E406" i="27" s="1"/>
  <c r="E407" i="27" s="1"/>
  <c r="E408" i="27" s="1"/>
  <c r="E409" i="27" s="1"/>
  <c r="E410" i="27" s="1"/>
  <c r="E411" i="27" s="1"/>
  <c r="E412" i="27" s="1"/>
  <c r="E413" i="27" s="1"/>
  <c r="E414" i="27" s="1"/>
  <c r="E415" i="27" s="1"/>
  <c r="E416" i="27" s="1"/>
  <c r="E417" i="27" s="1"/>
  <c r="E418" i="27" s="1"/>
  <c r="E419" i="27" s="1"/>
  <c r="E420" i="27" s="1"/>
  <c r="E421" i="27" s="1"/>
  <c r="E422" i="27" s="1"/>
  <c r="E423" i="27" s="1"/>
  <c r="E424" i="27" s="1"/>
  <c r="E425" i="27" s="1"/>
  <c r="E426" i="27" s="1"/>
  <c r="E427" i="27" s="1"/>
  <c r="E428" i="27" s="1"/>
  <c r="E429" i="27" s="1"/>
  <c r="E430" i="27" s="1"/>
  <c r="E431" i="27" s="1"/>
  <c r="E432" i="27" s="1"/>
  <c r="E433" i="27" s="1"/>
  <c r="E434" i="27" s="1"/>
  <c r="E435" i="27" s="1"/>
  <c r="E436" i="27" s="1"/>
  <c r="E437" i="27" s="1"/>
  <c r="E438" i="27" s="1"/>
  <c r="E439" i="27" s="1"/>
  <c r="E440" i="27" s="1"/>
  <c r="E441" i="27" s="1"/>
  <c r="E442" i="27" s="1"/>
  <c r="E443" i="27" s="1"/>
  <c r="E444" i="27" s="1"/>
  <c r="E445" i="27" s="1"/>
  <c r="E446" i="27" s="1"/>
  <c r="E447" i="27" s="1"/>
  <c r="E448" i="27" s="1"/>
  <c r="E449" i="27" s="1"/>
  <c r="E450" i="27" s="1"/>
  <c r="E451" i="27" s="1"/>
  <c r="E452" i="27" s="1"/>
  <c r="E453" i="27" s="1"/>
  <c r="E454" i="27" s="1"/>
  <c r="E455" i="27" s="1"/>
  <c r="E456" i="27" s="1"/>
  <c r="E457" i="27" s="1"/>
  <c r="E458" i="27" s="1"/>
  <c r="E459" i="27" s="1"/>
  <c r="E460" i="27" s="1"/>
  <c r="E461" i="27" s="1"/>
  <c r="E462" i="27" s="1"/>
  <c r="E463" i="27" s="1"/>
  <c r="E464" i="27" s="1"/>
  <c r="E465" i="27" s="1"/>
  <c r="E466" i="27" s="1"/>
  <c r="E467" i="27" s="1"/>
  <c r="E468" i="27" s="1"/>
  <c r="E469" i="27" s="1"/>
  <c r="E470" i="27" s="1"/>
  <c r="E471" i="27" s="1"/>
  <c r="E472" i="27" s="1"/>
  <c r="E473" i="27" s="1"/>
  <c r="E474" i="27" s="1"/>
  <c r="E475" i="27" s="1"/>
  <c r="E476" i="27" s="1"/>
  <c r="E477" i="27" s="1"/>
  <c r="E478" i="27" s="1"/>
  <c r="E479" i="27" s="1"/>
  <c r="E480" i="27" s="1"/>
  <c r="E481" i="27" s="1"/>
  <c r="E482" i="27" s="1"/>
  <c r="E483" i="27" s="1"/>
  <c r="E484" i="27" s="1"/>
  <c r="E485" i="27" s="1"/>
  <c r="E486" i="27" s="1"/>
  <c r="E487" i="27" s="1"/>
  <c r="E488" i="27" s="1"/>
  <c r="E489" i="27" s="1"/>
  <c r="E490" i="27" s="1"/>
  <c r="E491" i="27" s="1"/>
  <c r="E492" i="27" s="1"/>
  <c r="E493" i="27" s="1"/>
  <c r="E494" i="27" s="1"/>
  <c r="E495" i="27" s="1"/>
  <c r="E496" i="27" s="1"/>
  <c r="E497" i="27" s="1"/>
  <c r="E498" i="27" s="1"/>
  <c r="E499" i="27" s="1"/>
  <c r="E500" i="27" s="1"/>
  <c r="E501" i="27" s="1"/>
  <c r="J1" i="27" s="1"/>
  <c r="F11" i="1" s="1"/>
  <c r="E36" i="41"/>
  <c r="F113" i="14"/>
  <c r="E37" i="41" l="1"/>
  <c r="E4" i="26"/>
  <c r="E5" i="26" s="1"/>
  <c r="E6" i="26" s="1"/>
  <c r="E7" i="26" s="1"/>
  <c r="E8" i="26" s="1"/>
  <c r="E9" i="26" s="1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10" i="26" s="1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E227" i="26" s="1"/>
  <c r="E228" i="26" s="1"/>
  <c r="E229" i="26" s="1"/>
  <c r="E230" i="26" s="1"/>
  <c r="E231" i="26" s="1"/>
  <c r="E232" i="26" s="1"/>
  <c r="E233" i="26" s="1"/>
  <c r="E234" i="26" s="1"/>
  <c r="E235" i="26" s="1"/>
  <c r="E236" i="26" s="1"/>
  <c r="E237" i="26" s="1"/>
  <c r="E238" i="26" s="1"/>
  <c r="E239" i="26" s="1"/>
  <c r="E240" i="26" s="1"/>
  <c r="E241" i="26" s="1"/>
  <c r="E242" i="26" s="1"/>
  <c r="E243" i="26" s="1"/>
  <c r="E244" i="26" s="1"/>
  <c r="E245" i="26" s="1"/>
  <c r="E246" i="26" s="1"/>
  <c r="E247" i="26" s="1"/>
  <c r="E248" i="26" s="1"/>
  <c r="E249" i="26" s="1"/>
  <c r="E250" i="26" s="1"/>
  <c r="E251" i="26" s="1"/>
  <c r="E252" i="26" s="1"/>
  <c r="E253" i="26" s="1"/>
  <c r="E254" i="26" s="1"/>
  <c r="E255" i="26" s="1"/>
  <c r="E256" i="26" s="1"/>
  <c r="E257" i="26" s="1"/>
  <c r="E258" i="26" s="1"/>
  <c r="E259" i="26" s="1"/>
  <c r="E260" i="26" s="1"/>
  <c r="E261" i="26" s="1"/>
  <c r="E262" i="26" s="1"/>
  <c r="E263" i="26" s="1"/>
  <c r="E264" i="26" s="1"/>
  <c r="E265" i="26" s="1"/>
  <c r="E266" i="26" s="1"/>
  <c r="E267" i="26" s="1"/>
  <c r="E268" i="26" s="1"/>
  <c r="E269" i="26" s="1"/>
  <c r="E270" i="26" s="1"/>
  <c r="E271" i="26" s="1"/>
  <c r="E272" i="26" s="1"/>
  <c r="E273" i="26" s="1"/>
  <c r="E274" i="26" s="1"/>
  <c r="E275" i="26" s="1"/>
  <c r="E276" i="26" s="1"/>
  <c r="E277" i="26" s="1"/>
  <c r="E278" i="26" s="1"/>
  <c r="E279" i="26" s="1"/>
  <c r="E280" i="26" s="1"/>
  <c r="E281" i="26" s="1"/>
  <c r="E282" i="26" s="1"/>
  <c r="E283" i="26" s="1"/>
  <c r="E284" i="26" s="1"/>
  <c r="E285" i="26" s="1"/>
  <c r="E286" i="26" s="1"/>
  <c r="E287" i="26" s="1"/>
  <c r="E288" i="26" s="1"/>
  <c r="E289" i="26" s="1"/>
  <c r="E290" i="26" s="1"/>
  <c r="E291" i="26" s="1"/>
  <c r="E292" i="26" s="1"/>
  <c r="E293" i="26" s="1"/>
  <c r="E294" i="26" s="1"/>
  <c r="E295" i="26" s="1"/>
  <c r="E296" i="26" s="1"/>
  <c r="E297" i="26" s="1"/>
  <c r="E298" i="26" s="1"/>
  <c r="E299" i="26" s="1"/>
  <c r="E300" i="26" s="1"/>
  <c r="E301" i="26" s="1"/>
  <c r="E302" i="26" s="1"/>
  <c r="E303" i="26" s="1"/>
  <c r="E304" i="26" s="1"/>
  <c r="E305" i="26" s="1"/>
  <c r="E306" i="26" s="1"/>
  <c r="E307" i="26" s="1"/>
  <c r="E308" i="26" s="1"/>
  <c r="E309" i="26" s="1"/>
  <c r="E310" i="26" s="1"/>
  <c r="E311" i="26" s="1"/>
  <c r="E312" i="26" s="1"/>
  <c r="E313" i="26" s="1"/>
  <c r="E314" i="26" s="1"/>
  <c r="E315" i="26" s="1"/>
  <c r="E316" i="26" s="1"/>
  <c r="E317" i="26" s="1"/>
  <c r="E318" i="26" s="1"/>
  <c r="E319" i="26" s="1"/>
  <c r="E320" i="26" s="1"/>
  <c r="E321" i="26" s="1"/>
  <c r="E322" i="26" s="1"/>
  <c r="E323" i="26" s="1"/>
  <c r="E324" i="26" s="1"/>
  <c r="E325" i="26" s="1"/>
  <c r="E326" i="26" s="1"/>
  <c r="E327" i="26" s="1"/>
  <c r="E328" i="26" s="1"/>
  <c r="E329" i="26" s="1"/>
  <c r="E330" i="26" s="1"/>
  <c r="E331" i="26" s="1"/>
  <c r="E332" i="26" s="1"/>
  <c r="E333" i="26" s="1"/>
  <c r="E334" i="26" s="1"/>
  <c r="E335" i="26" s="1"/>
  <c r="E336" i="26" s="1"/>
  <c r="E337" i="26" s="1"/>
  <c r="E338" i="26" s="1"/>
  <c r="E339" i="26" s="1"/>
  <c r="E340" i="26" s="1"/>
  <c r="E341" i="26" s="1"/>
  <c r="E342" i="26" s="1"/>
  <c r="E343" i="26" s="1"/>
  <c r="E344" i="26" s="1"/>
  <c r="E345" i="26" s="1"/>
  <c r="E346" i="26" s="1"/>
  <c r="E347" i="26" s="1"/>
  <c r="E348" i="26" s="1"/>
  <c r="E349" i="26" s="1"/>
  <c r="E350" i="26" s="1"/>
  <c r="E351" i="26" s="1"/>
  <c r="E352" i="26" s="1"/>
  <c r="E353" i="26" s="1"/>
  <c r="E354" i="26" s="1"/>
  <c r="E355" i="26" s="1"/>
  <c r="E356" i="26" s="1"/>
  <c r="E357" i="26" s="1"/>
  <c r="E358" i="26" s="1"/>
  <c r="E359" i="26" s="1"/>
  <c r="E360" i="26" s="1"/>
  <c r="E361" i="26" s="1"/>
  <c r="E362" i="26" s="1"/>
  <c r="E363" i="26" s="1"/>
  <c r="E364" i="26" s="1"/>
  <c r="E365" i="26" s="1"/>
  <c r="E366" i="26" s="1"/>
  <c r="E367" i="26" s="1"/>
  <c r="E368" i="26" s="1"/>
  <c r="E369" i="26" s="1"/>
  <c r="E370" i="26" s="1"/>
  <c r="E371" i="26" s="1"/>
  <c r="E372" i="26" s="1"/>
  <c r="E373" i="26" s="1"/>
  <c r="E374" i="26" s="1"/>
  <c r="E375" i="26" s="1"/>
  <c r="E376" i="26" s="1"/>
  <c r="E377" i="26" s="1"/>
  <c r="E378" i="26" s="1"/>
  <c r="E379" i="26" s="1"/>
  <c r="E380" i="26" s="1"/>
  <c r="E381" i="26" s="1"/>
  <c r="E382" i="26" s="1"/>
  <c r="E383" i="26" s="1"/>
  <c r="E384" i="26" s="1"/>
  <c r="E385" i="26" s="1"/>
  <c r="E386" i="26" s="1"/>
  <c r="E387" i="26" s="1"/>
  <c r="E388" i="26" s="1"/>
  <c r="E389" i="26" s="1"/>
  <c r="E390" i="26" s="1"/>
  <c r="E391" i="26" s="1"/>
  <c r="E392" i="26" s="1"/>
  <c r="E393" i="26" s="1"/>
  <c r="E394" i="26" s="1"/>
  <c r="E395" i="26" s="1"/>
  <c r="E396" i="26" s="1"/>
  <c r="E397" i="26" s="1"/>
  <c r="E398" i="26" s="1"/>
  <c r="E399" i="26" s="1"/>
  <c r="E400" i="26" s="1"/>
  <c r="E401" i="26" s="1"/>
  <c r="E402" i="26" s="1"/>
  <c r="E403" i="26" s="1"/>
  <c r="E404" i="26" s="1"/>
  <c r="E405" i="26" s="1"/>
  <c r="E406" i="26" s="1"/>
  <c r="E407" i="26" s="1"/>
  <c r="E408" i="26" s="1"/>
  <c r="E409" i="26" s="1"/>
  <c r="E410" i="26" s="1"/>
  <c r="E411" i="26" s="1"/>
  <c r="E412" i="26" s="1"/>
  <c r="E413" i="26" s="1"/>
  <c r="E414" i="26" s="1"/>
  <c r="E415" i="26" s="1"/>
  <c r="E416" i="26" s="1"/>
  <c r="E417" i="26" s="1"/>
  <c r="E418" i="26" s="1"/>
  <c r="E419" i="26" s="1"/>
  <c r="E420" i="26" s="1"/>
  <c r="E421" i="26" s="1"/>
  <c r="E422" i="26" s="1"/>
  <c r="E423" i="26" s="1"/>
  <c r="E424" i="26" s="1"/>
  <c r="E425" i="26" s="1"/>
  <c r="E426" i="26" s="1"/>
  <c r="E427" i="26" s="1"/>
  <c r="E428" i="26" s="1"/>
  <c r="E429" i="26" s="1"/>
  <c r="E430" i="26" s="1"/>
  <c r="E431" i="26" s="1"/>
  <c r="E432" i="26" s="1"/>
  <c r="E433" i="26" s="1"/>
  <c r="E434" i="26" s="1"/>
  <c r="E435" i="26" s="1"/>
  <c r="E436" i="26" s="1"/>
  <c r="E437" i="26" s="1"/>
  <c r="E438" i="26" s="1"/>
  <c r="E439" i="26" s="1"/>
  <c r="E440" i="26" s="1"/>
  <c r="E441" i="26" s="1"/>
  <c r="E442" i="26" s="1"/>
  <c r="E443" i="26" s="1"/>
  <c r="E444" i="26" s="1"/>
  <c r="E445" i="26" s="1"/>
  <c r="E446" i="26" s="1"/>
  <c r="E447" i="26" s="1"/>
  <c r="E448" i="26" s="1"/>
  <c r="E449" i="26" s="1"/>
  <c r="E450" i="26" s="1"/>
  <c r="E451" i="26" s="1"/>
  <c r="E452" i="26" s="1"/>
  <c r="E453" i="26" s="1"/>
  <c r="E454" i="26" s="1"/>
  <c r="E455" i="26" s="1"/>
  <c r="E456" i="26" s="1"/>
  <c r="E457" i="26" s="1"/>
  <c r="E458" i="26" s="1"/>
  <c r="E459" i="26" s="1"/>
  <c r="E460" i="26" s="1"/>
  <c r="E461" i="26" s="1"/>
  <c r="E462" i="26" s="1"/>
  <c r="E463" i="26" s="1"/>
  <c r="E464" i="26" s="1"/>
  <c r="E465" i="26" s="1"/>
  <c r="E466" i="26" s="1"/>
  <c r="E467" i="26" s="1"/>
  <c r="E468" i="26" s="1"/>
  <c r="E469" i="26" s="1"/>
  <c r="E470" i="26" s="1"/>
  <c r="E471" i="26" s="1"/>
  <c r="E472" i="26" s="1"/>
  <c r="E473" i="26" s="1"/>
  <c r="E474" i="26" s="1"/>
  <c r="E475" i="26" s="1"/>
  <c r="E476" i="26" s="1"/>
  <c r="E477" i="26" s="1"/>
  <c r="E478" i="26" s="1"/>
  <c r="E479" i="26" s="1"/>
  <c r="E480" i="26" s="1"/>
  <c r="E481" i="26" s="1"/>
  <c r="E482" i="26" s="1"/>
  <c r="E483" i="26" s="1"/>
  <c r="E484" i="26" s="1"/>
  <c r="E485" i="26" s="1"/>
  <c r="E486" i="26" s="1"/>
  <c r="E487" i="26" s="1"/>
  <c r="E488" i="26" s="1"/>
  <c r="E489" i="26" s="1"/>
  <c r="E490" i="26" s="1"/>
  <c r="E491" i="26" s="1"/>
  <c r="E492" i="26" s="1"/>
  <c r="E493" i="26" s="1"/>
  <c r="E494" i="26" s="1"/>
  <c r="E495" i="26" s="1"/>
  <c r="E496" i="26" s="1"/>
  <c r="E497" i="26" s="1"/>
  <c r="E498" i="26" s="1"/>
  <c r="E499" i="26" s="1"/>
  <c r="E500" i="26" s="1"/>
  <c r="I1" i="26" s="1"/>
  <c r="M11" i="1" s="1"/>
  <c r="E3" i="26"/>
  <c r="I2" i="26"/>
  <c r="M12" i="1" s="1"/>
  <c r="E38" i="41" l="1"/>
  <c r="E3" i="25"/>
  <c r="E4" i="25" s="1"/>
  <c r="E5" i="25" s="1"/>
  <c r="E6" i="25" s="1"/>
  <c r="E7" i="25" s="1"/>
  <c r="E8" i="25" s="1"/>
  <c r="E9" i="25" s="1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E210" i="25" s="1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E227" i="25" s="1"/>
  <c r="E228" i="25" s="1"/>
  <c r="E229" i="25" s="1"/>
  <c r="E230" i="25" s="1"/>
  <c r="E231" i="25" s="1"/>
  <c r="E232" i="25" s="1"/>
  <c r="E233" i="25" s="1"/>
  <c r="E234" i="25" s="1"/>
  <c r="E235" i="25" s="1"/>
  <c r="E236" i="25" s="1"/>
  <c r="E237" i="25" s="1"/>
  <c r="E238" i="25" s="1"/>
  <c r="E239" i="25" s="1"/>
  <c r="E240" i="25" s="1"/>
  <c r="E241" i="25" s="1"/>
  <c r="E242" i="25" s="1"/>
  <c r="E243" i="25" s="1"/>
  <c r="E244" i="25" s="1"/>
  <c r="E245" i="25" s="1"/>
  <c r="E246" i="25" s="1"/>
  <c r="E247" i="25" s="1"/>
  <c r="E248" i="25" s="1"/>
  <c r="E249" i="25" s="1"/>
  <c r="E250" i="25" s="1"/>
  <c r="E251" i="25" s="1"/>
  <c r="E252" i="25" s="1"/>
  <c r="E253" i="25" s="1"/>
  <c r="E254" i="25" s="1"/>
  <c r="E255" i="25" s="1"/>
  <c r="E256" i="25" s="1"/>
  <c r="E257" i="25" s="1"/>
  <c r="E258" i="25" s="1"/>
  <c r="E259" i="25" s="1"/>
  <c r="E260" i="25" s="1"/>
  <c r="E261" i="25" s="1"/>
  <c r="E262" i="25" s="1"/>
  <c r="E263" i="25" s="1"/>
  <c r="E264" i="25" s="1"/>
  <c r="E265" i="25" s="1"/>
  <c r="E266" i="25" s="1"/>
  <c r="E267" i="25" s="1"/>
  <c r="E268" i="25" s="1"/>
  <c r="E269" i="25" s="1"/>
  <c r="E270" i="25" s="1"/>
  <c r="E271" i="25" s="1"/>
  <c r="E272" i="25" s="1"/>
  <c r="E273" i="25" s="1"/>
  <c r="E274" i="25" s="1"/>
  <c r="E275" i="25" s="1"/>
  <c r="E276" i="25" s="1"/>
  <c r="E277" i="25" s="1"/>
  <c r="E278" i="25" s="1"/>
  <c r="E279" i="25" s="1"/>
  <c r="E280" i="25" s="1"/>
  <c r="E281" i="25" s="1"/>
  <c r="E282" i="25" s="1"/>
  <c r="E283" i="25" s="1"/>
  <c r="E284" i="25" s="1"/>
  <c r="E285" i="25" s="1"/>
  <c r="E286" i="25" s="1"/>
  <c r="E287" i="25" s="1"/>
  <c r="E288" i="25" s="1"/>
  <c r="E289" i="25" s="1"/>
  <c r="E290" i="25" s="1"/>
  <c r="E291" i="25" s="1"/>
  <c r="E292" i="25" s="1"/>
  <c r="E293" i="25" s="1"/>
  <c r="E294" i="25" s="1"/>
  <c r="E295" i="25" s="1"/>
  <c r="E296" i="25" s="1"/>
  <c r="E297" i="25" s="1"/>
  <c r="E298" i="25" s="1"/>
  <c r="E299" i="25" s="1"/>
  <c r="E300" i="25" s="1"/>
  <c r="E301" i="25" s="1"/>
  <c r="E302" i="25" s="1"/>
  <c r="E303" i="25" s="1"/>
  <c r="E304" i="25" s="1"/>
  <c r="E305" i="25" s="1"/>
  <c r="E306" i="25" s="1"/>
  <c r="E307" i="25" s="1"/>
  <c r="E308" i="25" s="1"/>
  <c r="E309" i="25" s="1"/>
  <c r="E310" i="25" s="1"/>
  <c r="E311" i="25" s="1"/>
  <c r="E312" i="25" s="1"/>
  <c r="E313" i="25" s="1"/>
  <c r="E314" i="25" s="1"/>
  <c r="E315" i="25" s="1"/>
  <c r="E316" i="25" s="1"/>
  <c r="E317" i="25" s="1"/>
  <c r="E318" i="25" s="1"/>
  <c r="E319" i="25" s="1"/>
  <c r="E320" i="25" s="1"/>
  <c r="E321" i="25" s="1"/>
  <c r="E322" i="25" s="1"/>
  <c r="E323" i="25" s="1"/>
  <c r="E324" i="25" s="1"/>
  <c r="E325" i="25" s="1"/>
  <c r="E326" i="25" s="1"/>
  <c r="E327" i="25" s="1"/>
  <c r="E328" i="25" s="1"/>
  <c r="E329" i="25" s="1"/>
  <c r="E330" i="25" s="1"/>
  <c r="E331" i="25" s="1"/>
  <c r="E332" i="25" s="1"/>
  <c r="E333" i="25" s="1"/>
  <c r="E334" i="25" s="1"/>
  <c r="E335" i="25" s="1"/>
  <c r="E336" i="25" s="1"/>
  <c r="E337" i="25" s="1"/>
  <c r="E338" i="25" s="1"/>
  <c r="E339" i="25" s="1"/>
  <c r="E340" i="25" s="1"/>
  <c r="E341" i="25" s="1"/>
  <c r="E342" i="25" s="1"/>
  <c r="E343" i="25" s="1"/>
  <c r="E344" i="25" s="1"/>
  <c r="E345" i="25" s="1"/>
  <c r="E346" i="25" s="1"/>
  <c r="E347" i="25" s="1"/>
  <c r="E348" i="25" s="1"/>
  <c r="E349" i="25" s="1"/>
  <c r="E350" i="25" s="1"/>
  <c r="E351" i="25" s="1"/>
  <c r="E352" i="25" s="1"/>
  <c r="E353" i="25" s="1"/>
  <c r="E354" i="25" s="1"/>
  <c r="E355" i="25" s="1"/>
  <c r="E356" i="25" s="1"/>
  <c r="E357" i="25" s="1"/>
  <c r="E358" i="25" s="1"/>
  <c r="E359" i="25" s="1"/>
  <c r="E360" i="25" s="1"/>
  <c r="E361" i="25" s="1"/>
  <c r="E362" i="25" s="1"/>
  <c r="E363" i="25" s="1"/>
  <c r="E364" i="25" s="1"/>
  <c r="E365" i="25" s="1"/>
  <c r="E366" i="25" s="1"/>
  <c r="E367" i="25" s="1"/>
  <c r="E368" i="25" s="1"/>
  <c r="E369" i="25" s="1"/>
  <c r="E370" i="25" s="1"/>
  <c r="E371" i="25" s="1"/>
  <c r="E372" i="25" s="1"/>
  <c r="E373" i="25" s="1"/>
  <c r="E374" i="25" s="1"/>
  <c r="E375" i="25" s="1"/>
  <c r="E376" i="25" s="1"/>
  <c r="E377" i="25" s="1"/>
  <c r="E378" i="25" s="1"/>
  <c r="E379" i="25" s="1"/>
  <c r="E380" i="25" s="1"/>
  <c r="E381" i="25" s="1"/>
  <c r="E382" i="25" s="1"/>
  <c r="E383" i="25" s="1"/>
  <c r="E384" i="25" s="1"/>
  <c r="E385" i="25" s="1"/>
  <c r="E386" i="25" s="1"/>
  <c r="E387" i="25" s="1"/>
  <c r="E388" i="25" s="1"/>
  <c r="E389" i="25" s="1"/>
  <c r="E390" i="25" s="1"/>
  <c r="E391" i="25" s="1"/>
  <c r="E392" i="25" s="1"/>
  <c r="E393" i="25" s="1"/>
  <c r="E394" i="25" s="1"/>
  <c r="E395" i="25" s="1"/>
  <c r="E396" i="25" s="1"/>
  <c r="E397" i="25" s="1"/>
  <c r="E398" i="25" s="1"/>
  <c r="E399" i="25" s="1"/>
  <c r="E400" i="25" s="1"/>
  <c r="E401" i="25" s="1"/>
  <c r="E402" i="25" s="1"/>
  <c r="E403" i="25" s="1"/>
  <c r="E404" i="25" s="1"/>
  <c r="E405" i="25" s="1"/>
  <c r="E406" i="25" s="1"/>
  <c r="E407" i="25" s="1"/>
  <c r="E408" i="25" s="1"/>
  <c r="E409" i="25" s="1"/>
  <c r="E410" i="25" s="1"/>
  <c r="E411" i="25" s="1"/>
  <c r="E412" i="25" s="1"/>
  <c r="E413" i="25" s="1"/>
  <c r="E414" i="25" s="1"/>
  <c r="E415" i="25" s="1"/>
  <c r="E416" i="25" s="1"/>
  <c r="E417" i="25" s="1"/>
  <c r="E418" i="25" s="1"/>
  <c r="E419" i="25" s="1"/>
  <c r="E420" i="25" s="1"/>
  <c r="E421" i="25" s="1"/>
  <c r="E422" i="25" s="1"/>
  <c r="E423" i="25" s="1"/>
  <c r="E424" i="25" s="1"/>
  <c r="E425" i="25" s="1"/>
  <c r="E426" i="25" s="1"/>
  <c r="E427" i="25" s="1"/>
  <c r="E428" i="25" s="1"/>
  <c r="E429" i="25" s="1"/>
  <c r="E430" i="25" s="1"/>
  <c r="E431" i="25" s="1"/>
  <c r="E432" i="25" s="1"/>
  <c r="E433" i="25" s="1"/>
  <c r="E434" i="25" s="1"/>
  <c r="E435" i="25" s="1"/>
  <c r="E436" i="25" s="1"/>
  <c r="E437" i="25" s="1"/>
  <c r="E438" i="25" s="1"/>
  <c r="E439" i="25" s="1"/>
  <c r="E440" i="25" s="1"/>
  <c r="E441" i="25" s="1"/>
  <c r="E442" i="25" s="1"/>
  <c r="E443" i="25" s="1"/>
  <c r="E444" i="25" s="1"/>
  <c r="E445" i="25" s="1"/>
  <c r="E446" i="25" s="1"/>
  <c r="E447" i="25" s="1"/>
  <c r="E448" i="25" s="1"/>
  <c r="E449" i="25" s="1"/>
  <c r="E450" i="25" s="1"/>
  <c r="E451" i="25" s="1"/>
  <c r="E452" i="25" s="1"/>
  <c r="E453" i="25" s="1"/>
  <c r="E454" i="25" s="1"/>
  <c r="E455" i="25" s="1"/>
  <c r="E456" i="25" s="1"/>
  <c r="E457" i="25" s="1"/>
  <c r="E458" i="25" s="1"/>
  <c r="E459" i="25" s="1"/>
  <c r="E460" i="25" s="1"/>
  <c r="E461" i="25" s="1"/>
  <c r="E462" i="25" s="1"/>
  <c r="E463" i="25" s="1"/>
  <c r="E464" i="25" s="1"/>
  <c r="E465" i="25" s="1"/>
  <c r="E466" i="25" s="1"/>
  <c r="E467" i="25" s="1"/>
  <c r="E468" i="25" s="1"/>
  <c r="E469" i="25" s="1"/>
  <c r="E470" i="25" s="1"/>
  <c r="E471" i="25" s="1"/>
  <c r="E472" i="25" s="1"/>
  <c r="E473" i="25" s="1"/>
  <c r="E474" i="25" s="1"/>
  <c r="E475" i="25" s="1"/>
  <c r="E476" i="25" s="1"/>
  <c r="E477" i="25" s="1"/>
  <c r="E478" i="25" s="1"/>
  <c r="E479" i="25" s="1"/>
  <c r="E480" i="25" s="1"/>
  <c r="E481" i="25" s="1"/>
  <c r="E482" i="25" s="1"/>
  <c r="E483" i="25" s="1"/>
  <c r="E484" i="25" s="1"/>
  <c r="E485" i="25" s="1"/>
  <c r="E486" i="25" s="1"/>
  <c r="E487" i="25" s="1"/>
  <c r="E488" i="25" s="1"/>
  <c r="E489" i="25" s="1"/>
  <c r="E490" i="25" s="1"/>
  <c r="E491" i="25" s="1"/>
  <c r="E492" i="25" s="1"/>
  <c r="E493" i="25" s="1"/>
  <c r="E494" i="25" s="1"/>
  <c r="E495" i="25" s="1"/>
  <c r="E496" i="25" s="1"/>
  <c r="E497" i="25" s="1"/>
  <c r="E498" i="25" s="1"/>
  <c r="E499" i="25" s="1"/>
  <c r="E500" i="25" s="1"/>
  <c r="I1" i="25" s="1"/>
  <c r="F17" i="1" s="1"/>
  <c r="I2" i="25"/>
  <c r="F18" i="1" s="1"/>
  <c r="E3" i="24"/>
  <c r="E4" i="24" s="1"/>
  <c r="E5" i="24" s="1"/>
  <c r="E6" i="24" s="1"/>
  <c r="E7" i="24" s="1"/>
  <c r="E8" i="24" s="1"/>
  <c r="E9" i="24" s="1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E234" i="24" s="1"/>
  <c r="E235" i="24" s="1"/>
  <c r="E236" i="24" s="1"/>
  <c r="E237" i="24" s="1"/>
  <c r="E238" i="24" s="1"/>
  <c r="E239" i="24" s="1"/>
  <c r="E240" i="24" s="1"/>
  <c r="E241" i="24" s="1"/>
  <c r="E242" i="24" s="1"/>
  <c r="E243" i="24" s="1"/>
  <c r="E244" i="24" s="1"/>
  <c r="E245" i="24" s="1"/>
  <c r="E246" i="24" s="1"/>
  <c r="E247" i="24" s="1"/>
  <c r="E248" i="24" s="1"/>
  <c r="E249" i="24" s="1"/>
  <c r="E250" i="24" s="1"/>
  <c r="E251" i="24" s="1"/>
  <c r="E252" i="24" s="1"/>
  <c r="E253" i="24" s="1"/>
  <c r="E254" i="24" s="1"/>
  <c r="E255" i="24" s="1"/>
  <c r="E256" i="24" s="1"/>
  <c r="E257" i="24" s="1"/>
  <c r="E258" i="24" s="1"/>
  <c r="E259" i="24" s="1"/>
  <c r="E260" i="24" s="1"/>
  <c r="E261" i="24" s="1"/>
  <c r="E262" i="24" s="1"/>
  <c r="E263" i="24" s="1"/>
  <c r="E264" i="24" s="1"/>
  <c r="E265" i="24" s="1"/>
  <c r="E266" i="24" s="1"/>
  <c r="E267" i="24" s="1"/>
  <c r="E268" i="24" s="1"/>
  <c r="E269" i="24" s="1"/>
  <c r="E270" i="24" s="1"/>
  <c r="E271" i="24" s="1"/>
  <c r="E272" i="24" s="1"/>
  <c r="E273" i="24" s="1"/>
  <c r="E274" i="24" s="1"/>
  <c r="E275" i="24" s="1"/>
  <c r="E276" i="24" s="1"/>
  <c r="E277" i="24" s="1"/>
  <c r="E278" i="24" s="1"/>
  <c r="E279" i="24" s="1"/>
  <c r="E280" i="24" s="1"/>
  <c r="E281" i="24" s="1"/>
  <c r="E282" i="24" s="1"/>
  <c r="E283" i="24" s="1"/>
  <c r="E284" i="24" s="1"/>
  <c r="E285" i="24" s="1"/>
  <c r="E286" i="24" s="1"/>
  <c r="E287" i="24" s="1"/>
  <c r="E288" i="24" s="1"/>
  <c r="E289" i="24" s="1"/>
  <c r="E290" i="24" s="1"/>
  <c r="E291" i="24" s="1"/>
  <c r="E292" i="24" s="1"/>
  <c r="E293" i="24" s="1"/>
  <c r="E294" i="24" s="1"/>
  <c r="E295" i="24" s="1"/>
  <c r="E296" i="24" s="1"/>
  <c r="E297" i="24" s="1"/>
  <c r="E298" i="24" s="1"/>
  <c r="E299" i="24" s="1"/>
  <c r="E300" i="24" s="1"/>
  <c r="E301" i="24" s="1"/>
  <c r="E302" i="24" s="1"/>
  <c r="E303" i="24" s="1"/>
  <c r="E304" i="24" s="1"/>
  <c r="E305" i="24" s="1"/>
  <c r="E306" i="24" s="1"/>
  <c r="E307" i="24" s="1"/>
  <c r="E308" i="24" s="1"/>
  <c r="E309" i="24" s="1"/>
  <c r="E310" i="24" s="1"/>
  <c r="E311" i="24" s="1"/>
  <c r="E312" i="24" s="1"/>
  <c r="E313" i="24" s="1"/>
  <c r="E314" i="24" s="1"/>
  <c r="E315" i="24" s="1"/>
  <c r="E316" i="24" s="1"/>
  <c r="E317" i="24" s="1"/>
  <c r="E318" i="24" s="1"/>
  <c r="E319" i="24" s="1"/>
  <c r="E320" i="24" s="1"/>
  <c r="E321" i="24" s="1"/>
  <c r="E322" i="24" s="1"/>
  <c r="E323" i="24" s="1"/>
  <c r="E324" i="24" s="1"/>
  <c r="E325" i="24" s="1"/>
  <c r="E326" i="24" s="1"/>
  <c r="E327" i="24" s="1"/>
  <c r="E328" i="24" s="1"/>
  <c r="E329" i="24" s="1"/>
  <c r="E330" i="24" s="1"/>
  <c r="E331" i="24" s="1"/>
  <c r="E332" i="24" s="1"/>
  <c r="E333" i="24" s="1"/>
  <c r="E334" i="24" s="1"/>
  <c r="E335" i="24" s="1"/>
  <c r="E336" i="24" s="1"/>
  <c r="E337" i="24" s="1"/>
  <c r="E338" i="24" s="1"/>
  <c r="E339" i="24" s="1"/>
  <c r="E340" i="24" s="1"/>
  <c r="E341" i="24" s="1"/>
  <c r="E342" i="24" s="1"/>
  <c r="E343" i="24" s="1"/>
  <c r="E344" i="24" s="1"/>
  <c r="E345" i="24" s="1"/>
  <c r="E346" i="24" s="1"/>
  <c r="E347" i="24" s="1"/>
  <c r="E348" i="24" s="1"/>
  <c r="E349" i="24" s="1"/>
  <c r="E350" i="24" s="1"/>
  <c r="E351" i="24" s="1"/>
  <c r="E352" i="24" s="1"/>
  <c r="E353" i="24" s="1"/>
  <c r="E354" i="24" s="1"/>
  <c r="E355" i="24" s="1"/>
  <c r="E356" i="24" s="1"/>
  <c r="E357" i="24" s="1"/>
  <c r="E358" i="24" s="1"/>
  <c r="E359" i="24" s="1"/>
  <c r="E360" i="24" s="1"/>
  <c r="E361" i="24" s="1"/>
  <c r="E362" i="24" s="1"/>
  <c r="E363" i="24" s="1"/>
  <c r="E364" i="24" s="1"/>
  <c r="E365" i="24" s="1"/>
  <c r="E366" i="24" s="1"/>
  <c r="E367" i="24" s="1"/>
  <c r="E368" i="24" s="1"/>
  <c r="E369" i="24" s="1"/>
  <c r="E370" i="24" s="1"/>
  <c r="E371" i="24" s="1"/>
  <c r="E372" i="24" s="1"/>
  <c r="E373" i="24" s="1"/>
  <c r="E374" i="24" s="1"/>
  <c r="E375" i="24" s="1"/>
  <c r="E376" i="24" s="1"/>
  <c r="E377" i="24" s="1"/>
  <c r="E378" i="24" s="1"/>
  <c r="E379" i="24" s="1"/>
  <c r="E380" i="24" s="1"/>
  <c r="E381" i="24" s="1"/>
  <c r="E382" i="24" s="1"/>
  <c r="E383" i="24" s="1"/>
  <c r="E384" i="24" s="1"/>
  <c r="E385" i="24" s="1"/>
  <c r="E386" i="24" s="1"/>
  <c r="E387" i="24" s="1"/>
  <c r="E388" i="24" s="1"/>
  <c r="E389" i="24" s="1"/>
  <c r="E390" i="24" s="1"/>
  <c r="E391" i="24" s="1"/>
  <c r="E392" i="24" s="1"/>
  <c r="E393" i="24" s="1"/>
  <c r="E394" i="24" s="1"/>
  <c r="E395" i="24" s="1"/>
  <c r="E396" i="24" s="1"/>
  <c r="E397" i="24" s="1"/>
  <c r="E398" i="24" s="1"/>
  <c r="E399" i="24" s="1"/>
  <c r="E400" i="24" s="1"/>
  <c r="E401" i="24" s="1"/>
  <c r="E402" i="24" s="1"/>
  <c r="E403" i="24" s="1"/>
  <c r="E404" i="24" s="1"/>
  <c r="E405" i="24" s="1"/>
  <c r="E406" i="24" s="1"/>
  <c r="E407" i="24" s="1"/>
  <c r="E408" i="24" s="1"/>
  <c r="E409" i="24" s="1"/>
  <c r="E410" i="24" s="1"/>
  <c r="E411" i="24" s="1"/>
  <c r="E412" i="24" s="1"/>
  <c r="E413" i="24" s="1"/>
  <c r="E414" i="24" s="1"/>
  <c r="E415" i="24" s="1"/>
  <c r="E416" i="24" s="1"/>
  <c r="E417" i="24" s="1"/>
  <c r="E418" i="24" s="1"/>
  <c r="E419" i="24" s="1"/>
  <c r="E420" i="24" s="1"/>
  <c r="E421" i="24" s="1"/>
  <c r="E422" i="24" s="1"/>
  <c r="E423" i="24" s="1"/>
  <c r="E424" i="24" s="1"/>
  <c r="E425" i="24" s="1"/>
  <c r="E426" i="24" s="1"/>
  <c r="E427" i="24" s="1"/>
  <c r="E428" i="24" s="1"/>
  <c r="E429" i="24" s="1"/>
  <c r="E430" i="24" s="1"/>
  <c r="E431" i="24" s="1"/>
  <c r="E432" i="24" s="1"/>
  <c r="E433" i="24" s="1"/>
  <c r="E434" i="24" s="1"/>
  <c r="E435" i="24" s="1"/>
  <c r="E436" i="24" s="1"/>
  <c r="E437" i="24" s="1"/>
  <c r="E438" i="24" s="1"/>
  <c r="E439" i="24" s="1"/>
  <c r="E440" i="24" s="1"/>
  <c r="E441" i="24" s="1"/>
  <c r="E442" i="24" s="1"/>
  <c r="E443" i="24" s="1"/>
  <c r="E444" i="24" s="1"/>
  <c r="E445" i="24" s="1"/>
  <c r="E446" i="24" s="1"/>
  <c r="E447" i="24" s="1"/>
  <c r="E448" i="24" s="1"/>
  <c r="E449" i="24" s="1"/>
  <c r="E450" i="24" s="1"/>
  <c r="E451" i="24" s="1"/>
  <c r="E452" i="24" s="1"/>
  <c r="E453" i="24" s="1"/>
  <c r="E454" i="24" s="1"/>
  <c r="E455" i="24" s="1"/>
  <c r="E456" i="24" s="1"/>
  <c r="E457" i="24" s="1"/>
  <c r="E458" i="24" s="1"/>
  <c r="E459" i="24" s="1"/>
  <c r="E460" i="24" s="1"/>
  <c r="E461" i="24" s="1"/>
  <c r="E462" i="24" s="1"/>
  <c r="E463" i="24" s="1"/>
  <c r="E464" i="24" s="1"/>
  <c r="E465" i="24" s="1"/>
  <c r="E466" i="24" s="1"/>
  <c r="E467" i="24" s="1"/>
  <c r="E468" i="24" s="1"/>
  <c r="E469" i="24" s="1"/>
  <c r="E470" i="24" s="1"/>
  <c r="E471" i="24" s="1"/>
  <c r="E472" i="24" s="1"/>
  <c r="E473" i="24" s="1"/>
  <c r="E474" i="24" s="1"/>
  <c r="E475" i="24" s="1"/>
  <c r="E476" i="24" s="1"/>
  <c r="E477" i="24" s="1"/>
  <c r="E478" i="24" s="1"/>
  <c r="E479" i="24" s="1"/>
  <c r="E480" i="24" s="1"/>
  <c r="E481" i="24" s="1"/>
  <c r="E482" i="24" s="1"/>
  <c r="E483" i="24" s="1"/>
  <c r="E484" i="24" s="1"/>
  <c r="E485" i="24" s="1"/>
  <c r="E486" i="24" s="1"/>
  <c r="E487" i="24" s="1"/>
  <c r="E488" i="24" s="1"/>
  <c r="E489" i="24" s="1"/>
  <c r="E490" i="24" s="1"/>
  <c r="E491" i="24" s="1"/>
  <c r="E492" i="24" s="1"/>
  <c r="E493" i="24" s="1"/>
  <c r="E494" i="24" s="1"/>
  <c r="E495" i="24" s="1"/>
  <c r="E496" i="24" s="1"/>
  <c r="E497" i="24" s="1"/>
  <c r="E498" i="24" s="1"/>
  <c r="E499" i="24" s="1"/>
  <c r="E500" i="24" s="1"/>
  <c r="I1" i="24" s="1"/>
  <c r="J5" i="1" s="1"/>
  <c r="I2" i="24"/>
  <c r="J6" i="1" s="1"/>
  <c r="E39" i="41" l="1"/>
  <c r="J2" i="23"/>
  <c r="E4" i="23"/>
  <c r="E5" i="23" s="1"/>
  <c r="E6" i="23" s="1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E210" i="23" s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E227" i="23" s="1"/>
  <c r="E228" i="23" s="1"/>
  <c r="E229" i="23" s="1"/>
  <c r="E230" i="23" s="1"/>
  <c r="E231" i="23" s="1"/>
  <c r="E232" i="23" s="1"/>
  <c r="E233" i="23" s="1"/>
  <c r="E234" i="23" s="1"/>
  <c r="E235" i="23" s="1"/>
  <c r="E236" i="23" s="1"/>
  <c r="E237" i="23" s="1"/>
  <c r="E238" i="23" s="1"/>
  <c r="E239" i="23" s="1"/>
  <c r="E240" i="23" s="1"/>
  <c r="E241" i="23" s="1"/>
  <c r="E242" i="23" s="1"/>
  <c r="E243" i="23" s="1"/>
  <c r="E244" i="23" s="1"/>
  <c r="E245" i="23" s="1"/>
  <c r="E246" i="23" s="1"/>
  <c r="E247" i="23" s="1"/>
  <c r="E248" i="23" s="1"/>
  <c r="E249" i="23" s="1"/>
  <c r="E250" i="23" s="1"/>
  <c r="E251" i="23" s="1"/>
  <c r="E252" i="23" s="1"/>
  <c r="E253" i="23" s="1"/>
  <c r="E254" i="23" s="1"/>
  <c r="E255" i="23" s="1"/>
  <c r="E256" i="23" s="1"/>
  <c r="E257" i="23" s="1"/>
  <c r="E258" i="23" s="1"/>
  <c r="E259" i="23" s="1"/>
  <c r="E260" i="23" s="1"/>
  <c r="E261" i="23" s="1"/>
  <c r="E262" i="23" s="1"/>
  <c r="E263" i="23" s="1"/>
  <c r="E264" i="23" s="1"/>
  <c r="E265" i="23" s="1"/>
  <c r="E266" i="23" s="1"/>
  <c r="E267" i="23" s="1"/>
  <c r="E268" i="23" s="1"/>
  <c r="E269" i="23" s="1"/>
  <c r="E270" i="23" s="1"/>
  <c r="E271" i="23" s="1"/>
  <c r="E272" i="23" s="1"/>
  <c r="E273" i="23" s="1"/>
  <c r="E274" i="23" s="1"/>
  <c r="E275" i="23" s="1"/>
  <c r="E276" i="23" s="1"/>
  <c r="E277" i="23" s="1"/>
  <c r="E278" i="23" s="1"/>
  <c r="E279" i="23" s="1"/>
  <c r="E280" i="23" s="1"/>
  <c r="E281" i="23" s="1"/>
  <c r="E282" i="23" s="1"/>
  <c r="E283" i="23" s="1"/>
  <c r="E284" i="23" s="1"/>
  <c r="E285" i="23" s="1"/>
  <c r="E286" i="23" s="1"/>
  <c r="E287" i="23" s="1"/>
  <c r="E288" i="23" s="1"/>
  <c r="E289" i="23" s="1"/>
  <c r="E290" i="23" s="1"/>
  <c r="E291" i="23" s="1"/>
  <c r="E292" i="23" s="1"/>
  <c r="E293" i="23" s="1"/>
  <c r="E294" i="23" s="1"/>
  <c r="E295" i="23" s="1"/>
  <c r="E296" i="23" s="1"/>
  <c r="E297" i="23" s="1"/>
  <c r="E298" i="23" s="1"/>
  <c r="E299" i="23" s="1"/>
  <c r="E300" i="23" s="1"/>
  <c r="E301" i="23" s="1"/>
  <c r="E302" i="23" s="1"/>
  <c r="E303" i="23" s="1"/>
  <c r="E304" i="23" s="1"/>
  <c r="E305" i="23" s="1"/>
  <c r="E306" i="23" s="1"/>
  <c r="E307" i="23" s="1"/>
  <c r="E308" i="23" s="1"/>
  <c r="E309" i="23" s="1"/>
  <c r="E310" i="23" s="1"/>
  <c r="E311" i="23" s="1"/>
  <c r="E312" i="23" s="1"/>
  <c r="E313" i="23" s="1"/>
  <c r="E314" i="23" s="1"/>
  <c r="E315" i="23" s="1"/>
  <c r="E316" i="23" s="1"/>
  <c r="E317" i="23" s="1"/>
  <c r="E318" i="23" s="1"/>
  <c r="E319" i="23" s="1"/>
  <c r="E320" i="23" s="1"/>
  <c r="E321" i="23" s="1"/>
  <c r="E322" i="23" s="1"/>
  <c r="E323" i="23" s="1"/>
  <c r="E324" i="23" s="1"/>
  <c r="E325" i="23" s="1"/>
  <c r="E326" i="23" s="1"/>
  <c r="E327" i="23" s="1"/>
  <c r="E328" i="23" s="1"/>
  <c r="E329" i="23" s="1"/>
  <c r="E330" i="23" s="1"/>
  <c r="E331" i="23" s="1"/>
  <c r="E332" i="23" s="1"/>
  <c r="E333" i="23" s="1"/>
  <c r="E334" i="23" s="1"/>
  <c r="E335" i="23" s="1"/>
  <c r="E336" i="23" s="1"/>
  <c r="E337" i="23" s="1"/>
  <c r="E338" i="23" s="1"/>
  <c r="E339" i="23" s="1"/>
  <c r="E340" i="23" s="1"/>
  <c r="E341" i="23" s="1"/>
  <c r="E342" i="23" s="1"/>
  <c r="E343" i="23" s="1"/>
  <c r="E344" i="23" s="1"/>
  <c r="E345" i="23" s="1"/>
  <c r="E346" i="23" s="1"/>
  <c r="E347" i="23" s="1"/>
  <c r="E348" i="23" s="1"/>
  <c r="E349" i="23" s="1"/>
  <c r="E350" i="23" s="1"/>
  <c r="E351" i="23" s="1"/>
  <c r="E352" i="23" s="1"/>
  <c r="E353" i="23" s="1"/>
  <c r="E354" i="23" s="1"/>
  <c r="E355" i="23" s="1"/>
  <c r="E356" i="23" s="1"/>
  <c r="E357" i="23" s="1"/>
  <c r="E358" i="23" s="1"/>
  <c r="E359" i="23" s="1"/>
  <c r="E360" i="23" s="1"/>
  <c r="E361" i="23" s="1"/>
  <c r="E362" i="23" s="1"/>
  <c r="E363" i="23" s="1"/>
  <c r="E364" i="23" s="1"/>
  <c r="E365" i="23" s="1"/>
  <c r="E366" i="23" s="1"/>
  <c r="E367" i="23" s="1"/>
  <c r="E368" i="23" s="1"/>
  <c r="E369" i="23" s="1"/>
  <c r="E370" i="23" s="1"/>
  <c r="E371" i="23" s="1"/>
  <c r="E372" i="23" s="1"/>
  <c r="E373" i="23" s="1"/>
  <c r="E374" i="23" s="1"/>
  <c r="E375" i="23" s="1"/>
  <c r="E376" i="23" s="1"/>
  <c r="E377" i="23" s="1"/>
  <c r="E378" i="23" s="1"/>
  <c r="E379" i="23" s="1"/>
  <c r="E380" i="23" s="1"/>
  <c r="E381" i="23" s="1"/>
  <c r="E382" i="23" s="1"/>
  <c r="E383" i="23" s="1"/>
  <c r="E384" i="23" s="1"/>
  <c r="E385" i="23" s="1"/>
  <c r="E386" i="23" s="1"/>
  <c r="E387" i="23" s="1"/>
  <c r="E388" i="23" s="1"/>
  <c r="E389" i="23" s="1"/>
  <c r="E390" i="23" s="1"/>
  <c r="E391" i="23" s="1"/>
  <c r="E392" i="23" s="1"/>
  <c r="E393" i="23" s="1"/>
  <c r="E394" i="23" s="1"/>
  <c r="E395" i="23" s="1"/>
  <c r="E396" i="23" s="1"/>
  <c r="E397" i="23" s="1"/>
  <c r="E398" i="23" s="1"/>
  <c r="E399" i="23" s="1"/>
  <c r="E400" i="23" s="1"/>
  <c r="E401" i="23" s="1"/>
  <c r="E402" i="23" s="1"/>
  <c r="E403" i="23" s="1"/>
  <c r="E404" i="23" s="1"/>
  <c r="E405" i="23" s="1"/>
  <c r="E406" i="23" s="1"/>
  <c r="E407" i="23" s="1"/>
  <c r="E408" i="23" s="1"/>
  <c r="E409" i="23" s="1"/>
  <c r="E410" i="23" s="1"/>
  <c r="E411" i="23" s="1"/>
  <c r="E412" i="23" s="1"/>
  <c r="E413" i="23" s="1"/>
  <c r="E414" i="23" s="1"/>
  <c r="E415" i="23" s="1"/>
  <c r="E416" i="23" s="1"/>
  <c r="E417" i="23" s="1"/>
  <c r="E418" i="23" s="1"/>
  <c r="E419" i="23" s="1"/>
  <c r="E420" i="23" s="1"/>
  <c r="E421" i="23" s="1"/>
  <c r="E422" i="23" s="1"/>
  <c r="E423" i="23" s="1"/>
  <c r="E424" i="23" s="1"/>
  <c r="E425" i="23" s="1"/>
  <c r="E426" i="23" s="1"/>
  <c r="E427" i="23" s="1"/>
  <c r="E428" i="23" s="1"/>
  <c r="E429" i="23" s="1"/>
  <c r="E430" i="23" s="1"/>
  <c r="E431" i="23" s="1"/>
  <c r="E432" i="23" s="1"/>
  <c r="E433" i="23" s="1"/>
  <c r="E434" i="23" s="1"/>
  <c r="E435" i="23" s="1"/>
  <c r="E436" i="23" s="1"/>
  <c r="E437" i="23" s="1"/>
  <c r="E438" i="23" s="1"/>
  <c r="E439" i="23" s="1"/>
  <c r="E440" i="23" s="1"/>
  <c r="E441" i="23" s="1"/>
  <c r="E442" i="23" s="1"/>
  <c r="E443" i="23" s="1"/>
  <c r="E444" i="23" s="1"/>
  <c r="E445" i="23" s="1"/>
  <c r="E446" i="23" s="1"/>
  <c r="E447" i="23" s="1"/>
  <c r="E448" i="23" s="1"/>
  <c r="E449" i="23" s="1"/>
  <c r="E450" i="23" s="1"/>
  <c r="E451" i="23" s="1"/>
  <c r="E452" i="23" s="1"/>
  <c r="E453" i="23" s="1"/>
  <c r="E454" i="23" s="1"/>
  <c r="E455" i="23" s="1"/>
  <c r="E456" i="23" s="1"/>
  <c r="E457" i="23" s="1"/>
  <c r="E458" i="23" s="1"/>
  <c r="E459" i="23" s="1"/>
  <c r="E460" i="23" s="1"/>
  <c r="E461" i="23" s="1"/>
  <c r="E462" i="23" s="1"/>
  <c r="E463" i="23" s="1"/>
  <c r="E464" i="23" s="1"/>
  <c r="E465" i="23" s="1"/>
  <c r="E466" i="23" s="1"/>
  <c r="E467" i="23" s="1"/>
  <c r="E468" i="23" s="1"/>
  <c r="E469" i="23" s="1"/>
  <c r="E470" i="23" s="1"/>
  <c r="E471" i="23" s="1"/>
  <c r="E472" i="23" s="1"/>
  <c r="E473" i="23" s="1"/>
  <c r="E474" i="23" s="1"/>
  <c r="E475" i="23" s="1"/>
  <c r="E476" i="23" s="1"/>
  <c r="E477" i="23" s="1"/>
  <c r="E478" i="23" s="1"/>
  <c r="E479" i="23" s="1"/>
  <c r="E480" i="23" s="1"/>
  <c r="E481" i="23" s="1"/>
  <c r="E482" i="23" s="1"/>
  <c r="E483" i="23" s="1"/>
  <c r="E484" i="23" s="1"/>
  <c r="E485" i="23" s="1"/>
  <c r="E486" i="23" s="1"/>
  <c r="E487" i="23" s="1"/>
  <c r="E488" i="23" s="1"/>
  <c r="E489" i="23" s="1"/>
  <c r="E490" i="23" s="1"/>
  <c r="E491" i="23" s="1"/>
  <c r="E492" i="23" s="1"/>
  <c r="E493" i="23" s="1"/>
  <c r="E494" i="23" s="1"/>
  <c r="E495" i="23" s="1"/>
  <c r="E496" i="23" s="1"/>
  <c r="E497" i="23" s="1"/>
  <c r="E498" i="23" s="1"/>
  <c r="E499" i="23" s="1"/>
  <c r="E500" i="23" s="1"/>
  <c r="J1" i="23" s="1"/>
  <c r="E3" i="23"/>
  <c r="E40" i="41" l="1"/>
  <c r="F112" i="14"/>
  <c r="F111" i="14"/>
  <c r="E41" i="41" l="1"/>
  <c r="E4" i="22"/>
  <c r="E5" i="22" s="1"/>
  <c r="E6" i="22" s="1"/>
  <c r="E7" i="22" s="1"/>
  <c r="E8" i="22" s="1"/>
  <c r="E9" i="22" s="1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27" i="22" s="1"/>
  <c r="E228" i="22" s="1"/>
  <c r="E229" i="22" s="1"/>
  <c r="E230" i="22" s="1"/>
  <c r="E231" i="22" s="1"/>
  <c r="E232" i="22" s="1"/>
  <c r="E233" i="22" s="1"/>
  <c r="E234" i="22" s="1"/>
  <c r="E235" i="22" s="1"/>
  <c r="E236" i="22" s="1"/>
  <c r="E237" i="22" s="1"/>
  <c r="E238" i="22" s="1"/>
  <c r="E239" i="22" s="1"/>
  <c r="E240" i="22" s="1"/>
  <c r="E241" i="22" s="1"/>
  <c r="E242" i="22" s="1"/>
  <c r="E243" i="22" s="1"/>
  <c r="E244" i="22" s="1"/>
  <c r="E245" i="22" s="1"/>
  <c r="E246" i="22" s="1"/>
  <c r="E247" i="22" s="1"/>
  <c r="E248" i="22" s="1"/>
  <c r="E249" i="22" s="1"/>
  <c r="E250" i="22" s="1"/>
  <c r="E251" i="22" s="1"/>
  <c r="E252" i="22" s="1"/>
  <c r="E253" i="22" s="1"/>
  <c r="E254" i="22" s="1"/>
  <c r="E255" i="22" s="1"/>
  <c r="E256" i="22" s="1"/>
  <c r="E257" i="22" s="1"/>
  <c r="E258" i="22" s="1"/>
  <c r="E259" i="22" s="1"/>
  <c r="E260" i="22" s="1"/>
  <c r="E261" i="22" s="1"/>
  <c r="E262" i="22" s="1"/>
  <c r="E263" i="22" s="1"/>
  <c r="E264" i="22" s="1"/>
  <c r="E265" i="22" s="1"/>
  <c r="E266" i="22" s="1"/>
  <c r="E267" i="22" s="1"/>
  <c r="E268" i="22" s="1"/>
  <c r="E269" i="22" s="1"/>
  <c r="E270" i="22" s="1"/>
  <c r="E271" i="22" s="1"/>
  <c r="E272" i="22" s="1"/>
  <c r="E273" i="22" s="1"/>
  <c r="E274" i="22" s="1"/>
  <c r="E275" i="22" s="1"/>
  <c r="E276" i="22" s="1"/>
  <c r="E277" i="22" s="1"/>
  <c r="E278" i="22" s="1"/>
  <c r="E279" i="22" s="1"/>
  <c r="E280" i="22" s="1"/>
  <c r="E281" i="22" s="1"/>
  <c r="E282" i="22" s="1"/>
  <c r="E283" i="22" s="1"/>
  <c r="E284" i="22" s="1"/>
  <c r="E285" i="22" s="1"/>
  <c r="E286" i="22" s="1"/>
  <c r="E287" i="22" s="1"/>
  <c r="E288" i="22" s="1"/>
  <c r="E289" i="22" s="1"/>
  <c r="E290" i="22" s="1"/>
  <c r="E291" i="22" s="1"/>
  <c r="E292" i="22" s="1"/>
  <c r="E293" i="22" s="1"/>
  <c r="E294" i="22" s="1"/>
  <c r="E295" i="22" s="1"/>
  <c r="E296" i="22" s="1"/>
  <c r="E297" i="22" s="1"/>
  <c r="E298" i="22" s="1"/>
  <c r="E299" i="22" s="1"/>
  <c r="E300" i="22" s="1"/>
  <c r="E301" i="22" s="1"/>
  <c r="E302" i="22" s="1"/>
  <c r="E303" i="22" s="1"/>
  <c r="E304" i="22" s="1"/>
  <c r="E305" i="22" s="1"/>
  <c r="E306" i="22" s="1"/>
  <c r="E307" i="22" s="1"/>
  <c r="E308" i="22" s="1"/>
  <c r="E309" i="22" s="1"/>
  <c r="E310" i="22" s="1"/>
  <c r="E311" i="22" s="1"/>
  <c r="E312" i="22" s="1"/>
  <c r="E313" i="22" s="1"/>
  <c r="E314" i="22" s="1"/>
  <c r="E315" i="22" s="1"/>
  <c r="E316" i="22" s="1"/>
  <c r="E317" i="22" s="1"/>
  <c r="E318" i="22" s="1"/>
  <c r="E319" i="22" s="1"/>
  <c r="E320" i="22" s="1"/>
  <c r="E321" i="22" s="1"/>
  <c r="E322" i="22" s="1"/>
  <c r="E323" i="22" s="1"/>
  <c r="E324" i="22" s="1"/>
  <c r="E325" i="22" s="1"/>
  <c r="E326" i="22" s="1"/>
  <c r="E327" i="22" s="1"/>
  <c r="E328" i="22" s="1"/>
  <c r="E329" i="22" s="1"/>
  <c r="E330" i="22" s="1"/>
  <c r="E331" i="22" s="1"/>
  <c r="E332" i="22" s="1"/>
  <c r="E333" i="22" s="1"/>
  <c r="E334" i="22" s="1"/>
  <c r="E335" i="22" s="1"/>
  <c r="E336" i="22" s="1"/>
  <c r="E337" i="22" s="1"/>
  <c r="E338" i="22" s="1"/>
  <c r="E339" i="22" s="1"/>
  <c r="E340" i="22" s="1"/>
  <c r="E341" i="22" s="1"/>
  <c r="E342" i="22" s="1"/>
  <c r="E343" i="22" s="1"/>
  <c r="E344" i="22" s="1"/>
  <c r="E345" i="22" s="1"/>
  <c r="E346" i="22" s="1"/>
  <c r="E347" i="22" s="1"/>
  <c r="E348" i="22" s="1"/>
  <c r="E349" i="22" s="1"/>
  <c r="E350" i="22" s="1"/>
  <c r="E351" i="22" s="1"/>
  <c r="E352" i="22" s="1"/>
  <c r="E353" i="22" s="1"/>
  <c r="E354" i="22" s="1"/>
  <c r="E355" i="22" s="1"/>
  <c r="E356" i="22" s="1"/>
  <c r="E357" i="22" s="1"/>
  <c r="E358" i="22" s="1"/>
  <c r="E359" i="22" s="1"/>
  <c r="E360" i="22" s="1"/>
  <c r="E361" i="22" s="1"/>
  <c r="E362" i="22" s="1"/>
  <c r="E363" i="22" s="1"/>
  <c r="E364" i="22" s="1"/>
  <c r="E365" i="22" s="1"/>
  <c r="E366" i="22" s="1"/>
  <c r="E367" i="22" s="1"/>
  <c r="E368" i="22" s="1"/>
  <c r="E369" i="22" s="1"/>
  <c r="E370" i="22" s="1"/>
  <c r="E371" i="22" s="1"/>
  <c r="E372" i="22" s="1"/>
  <c r="E373" i="22" s="1"/>
  <c r="E374" i="22" s="1"/>
  <c r="E375" i="22" s="1"/>
  <c r="E376" i="22" s="1"/>
  <c r="E377" i="22" s="1"/>
  <c r="E378" i="22" s="1"/>
  <c r="E379" i="22" s="1"/>
  <c r="E380" i="22" s="1"/>
  <c r="E381" i="22" s="1"/>
  <c r="E382" i="22" s="1"/>
  <c r="E383" i="22" s="1"/>
  <c r="E384" i="22" s="1"/>
  <c r="E385" i="22" s="1"/>
  <c r="E386" i="22" s="1"/>
  <c r="E387" i="22" s="1"/>
  <c r="E388" i="22" s="1"/>
  <c r="E389" i="22" s="1"/>
  <c r="E390" i="22" s="1"/>
  <c r="E391" i="22" s="1"/>
  <c r="E392" i="22" s="1"/>
  <c r="E393" i="22" s="1"/>
  <c r="E394" i="22" s="1"/>
  <c r="E395" i="22" s="1"/>
  <c r="E396" i="22" s="1"/>
  <c r="E397" i="22" s="1"/>
  <c r="E398" i="22" s="1"/>
  <c r="E399" i="22" s="1"/>
  <c r="E400" i="22" s="1"/>
  <c r="E401" i="22" s="1"/>
  <c r="E402" i="22" s="1"/>
  <c r="E403" i="22" s="1"/>
  <c r="E404" i="22" s="1"/>
  <c r="E405" i="22" s="1"/>
  <c r="E406" i="22" s="1"/>
  <c r="E407" i="22" s="1"/>
  <c r="E408" i="22" s="1"/>
  <c r="E409" i="22" s="1"/>
  <c r="E410" i="22" s="1"/>
  <c r="E411" i="22" s="1"/>
  <c r="E412" i="22" s="1"/>
  <c r="E413" i="22" s="1"/>
  <c r="E414" i="22" s="1"/>
  <c r="E415" i="22" s="1"/>
  <c r="E416" i="22" s="1"/>
  <c r="E417" i="22" s="1"/>
  <c r="E418" i="22" s="1"/>
  <c r="E419" i="22" s="1"/>
  <c r="E420" i="22" s="1"/>
  <c r="E421" i="22" s="1"/>
  <c r="E422" i="22" s="1"/>
  <c r="E423" i="22" s="1"/>
  <c r="E424" i="22" s="1"/>
  <c r="E425" i="22" s="1"/>
  <c r="E426" i="22" s="1"/>
  <c r="E427" i="22" s="1"/>
  <c r="E428" i="22" s="1"/>
  <c r="E429" i="22" s="1"/>
  <c r="E430" i="22" s="1"/>
  <c r="E431" i="22" s="1"/>
  <c r="E432" i="22" s="1"/>
  <c r="E433" i="22" s="1"/>
  <c r="E434" i="22" s="1"/>
  <c r="E435" i="22" s="1"/>
  <c r="E436" i="22" s="1"/>
  <c r="E437" i="22" s="1"/>
  <c r="E438" i="22" s="1"/>
  <c r="E439" i="22" s="1"/>
  <c r="E440" i="22" s="1"/>
  <c r="E441" i="22" s="1"/>
  <c r="E442" i="22" s="1"/>
  <c r="E443" i="22" s="1"/>
  <c r="E444" i="22" s="1"/>
  <c r="E445" i="22" s="1"/>
  <c r="E446" i="22" s="1"/>
  <c r="E447" i="22" s="1"/>
  <c r="E448" i="22" s="1"/>
  <c r="E449" i="22" s="1"/>
  <c r="E450" i="22" s="1"/>
  <c r="E451" i="22" s="1"/>
  <c r="E452" i="22" s="1"/>
  <c r="E453" i="22" s="1"/>
  <c r="E454" i="22" s="1"/>
  <c r="E455" i="22" s="1"/>
  <c r="E456" i="22" s="1"/>
  <c r="E457" i="22" s="1"/>
  <c r="E458" i="22" s="1"/>
  <c r="E459" i="22" s="1"/>
  <c r="E460" i="22" s="1"/>
  <c r="E461" i="22" s="1"/>
  <c r="E462" i="22" s="1"/>
  <c r="E463" i="22" s="1"/>
  <c r="E464" i="22" s="1"/>
  <c r="E465" i="22" s="1"/>
  <c r="E466" i="22" s="1"/>
  <c r="E467" i="22" s="1"/>
  <c r="E468" i="22" s="1"/>
  <c r="E469" i="22" s="1"/>
  <c r="E470" i="22" s="1"/>
  <c r="E471" i="22" s="1"/>
  <c r="E472" i="22" s="1"/>
  <c r="E473" i="22" s="1"/>
  <c r="E474" i="22" s="1"/>
  <c r="E475" i="22" s="1"/>
  <c r="E476" i="22" s="1"/>
  <c r="E477" i="22" s="1"/>
  <c r="E478" i="22" s="1"/>
  <c r="E479" i="22" s="1"/>
  <c r="E480" i="22" s="1"/>
  <c r="E481" i="22" s="1"/>
  <c r="E482" i="22" s="1"/>
  <c r="E483" i="22" s="1"/>
  <c r="E484" i="22" s="1"/>
  <c r="E485" i="22" s="1"/>
  <c r="E486" i="22" s="1"/>
  <c r="E487" i="22" s="1"/>
  <c r="E488" i="22" s="1"/>
  <c r="E489" i="22" s="1"/>
  <c r="E490" i="22" s="1"/>
  <c r="E491" i="22" s="1"/>
  <c r="E492" i="22" s="1"/>
  <c r="E493" i="22" s="1"/>
  <c r="E494" i="22" s="1"/>
  <c r="E495" i="22" s="1"/>
  <c r="E496" i="22" s="1"/>
  <c r="E497" i="22" s="1"/>
  <c r="E498" i="22" s="1"/>
  <c r="E499" i="22" s="1"/>
  <c r="E500" i="22" s="1"/>
  <c r="I1" i="22" s="1"/>
  <c r="E3" i="22"/>
  <c r="I2" i="22"/>
  <c r="E42" i="41" l="1"/>
  <c r="G7" i="11"/>
  <c r="E43" i="41" l="1"/>
  <c r="E3" i="21"/>
  <c r="E4" i="21" s="1"/>
  <c r="E5" i="21" s="1"/>
  <c r="E6" i="21" s="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I2" i="21"/>
  <c r="D6" i="1" s="1"/>
  <c r="E3" i="20"/>
  <c r="E4" i="20" s="1"/>
  <c r="E5" i="20" s="1"/>
  <c r="E6" i="20" s="1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E227" i="20" s="1"/>
  <c r="E228" i="20" s="1"/>
  <c r="E229" i="20" s="1"/>
  <c r="E230" i="20" s="1"/>
  <c r="E231" i="20" s="1"/>
  <c r="E232" i="20" s="1"/>
  <c r="E233" i="20" s="1"/>
  <c r="E234" i="20" s="1"/>
  <c r="E235" i="20" s="1"/>
  <c r="E236" i="20" s="1"/>
  <c r="E237" i="20" s="1"/>
  <c r="E238" i="20" s="1"/>
  <c r="E239" i="20" s="1"/>
  <c r="E240" i="20" s="1"/>
  <c r="E241" i="20" s="1"/>
  <c r="E242" i="20" s="1"/>
  <c r="E243" i="20" s="1"/>
  <c r="E244" i="20" s="1"/>
  <c r="E245" i="20" s="1"/>
  <c r="E246" i="20" s="1"/>
  <c r="E247" i="20" s="1"/>
  <c r="E248" i="20" s="1"/>
  <c r="E249" i="20" s="1"/>
  <c r="E250" i="20" s="1"/>
  <c r="E251" i="20" s="1"/>
  <c r="E252" i="20" s="1"/>
  <c r="E253" i="20" s="1"/>
  <c r="E254" i="20" s="1"/>
  <c r="E255" i="20" s="1"/>
  <c r="E256" i="20" s="1"/>
  <c r="E257" i="20" s="1"/>
  <c r="E258" i="20" s="1"/>
  <c r="E259" i="20" s="1"/>
  <c r="E260" i="20" s="1"/>
  <c r="E261" i="20" s="1"/>
  <c r="E262" i="20" s="1"/>
  <c r="E263" i="20" s="1"/>
  <c r="E264" i="20" s="1"/>
  <c r="E265" i="20" s="1"/>
  <c r="E266" i="20" s="1"/>
  <c r="E267" i="20" s="1"/>
  <c r="E268" i="20" s="1"/>
  <c r="E269" i="20" s="1"/>
  <c r="E270" i="20" s="1"/>
  <c r="E271" i="20" s="1"/>
  <c r="E272" i="20" s="1"/>
  <c r="E273" i="20" s="1"/>
  <c r="E274" i="20" s="1"/>
  <c r="E275" i="20" s="1"/>
  <c r="E276" i="20" s="1"/>
  <c r="E277" i="20" s="1"/>
  <c r="E278" i="20" s="1"/>
  <c r="E279" i="20" s="1"/>
  <c r="E280" i="20" s="1"/>
  <c r="E281" i="20" s="1"/>
  <c r="E282" i="20" s="1"/>
  <c r="E283" i="20" s="1"/>
  <c r="E284" i="20" s="1"/>
  <c r="E285" i="20" s="1"/>
  <c r="E286" i="20" s="1"/>
  <c r="E287" i="20" s="1"/>
  <c r="E288" i="20" s="1"/>
  <c r="E289" i="20" s="1"/>
  <c r="E290" i="20" s="1"/>
  <c r="E291" i="20" s="1"/>
  <c r="E292" i="20" s="1"/>
  <c r="E293" i="20" s="1"/>
  <c r="E294" i="20" s="1"/>
  <c r="E295" i="20" s="1"/>
  <c r="E296" i="20" s="1"/>
  <c r="E297" i="20" s="1"/>
  <c r="E298" i="20" s="1"/>
  <c r="E299" i="20" s="1"/>
  <c r="E300" i="20" s="1"/>
  <c r="E301" i="20" s="1"/>
  <c r="E302" i="20" s="1"/>
  <c r="E303" i="20" s="1"/>
  <c r="E304" i="20" s="1"/>
  <c r="E305" i="20" s="1"/>
  <c r="E306" i="20" s="1"/>
  <c r="E307" i="20" s="1"/>
  <c r="E308" i="20" s="1"/>
  <c r="E309" i="20" s="1"/>
  <c r="E310" i="20" s="1"/>
  <c r="E311" i="20" s="1"/>
  <c r="E312" i="20" s="1"/>
  <c r="E313" i="20" s="1"/>
  <c r="E314" i="20" s="1"/>
  <c r="E315" i="20" s="1"/>
  <c r="E316" i="20" s="1"/>
  <c r="E317" i="20" s="1"/>
  <c r="E318" i="20" s="1"/>
  <c r="E319" i="20" s="1"/>
  <c r="E320" i="20" s="1"/>
  <c r="E321" i="20" s="1"/>
  <c r="E322" i="20" s="1"/>
  <c r="E323" i="20" s="1"/>
  <c r="E324" i="20" s="1"/>
  <c r="E325" i="20" s="1"/>
  <c r="E326" i="20" s="1"/>
  <c r="E327" i="20" s="1"/>
  <c r="E328" i="20" s="1"/>
  <c r="E329" i="20" s="1"/>
  <c r="E330" i="20" s="1"/>
  <c r="E331" i="20" s="1"/>
  <c r="E332" i="20" s="1"/>
  <c r="E333" i="20" s="1"/>
  <c r="E334" i="20" s="1"/>
  <c r="E335" i="20" s="1"/>
  <c r="E336" i="20" s="1"/>
  <c r="E337" i="20" s="1"/>
  <c r="E338" i="20" s="1"/>
  <c r="E339" i="20" s="1"/>
  <c r="E340" i="20" s="1"/>
  <c r="E341" i="20" s="1"/>
  <c r="E342" i="20" s="1"/>
  <c r="E343" i="20" s="1"/>
  <c r="E344" i="20" s="1"/>
  <c r="E345" i="20" s="1"/>
  <c r="E346" i="20" s="1"/>
  <c r="E347" i="20" s="1"/>
  <c r="E348" i="20" s="1"/>
  <c r="E349" i="20" s="1"/>
  <c r="E350" i="20" s="1"/>
  <c r="E351" i="20" s="1"/>
  <c r="E352" i="20" s="1"/>
  <c r="E353" i="20" s="1"/>
  <c r="E354" i="20" s="1"/>
  <c r="E355" i="20" s="1"/>
  <c r="E356" i="20" s="1"/>
  <c r="E357" i="20" s="1"/>
  <c r="E358" i="20" s="1"/>
  <c r="E359" i="20" s="1"/>
  <c r="E360" i="20" s="1"/>
  <c r="E361" i="20" s="1"/>
  <c r="E362" i="20" s="1"/>
  <c r="E363" i="20" s="1"/>
  <c r="E364" i="20" s="1"/>
  <c r="E365" i="20" s="1"/>
  <c r="E366" i="20" s="1"/>
  <c r="E367" i="20" s="1"/>
  <c r="E368" i="20" s="1"/>
  <c r="E369" i="20" s="1"/>
  <c r="E370" i="20" s="1"/>
  <c r="E371" i="20" s="1"/>
  <c r="E372" i="20" s="1"/>
  <c r="E373" i="20" s="1"/>
  <c r="E374" i="20" s="1"/>
  <c r="E375" i="20" s="1"/>
  <c r="E376" i="20" s="1"/>
  <c r="E377" i="20" s="1"/>
  <c r="E378" i="20" s="1"/>
  <c r="E379" i="20" s="1"/>
  <c r="E380" i="20" s="1"/>
  <c r="E381" i="20" s="1"/>
  <c r="E382" i="20" s="1"/>
  <c r="E383" i="20" s="1"/>
  <c r="E384" i="20" s="1"/>
  <c r="E385" i="20" s="1"/>
  <c r="E386" i="20" s="1"/>
  <c r="E387" i="20" s="1"/>
  <c r="E388" i="20" s="1"/>
  <c r="E389" i="20" s="1"/>
  <c r="E390" i="20" s="1"/>
  <c r="E391" i="20" s="1"/>
  <c r="E392" i="20" s="1"/>
  <c r="E393" i="20" s="1"/>
  <c r="E394" i="20" s="1"/>
  <c r="E395" i="20" s="1"/>
  <c r="E396" i="20" s="1"/>
  <c r="E397" i="20" s="1"/>
  <c r="E398" i="20" s="1"/>
  <c r="E399" i="20" s="1"/>
  <c r="E400" i="20" s="1"/>
  <c r="E401" i="20" s="1"/>
  <c r="E402" i="20" s="1"/>
  <c r="E403" i="20" s="1"/>
  <c r="E404" i="20" s="1"/>
  <c r="E405" i="20" s="1"/>
  <c r="E406" i="20" s="1"/>
  <c r="E407" i="20" s="1"/>
  <c r="E408" i="20" s="1"/>
  <c r="E409" i="20" s="1"/>
  <c r="E410" i="20" s="1"/>
  <c r="E411" i="20" s="1"/>
  <c r="E412" i="20" s="1"/>
  <c r="E413" i="20" s="1"/>
  <c r="E414" i="20" s="1"/>
  <c r="E415" i="20" s="1"/>
  <c r="E416" i="20" s="1"/>
  <c r="E417" i="20" s="1"/>
  <c r="E418" i="20" s="1"/>
  <c r="E419" i="20" s="1"/>
  <c r="E420" i="20" s="1"/>
  <c r="E421" i="20" s="1"/>
  <c r="E422" i="20" s="1"/>
  <c r="E423" i="20" s="1"/>
  <c r="E424" i="20" s="1"/>
  <c r="E425" i="20" s="1"/>
  <c r="E426" i="20" s="1"/>
  <c r="E427" i="20" s="1"/>
  <c r="E428" i="20" s="1"/>
  <c r="E429" i="20" s="1"/>
  <c r="E430" i="20" s="1"/>
  <c r="E431" i="20" s="1"/>
  <c r="E432" i="20" s="1"/>
  <c r="E433" i="20" s="1"/>
  <c r="E434" i="20" s="1"/>
  <c r="E435" i="20" s="1"/>
  <c r="E436" i="20" s="1"/>
  <c r="E437" i="20" s="1"/>
  <c r="E438" i="20" s="1"/>
  <c r="E439" i="20" s="1"/>
  <c r="E440" i="20" s="1"/>
  <c r="E441" i="20" s="1"/>
  <c r="E442" i="20" s="1"/>
  <c r="E443" i="20" s="1"/>
  <c r="E444" i="20" s="1"/>
  <c r="E445" i="20" s="1"/>
  <c r="E446" i="20" s="1"/>
  <c r="E447" i="20" s="1"/>
  <c r="E448" i="20" s="1"/>
  <c r="E449" i="20" s="1"/>
  <c r="E450" i="20" s="1"/>
  <c r="E451" i="20" s="1"/>
  <c r="E452" i="20" s="1"/>
  <c r="E453" i="20" s="1"/>
  <c r="E454" i="20" s="1"/>
  <c r="E455" i="20" s="1"/>
  <c r="E456" i="20" s="1"/>
  <c r="E457" i="20" s="1"/>
  <c r="E458" i="20" s="1"/>
  <c r="E459" i="20" s="1"/>
  <c r="E460" i="20" s="1"/>
  <c r="E461" i="20" s="1"/>
  <c r="E462" i="20" s="1"/>
  <c r="E463" i="20" s="1"/>
  <c r="E464" i="20" s="1"/>
  <c r="E465" i="20" s="1"/>
  <c r="E466" i="20" s="1"/>
  <c r="E467" i="20" s="1"/>
  <c r="E468" i="20" s="1"/>
  <c r="E469" i="20" s="1"/>
  <c r="E470" i="20" s="1"/>
  <c r="E471" i="20" s="1"/>
  <c r="E472" i="20" s="1"/>
  <c r="E473" i="20" s="1"/>
  <c r="E474" i="20" s="1"/>
  <c r="E475" i="20" s="1"/>
  <c r="E476" i="20" s="1"/>
  <c r="E477" i="20" s="1"/>
  <c r="E478" i="20" s="1"/>
  <c r="E479" i="20" s="1"/>
  <c r="E480" i="20" s="1"/>
  <c r="E481" i="20" s="1"/>
  <c r="E482" i="20" s="1"/>
  <c r="E483" i="20" s="1"/>
  <c r="E484" i="20" s="1"/>
  <c r="E485" i="20" s="1"/>
  <c r="E486" i="20" s="1"/>
  <c r="E487" i="20" s="1"/>
  <c r="E488" i="20" s="1"/>
  <c r="E489" i="20" s="1"/>
  <c r="E490" i="20" s="1"/>
  <c r="E491" i="20" s="1"/>
  <c r="E492" i="20" s="1"/>
  <c r="E493" i="20" s="1"/>
  <c r="E494" i="20" s="1"/>
  <c r="E495" i="20" s="1"/>
  <c r="E496" i="20" s="1"/>
  <c r="E497" i="20" s="1"/>
  <c r="E498" i="20" s="1"/>
  <c r="E499" i="20" s="1"/>
  <c r="E500" i="20" s="1"/>
  <c r="I1" i="20" s="1"/>
  <c r="B17" i="1" s="1"/>
  <c r="I2" i="20"/>
  <c r="B18" i="1" s="1"/>
  <c r="E3" i="19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211" i="19" s="1"/>
  <c r="E212" i="19" s="1"/>
  <c r="E213" i="19" s="1"/>
  <c r="E214" i="19" s="1"/>
  <c r="E215" i="19" s="1"/>
  <c r="E216" i="19" s="1"/>
  <c r="E217" i="19" s="1"/>
  <c r="E218" i="19" s="1"/>
  <c r="E219" i="19" s="1"/>
  <c r="E220" i="19" s="1"/>
  <c r="E221" i="19" s="1"/>
  <c r="E222" i="19" s="1"/>
  <c r="E223" i="19" s="1"/>
  <c r="E224" i="19" s="1"/>
  <c r="E225" i="19" s="1"/>
  <c r="E226" i="19" s="1"/>
  <c r="E227" i="19" s="1"/>
  <c r="E228" i="19" s="1"/>
  <c r="E229" i="19" s="1"/>
  <c r="E230" i="19" s="1"/>
  <c r="E231" i="19" s="1"/>
  <c r="E232" i="19" s="1"/>
  <c r="E233" i="19" s="1"/>
  <c r="E234" i="19" s="1"/>
  <c r="E235" i="19" s="1"/>
  <c r="E236" i="19" s="1"/>
  <c r="E237" i="19" s="1"/>
  <c r="E238" i="19" s="1"/>
  <c r="E239" i="19" s="1"/>
  <c r="E240" i="19" s="1"/>
  <c r="E241" i="19" s="1"/>
  <c r="E242" i="19" s="1"/>
  <c r="E243" i="19" s="1"/>
  <c r="E244" i="19" s="1"/>
  <c r="E245" i="19" s="1"/>
  <c r="E246" i="19" s="1"/>
  <c r="E247" i="19" s="1"/>
  <c r="E248" i="19" s="1"/>
  <c r="E249" i="19" s="1"/>
  <c r="E250" i="19" s="1"/>
  <c r="E251" i="19" s="1"/>
  <c r="E252" i="19" s="1"/>
  <c r="E253" i="19" s="1"/>
  <c r="E254" i="19" s="1"/>
  <c r="E255" i="19" s="1"/>
  <c r="E256" i="19" s="1"/>
  <c r="E257" i="19" s="1"/>
  <c r="E258" i="19" s="1"/>
  <c r="E259" i="19" s="1"/>
  <c r="E260" i="19" s="1"/>
  <c r="E261" i="19" s="1"/>
  <c r="E262" i="19" s="1"/>
  <c r="E263" i="19" s="1"/>
  <c r="E264" i="19" s="1"/>
  <c r="E265" i="19" s="1"/>
  <c r="E266" i="19" s="1"/>
  <c r="E267" i="19" s="1"/>
  <c r="E268" i="19" s="1"/>
  <c r="E269" i="19" s="1"/>
  <c r="E270" i="19" s="1"/>
  <c r="E271" i="19" s="1"/>
  <c r="E272" i="19" s="1"/>
  <c r="E273" i="19" s="1"/>
  <c r="E274" i="19" s="1"/>
  <c r="E275" i="19" s="1"/>
  <c r="E276" i="19" s="1"/>
  <c r="E277" i="19" s="1"/>
  <c r="E278" i="19" s="1"/>
  <c r="E279" i="19" s="1"/>
  <c r="E280" i="19" s="1"/>
  <c r="E281" i="19" s="1"/>
  <c r="E282" i="19" s="1"/>
  <c r="E283" i="19" s="1"/>
  <c r="E284" i="19" s="1"/>
  <c r="E285" i="19" s="1"/>
  <c r="E286" i="19" s="1"/>
  <c r="E287" i="19" s="1"/>
  <c r="E288" i="19" s="1"/>
  <c r="E289" i="19" s="1"/>
  <c r="E290" i="19" s="1"/>
  <c r="E291" i="19" s="1"/>
  <c r="E292" i="19" s="1"/>
  <c r="E293" i="19" s="1"/>
  <c r="E294" i="19" s="1"/>
  <c r="E295" i="19" s="1"/>
  <c r="E296" i="19" s="1"/>
  <c r="E297" i="19" s="1"/>
  <c r="E298" i="19" s="1"/>
  <c r="E299" i="19" s="1"/>
  <c r="E300" i="19" s="1"/>
  <c r="E301" i="19" s="1"/>
  <c r="E302" i="19" s="1"/>
  <c r="E303" i="19" s="1"/>
  <c r="E304" i="19" s="1"/>
  <c r="E305" i="19" s="1"/>
  <c r="E306" i="19" s="1"/>
  <c r="E307" i="19" s="1"/>
  <c r="E308" i="19" s="1"/>
  <c r="E309" i="19" s="1"/>
  <c r="E310" i="19" s="1"/>
  <c r="E311" i="19" s="1"/>
  <c r="E312" i="19" s="1"/>
  <c r="E313" i="19" s="1"/>
  <c r="E314" i="19" s="1"/>
  <c r="E315" i="19" s="1"/>
  <c r="E316" i="19" s="1"/>
  <c r="E317" i="19" s="1"/>
  <c r="E318" i="19" s="1"/>
  <c r="E319" i="19" s="1"/>
  <c r="E320" i="19" s="1"/>
  <c r="E321" i="19" s="1"/>
  <c r="E322" i="19" s="1"/>
  <c r="E323" i="19" s="1"/>
  <c r="E324" i="19" s="1"/>
  <c r="E325" i="19" s="1"/>
  <c r="E326" i="19" s="1"/>
  <c r="E327" i="19" s="1"/>
  <c r="E328" i="19" s="1"/>
  <c r="E329" i="19" s="1"/>
  <c r="E330" i="19" s="1"/>
  <c r="E331" i="19" s="1"/>
  <c r="E332" i="19" s="1"/>
  <c r="E333" i="19" s="1"/>
  <c r="E334" i="19" s="1"/>
  <c r="E335" i="19" s="1"/>
  <c r="E336" i="19" s="1"/>
  <c r="E337" i="19" s="1"/>
  <c r="E338" i="19" s="1"/>
  <c r="E339" i="19" s="1"/>
  <c r="E340" i="19" s="1"/>
  <c r="E341" i="19" s="1"/>
  <c r="E342" i="19" s="1"/>
  <c r="E343" i="19" s="1"/>
  <c r="E344" i="19" s="1"/>
  <c r="E345" i="19" s="1"/>
  <c r="E346" i="19" s="1"/>
  <c r="E347" i="19" s="1"/>
  <c r="E348" i="19" s="1"/>
  <c r="E349" i="19" s="1"/>
  <c r="E350" i="19" s="1"/>
  <c r="E351" i="19" s="1"/>
  <c r="E352" i="19" s="1"/>
  <c r="E353" i="19" s="1"/>
  <c r="E354" i="19" s="1"/>
  <c r="E355" i="19" s="1"/>
  <c r="E356" i="19" s="1"/>
  <c r="E357" i="19" s="1"/>
  <c r="E358" i="19" s="1"/>
  <c r="E359" i="19" s="1"/>
  <c r="E360" i="19" s="1"/>
  <c r="E361" i="19" s="1"/>
  <c r="E362" i="19" s="1"/>
  <c r="E363" i="19" s="1"/>
  <c r="E364" i="19" s="1"/>
  <c r="E365" i="19" s="1"/>
  <c r="E366" i="19" s="1"/>
  <c r="E367" i="19" s="1"/>
  <c r="E368" i="19" s="1"/>
  <c r="E369" i="19" s="1"/>
  <c r="E370" i="19" s="1"/>
  <c r="E371" i="19" s="1"/>
  <c r="E372" i="19" s="1"/>
  <c r="E373" i="19" s="1"/>
  <c r="E374" i="19" s="1"/>
  <c r="E375" i="19" s="1"/>
  <c r="E376" i="19" s="1"/>
  <c r="E377" i="19" s="1"/>
  <c r="E378" i="19" s="1"/>
  <c r="E379" i="19" s="1"/>
  <c r="E380" i="19" s="1"/>
  <c r="E381" i="19" s="1"/>
  <c r="E382" i="19" s="1"/>
  <c r="E383" i="19" s="1"/>
  <c r="E384" i="19" s="1"/>
  <c r="E385" i="19" s="1"/>
  <c r="E386" i="19" s="1"/>
  <c r="E387" i="19" s="1"/>
  <c r="E388" i="19" s="1"/>
  <c r="E389" i="19" s="1"/>
  <c r="E390" i="19" s="1"/>
  <c r="E391" i="19" s="1"/>
  <c r="E392" i="19" s="1"/>
  <c r="E393" i="19" s="1"/>
  <c r="E394" i="19" s="1"/>
  <c r="E395" i="19" s="1"/>
  <c r="E396" i="19" s="1"/>
  <c r="E397" i="19" s="1"/>
  <c r="E398" i="19" s="1"/>
  <c r="E399" i="19" s="1"/>
  <c r="E400" i="19" s="1"/>
  <c r="E401" i="19" s="1"/>
  <c r="E402" i="19" s="1"/>
  <c r="E403" i="19" s="1"/>
  <c r="E404" i="19" s="1"/>
  <c r="E405" i="19" s="1"/>
  <c r="E406" i="19" s="1"/>
  <c r="E407" i="19" s="1"/>
  <c r="E408" i="19" s="1"/>
  <c r="E409" i="19" s="1"/>
  <c r="E410" i="19" s="1"/>
  <c r="E411" i="19" s="1"/>
  <c r="E412" i="19" s="1"/>
  <c r="E413" i="19" s="1"/>
  <c r="E414" i="19" s="1"/>
  <c r="E415" i="19" s="1"/>
  <c r="E416" i="19" s="1"/>
  <c r="E417" i="19" s="1"/>
  <c r="E418" i="19" s="1"/>
  <c r="E419" i="19" s="1"/>
  <c r="E420" i="19" s="1"/>
  <c r="E421" i="19" s="1"/>
  <c r="E422" i="19" s="1"/>
  <c r="E423" i="19" s="1"/>
  <c r="E424" i="19" s="1"/>
  <c r="E425" i="19" s="1"/>
  <c r="E426" i="19" s="1"/>
  <c r="E427" i="19" s="1"/>
  <c r="E428" i="19" s="1"/>
  <c r="E429" i="19" s="1"/>
  <c r="E430" i="19" s="1"/>
  <c r="E431" i="19" s="1"/>
  <c r="E432" i="19" s="1"/>
  <c r="E433" i="19" s="1"/>
  <c r="E434" i="19" s="1"/>
  <c r="E435" i="19" s="1"/>
  <c r="E436" i="19" s="1"/>
  <c r="E437" i="19" s="1"/>
  <c r="E438" i="19" s="1"/>
  <c r="E439" i="19" s="1"/>
  <c r="E440" i="19" s="1"/>
  <c r="E441" i="19" s="1"/>
  <c r="E442" i="19" s="1"/>
  <c r="E443" i="19" s="1"/>
  <c r="E444" i="19" s="1"/>
  <c r="E445" i="19" s="1"/>
  <c r="E446" i="19" s="1"/>
  <c r="E447" i="19" s="1"/>
  <c r="E448" i="19" s="1"/>
  <c r="E449" i="19" s="1"/>
  <c r="E450" i="19" s="1"/>
  <c r="E451" i="19" s="1"/>
  <c r="E452" i="19" s="1"/>
  <c r="E453" i="19" s="1"/>
  <c r="E454" i="19" s="1"/>
  <c r="E455" i="19" s="1"/>
  <c r="E456" i="19" s="1"/>
  <c r="E457" i="19" s="1"/>
  <c r="E458" i="19" s="1"/>
  <c r="E459" i="19" s="1"/>
  <c r="E460" i="19" s="1"/>
  <c r="E461" i="19" s="1"/>
  <c r="E462" i="19" s="1"/>
  <c r="E463" i="19" s="1"/>
  <c r="E464" i="19" s="1"/>
  <c r="E465" i="19" s="1"/>
  <c r="E466" i="19" s="1"/>
  <c r="E467" i="19" s="1"/>
  <c r="E468" i="19" s="1"/>
  <c r="E469" i="19" s="1"/>
  <c r="E470" i="19" s="1"/>
  <c r="E471" i="19" s="1"/>
  <c r="E472" i="19" s="1"/>
  <c r="E473" i="19" s="1"/>
  <c r="E474" i="19" s="1"/>
  <c r="E475" i="19" s="1"/>
  <c r="E476" i="19" s="1"/>
  <c r="E477" i="19" s="1"/>
  <c r="E478" i="19" s="1"/>
  <c r="E479" i="19" s="1"/>
  <c r="E480" i="19" s="1"/>
  <c r="E481" i="19" s="1"/>
  <c r="E482" i="19" s="1"/>
  <c r="E483" i="19" s="1"/>
  <c r="E484" i="19" s="1"/>
  <c r="E485" i="19" s="1"/>
  <c r="E486" i="19" s="1"/>
  <c r="E487" i="19" s="1"/>
  <c r="E488" i="19" s="1"/>
  <c r="E489" i="19" s="1"/>
  <c r="E490" i="19" s="1"/>
  <c r="E491" i="19" s="1"/>
  <c r="E492" i="19" s="1"/>
  <c r="E493" i="19" s="1"/>
  <c r="E494" i="19" s="1"/>
  <c r="E495" i="19" s="1"/>
  <c r="E496" i="19" s="1"/>
  <c r="E497" i="19" s="1"/>
  <c r="E498" i="19" s="1"/>
  <c r="E499" i="19" s="1"/>
  <c r="E500" i="19" s="1"/>
  <c r="E44" i="41" l="1"/>
  <c r="I2" i="19"/>
  <c r="D18" i="1" s="1"/>
  <c r="I1" i="19"/>
  <c r="D17" i="1" s="1"/>
  <c r="I2" i="18"/>
  <c r="H12" i="1" s="1"/>
  <c r="E3" i="18"/>
  <c r="E4" i="18" l="1"/>
  <c r="E5" i="18" s="1"/>
  <c r="E6" i="18" s="1"/>
  <c r="E7" i="18" s="1"/>
  <c r="E8" i="18" s="1"/>
  <c r="E9" i="18" s="1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41"/>
  <c r="H4" i="14"/>
  <c r="E45" i="18" l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10" i="18" s="1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27" i="18" s="1"/>
  <c r="E228" i="18" s="1"/>
  <c r="E229" i="18" s="1"/>
  <c r="E230" i="18" s="1"/>
  <c r="E231" i="18" s="1"/>
  <c r="E232" i="18" s="1"/>
  <c r="E233" i="18" s="1"/>
  <c r="E234" i="18" s="1"/>
  <c r="E235" i="18" s="1"/>
  <c r="E236" i="18" s="1"/>
  <c r="E237" i="18" s="1"/>
  <c r="E238" i="18" s="1"/>
  <c r="E239" i="18" s="1"/>
  <c r="E240" i="18" s="1"/>
  <c r="E241" i="18" s="1"/>
  <c r="E242" i="18" s="1"/>
  <c r="E243" i="18" s="1"/>
  <c r="E244" i="18" s="1"/>
  <c r="E245" i="18" s="1"/>
  <c r="E246" i="18" s="1"/>
  <c r="E247" i="18" s="1"/>
  <c r="E248" i="18" s="1"/>
  <c r="E249" i="18" s="1"/>
  <c r="E250" i="18" s="1"/>
  <c r="E251" i="18" s="1"/>
  <c r="E252" i="18" s="1"/>
  <c r="E253" i="18" s="1"/>
  <c r="E254" i="18" s="1"/>
  <c r="E255" i="18" s="1"/>
  <c r="E256" i="18" s="1"/>
  <c r="E257" i="18" s="1"/>
  <c r="E258" i="18" s="1"/>
  <c r="E259" i="18" s="1"/>
  <c r="E260" i="18" s="1"/>
  <c r="E261" i="18" s="1"/>
  <c r="E262" i="18" s="1"/>
  <c r="E263" i="18" s="1"/>
  <c r="E264" i="18" s="1"/>
  <c r="E265" i="18" s="1"/>
  <c r="E266" i="18" s="1"/>
  <c r="E267" i="18" s="1"/>
  <c r="E268" i="18" s="1"/>
  <c r="E269" i="18" s="1"/>
  <c r="E270" i="18" s="1"/>
  <c r="E271" i="18" s="1"/>
  <c r="E272" i="18" s="1"/>
  <c r="E273" i="18" s="1"/>
  <c r="E274" i="18" s="1"/>
  <c r="E275" i="18" s="1"/>
  <c r="E276" i="18" s="1"/>
  <c r="E277" i="18" s="1"/>
  <c r="E278" i="18" s="1"/>
  <c r="E279" i="18" s="1"/>
  <c r="E280" i="18" s="1"/>
  <c r="E281" i="18" s="1"/>
  <c r="E282" i="18" s="1"/>
  <c r="E283" i="18" s="1"/>
  <c r="E284" i="18" s="1"/>
  <c r="E285" i="18" s="1"/>
  <c r="E286" i="18" s="1"/>
  <c r="E287" i="18" s="1"/>
  <c r="E288" i="18" s="1"/>
  <c r="E289" i="18" s="1"/>
  <c r="E290" i="18" s="1"/>
  <c r="E291" i="18" s="1"/>
  <c r="E292" i="18" s="1"/>
  <c r="E293" i="18" s="1"/>
  <c r="E294" i="18" s="1"/>
  <c r="E295" i="18" s="1"/>
  <c r="E296" i="18" s="1"/>
  <c r="E297" i="18" s="1"/>
  <c r="E298" i="18" s="1"/>
  <c r="E299" i="18" s="1"/>
  <c r="E300" i="18" s="1"/>
  <c r="E301" i="18" s="1"/>
  <c r="E302" i="18" s="1"/>
  <c r="E303" i="18" s="1"/>
  <c r="E304" i="18" s="1"/>
  <c r="E305" i="18" s="1"/>
  <c r="E306" i="18" s="1"/>
  <c r="E307" i="18" s="1"/>
  <c r="E308" i="18" s="1"/>
  <c r="E309" i="18" s="1"/>
  <c r="E310" i="18" s="1"/>
  <c r="E311" i="18" s="1"/>
  <c r="E312" i="18" s="1"/>
  <c r="E313" i="18" s="1"/>
  <c r="E314" i="18" s="1"/>
  <c r="E315" i="18" s="1"/>
  <c r="E316" i="18" s="1"/>
  <c r="E317" i="18" s="1"/>
  <c r="E318" i="18" s="1"/>
  <c r="E319" i="18" s="1"/>
  <c r="E320" i="18" s="1"/>
  <c r="E321" i="18" s="1"/>
  <c r="E322" i="18" s="1"/>
  <c r="E323" i="18" s="1"/>
  <c r="E324" i="18" s="1"/>
  <c r="E325" i="18" s="1"/>
  <c r="E326" i="18" s="1"/>
  <c r="E327" i="18" s="1"/>
  <c r="E328" i="18" s="1"/>
  <c r="E329" i="18" s="1"/>
  <c r="E330" i="18" s="1"/>
  <c r="E331" i="18" s="1"/>
  <c r="E332" i="18" s="1"/>
  <c r="E333" i="18" s="1"/>
  <c r="E334" i="18" s="1"/>
  <c r="E335" i="18" s="1"/>
  <c r="E336" i="18" s="1"/>
  <c r="E337" i="18" s="1"/>
  <c r="E338" i="18" s="1"/>
  <c r="E339" i="18" s="1"/>
  <c r="E340" i="18" s="1"/>
  <c r="E341" i="18" s="1"/>
  <c r="E342" i="18" s="1"/>
  <c r="E343" i="18" s="1"/>
  <c r="E344" i="18" s="1"/>
  <c r="E345" i="18" s="1"/>
  <c r="E346" i="18" s="1"/>
  <c r="E347" i="18" s="1"/>
  <c r="E348" i="18" s="1"/>
  <c r="E349" i="18" s="1"/>
  <c r="E350" i="18" s="1"/>
  <c r="E351" i="18" s="1"/>
  <c r="E352" i="18" s="1"/>
  <c r="E353" i="18" s="1"/>
  <c r="E354" i="18" s="1"/>
  <c r="E355" i="18" s="1"/>
  <c r="E356" i="18" s="1"/>
  <c r="E357" i="18" s="1"/>
  <c r="E358" i="18" s="1"/>
  <c r="E359" i="18" s="1"/>
  <c r="E360" i="18" s="1"/>
  <c r="E361" i="18" s="1"/>
  <c r="E362" i="18" s="1"/>
  <c r="E363" i="18" s="1"/>
  <c r="E364" i="18" s="1"/>
  <c r="E365" i="18" s="1"/>
  <c r="E366" i="18" s="1"/>
  <c r="E367" i="18" s="1"/>
  <c r="E368" i="18" s="1"/>
  <c r="E369" i="18" s="1"/>
  <c r="E370" i="18" s="1"/>
  <c r="E371" i="18" s="1"/>
  <c r="E372" i="18" s="1"/>
  <c r="E373" i="18" s="1"/>
  <c r="E374" i="18" s="1"/>
  <c r="E375" i="18" s="1"/>
  <c r="E376" i="18" s="1"/>
  <c r="E377" i="18" s="1"/>
  <c r="E378" i="18" s="1"/>
  <c r="E379" i="18" s="1"/>
  <c r="E380" i="18" s="1"/>
  <c r="E381" i="18" s="1"/>
  <c r="E382" i="18" s="1"/>
  <c r="E383" i="18" s="1"/>
  <c r="E384" i="18" s="1"/>
  <c r="E385" i="18" s="1"/>
  <c r="E386" i="18" s="1"/>
  <c r="E387" i="18" s="1"/>
  <c r="E388" i="18" s="1"/>
  <c r="E389" i="18" s="1"/>
  <c r="E390" i="18" s="1"/>
  <c r="E391" i="18" s="1"/>
  <c r="E392" i="18" s="1"/>
  <c r="E393" i="18" s="1"/>
  <c r="E394" i="18" s="1"/>
  <c r="E395" i="18" s="1"/>
  <c r="E396" i="18" s="1"/>
  <c r="E397" i="18" s="1"/>
  <c r="E398" i="18" s="1"/>
  <c r="E399" i="18" s="1"/>
  <c r="E400" i="18" s="1"/>
  <c r="E401" i="18" s="1"/>
  <c r="E402" i="18" s="1"/>
  <c r="E403" i="18" s="1"/>
  <c r="E404" i="18" s="1"/>
  <c r="E405" i="18" s="1"/>
  <c r="E406" i="18" s="1"/>
  <c r="E407" i="18" s="1"/>
  <c r="E408" i="18" s="1"/>
  <c r="E409" i="18" s="1"/>
  <c r="E410" i="18" s="1"/>
  <c r="E411" i="18" s="1"/>
  <c r="E412" i="18" s="1"/>
  <c r="E413" i="18" s="1"/>
  <c r="E414" i="18" s="1"/>
  <c r="E415" i="18" s="1"/>
  <c r="E416" i="18" s="1"/>
  <c r="E417" i="18" s="1"/>
  <c r="E418" i="18" s="1"/>
  <c r="E419" i="18" s="1"/>
  <c r="E420" i="18" s="1"/>
  <c r="E421" i="18" s="1"/>
  <c r="E422" i="18" s="1"/>
  <c r="E423" i="18" s="1"/>
  <c r="E424" i="18" s="1"/>
  <c r="E425" i="18" s="1"/>
  <c r="E426" i="18" s="1"/>
  <c r="E427" i="18" s="1"/>
  <c r="E428" i="18" s="1"/>
  <c r="E429" i="18" s="1"/>
  <c r="E430" i="18" s="1"/>
  <c r="E431" i="18" s="1"/>
  <c r="E432" i="18" s="1"/>
  <c r="E433" i="18" s="1"/>
  <c r="E434" i="18" s="1"/>
  <c r="E435" i="18" s="1"/>
  <c r="E436" i="18" s="1"/>
  <c r="E437" i="18" s="1"/>
  <c r="E438" i="18" s="1"/>
  <c r="E439" i="18" s="1"/>
  <c r="E440" i="18" s="1"/>
  <c r="E441" i="18" s="1"/>
  <c r="E442" i="18" s="1"/>
  <c r="E443" i="18" s="1"/>
  <c r="E444" i="18" s="1"/>
  <c r="E445" i="18" s="1"/>
  <c r="E446" i="18" s="1"/>
  <c r="E447" i="18" s="1"/>
  <c r="E448" i="18" s="1"/>
  <c r="E449" i="18" s="1"/>
  <c r="E450" i="18" s="1"/>
  <c r="E451" i="18" s="1"/>
  <c r="E452" i="18" s="1"/>
  <c r="E453" i="18" s="1"/>
  <c r="E454" i="18" s="1"/>
  <c r="E455" i="18" s="1"/>
  <c r="E456" i="18" s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I1" i="18" s="1"/>
  <c r="H11" i="1" s="1"/>
  <c r="E46" i="41"/>
  <c r="J2" i="9"/>
  <c r="E47" i="41" l="1"/>
  <c r="I2" i="16"/>
  <c r="E3" i="16"/>
  <c r="E4" i="16" s="1"/>
  <c r="E5" i="16" s="1"/>
  <c r="E6" i="16" s="1"/>
  <c r="E7" i="16" s="1"/>
  <c r="E8" i="16" s="1"/>
  <c r="I2" i="15"/>
  <c r="B25" i="1" s="1"/>
  <c r="L2" i="14"/>
  <c r="E4" i="15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F29" i="15" s="1"/>
  <c r="H5" i="14"/>
  <c r="H6" i="14" s="1"/>
  <c r="H7" i="14" s="1"/>
  <c r="H8" i="14" s="1"/>
  <c r="H9" i="14" s="1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21" i="14" s="1"/>
  <c r="E48" i="41" l="1"/>
  <c r="N25" i="1"/>
  <c r="E9" i="16"/>
  <c r="G8" i="16"/>
  <c r="H22" i="14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H405" i="14" s="1"/>
  <c r="H406" i="14" s="1"/>
  <c r="H407" i="14" s="1"/>
  <c r="H408" i="14" s="1"/>
  <c r="H409" i="14" s="1"/>
  <c r="H410" i="14" s="1"/>
  <c r="H411" i="14" s="1"/>
  <c r="H412" i="14" s="1"/>
  <c r="H413" i="14" s="1"/>
  <c r="H414" i="14" s="1"/>
  <c r="H415" i="14" s="1"/>
  <c r="H416" i="14" s="1"/>
  <c r="H417" i="14" s="1"/>
  <c r="H418" i="14" s="1"/>
  <c r="H419" i="14" s="1"/>
  <c r="H420" i="14" s="1"/>
  <c r="H421" i="14" s="1"/>
  <c r="H422" i="14" s="1"/>
  <c r="H423" i="14" s="1"/>
  <c r="H424" i="14" s="1"/>
  <c r="H425" i="14" s="1"/>
  <c r="H426" i="14" s="1"/>
  <c r="H427" i="14" s="1"/>
  <c r="H428" i="14" s="1"/>
  <c r="H429" i="14" s="1"/>
  <c r="H430" i="14" s="1"/>
  <c r="H431" i="14" s="1"/>
  <c r="H432" i="14" s="1"/>
  <c r="H433" i="14" s="1"/>
  <c r="H434" i="14" s="1"/>
  <c r="H435" i="14" s="1"/>
  <c r="H436" i="14" s="1"/>
  <c r="H437" i="14" s="1"/>
  <c r="H438" i="14" s="1"/>
  <c r="H439" i="14" s="1"/>
  <c r="H440" i="14" s="1"/>
  <c r="H441" i="14" s="1"/>
  <c r="H442" i="14" s="1"/>
  <c r="H443" i="14" s="1"/>
  <c r="H444" i="14" s="1"/>
  <c r="H445" i="14" s="1"/>
  <c r="H446" i="14" s="1"/>
  <c r="H447" i="14" s="1"/>
  <c r="H448" i="14" s="1"/>
  <c r="H449" i="14" s="1"/>
  <c r="H450" i="14" s="1"/>
  <c r="H451" i="14" s="1"/>
  <c r="H452" i="14" s="1"/>
  <c r="H453" i="14" s="1"/>
  <c r="H454" i="14" s="1"/>
  <c r="H455" i="14" s="1"/>
  <c r="H456" i="14" s="1"/>
  <c r="H457" i="14" s="1"/>
  <c r="H458" i="14" s="1"/>
  <c r="H459" i="14" s="1"/>
  <c r="H460" i="14" s="1"/>
  <c r="H461" i="14" s="1"/>
  <c r="H462" i="14" s="1"/>
  <c r="H463" i="14" s="1"/>
  <c r="H464" i="14" s="1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H478" i="14" s="1"/>
  <c r="H479" i="14" s="1"/>
  <c r="H480" i="14" s="1"/>
  <c r="H481" i="14" s="1"/>
  <c r="H482" i="14" s="1"/>
  <c r="H483" i="14" s="1"/>
  <c r="H484" i="14" s="1"/>
  <c r="H485" i="14" s="1"/>
  <c r="H486" i="14" s="1"/>
  <c r="H487" i="14" s="1"/>
  <c r="H488" i="14" s="1"/>
  <c r="H489" i="14" s="1"/>
  <c r="H490" i="14" s="1"/>
  <c r="H491" i="14" s="1"/>
  <c r="H492" i="14" s="1"/>
  <c r="H493" i="14" s="1"/>
  <c r="H494" i="14" s="1"/>
  <c r="H495" i="14" s="1"/>
  <c r="E5" i="13"/>
  <c r="E6" i="13"/>
  <c r="E7" i="13" s="1"/>
  <c r="E8" i="13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E135" i="13" s="1"/>
  <c r="E136" i="13" s="1"/>
  <c r="E137" i="13" s="1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E166" i="13" s="1"/>
  <c r="E167" i="13" s="1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E197" i="13" s="1"/>
  <c r="E198" i="13" s="1"/>
  <c r="E199" i="13" s="1"/>
  <c r="E200" i="13" s="1"/>
  <c r="E201" i="13" s="1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228" i="13" s="1"/>
  <c r="E229" i="13" s="1"/>
  <c r="E230" i="13" s="1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E259" i="13" s="1"/>
  <c r="E260" i="13" s="1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E290" i="13" s="1"/>
  <c r="E291" i="13" s="1"/>
  <c r="E292" i="13" s="1"/>
  <c r="E293" i="13" s="1"/>
  <c r="E294" i="13" s="1"/>
  <c r="E295" i="13" s="1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321" i="13" s="1"/>
  <c r="E322" i="13" s="1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E352" i="13" s="1"/>
  <c r="E353" i="13" s="1"/>
  <c r="E354" i="13" s="1"/>
  <c r="E355" i="13" s="1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67" i="13" s="1"/>
  <c r="E368" i="13" s="1"/>
  <c r="E369" i="13" s="1"/>
  <c r="E370" i="13" s="1"/>
  <c r="E371" i="13" s="1"/>
  <c r="E372" i="13" s="1"/>
  <c r="E373" i="13" s="1"/>
  <c r="E374" i="13" s="1"/>
  <c r="E375" i="13" s="1"/>
  <c r="E376" i="13" s="1"/>
  <c r="E377" i="13" s="1"/>
  <c r="E378" i="13" s="1"/>
  <c r="E379" i="13" s="1"/>
  <c r="E380" i="13" s="1"/>
  <c r="E381" i="13" s="1"/>
  <c r="E382" i="13" s="1"/>
  <c r="E383" i="13" s="1"/>
  <c r="E384" i="13" s="1"/>
  <c r="E385" i="13" s="1"/>
  <c r="E386" i="13" s="1"/>
  <c r="E387" i="13" s="1"/>
  <c r="E388" i="13" s="1"/>
  <c r="E389" i="13" s="1"/>
  <c r="E390" i="13" s="1"/>
  <c r="E391" i="13" s="1"/>
  <c r="E392" i="13" s="1"/>
  <c r="E393" i="13" s="1"/>
  <c r="E394" i="13" s="1"/>
  <c r="E395" i="13" s="1"/>
  <c r="E396" i="13" s="1"/>
  <c r="E397" i="13" s="1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414" i="13" s="1"/>
  <c r="E415" i="13" s="1"/>
  <c r="E416" i="13" s="1"/>
  <c r="E417" i="13" s="1"/>
  <c r="E418" i="13" s="1"/>
  <c r="E419" i="13" s="1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E439" i="13" s="1"/>
  <c r="E440" i="13" s="1"/>
  <c r="E441" i="13" s="1"/>
  <c r="E442" i="13" s="1"/>
  <c r="E443" i="13" s="1"/>
  <c r="E444" i="13" s="1"/>
  <c r="E445" i="13" s="1"/>
  <c r="E446" i="13" s="1"/>
  <c r="E447" i="13" s="1"/>
  <c r="E448" i="13" s="1"/>
  <c r="E449" i="13" s="1"/>
  <c r="E450" i="13" s="1"/>
  <c r="E451" i="13" s="1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E462" i="13" s="1"/>
  <c r="E463" i="13" s="1"/>
  <c r="E464" i="13" s="1"/>
  <c r="E465" i="13" s="1"/>
  <c r="E466" i="13" s="1"/>
  <c r="E467" i="13" s="1"/>
  <c r="E468" i="13" s="1"/>
  <c r="E469" i="13" s="1"/>
  <c r="E470" i="13" s="1"/>
  <c r="E471" i="13" s="1"/>
  <c r="E472" i="13" s="1"/>
  <c r="E473" i="13" s="1"/>
  <c r="E474" i="13" s="1"/>
  <c r="E475" i="13" s="1"/>
  <c r="E476" i="13" s="1"/>
  <c r="E477" i="13" s="1"/>
  <c r="E478" i="13" s="1"/>
  <c r="E479" i="13" s="1"/>
  <c r="E480" i="13" s="1"/>
  <c r="E481" i="13" s="1"/>
  <c r="E482" i="13" s="1"/>
  <c r="E483" i="13" s="1"/>
  <c r="E484" i="13" s="1"/>
  <c r="E485" i="13" s="1"/>
  <c r="E486" i="13" s="1"/>
  <c r="E487" i="13" s="1"/>
  <c r="E488" i="13" s="1"/>
  <c r="E489" i="13" s="1"/>
  <c r="E490" i="13" s="1"/>
  <c r="E491" i="13" s="1"/>
  <c r="E492" i="13" s="1"/>
  <c r="E493" i="13" s="1"/>
  <c r="E494" i="13" s="1"/>
  <c r="E495" i="13" s="1"/>
  <c r="E496" i="13" s="1"/>
  <c r="E497" i="13" s="1"/>
  <c r="E498" i="13" s="1"/>
  <c r="E499" i="13" s="1"/>
  <c r="E500" i="13" s="1"/>
  <c r="J1" i="13" s="1"/>
  <c r="E4" i="13"/>
  <c r="J2" i="13"/>
  <c r="E3" i="13"/>
  <c r="J2" i="11"/>
  <c r="C6" i="1" s="1"/>
  <c r="E3" i="11"/>
  <c r="E4" i="11" s="1"/>
  <c r="E5" i="11" s="1"/>
  <c r="E6" i="11" s="1"/>
  <c r="E7" i="11" s="1"/>
  <c r="E8" i="11" s="1"/>
  <c r="E9" i="11" s="1"/>
  <c r="E10" i="11" s="1"/>
  <c r="E11" i="11" s="1"/>
  <c r="E12" i="11" s="1"/>
  <c r="E13" i="11" s="1"/>
  <c r="E14" i="11" s="1"/>
  <c r="E15" i="11" s="1"/>
  <c r="E16" i="11" s="1"/>
  <c r="E17" i="11" s="1"/>
  <c r="E18" i="11" s="1"/>
  <c r="E19" i="11" s="1"/>
  <c r="E20" i="11" s="1"/>
  <c r="E21" i="11" s="1"/>
  <c r="E22" i="11" s="1"/>
  <c r="E49" i="41" l="1"/>
  <c r="L1" i="14"/>
  <c r="H8" i="16"/>
  <c r="J8" i="16"/>
  <c r="E10" i="16"/>
  <c r="E11" i="16" s="1"/>
  <c r="G9" i="16"/>
  <c r="E23" i="1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J2" i="10"/>
  <c r="J2" i="8"/>
  <c r="J2" i="6"/>
  <c r="B12" i="1" s="1"/>
  <c r="E445" i="5"/>
  <c r="E446" i="5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J1" i="5" s="1"/>
  <c r="J2" i="5"/>
  <c r="J2" i="3"/>
  <c r="E5" i="3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J1" i="3" s="1"/>
  <c r="I2" i="2"/>
  <c r="E4" i="10"/>
  <c r="E5" i="10" s="1"/>
  <c r="E6" i="10" s="1"/>
  <c r="E7" i="10" s="1"/>
  <c r="E8" i="10" s="1"/>
  <c r="E9" i="10" s="1"/>
  <c r="E10" i="10" s="1"/>
  <c r="E11" i="10" s="1"/>
  <c r="E12" i="10" s="1"/>
  <c r="E13" i="10" s="1"/>
  <c r="E14" i="10" s="1"/>
  <c r="E15" i="10" s="1"/>
  <c r="E16" i="10" s="1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 s="1"/>
  <c r="E120" i="10" s="1"/>
  <c r="E121" i="10" s="1"/>
  <c r="E122" i="10" s="1"/>
  <c r="E123" i="10" s="1"/>
  <c r="E124" i="10" s="1"/>
  <c r="E125" i="10" s="1"/>
  <c r="E126" i="10" s="1"/>
  <c r="E127" i="10" s="1"/>
  <c r="E128" i="10" s="1"/>
  <c r="E129" i="10" s="1"/>
  <c r="E130" i="10" s="1"/>
  <c r="E131" i="10" s="1"/>
  <c r="E132" i="10" s="1"/>
  <c r="E133" i="10" s="1"/>
  <c r="E134" i="10" s="1"/>
  <c r="E135" i="10" s="1"/>
  <c r="E136" i="10" s="1"/>
  <c r="E137" i="10" s="1"/>
  <c r="E138" i="10" s="1"/>
  <c r="E139" i="10" s="1"/>
  <c r="E140" i="10" s="1"/>
  <c r="E141" i="10" s="1"/>
  <c r="E142" i="10" s="1"/>
  <c r="E143" i="10" s="1"/>
  <c r="E144" i="10" s="1"/>
  <c r="E145" i="10" s="1"/>
  <c r="E146" i="10" s="1"/>
  <c r="E147" i="10" s="1"/>
  <c r="E148" i="10" s="1"/>
  <c r="E149" i="10" s="1"/>
  <c r="E150" i="10" s="1"/>
  <c r="E151" i="10" s="1"/>
  <c r="E152" i="10" s="1"/>
  <c r="E153" i="10" s="1"/>
  <c r="E154" i="10" s="1"/>
  <c r="E155" i="10" s="1"/>
  <c r="E156" i="10" s="1"/>
  <c r="E157" i="10" s="1"/>
  <c r="E158" i="10" s="1"/>
  <c r="E159" i="10" s="1"/>
  <c r="E160" i="10" s="1"/>
  <c r="E161" i="10" s="1"/>
  <c r="E162" i="10" s="1"/>
  <c r="E163" i="10" s="1"/>
  <c r="E164" i="10" s="1"/>
  <c r="E165" i="10" s="1"/>
  <c r="E166" i="10" s="1"/>
  <c r="E167" i="10" s="1"/>
  <c r="E168" i="10" s="1"/>
  <c r="E169" i="10" s="1"/>
  <c r="E170" i="10" s="1"/>
  <c r="E171" i="10" s="1"/>
  <c r="E172" i="10" s="1"/>
  <c r="E173" i="10" s="1"/>
  <c r="E174" i="10" s="1"/>
  <c r="E175" i="10" s="1"/>
  <c r="E176" i="10" s="1"/>
  <c r="E177" i="10" s="1"/>
  <c r="E178" i="10" s="1"/>
  <c r="E179" i="10" s="1"/>
  <c r="E180" i="10" s="1"/>
  <c r="E181" i="10" s="1"/>
  <c r="E182" i="10" s="1"/>
  <c r="E183" i="10" s="1"/>
  <c r="E184" i="10" s="1"/>
  <c r="E185" i="10" s="1"/>
  <c r="E186" i="10" s="1"/>
  <c r="E187" i="10" s="1"/>
  <c r="E188" i="10" s="1"/>
  <c r="E189" i="10" s="1"/>
  <c r="E190" i="10" s="1"/>
  <c r="E191" i="10" s="1"/>
  <c r="E192" i="10" s="1"/>
  <c r="E193" i="10" s="1"/>
  <c r="E194" i="10" s="1"/>
  <c r="E195" i="10" s="1"/>
  <c r="E196" i="10" s="1"/>
  <c r="E197" i="10" s="1"/>
  <c r="E198" i="10" s="1"/>
  <c r="E199" i="10" s="1"/>
  <c r="E200" i="10" s="1"/>
  <c r="E201" i="10" s="1"/>
  <c r="E202" i="10" s="1"/>
  <c r="E203" i="10" s="1"/>
  <c r="E204" i="10" s="1"/>
  <c r="E205" i="10" s="1"/>
  <c r="E206" i="10" s="1"/>
  <c r="E207" i="10" s="1"/>
  <c r="E208" i="10" s="1"/>
  <c r="E209" i="10" s="1"/>
  <c r="E210" i="10" s="1"/>
  <c r="E211" i="10" s="1"/>
  <c r="E212" i="10" s="1"/>
  <c r="E213" i="10" s="1"/>
  <c r="E214" i="10" s="1"/>
  <c r="E215" i="10" s="1"/>
  <c r="E216" i="10" s="1"/>
  <c r="E217" i="10" s="1"/>
  <c r="E218" i="10" s="1"/>
  <c r="E219" i="10" s="1"/>
  <c r="E220" i="10" s="1"/>
  <c r="E221" i="10" s="1"/>
  <c r="E222" i="10" s="1"/>
  <c r="E223" i="10" s="1"/>
  <c r="E224" i="10" s="1"/>
  <c r="E225" i="10" s="1"/>
  <c r="E226" i="10" s="1"/>
  <c r="E227" i="10" s="1"/>
  <c r="E228" i="10" s="1"/>
  <c r="E229" i="10" s="1"/>
  <c r="E230" i="10" s="1"/>
  <c r="E231" i="10" s="1"/>
  <c r="E232" i="10" s="1"/>
  <c r="E233" i="10" s="1"/>
  <c r="E234" i="10" s="1"/>
  <c r="E235" i="10" s="1"/>
  <c r="E236" i="10" s="1"/>
  <c r="E237" i="10" s="1"/>
  <c r="E238" i="10" s="1"/>
  <c r="E239" i="10" s="1"/>
  <c r="E240" i="10" s="1"/>
  <c r="E241" i="10" s="1"/>
  <c r="E242" i="10" s="1"/>
  <c r="E243" i="10" s="1"/>
  <c r="E244" i="10" s="1"/>
  <c r="E245" i="10" s="1"/>
  <c r="E246" i="10" s="1"/>
  <c r="E247" i="10" s="1"/>
  <c r="E248" i="10" s="1"/>
  <c r="E249" i="10" s="1"/>
  <c r="E250" i="10" s="1"/>
  <c r="E251" i="10" s="1"/>
  <c r="E252" i="10" s="1"/>
  <c r="E253" i="10" s="1"/>
  <c r="E254" i="10" s="1"/>
  <c r="E255" i="10" s="1"/>
  <c r="E256" i="10" s="1"/>
  <c r="E257" i="10" s="1"/>
  <c r="E258" i="10" s="1"/>
  <c r="E259" i="10" s="1"/>
  <c r="E260" i="10" s="1"/>
  <c r="E261" i="10" s="1"/>
  <c r="E262" i="10" s="1"/>
  <c r="E263" i="10" s="1"/>
  <c r="E264" i="10" s="1"/>
  <c r="E265" i="10" s="1"/>
  <c r="E266" i="10" s="1"/>
  <c r="E267" i="10" s="1"/>
  <c r="E268" i="10" s="1"/>
  <c r="E269" i="10" s="1"/>
  <c r="E270" i="10" s="1"/>
  <c r="E271" i="10" s="1"/>
  <c r="E272" i="10" s="1"/>
  <c r="E273" i="10" s="1"/>
  <c r="E274" i="10" s="1"/>
  <c r="E275" i="10" s="1"/>
  <c r="E276" i="10" s="1"/>
  <c r="E277" i="10" s="1"/>
  <c r="E278" i="10" s="1"/>
  <c r="E279" i="10" s="1"/>
  <c r="E280" i="10" s="1"/>
  <c r="E281" i="10" s="1"/>
  <c r="E282" i="10" s="1"/>
  <c r="E283" i="10" s="1"/>
  <c r="E284" i="10" s="1"/>
  <c r="E285" i="10" s="1"/>
  <c r="E286" i="10" s="1"/>
  <c r="E287" i="10" s="1"/>
  <c r="E288" i="10" s="1"/>
  <c r="E289" i="10" s="1"/>
  <c r="E290" i="10" s="1"/>
  <c r="E291" i="10" s="1"/>
  <c r="E292" i="10" s="1"/>
  <c r="E293" i="10" s="1"/>
  <c r="E294" i="10" s="1"/>
  <c r="E295" i="10" s="1"/>
  <c r="E296" i="10" s="1"/>
  <c r="E297" i="10" s="1"/>
  <c r="E298" i="10" s="1"/>
  <c r="E299" i="10" s="1"/>
  <c r="E300" i="10" s="1"/>
  <c r="E301" i="10" s="1"/>
  <c r="E302" i="10" s="1"/>
  <c r="E303" i="10" s="1"/>
  <c r="E304" i="10" s="1"/>
  <c r="E305" i="10" s="1"/>
  <c r="E306" i="10" s="1"/>
  <c r="E307" i="10" s="1"/>
  <c r="E308" i="10" s="1"/>
  <c r="E309" i="10" s="1"/>
  <c r="E310" i="10" s="1"/>
  <c r="E311" i="10" s="1"/>
  <c r="E312" i="10" s="1"/>
  <c r="E313" i="10" s="1"/>
  <c r="E314" i="10" s="1"/>
  <c r="E315" i="10" s="1"/>
  <c r="E316" i="10" s="1"/>
  <c r="E317" i="10" s="1"/>
  <c r="E318" i="10" s="1"/>
  <c r="E319" i="10" s="1"/>
  <c r="E320" i="10" s="1"/>
  <c r="E321" i="10" s="1"/>
  <c r="E322" i="10" s="1"/>
  <c r="E323" i="10" s="1"/>
  <c r="E324" i="10" s="1"/>
  <c r="E325" i="10" s="1"/>
  <c r="E326" i="10" s="1"/>
  <c r="E327" i="10" s="1"/>
  <c r="E328" i="10" s="1"/>
  <c r="E329" i="10" s="1"/>
  <c r="E330" i="10" s="1"/>
  <c r="E331" i="10" s="1"/>
  <c r="E332" i="10" s="1"/>
  <c r="E333" i="10" s="1"/>
  <c r="E334" i="10" s="1"/>
  <c r="E335" i="10" s="1"/>
  <c r="E336" i="10" s="1"/>
  <c r="E337" i="10" s="1"/>
  <c r="E338" i="10" s="1"/>
  <c r="E339" i="10" s="1"/>
  <c r="E340" i="10" s="1"/>
  <c r="E341" i="10" s="1"/>
  <c r="E342" i="10" s="1"/>
  <c r="E343" i="10" s="1"/>
  <c r="E344" i="10" s="1"/>
  <c r="E345" i="10" s="1"/>
  <c r="E346" i="10" s="1"/>
  <c r="E347" i="10" s="1"/>
  <c r="E348" i="10" s="1"/>
  <c r="E349" i="10" s="1"/>
  <c r="E350" i="10" s="1"/>
  <c r="E351" i="10" s="1"/>
  <c r="E352" i="10" s="1"/>
  <c r="E353" i="10" s="1"/>
  <c r="E354" i="10" s="1"/>
  <c r="E355" i="10" s="1"/>
  <c r="E356" i="10" s="1"/>
  <c r="E357" i="10" s="1"/>
  <c r="E358" i="10" s="1"/>
  <c r="E359" i="10" s="1"/>
  <c r="E360" i="10" s="1"/>
  <c r="E361" i="10" s="1"/>
  <c r="E362" i="10" s="1"/>
  <c r="E363" i="10" s="1"/>
  <c r="E364" i="10" s="1"/>
  <c r="E365" i="10" s="1"/>
  <c r="E366" i="10" s="1"/>
  <c r="E367" i="10" s="1"/>
  <c r="E368" i="10" s="1"/>
  <c r="E369" i="10" s="1"/>
  <c r="E370" i="10" s="1"/>
  <c r="E371" i="10" s="1"/>
  <c r="E372" i="10" s="1"/>
  <c r="E373" i="10" s="1"/>
  <c r="E374" i="10" s="1"/>
  <c r="E375" i="10" s="1"/>
  <c r="E376" i="10" s="1"/>
  <c r="E377" i="10" s="1"/>
  <c r="E378" i="10" s="1"/>
  <c r="E379" i="10" s="1"/>
  <c r="E380" i="10" s="1"/>
  <c r="E381" i="10" s="1"/>
  <c r="E382" i="10" s="1"/>
  <c r="E383" i="10" s="1"/>
  <c r="E384" i="10" s="1"/>
  <c r="E385" i="10" s="1"/>
  <c r="E386" i="10" s="1"/>
  <c r="E387" i="10" s="1"/>
  <c r="E388" i="10" s="1"/>
  <c r="E389" i="10" s="1"/>
  <c r="E390" i="10" s="1"/>
  <c r="E391" i="10" s="1"/>
  <c r="E392" i="10" s="1"/>
  <c r="E393" i="10" s="1"/>
  <c r="E394" i="10" s="1"/>
  <c r="E395" i="10" s="1"/>
  <c r="E396" i="10" s="1"/>
  <c r="E397" i="10" s="1"/>
  <c r="E398" i="10" s="1"/>
  <c r="E399" i="10" s="1"/>
  <c r="E400" i="10" s="1"/>
  <c r="E401" i="10" s="1"/>
  <c r="E402" i="10" s="1"/>
  <c r="E403" i="10" s="1"/>
  <c r="E404" i="10" s="1"/>
  <c r="E405" i="10" s="1"/>
  <c r="E406" i="10" s="1"/>
  <c r="E407" i="10" s="1"/>
  <c r="E408" i="10" s="1"/>
  <c r="E409" i="10" s="1"/>
  <c r="E410" i="10" s="1"/>
  <c r="E411" i="10" s="1"/>
  <c r="E412" i="10" s="1"/>
  <c r="E413" i="10" s="1"/>
  <c r="E414" i="10" s="1"/>
  <c r="E415" i="10" s="1"/>
  <c r="E416" i="10" s="1"/>
  <c r="E417" i="10" s="1"/>
  <c r="E418" i="10" s="1"/>
  <c r="E419" i="10" s="1"/>
  <c r="E420" i="10" s="1"/>
  <c r="E421" i="10" s="1"/>
  <c r="E422" i="10" s="1"/>
  <c r="E423" i="10" s="1"/>
  <c r="E424" i="10" s="1"/>
  <c r="E425" i="10" s="1"/>
  <c r="E426" i="10" s="1"/>
  <c r="E427" i="10" s="1"/>
  <c r="E428" i="10" s="1"/>
  <c r="E429" i="10" s="1"/>
  <c r="E430" i="10" s="1"/>
  <c r="E431" i="10" s="1"/>
  <c r="E432" i="10" s="1"/>
  <c r="E433" i="10" s="1"/>
  <c r="E434" i="10" s="1"/>
  <c r="E435" i="10" s="1"/>
  <c r="E436" i="10" s="1"/>
  <c r="E437" i="10" s="1"/>
  <c r="E438" i="10" s="1"/>
  <c r="E439" i="10" s="1"/>
  <c r="E440" i="10" s="1"/>
  <c r="E441" i="10" s="1"/>
  <c r="E442" i="10" s="1"/>
  <c r="E443" i="10" s="1"/>
  <c r="E444" i="10" s="1"/>
  <c r="E445" i="10" s="1"/>
  <c r="E446" i="10" s="1"/>
  <c r="E447" i="10" s="1"/>
  <c r="E448" i="10" s="1"/>
  <c r="E449" i="10" s="1"/>
  <c r="E450" i="10" s="1"/>
  <c r="E451" i="10" s="1"/>
  <c r="E452" i="10" s="1"/>
  <c r="E453" i="10" s="1"/>
  <c r="E454" i="10" s="1"/>
  <c r="E455" i="10" s="1"/>
  <c r="E456" i="10" s="1"/>
  <c r="E457" i="10" s="1"/>
  <c r="E458" i="10" s="1"/>
  <c r="E459" i="10" s="1"/>
  <c r="E460" i="10" s="1"/>
  <c r="E461" i="10" s="1"/>
  <c r="E462" i="10" s="1"/>
  <c r="E463" i="10" s="1"/>
  <c r="E464" i="10" s="1"/>
  <c r="E465" i="10" s="1"/>
  <c r="E466" i="10" s="1"/>
  <c r="E467" i="10" s="1"/>
  <c r="E468" i="10" s="1"/>
  <c r="E469" i="10" s="1"/>
  <c r="E470" i="10" s="1"/>
  <c r="E471" i="10" s="1"/>
  <c r="E472" i="10" s="1"/>
  <c r="E473" i="10" s="1"/>
  <c r="E474" i="10" s="1"/>
  <c r="E475" i="10" s="1"/>
  <c r="E476" i="10" s="1"/>
  <c r="E477" i="10" s="1"/>
  <c r="E478" i="10" s="1"/>
  <c r="E479" i="10" s="1"/>
  <c r="E480" i="10" s="1"/>
  <c r="E481" i="10" s="1"/>
  <c r="E482" i="10" s="1"/>
  <c r="E483" i="10" s="1"/>
  <c r="E484" i="10" s="1"/>
  <c r="E485" i="10" s="1"/>
  <c r="E486" i="10" s="1"/>
  <c r="E487" i="10" s="1"/>
  <c r="E488" i="10" s="1"/>
  <c r="E489" i="10" s="1"/>
  <c r="E490" i="10" s="1"/>
  <c r="E491" i="10" s="1"/>
  <c r="E492" i="10" s="1"/>
  <c r="E493" i="10" s="1"/>
  <c r="E494" i="10" s="1"/>
  <c r="E495" i="10" s="1"/>
  <c r="E496" i="10" s="1"/>
  <c r="E497" i="10" s="1"/>
  <c r="E498" i="10" s="1"/>
  <c r="E499" i="10" s="1"/>
  <c r="E500" i="10" s="1"/>
  <c r="J1" i="10" s="1"/>
  <c r="E3" i="10"/>
  <c r="E3" i="9"/>
  <c r="E4" i="9" s="1"/>
  <c r="E5" i="9" s="1"/>
  <c r="E6" i="9" s="1"/>
  <c r="E7" i="9" s="1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E174" i="9" s="1"/>
  <c r="E175" i="9" s="1"/>
  <c r="E176" i="9" s="1"/>
  <c r="E177" i="9" s="1"/>
  <c r="E178" i="9" s="1"/>
  <c r="E179" i="9" s="1"/>
  <c r="E180" i="9" s="1"/>
  <c r="E181" i="9" s="1"/>
  <c r="E182" i="9" s="1"/>
  <c r="E183" i="9" s="1"/>
  <c r="E184" i="9" s="1"/>
  <c r="E185" i="9" s="1"/>
  <c r="E186" i="9" s="1"/>
  <c r="E187" i="9" s="1"/>
  <c r="E188" i="9" s="1"/>
  <c r="E189" i="9" s="1"/>
  <c r="E190" i="9" s="1"/>
  <c r="E191" i="9" s="1"/>
  <c r="E192" i="9" s="1"/>
  <c r="E193" i="9" s="1"/>
  <c r="E194" i="9" s="1"/>
  <c r="E195" i="9" s="1"/>
  <c r="E196" i="9" s="1"/>
  <c r="E197" i="9" s="1"/>
  <c r="E198" i="9" s="1"/>
  <c r="E199" i="9" s="1"/>
  <c r="E200" i="9" s="1"/>
  <c r="E201" i="9" s="1"/>
  <c r="E202" i="9" s="1"/>
  <c r="E203" i="9" s="1"/>
  <c r="E204" i="9" s="1"/>
  <c r="E205" i="9" s="1"/>
  <c r="E206" i="9" s="1"/>
  <c r="E207" i="9" s="1"/>
  <c r="E208" i="9" s="1"/>
  <c r="E209" i="9" s="1"/>
  <c r="E210" i="9" s="1"/>
  <c r="E211" i="9" s="1"/>
  <c r="E212" i="9" s="1"/>
  <c r="E213" i="9" s="1"/>
  <c r="E214" i="9" s="1"/>
  <c r="E215" i="9" s="1"/>
  <c r="E216" i="9" s="1"/>
  <c r="E217" i="9" s="1"/>
  <c r="E218" i="9" s="1"/>
  <c r="E219" i="9" s="1"/>
  <c r="E220" i="9" s="1"/>
  <c r="E221" i="9" s="1"/>
  <c r="E222" i="9" s="1"/>
  <c r="E223" i="9" s="1"/>
  <c r="E224" i="9" s="1"/>
  <c r="E225" i="9" s="1"/>
  <c r="E226" i="9" s="1"/>
  <c r="E227" i="9" s="1"/>
  <c r="E228" i="9" s="1"/>
  <c r="E229" i="9" s="1"/>
  <c r="E230" i="9" s="1"/>
  <c r="E231" i="9" s="1"/>
  <c r="E232" i="9" s="1"/>
  <c r="E233" i="9" s="1"/>
  <c r="E234" i="9" s="1"/>
  <c r="E235" i="9" s="1"/>
  <c r="E236" i="9" s="1"/>
  <c r="E237" i="9" s="1"/>
  <c r="E238" i="9" s="1"/>
  <c r="E239" i="9" s="1"/>
  <c r="E240" i="9" s="1"/>
  <c r="E241" i="9" s="1"/>
  <c r="E242" i="9" s="1"/>
  <c r="E243" i="9" s="1"/>
  <c r="E244" i="9" s="1"/>
  <c r="E245" i="9" s="1"/>
  <c r="E246" i="9" s="1"/>
  <c r="E247" i="9" s="1"/>
  <c r="E248" i="9" s="1"/>
  <c r="E249" i="9" s="1"/>
  <c r="E250" i="9" s="1"/>
  <c r="E251" i="9" s="1"/>
  <c r="E252" i="9" s="1"/>
  <c r="E253" i="9" s="1"/>
  <c r="E254" i="9" s="1"/>
  <c r="E255" i="9" s="1"/>
  <c r="E256" i="9" s="1"/>
  <c r="E257" i="9" s="1"/>
  <c r="E258" i="9" s="1"/>
  <c r="E259" i="9" s="1"/>
  <c r="E260" i="9" s="1"/>
  <c r="E261" i="9" s="1"/>
  <c r="E262" i="9" s="1"/>
  <c r="E263" i="9" s="1"/>
  <c r="E264" i="9" s="1"/>
  <c r="E265" i="9" s="1"/>
  <c r="E266" i="9" s="1"/>
  <c r="E267" i="9" s="1"/>
  <c r="E268" i="9" s="1"/>
  <c r="E269" i="9" s="1"/>
  <c r="E270" i="9" s="1"/>
  <c r="E271" i="9" s="1"/>
  <c r="E272" i="9" s="1"/>
  <c r="E273" i="9" s="1"/>
  <c r="E274" i="9" s="1"/>
  <c r="E275" i="9" s="1"/>
  <c r="E276" i="9" s="1"/>
  <c r="E277" i="9" s="1"/>
  <c r="E278" i="9" s="1"/>
  <c r="E279" i="9" s="1"/>
  <c r="E280" i="9" s="1"/>
  <c r="E281" i="9" s="1"/>
  <c r="E282" i="9" s="1"/>
  <c r="E283" i="9" s="1"/>
  <c r="E284" i="9" s="1"/>
  <c r="E285" i="9" s="1"/>
  <c r="E286" i="9" s="1"/>
  <c r="E287" i="9" s="1"/>
  <c r="E288" i="9" s="1"/>
  <c r="E289" i="9" s="1"/>
  <c r="E290" i="9" s="1"/>
  <c r="E291" i="9" s="1"/>
  <c r="E292" i="9" s="1"/>
  <c r="E293" i="9" s="1"/>
  <c r="E294" i="9" s="1"/>
  <c r="E295" i="9" s="1"/>
  <c r="E296" i="9" s="1"/>
  <c r="E297" i="9" s="1"/>
  <c r="E298" i="9" s="1"/>
  <c r="E299" i="9" s="1"/>
  <c r="E300" i="9" s="1"/>
  <c r="E301" i="9" s="1"/>
  <c r="E302" i="9" s="1"/>
  <c r="E303" i="9" s="1"/>
  <c r="E304" i="9" s="1"/>
  <c r="E305" i="9" s="1"/>
  <c r="E306" i="9" s="1"/>
  <c r="E307" i="9" s="1"/>
  <c r="E308" i="9" s="1"/>
  <c r="E309" i="9" s="1"/>
  <c r="E310" i="9" s="1"/>
  <c r="E311" i="9" s="1"/>
  <c r="E312" i="9" s="1"/>
  <c r="E313" i="9" s="1"/>
  <c r="E314" i="9" s="1"/>
  <c r="E315" i="9" s="1"/>
  <c r="E316" i="9" s="1"/>
  <c r="E317" i="9" s="1"/>
  <c r="E318" i="9" s="1"/>
  <c r="E319" i="9" s="1"/>
  <c r="E320" i="9" s="1"/>
  <c r="E321" i="9" s="1"/>
  <c r="E322" i="9" s="1"/>
  <c r="E323" i="9" s="1"/>
  <c r="E324" i="9" s="1"/>
  <c r="E325" i="9" s="1"/>
  <c r="E326" i="9" s="1"/>
  <c r="E327" i="9" s="1"/>
  <c r="E328" i="9" s="1"/>
  <c r="E329" i="9" s="1"/>
  <c r="E330" i="9" s="1"/>
  <c r="E331" i="9" s="1"/>
  <c r="E332" i="9" s="1"/>
  <c r="E333" i="9" s="1"/>
  <c r="E334" i="9" s="1"/>
  <c r="E335" i="9" s="1"/>
  <c r="E336" i="9" s="1"/>
  <c r="E337" i="9" s="1"/>
  <c r="E338" i="9" s="1"/>
  <c r="E339" i="9" s="1"/>
  <c r="E340" i="9" s="1"/>
  <c r="E341" i="9" s="1"/>
  <c r="E342" i="9" s="1"/>
  <c r="E343" i="9" s="1"/>
  <c r="E344" i="9" s="1"/>
  <c r="E345" i="9" s="1"/>
  <c r="E346" i="9" s="1"/>
  <c r="E347" i="9" s="1"/>
  <c r="E348" i="9" s="1"/>
  <c r="E349" i="9" s="1"/>
  <c r="E350" i="9" s="1"/>
  <c r="E351" i="9" s="1"/>
  <c r="E352" i="9" s="1"/>
  <c r="E353" i="9" s="1"/>
  <c r="E354" i="9" s="1"/>
  <c r="E355" i="9" s="1"/>
  <c r="E356" i="9" s="1"/>
  <c r="E357" i="9" s="1"/>
  <c r="E358" i="9" s="1"/>
  <c r="E359" i="9" s="1"/>
  <c r="E360" i="9" s="1"/>
  <c r="E361" i="9" s="1"/>
  <c r="E362" i="9" s="1"/>
  <c r="E363" i="9" s="1"/>
  <c r="E364" i="9" s="1"/>
  <c r="E365" i="9" s="1"/>
  <c r="E366" i="9" s="1"/>
  <c r="E367" i="9" s="1"/>
  <c r="E368" i="9" s="1"/>
  <c r="E369" i="9" s="1"/>
  <c r="E370" i="9" s="1"/>
  <c r="E371" i="9" s="1"/>
  <c r="E372" i="9" s="1"/>
  <c r="E373" i="9" s="1"/>
  <c r="E374" i="9" s="1"/>
  <c r="E375" i="9" s="1"/>
  <c r="E376" i="9" s="1"/>
  <c r="E377" i="9" s="1"/>
  <c r="E378" i="9" s="1"/>
  <c r="E379" i="9" s="1"/>
  <c r="E380" i="9" s="1"/>
  <c r="E381" i="9" s="1"/>
  <c r="E382" i="9" s="1"/>
  <c r="E383" i="9" s="1"/>
  <c r="E384" i="9" s="1"/>
  <c r="E385" i="9" s="1"/>
  <c r="E386" i="9" s="1"/>
  <c r="E387" i="9" s="1"/>
  <c r="E388" i="9" s="1"/>
  <c r="E389" i="9" s="1"/>
  <c r="E390" i="9" s="1"/>
  <c r="E391" i="9" s="1"/>
  <c r="E392" i="9" s="1"/>
  <c r="E393" i="9" s="1"/>
  <c r="E394" i="9" s="1"/>
  <c r="E395" i="9" s="1"/>
  <c r="E396" i="9" s="1"/>
  <c r="E397" i="9" s="1"/>
  <c r="E398" i="9" s="1"/>
  <c r="E399" i="9" s="1"/>
  <c r="E400" i="9" s="1"/>
  <c r="E401" i="9" s="1"/>
  <c r="E402" i="9" s="1"/>
  <c r="E403" i="9" s="1"/>
  <c r="E404" i="9" s="1"/>
  <c r="E405" i="9" s="1"/>
  <c r="E406" i="9" s="1"/>
  <c r="E407" i="9" s="1"/>
  <c r="E408" i="9" s="1"/>
  <c r="E409" i="9" s="1"/>
  <c r="E410" i="9" s="1"/>
  <c r="E411" i="9" s="1"/>
  <c r="E412" i="9" s="1"/>
  <c r="E413" i="9" s="1"/>
  <c r="E414" i="9" s="1"/>
  <c r="E415" i="9" s="1"/>
  <c r="E416" i="9" s="1"/>
  <c r="E417" i="9" s="1"/>
  <c r="E418" i="9" s="1"/>
  <c r="E419" i="9" s="1"/>
  <c r="E420" i="9" s="1"/>
  <c r="E421" i="9" s="1"/>
  <c r="E422" i="9" s="1"/>
  <c r="E423" i="9" s="1"/>
  <c r="E424" i="9" s="1"/>
  <c r="E425" i="9" s="1"/>
  <c r="E426" i="9" s="1"/>
  <c r="E427" i="9" s="1"/>
  <c r="E428" i="9" s="1"/>
  <c r="E429" i="9" s="1"/>
  <c r="E430" i="9" s="1"/>
  <c r="E431" i="9" s="1"/>
  <c r="E432" i="9" s="1"/>
  <c r="E433" i="9" s="1"/>
  <c r="E434" i="9" s="1"/>
  <c r="E435" i="9" s="1"/>
  <c r="E436" i="9" s="1"/>
  <c r="E437" i="9" s="1"/>
  <c r="E438" i="9" s="1"/>
  <c r="E439" i="9" s="1"/>
  <c r="E440" i="9" s="1"/>
  <c r="E441" i="9" s="1"/>
  <c r="E442" i="9" s="1"/>
  <c r="E443" i="9" s="1"/>
  <c r="E444" i="9" s="1"/>
  <c r="E445" i="9" s="1"/>
  <c r="E446" i="9" s="1"/>
  <c r="E447" i="9" s="1"/>
  <c r="E448" i="9" s="1"/>
  <c r="E449" i="9" s="1"/>
  <c r="E450" i="9" s="1"/>
  <c r="E451" i="9" s="1"/>
  <c r="E452" i="9" s="1"/>
  <c r="E453" i="9" s="1"/>
  <c r="E454" i="9" s="1"/>
  <c r="E455" i="9" s="1"/>
  <c r="E456" i="9" s="1"/>
  <c r="E457" i="9" s="1"/>
  <c r="E458" i="9" s="1"/>
  <c r="E459" i="9" s="1"/>
  <c r="E460" i="9" s="1"/>
  <c r="E461" i="9" s="1"/>
  <c r="E462" i="9" s="1"/>
  <c r="E463" i="9" s="1"/>
  <c r="E464" i="9" s="1"/>
  <c r="E465" i="9" s="1"/>
  <c r="E466" i="9" s="1"/>
  <c r="E467" i="9" s="1"/>
  <c r="E468" i="9" s="1"/>
  <c r="E469" i="9" s="1"/>
  <c r="E470" i="9" s="1"/>
  <c r="E471" i="9" s="1"/>
  <c r="E472" i="9" s="1"/>
  <c r="E473" i="9" s="1"/>
  <c r="E474" i="9" s="1"/>
  <c r="E475" i="9" s="1"/>
  <c r="E476" i="9" s="1"/>
  <c r="E477" i="9" s="1"/>
  <c r="E478" i="9" s="1"/>
  <c r="E479" i="9" s="1"/>
  <c r="E480" i="9" s="1"/>
  <c r="E481" i="9" s="1"/>
  <c r="E482" i="9" s="1"/>
  <c r="E483" i="9" s="1"/>
  <c r="E484" i="9" s="1"/>
  <c r="E485" i="9" s="1"/>
  <c r="E486" i="9" s="1"/>
  <c r="E487" i="9" s="1"/>
  <c r="E488" i="9" s="1"/>
  <c r="E489" i="9" s="1"/>
  <c r="E490" i="9" s="1"/>
  <c r="E491" i="9" s="1"/>
  <c r="E492" i="9" s="1"/>
  <c r="E493" i="9" s="1"/>
  <c r="E494" i="9" s="1"/>
  <c r="E495" i="9" s="1"/>
  <c r="E496" i="9" s="1"/>
  <c r="E497" i="9" s="1"/>
  <c r="E498" i="9" s="1"/>
  <c r="E499" i="9" s="1"/>
  <c r="E500" i="9" s="1"/>
  <c r="J1" i="9" s="1"/>
  <c r="E3" i="8"/>
  <c r="E4" i="8" s="1"/>
  <c r="E5" i="8" s="1"/>
  <c r="E6" i="8" s="1"/>
  <c r="E7" i="8" s="1"/>
  <c r="E8" i="8" s="1"/>
  <c r="E9" i="8" s="1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20" i="8" s="1"/>
  <c r="E21" i="8" s="1"/>
  <c r="E22" i="8" s="1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E95" i="8" s="1"/>
  <c r="E96" i="8" s="1"/>
  <c r="E97" i="8" s="1"/>
  <c r="E98" i="8" s="1"/>
  <c r="E99" i="8" s="1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E132" i="8" s="1"/>
  <c r="E133" i="8" s="1"/>
  <c r="E134" i="8" s="1"/>
  <c r="E135" i="8" s="1"/>
  <c r="E136" i="8" s="1"/>
  <c r="E137" i="8" s="1"/>
  <c r="E138" i="8" s="1"/>
  <c r="E139" i="8" s="1"/>
  <c r="E140" i="8" s="1"/>
  <c r="E141" i="8" s="1"/>
  <c r="E142" i="8" s="1"/>
  <c r="E143" i="8" s="1"/>
  <c r="E144" i="8" s="1"/>
  <c r="E145" i="8" s="1"/>
  <c r="E146" i="8" s="1"/>
  <c r="E147" i="8" s="1"/>
  <c r="E148" i="8" s="1"/>
  <c r="E149" i="8" s="1"/>
  <c r="E150" i="8" s="1"/>
  <c r="E151" i="8" s="1"/>
  <c r="E152" i="8" s="1"/>
  <c r="E153" i="8" s="1"/>
  <c r="E154" i="8" s="1"/>
  <c r="E155" i="8" s="1"/>
  <c r="E156" i="8" s="1"/>
  <c r="E157" i="8" s="1"/>
  <c r="E158" i="8" s="1"/>
  <c r="E159" i="8" s="1"/>
  <c r="E160" i="8" s="1"/>
  <c r="E161" i="8" s="1"/>
  <c r="E162" i="8" s="1"/>
  <c r="E163" i="8" s="1"/>
  <c r="E164" i="8" s="1"/>
  <c r="E165" i="8" s="1"/>
  <c r="E166" i="8" s="1"/>
  <c r="E167" i="8" s="1"/>
  <c r="E168" i="8" s="1"/>
  <c r="E169" i="8" s="1"/>
  <c r="E170" i="8" s="1"/>
  <c r="E171" i="8" s="1"/>
  <c r="E172" i="8" s="1"/>
  <c r="E173" i="8" s="1"/>
  <c r="E174" i="8" s="1"/>
  <c r="E175" i="8" s="1"/>
  <c r="E176" i="8" s="1"/>
  <c r="E177" i="8" s="1"/>
  <c r="E178" i="8" s="1"/>
  <c r="E179" i="8" s="1"/>
  <c r="E180" i="8" s="1"/>
  <c r="E181" i="8" s="1"/>
  <c r="E182" i="8" s="1"/>
  <c r="E183" i="8" s="1"/>
  <c r="E184" i="8" s="1"/>
  <c r="E185" i="8" s="1"/>
  <c r="E186" i="8" s="1"/>
  <c r="E187" i="8" s="1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E201" i="8" s="1"/>
  <c r="E202" i="8" s="1"/>
  <c r="E203" i="8" s="1"/>
  <c r="E204" i="8" s="1"/>
  <c r="E205" i="8" s="1"/>
  <c r="E206" i="8" s="1"/>
  <c r="E207" i="8" s="1"/>
  <c r="E208" i="8" s="1"/>
  <c r="E209" i="8" s="1"/>
  <c r="E210" i="8" s="1"/>
  <c r="E211" i="8" s="1"/>
  <c r="E212" i="8" s="1"/>
  <c r="E213" i="8" s="1"/>
  <c r="E214" i="8" s="1"/>
  <c r="E215" i="8" s="1"/>
  <c r="E216" i="8" s="1"/>
  <c r="E217" i="8" s="1"/>
  <c r="E218" i="8" s="1"/>
  <c r="E219" i="8" s="1"/>
  <c r="E220" i="8" s="1"/>
  <c r="E221" i="8" s="1"/>
  <c r="E222" i="8" s="1"/>
  <c r="E223" i="8" s="1"/>
  <c r="E224" i="8" s="1"/>
  <c r="E225" i="8" s="1"/>
  <c r="E226" i="8" s="1"/>
  <c r="E227" i="8" s="1"/>
  <c r="E228" i="8" s="1"/>
  <c r="E229" i="8" s="1"/>
  <c r="E230" i="8" s="1"/>
  <c r="E231" i="8" s="1"/>
  <c r="E232" i="8" s="1"/>
  <c r="E233" i="8" s="1"/>
  <c r="E234" i="8" s="1"/>
  <c r="E235" i="8" s="1"/>
  <c r="E236" i="8" s="1"/>
  <c r="E237" i="8" s="1"/>
  <c r="E238" i="8" s="1"/>
  <c r="E239" i="8" s="1"/>
  <c r="E240" i="8" s="1"/>
  <c r="E241" i="8" s="1"/>
  <c r="E242" i="8" s="1"/>
  <c r="E243" i="8" s="1"/>
  <c r="E244" i="8" s="1"/>
  <c r="E245" i="8" s="1"/>
  <c r="E246" i="8" s="1"/>
  <c r="E247" i="8" s="1"/>
  <c r="E248" i="8" s="1"/>
  <c r="E249" i="8" s="1"/>
  <c r="E250" i="8" s="1"/>
  <c r="E251" i="8" s="1"/>
  <c r="E252" i="8" s="1"/>
  <c r="E253" i="8" s="1"/>
  <c r="E254" i="8" s="1"/>
  <c r="E255" i="8" s="1"/>
  <c r="E256" i="8" s="1"/>
  <c r="E257" i="8" s="1"/>
  <c r="E258" i="8" s="1"/>
  <c r="E259" i="8" s="1"/>
  <c r="E260" i="8" s="1"/>
  <c r="E261" i="8" s="1"/>
  <c r="E262" i="8" s="1"/>
  <c r="E263" i="8" s="1"/>
  <c r="E264" i="8" s="1"/>
  <c r="E265" i="8" s="1"/>
  <c r="E266" i="8" s="1"/>
  <c r="E267" i="8" s="1"/>
  <c r="E268" i="8" s="1"/>
  <c r="E269" i="8" s="1"/>
  <c r="E270" i="8" s="1"/>
  <c r="E271" i="8" s="1"/>
  <c r="E272" i="8" s="1"/>
  <c r="E273" i="8" s="1"/>
  <c r="E274" i="8" s="1"/>
  <c r="E275" i="8" s="1"/>
  <c r="E276" i="8" s="1"/>
  <c r="E277" i="8" s="1"/>
  <c r="E278" i="8" s="1"/>
  <c r="E279" i="8" s="1"/>
  <c r="E280" i="8" s="1"/>
  <c r="E281" i="8" s="1"/>
  <c r="E282" i="8" s="1"/>
  <c r="E283" i="8" s="1"/>
  <c r="E284" i="8" s="1"/>
  <c r="E285" i="8" s="1"/>
  <c r="E286" i="8" s="1"/>
  <c r="E287" i="8" s="1"/>
  <c r="E288" i="8" s="1"/>
  <c r="E289" i="8" s="1"/>
  <c r="E290" i="8" s="1"/>
  <c r="E291" i="8" s="1"/>
  <c r="E292" i="8" s="1"/>
  <c r="E293" i="8" s="1"/>
  <c r="E294" i="8" s="1"/>
  <c r="E295" i="8" s="1"/>
  <c r="E296" i="8" s="1"/>
  <c r="E297" i="8" s="1"/>
  <c r="E298" i="8" s="1"/>
  <c r="E299" i="8" s="1"/>
  <c r="E300" i="8" s="1"/>
  <c r="E301" i="8" s="1"/>
  <c r="E302" i="8" s="1"/>
  <c r="E303" i="8" s="1"/>
  <c r="E304" i="8" s="1"/>
  <c r="E305" i="8" s="1"/>
  <c r="E306" i="8" s="1"/>
  <c r="E307" i="8" s="1"/>
  <c r="E308" i="8" s="1"/>
  <c r="E309" i="8" s="1"/>
  <c r="E310" i="8" s="1"/>
  <c r="E311" i="8" s="1"/>
  <c r="E312" i="8" s="1"/>
  <c r="E313" i="8" s="1"/>
  <c r="E314" i="8" s="1"/>
  <c r="E315" i="8" s="1"/>
  <c r="E316" i="8" s="1"/>
  <c r="E317" i="8" s="1"/>
  <c r="E318" i="8" s="1"/>
  <c r="E319" i="8" s="1"/>
  <c r="E320" i="8" s="1"/>
  <c r="E321" i="8" s="1"/>
  <c r="E322" i="8" s="1"/>
  <c r="E323" i="8" s="1"/>
  <c r="E324" i="8" s="1"/>
  <c r="E325" i="8" s="1"/>
  <c r="E326" i="8" s="1"/>
  <c r="E327" i="8" s="1"/>
  <c r="E328" i="8" s="1"/>
  <c r="E329" i="8" s="1"/>
  <c r="E330" i="8" s="1"/>
  <c r="E331" i="8" s="1"/>
  <c r="E332" i="8" s="1"/>
  <c r="E333" i="8" s="1"/>
  <c r="E334" i="8" s="1"/>
  <c r="E335" i="8" s="1"/>
  <c r="E336" i="8" s="1"/>
  <c r="E337" i="8" s="1"/>
  <c r="E338" i="8" s="1"/>
  <c r="E339" i="8" s="1"/>
  <c r="E340" i="8" s="1"/>
  <c r="E341" i="8" s="1"/>
  <c r="E342" i="8" s="1"/>
  <c r="E343" i="8" s="1"/>
  <c r="E344" i="8" s="1"/>
  <c r="E345" i="8" s="1"/>
  <c r="E346" i="8" s="1"/>
  <c r="E347" i="8" s="1"/>
  <c r="E348" i="8" s="1"/>
  <c r="E349" i="8" s="1"/>
  <c r="E350" i="8" s="1"/>
  <c r="E351" i="8" s="1"/>
  <c r="E352" i="8" s="1"/>
  <c r="E353" i="8" s="1"/>
  <c r="E354" i="8" s="1"/>
  <c r="E355" i="8" s="1"/>
  <c r="E356" i="8" s="1"/>
  <c r="E357" i="8" s="1"/>
  <c r="E358" i="8" s="1"/>
  <c r="E359" i="8" s="1"/>
  <c r="E360" i="8" s="1"/>
  <c r="E361" i="8" s="1"/>
  <c r="E362" i="8" s="1"/>
  <c r="E363" i="8" s="1"/>
  <c r="E364" i="8" s="1"/>
  <c r="E365" i="8" s="1"/>
  <c r="E366" i="8" s="1"/>
  <c r="E367" i="8" s="1"/>
  <c r="E368" i="8" s="1"/>
  <c r="E369" i="8" s="1"/>
  <c r="E370" i="8" s="1"/>
  <c r="E371" i="8" s="1"/>
  <c r="E372" i="8" s="1"/>
  <c r="E373" i="8" s="1"/>
  <c r="E374" i="8" s="1"/>
  <c r="E375" i="8" s="1"/>
  <c r="E376" i="8" s="1"/>
  <c r="E377" i="8" s="1"/>
  <c r="E378" i="8" s="1"/>
  <c r="E379" i="8" s="1"/>
  <c r="E380" i="8" s="1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E391" i="8" s="1"/>
  <c r="E392" i="8" s="1"/>
  <c r="E393" i="8" s="1"/>
  <c r="E394" i="8" s="1"/>
  <c r="E395" i="8" s="1"/>
  <c r="E396" i="8" s="1"/>
  <c r="E397" i="8" s="1"/>
  <c r="E398" i="8" s="1"/>
  <c r="E399" i="8" s="1"/>
  <c r="E400" i="8" s="1"/>
  <c r="E401" i="8" s="1"/>
  <c r="E402" i="8" s="1"/>
  <c r="E403" i="8" s="1"/>
  <c r="E404" i="8" s="1"/>
  <c r="E405" i="8" s="1"/>
  <c r="E406" i="8" s="1"/>
  <c r="E407" i="8" s="1"/>
  <c r="E408" i="8" s="1"/>
  <c r="E409" i="8" s="1"/>
  <c r="E410" i="8" s="1"/>
  <c r="E411" i="8" s="1"/>
  <c r="E412" i="8" s="1"/>
  <c r="E413" i="8" s="1"/>
  <c r="E414" i="8" s="1"/>
  <c r="E415" i="8" s="1"/>
  <c r="E416" i="8" s="1"/>
  <c r="E417" i="8" s="1"/>
  <c r="E418" i="8" s="1"/>
  <c r="E419" i="8" s="1"/>
  <c r="E420" i="8" s="1"/>
  <c r="E421" i="8" s="1"/>
  <c r="E422" i="8" s="1"/>
  <c r="E423" i="8" s="1"/>
  <c r="E424" i="8" s="1"/>
  <c r="E425" i="8" s="1"/>
  <c r="E426" i="8" s="1"/>
  <c r="E427" i="8" s="1"/>
  <c r="E428" i="8" s="1"/>
  <c r="E429" i="8" s="1"/>
  <c r="E430" i="8" s="1"/>
  <c r="E431" i="8" s="1"/>
  <c r="E432" i="8" s="1"/>
  <c r="E433" i="8" s="1"/>
  <c r="E434" i="8" s="1"/>
  <c r="E435" i="8" s="1"/>
  <c r="E436" i="8" s="1"/>
  <c r="E437" i="8" s="1"/>
  <c r="E438" i="8" s="1"/>
  <c r="E439" i="8" s="1"/>
  <c r="E440" i="8" s="1"/>
  <c r="E441" i="8" s="1"/>
  <c r="E442" i="8" s="1"/>
  <c r="E443" i="8" s="1"/>
  <c r="E444" i="8" s="1"/>
  <c r="E445" i="8" s="1"/>
  <c r="E446" i="8" s="1"/>
  <c r="E447" i="8" s="1"/>
  <c r="E448" i="8" s="1"/>
  <c r="E449" i="8" s="1"/>
  <c r="E450" i="8" s="1"/>
  <c r="E451" i="8" s="1"/>
  <c r="E452" i="8" s="1"/>
  <c r="E453" i="8" s="1"/>
  <c r="E454" i="8" s="1"/>
  <c r="E455" i="8" s="1"/>
  <c r="E456" i="8" s="1"/>
  <c r="E457" i="8" s="1"/>
  <c r="E458" i="8" s="1"/>
  <c r="E459" i="8" s="1"/>
  <c r="E460" i="8" s="1"/>
  <c r="E461" i="8" s="1"/>
  <c r="E462" i="8" s="1"/>
  <c r="E463" i="8" s="1"/>
  <c r="E464" i="8" s="1"/>
  <c r="E465" i="8" s="1"/>
  <c r="E466" i="8" s="1"/>
  <c r="E467" i="8" s="1"/>
  <c r="E468" i="8" s="1"/>
  <c r="E469" i="8" s="1"/>
  <c r="E470" i="8" s="1"/>
  <c r="E471" i="8" s="1"/>
  <c r="E472" i="8" s="1"/>
  <c r="E473" i="8" s="1"/>
  <c r="E474" i="8" s="1"/>
  <c r="E475" i="8" s="1"/>
  <c r="E476" i="8" s="1"/>
  <c r="E477" i="8" s="1"/>
  <c r="E478" i="8" s="1"/>
  <c r="E479" i="8" s="1"/>
  <c r="E480" i="8" s="1"/>
  <c r="E481" i="8" s="1"/>
  <c r="E482" i="8" s="1"/>
  <c r="E483" i="8" s="1"/>
  <c r="E484" i="8" s="1"/>
  <c r="E485" i="8" s="1"/>
  <c r="E486" i="8" s="1"/>
  <c r="E487" i="8" s="1"/>
  <c r="E488" i="8" s="1"/>
  <c r="E489" i="8" s="1"/>
  <c r="E490" i="8" s="1"/>
  <c r="E491" i="8" s="1"/>
  <c r="E492" i="8" s="1"/>
  <c r="E493" i="8" s="1"/>
  <c r="E494" i="8" s="1"/>
  <c r="E495" i="8" s="1"/>
  <c r="E496" i="8" s="1"/>
  <c r="E497" i="8" s="1"/>
  <c r="E498" i="8" s="1"/>
  <c r="E499" i="8" s="1"/>
  <c r="E500" i="8" s="1"/>
  <c r="J1" i="8" s="1"/>
  <c r="E58" i="11" l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E73" i="11" s="1"/>
  <c r="E74" i="11" s="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E135" i="11" s="1"/>
  <c r="E136" i="11" s="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E251" i="11" s="1"/>
  <c r="E252" i="11" s="1"/>
  <c r="E253" i="11" s="1"/>
  <c r="E254" i="11" s="1"/>
  <c r="E255" i="11" s="1"/>
  <c r="E256" i="11" s="1"/>
  <c r="E257" i="11" s="1"/>
  <c r="E258" i="11" s="1"/>
  <c r="E259" i="11" s="1"/>
  <c r="E260" i="11" s="1"/>
  <c r="E261" i="11" s="1"/>
  <c r="E262" i="11" s="1"/>
  <c r="E263" i="11" s="1"/>
  <c r="E264" i="11" s="1"/>
  <c r="E265" i="11" s="1"/>
  <c r="E266" i="11" s="1"/>
  <c r="E267" i="11" s="1"/>
  <c r="E268" i="11" s="1"/>
  <c r="E269" i="11" s="1"/>
  <c r="E270" i="11" s="1"/>
  <c r="E271" i="11" s="1"/>
  <c r="E272" i="11" s="1"/>
  <c r="E273" i="11" s="1"/>
  <c r="E274" i="11" s="1"/>
  <c r="E275" i="11" s="1"/>
  <c r="E276" i="11" s="1"/>
  <c r="E277" i="11" s="1"/>
  <c r="E278" i="11" s="1"/>
  <c r="E279" i="11" s="1"/>
  <c r="E280" i="11" s="1"/>
  <c r="E281" i="11" s="1"/>
  <c r="E282" i="11" s="1"/>
  <c r="E283" i="11" s="1"/>
  <c r="E284" i="11" s="1"/>
  <c r="E285" i="11" s="1"/>
  <c r="E286" i="11" s="1"/>
  <c r="E287" i="11" s="1"/>
  <c r="E288" i="11" s="1"/>
  <c r="E289" i="11" s="1"/>
  <c r="E290" i="11" s="1"/>
  <c r="E291" i="11" s="1"/>
  <c r="E292" i="11" s="1"/>
  <c r="E293" i="11" s="1"/>
  <c r="E294" i="11" s="1"/>
  <c r="E295" i="11" s="1"/>
  <c r="E296" i="11" s="1"/>
  <c r="E297" i="11" s="1"/>
  <c r="E298" i="11" s="1"/>
  <c r="E299" i="11" s="1"/>
  <c r="E300" i="11" s="1"/>
  <c r="E301" i="11" s="1"/>
  <c r="E302" i="11" s="1"/>
  <c r="E303" i="11" s="1"/>
  <c r="E304" i="11" s="1"/>
  <c r="E305" i="11" s="1"/>
  <c r="E306" i="11" s="1"/>
  <c r="E307" i="11" s="1"/>
  <c r="E308" i="11" s="1"/>
  <c r="E309" i="11" s="1"/>
  <c r="E310" i="11" s="1"/>
  <c r="E311" i="11" s="1"/>
  <c r="E312" i="11" s="1"/>
  <c r="E313" i="11" s="1"/>
  <c r="E314" i="11" s="1"/>
  <c r="E315" i="11" s="1"/>
  <c r="E316" i="11" s="1"/>
  <c r="E317" i="11" s="1"/>
  <c r="E318" i="11" s="1"/>
  <c r="E319" i="11" s="1"/>
  <c r="E320" i="11" s="1"/>
  <c r="E321" i="11" s="1"/>
  <c r="E322" i="11" s="1"/>
  <c r="E323" i="11" s="1"/>
  <c r="E324" i="11" s="1"/>
  <c r="E325" i="11" s="1"/>
  <c r="E326" i="11" s="1"/>
  <c r="E327" i="11" s="1"/>
  <c r="E328" i="11" s="1"/>
  <c r="E329" i="11" s="1"/>
  <c r="E330" i="11" s="1"/>
  <c r="E331" i="11" s="1"/>
  <c r="E332" i="11" s="1"/>
  <c r="E333" i="11" s="1"/>
  <c r="E334" i="11" s="1"/>
  <c r="E335" i="11" s="1"/>
  <c r="E336" i="11" s="1"/>
  <c r="E337" i="11" s="1"/>
  <c r="E338" i="11" s="1"/>
  <c r="E339" i="11" s="1"/>
  <c r="E340" i="11" s="1"/>
  <c r="E341" i="11" s="1"/>
  <c r="E342" i="11" s="1"/>
  <c r="E343" i="11" s="1"/>
  <c r="E344" i="11" s="1"/>
  <c r="E345" i="11" s="1"/>
  <c r="E346" i="11" s="1"/>
  <c r="E347" i="11" s="1"/>
  <c r="E348" i="11" s="1"/>
  <c r="E349" i="11" s="1"/>
  <c r="E350" i="11" s="1"/>
  <c r="E351" i="11" s="1"/>
  <c r="E352" i="11" s="1"/>
  <c r="E353" i="11" s="1"/>
  <c r="E354" i="11" s="1"/>
  <c r="E355" i="11" s="1"/>
  <c r="E356" i="11" s="1"/>
  <c r="E357" i="11" s="1"/>
  <c r="E358" i="11" s="1"/>
  <c r="E359" i="11" s="1"/>
  <c r="E360" i="11" s="1"/>
  <c r="E361" i="11" s="1"/>
  <c r="E362" i="11" s="1"/>
  <c r="E363" i="11" s="1"/>
  <c r="E364" i="11" s="1"/>
  <c r="E365" i="11" s="1"/>
  <c r="E366" i="11" s="1"/>
  <c r="E367" i="11" s="1"/>
  <c r="E368" i="11" s="1"/>
  <c r="E369" i="11" s="1"/>
  <c r="E370" i="11" s="1"/>
  <c r="E371" i="11" s="1"/>
  <c r="E372" i="11" s="1"/>
  <c r="E373" i="11" s="1"/>
  <c r="E374" i="11" s="1"/>
  <c r="E375" i="11" s="1"/>
  <c r="E376" i="11" s="1"/>
  <c r="E377" i="11" s="1"/>
  <c r="E378" i="11" s="1"/>
  <c r="E379" i="11" s="1"/>
  <c r="E380" i="11" s="1"/>
  <c r="E381" i="11" s="1"/>
  <c r="E382" i="11" s="1"/>
  <c r="E383" i="11" s="1"/>
  <c r="E384" i="11" s="1"/>
  <c r="E385" i="11" s="1"/>
  <c r="E386" i="11" s="1"/>
  <c r="E387" i="11" s="1"/>
  <c r="E388" i="11" s="1"/>
  <c r="E389" i="11" s="1"/>
  <c r="E390" i="11" s="1"/>
  <c r="E391" i="11" s="1"/>
  <c r="E392" i="11" s="1"/>
  <c r="E393" i="11" s="1"/>
  <c r="E394" i="11" s="1"/>
  <c r="E395" i="11" s="1"/>
  <c r="E396" i="11" s="1"/>
  <c r="E397" i="11" s="1"/>
  <c r="E398" i="11" s="1"/>
  <c r="E399" i="11" s="1"/>
  <c r="E400" i="11" s="1"/>
  <c r="E401" i="11" s="1"/>
  <c r="E402" i="11" s="1"/>
  <c r="E403" i="11" s="1"/>
  <c r="E404" i="11" s="1"/>
  <c r="E405" i="11" s="1"/>
  <c r="E406" i="11" s="1"/>
  <c r="E407" i="11" s="1"/>
  <c r="E408" i="11" s="1"/>
  <c r="E409" i="11" s="1"/>
  <c r="E410" i="11" s="1"/>
  <c r="E411" i="11" s="1"/>
  <c r="E412" i="11" s="1"/>
  <c r="E413" i="11" s="1"/>
  <c r="E414" i="11" s="1"/>
  <c r="E415" i="11" s="1"/>
  <c r="E416" i="11" s="1"/>
  <c r="E417" i="11" s="1"/>
  <c r="E418" i="11" s="1"/>
  <c r="E419" i="11" s="1"/>
  <c r="E420" i="11" s="1"/>
  <c r="E421" i="11" s="1"/>
  <c r="E422" i="11" s="1"/>
  <c r="E423" i="11" s="1"/>
  <c r="E424" i="11" s="1"/>
  <c r="E425" i="11" s="1"/>
  <c r="E426" i="11" s="1"/>
  <c r="E427" i="11" s="1"/>
  <c r="E428" i="11" s="1"/>
  <c r="E429" i="11" s="1"/>
  <c r="E430" i="11" s="1"/>
  <c r="E431" i="11" s="1"/>
  <c r="E432" i="11" s="1"/>
  <c r="E433" i="11" s="1"/>
  <c r="E434" i="11" s="1"/>
  <c r="E435" i="11" s="1"/>
  <c r="E436" i="11" s="1"/>
  <c r="E437" i="11" s="1"/>
  <c r="E438" i="11" s="1"/>
  <c r="E439" i="11" s="1"/>
  <c r="E440" i="11" s="1"/>
  <c r="E441" i="11" s="1"/>
  <c r="E442" i="11" s="1"/>
  <c r="E443" i="11" s="1"/>
  <c r="E444" i="11" s="1"/>
  <c r="E445" i="11" s="1"/>
  <c r="E446" i="11" s="1"/>
  <c r="E447" i="11" s="1"/>
  <c r="E448" i="11" s="1"/>
  <c r="E449" i="11" s="1"/>
  <c r="E450" i="11" s="1"/>
  <c r="E451" i="11" s="1"/>
  <c r="E452" i="11" s="1"/>
  <c r="E453" i="11" s="1"/>
  <c r="E454" i="11" s="1"/>
  <c r="E455" i="11" s="1"/>
  <c r="E456" i="11" s="1"/>
  <c r="E457" i="11" s="1"/>
  <c r="E458" i="11" s="1"/>
  <c r="E459" i="11" s="1"/>
  <c r="E460" i="11" s="1"/>
  <c r="E461" i="11" s="1"/>
  <c r="E462" i="11" s="1"/>
  <c r="E463" i="11" s="1"/>
  <c r="E464" i="11" s="1"/>
  <c r="E465" i="11" s="1"/>
  <c r="E466" i="11" s="1"/>
  <c r="E467" i="11" s="1"/>
  <c r="E468" i="11" s="1"/>
  <c r="E469" i="11" s="1"/>
  <c r="E470" i="11" s="1"/>
  <c r="E471" i="11" s="1"/>
  <c r="E472" i="11" s="1"/>
  <c r="E473" i="11" s="1"/>
  <c r="E474" i="11" s="1"/>
  <c r="E475" i="11" s="1"/>
  <c r="E476" i="11" s="1"/>
  <c r="E477" i="11" s="1"/>
  <c r="E478" i="11" s="1"/>
  <c r="E479" i="11" s="1"/>
  <c r="E480" i="11" s="1"/>
  <c r="E481" i="11" s="1"/>
  <c r="E482" i="11" s="1"/>
  <c r="E483" i="11" s="1"/>
  <c r="E484" i="11" s="1"/>
  <c r="E485" i="11" s="1"/>
  <c r="E486" i="11" s="1"/>
  <c r="E487" i="11" s="1"/>
  <c r="E488" i="11" s="1"/>
  <c r="E489" i="11" s="1"/>
  <c r="E490" i="11" s="1"/>
  <c r="E491" i="11" s="1"/>
  <c r="E492" i="11" s="1"/>
  <c r="E493" i="11" s="1"/>
  <c r="E494" i="11" s="1"/>
  <c r="E495" i="11" s="1"/>
  <c r="E496" i="11" s="1"/>
  <c r="E497" i="11" s="1"/>
  <c r="E498" i="11" s="1"/>
  <c r="E499" i="11" s="1"/>
  <c r="E500" i="11" s="1"/>
  <c r="J1" i="11" s="1"/>
  <c r="C5" i="1" s="1"/>
  <c r="E50" i="41"/>
  <c r="N18" i="1"/>
  <c r="H9" i="16"/>
  <c r="J9" i="16"/>
  <c r="E12" i="16"/>
  <c r="E13" i="16" s="1"/>
  <c r="G11" i="16"/>
  <c r="N12" i="1"/>
  <c r="N6" i="1"/>
  <c r="E3" i="6"/>
  <c r="E4" i="6" s="1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5" i="5"/>
  <c r="E6" i="5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" i="5"/>
  <c r="E3" i="5"/>
  <c r="E4" i="3"/>
  <c r="E3" i="3"/>
  <c r="E68" i="6" l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J1" i="6" s="1"/>
  <c r="B11" i="1" s="1"/>
  <c r="E67" i="6"/>
  <c r="E51" i="41"/>
  <c r="N17" i="1"/>
  <c r="O17" i="1"/>
  <c r="E14" i="16"/>
  <c r="G13" i="16"/>
  <c r="H13" i="16" s="1"/>
  <c r="H11" i="16"/>
  <c r="J11" i="16"/>
  <c r="E52" i="41" l="1"/>
  <c r="E15" i="16"/>
  <c r="E16" i="16" s="1"/>
  <c r="E17" i="16" s="1"/>
  <c r="G14" i="16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3" i="41" l="1"/>
  <c r="E50" i="2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 s="1"/>
  <c r="E296" i="2" s="1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 s="1"/>
  <c r="E328" i="2" s="1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I1" i="2" s="1"/>
  <c r="H14" i="16"/>
  <c r="J14" i="16"/>
  <c r="E18" i="16"/>
  <c r="E19" i="16" s="1"/>
  <c r="E20" i="16" s="1"/>
  <c r="G17" i="16"/>
  <c r="E54" i="41" l="1"/>
  <c r="H17" i="16"/>
  <c r="J17" i="16"/>
  <c r="E21" i="16"/>
  <c r="E22" i="16" s="1"/>
  <c r="G20" i="16"/>
  <c r="E55" i="41" l="1"/>
  <c r="E23" i="16"/>
  <c r="E24" i="16" s="1"/>
  <c r="E25" i="16" s="1"/>
  <c r="E26" i="16" s="1"/>
  <c r="E27" i="16" s="1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E47" i="16" s="1"/>
  <c r="E48" i="16" s="1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E62" i="16" s="1"/>
  <c r="E63" i="16" s="1"/>
  <c r="E64" i="16" s="1"/>
  <c r="E65" i="16" s="1"/>
  <c r="E66" i="16" s="1"/>
  <c r="E67" i="16" s="1"/>
  <c r="E68" i="16" s="1"/>
  <c r="E69" i="16" s="1"/>
  <c r="E70" i="16" s="1"/>
  <c r="E71" i="16" s="1"/>
  <c r="E72" i="16" s="1"/>
  <c r="E73" i="16" s="1"/>
  <c r="E74" i="16" s="1"/>
  <c r="E75" i="16" s="1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E95" i="16" s="1"/>
  <c r="E96" i="16" s="1"/>
  <c r="E97" i="16" s="1"/>
  <c r="E98" i="16" s="1"/>
  <c r="E99" i="16" s="1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E119" i="16" s="1"/>
  <c r="E120" i="16" s="1"/>
  <c r="E121" i="16" s="1"/>
  <c r="E122" i="16" s="1"/>
  <c r="E123" i="16" s="1"/>
  <c r="E124" i="16" s="1"/>
  <c r="E125" i="16" s="1"/>
  <c r="E126" i="16" s="1"/>
  <c r="E127" i="16" s="1"/>
  <c r="E128" i="16" s="1"/>
  <c r="E129" i="16" s="1"/>
  <c r="E130" i="16" s="1"/>
  <c r="E131" i="16" s="1"/>
  <c r="E132" i="16" s="1"/>
  <c r="E133" i="16" s="1"/>
  <c r="E134" i="16" s="1"/>
  <c r="E135" i="16" s="1"/>
  <c r="E136" i="16" s="1"/>
  <c r="E137" i="16" s="1"/>
  <c r="E138" i="16" s="1"/>
  <c r="E139" i="16" s="1"/>
  <c r="E140" i="16" s="1"/>
  <c r="E141" i="16" s="1"/>
  <c r="E142" i="16" s="1"/>
  <c r="E143" i="16" s="1"/>
  <c r="E144" i="16" s="1"/>
  <c r="E145" i="16" s="1"/>
  <c r="E146" i="16" s="1"/>
  <c r="E147" i="16" s="1"/>
  <c r="E148" i="16" s="1"/>
  <c r="E149" i="16" s="1"/>
  <c r="E150" i="16" s="1"/>
  <c r="E151" i="16" s="1"/>
  <c r="E152" i="16" s="1"/>
  <c r="E153" i="16" s="1"/>
  <c r="E154" i="16" s="1"/>
  <c r="E155" i="16" s="1"/>
  <c r="E156" i="16" s="1"/>
  <c r="E157" i="16" s="1"/>
  <c r="E158" i="16" s="1"/>
  <c r="E159" i="16" s="1"/>
  <c r="E160" i="16" s="1"/>
  <c r="E161" i="16" s="1"/>
  <c r="E162" i="16" s="1"/>
  <c r="E163" i="16" s="1"/>
  <c r="E164" i="16" s="1"/>
  <c r="E165" i="16" s="1"/>
  <c r="E166" i="16" s="1"/>
  <c r="E167" i="16" s="1"/>
  <c r="E168" i="16" s="1"/>
  <c r="E169" i="16" s="1"/>
  <c r="E170" i="16" s="1"/>
  <c r="E171" i="16" s="1"/>
  <c r="E172" i="16" s="1"/>
  <c r="E173" i="16" s="1"/>
  <c r="E174" i="16" s="1"/>
  <c r="E175" i="16" s="1"/>
  <c r="E176" i="16" s="1"/>
  <c r="E177" i="16" s="1"/>
  <c r="E178" i="16" s="1"/>
  <c r="E179" i="16" s="1"/>
  <c r="E180" i="16" s="1"/>
  <c r="E181" i="16" s="1"/>
  <c r="E182" i="16" s="1"/>
  <c r="E183" i="16" s="1"/>
  <c r="E184" i="16" s="1"/>
  <c r="E185" i="16" s="1"/>
  <c r="E186" i="16" s="1"/>
  <c r="E187" i="16" s="1"/>
  <c r="E188" i="16" s="1"/>
  <c r="E189" i="16" s="1"/>
  <c r="E190" i="16" s="1"/>
  <c r="E191" i="16" s="1"/>
  <c r="E192" i="16" s="1"/>
  <c r="E193" i="16" s="1"/>
  <c r="E194" i="16" s="1"/>
  <c r="E195" i="16" s="1"/>
  <c r="E196" i="16" s="1"/>
  <c r="E197" i="16" s="1"/>
  <c r="E198" i="16" s="1"/>
  <c r="E199" i="16" s="1"/>
  <c r="E200" i="16" s="1"/>
  <c r="E201" i="16" s="1"/>
  <c r="E202" i="16" s="1"/>
  <c r="E203" i="16" s="1"/>
  <c r="E204" i="16" s="1"/>
  <c r="E205" i="16" s="1"/>
  <c r="E206" i="16" s="1"/>
  <c r="E207" i="16" s="1"/>
  <c r="E208" i="16" s="1"/>
  <c r="E209" i="16" s="1"/>
  <c r="E210" i="16" s="1"/>
  <c r="E211" i="16" s="1"/>
  <c r="E212" i="16" s="1"/>
  <c r="E213" i="16" s="1"/>
  <c r="E214" i="16" s="1"/>
  <c r="E215" i="16" s="1"/>
  <c r="E216" i="16" s="1"/>
  <c r="E217" i="16" s="1"/>
  <c r="E218" i="16" s="1"/>
  <c r="E219" i="16" s="1"/>
  <c r="E220" i="16" s="1"/>
  <c r="E221" i="16" s="1"/>
  <c r="E222" i="16" s="1"/>
  <c r="E223" i="16" s="1"/>
  <c r="E224" i="16" s="1"/>
  <c r="E225" i="16" s="1"/>
  <c r="E226" i="16" s="1"/>
  <c r="E227" i="16" s="1"/>
  <c r="E228" i="16" s="1"/>
  <c r="E229" i="16" s="1"/>
  <c r="E230" i="16" s="1"/>
  <c r="E231" i="16" s="1"/>
  <c r="E232" i="16" s="1"/>
  <c r="E233" i="16" s="1"/>
  <c r="E234" i="16" s="1"/>
  <c r="E235" i="16" s="1"/>
  <c r="E236" i="16" s="1"/>
  <c r="E237" i="16" s="1"/>
  <c r="E238" i="16" s="1"/>
  <c r="E239" i="16" s="1"/>
  <c r="E240" i="16" s="1"/>
  <c r="E241" i="16" s="1"/>
  <c r="E242" i="16" s="1"/>
  <c r="E243" i="16" s="1"/>
  <c r="E244" i="16" s="1"/>
  <c r="E245" i="16" s="1"/>
  <c r="E246" i="16" s="1"/>
  <c r="E247" i="16" s="1"/>
  <c r="E248" i="16" s="1"/>
  <c r="E249" i="16" s="1"/>
  <c r="E250" i="16" s="1"/>
  <c r="E251" i="16" s="1"/>
  <c r="E252" i="16" s="1"/>
  <c r="E253" i="16" s="1"/>
  <c r="E254" i="16" s="1"/>
  <c r="E255" i="16" s="1"/>
  <c r="E256" i="16" s="1"/>
  <c r="E257" i="16" s="1"/>
  <c r="E258" i="16" s="1"/>
  <c r="E259" i="16" s="1"/>
  <c r="E260" i="16" s="1"/>
  <c r="E261" i="16" s="1"/>
  <c r="E262" i="16" s="1"/>
  <c r="E263" i="16" s="1"/>
  <c r="E264" i="16" s="1"/>
  <c r="E265" i="16" s="1"/>
  <c r="E266" i="16" s="1"/>
  <c r="E267" i="16" s="1"/>
  <c r="E268" i="16" s="1"/>
  <c r="E269" i="16" s="1"/>
  <c r="E270" i="16" s="1"/>
  <c r="E271" i="16" s="1"/>
  <c r="E272" i="16" s="1"/>
  <c r="E273" i="16" s="1"/>
  <c r="E274" i="16" s="1"/>
  <c r="E275" i="16" s="1"/>
  <c r="E276" i="16" s="1"/>
  <c r="E277" i="16" s="1"/>
  <c r="E278" i="16" s="1"/>
  <c r="E279" i="16" s="1"/>
  <c r="E280" i="16" s="1"/>
  <c r="E281" i="16" s="1"/>
  <c r="E282" i="16" s="1"/>
  <c r="E283" i="16" s="1"/>
  <c r="E284" i="16" s="1"/>
  <c r="E285" i="16" s="1"/>
  <c r="E286" i="16" s="1"/>
  <c r="E287" i="16" s="1"/>
  <c r="E288" i="16" s="1"/>
  <c r="E289" i="16" s="1"/>
  <c r="E290" i="16" s="1"/>
  <c r="E291" i="16" s="1"/>
  <c r="E292" i="16" s="1"/>
  <c r="E293" i="16" s="1"/>
  <c r="E294" i="16" s="1"/>
  <c r="E295" i="16" s="1"/>
  <c r="E296" i="16" s="1"/>
  <c r="E297" i="16" s="1"/>
  <c r="E298" i="16" s="1"/>
  <c r="E299" i="16" s="1"/>
  <c r="E300" i="16" s="1"/>
  <c r="E301" i="16" s="1"/>
  <c r="E302" i="16" s="1"/>
  <c r="E303" i="16" s="1"/>
  <c r="E304" i="16" s="1"/>
  <c r="E305" i="16" s="1"/>
  <c r="E306" i="16" s="1"/>
  <c r="E307" i="16" s="1"/>
  <c r="E308" i="16" s="1"/>
  <c r="E309" i="16" s="1"/>
  <c r="E310" i="16" s="1"/>
  <c r="E311" i="16" s="1"/>
  <c r="E312" i="16" s="1"/>
  <c r="E313" i="16" s="1"/>
  <c r="E314" i="16" s="1"/>
  <c r="E315" i="16" s="1"/>
  <c r="E316" i="16" s="1"/>
  <c r="E317" i="16" s="1"/>
  <c r="E318" i="16" s="1"/>
  <c r="E319" i="16" s="1"/>
  <c r="E320" i="16" s="1"/>
  <c r="E321" i="16" s="1"/>
  <c r="E322" i="16" s="1"/>
  <c r="E323" i="16" s="1"/>
  <c r="E324" i="16" s="1"/>
  <c r="E325" i="16" s="1"/>
  <c r="E326" i="16" s="1"/>
  <c r="E327" i="16" s="1"/>
  <c r="E328" i="16" s="1"/>
  <c r="E329" i="16" s="1"/>
  <c r="E330" i="16" s="1"/>
  <c r="E331" i="16" s="1"/>
  <c r="E332" i="16" s="1"/>
  <c r="E333" i="16" s="1"/>
  <c r="E334" i="16" s="1"/>
  <c r="E335" i="16" s="1"/>
  <c r="E336" i="16" s="1"/>
  <c r="E337" i="16" s="1"/>
  <c r="E338" i="16" s="1"/>
  <c r="E339" i="16" s="1"/>
  <c r="E340" i="16" s="1"/>
  <c r="E341" i="16" s="1"/>
  <c r="E342" i="16" s="1"/>
  <c r="E343" i="16" s="1"/>
  <c r="E344" i="16" s="1"/>
  <c r="E345" i="16" s="1"/>
  <c r="E346" i="16" s="1"/>
  <c r="E347" i="16" s="1"/>
  <c r="E348" i="16" s="1"/>
  <c r="E349" i="16" s="1"/>
  <c r="E350" i="16" s="1"/>
  <c r="E351" i="16" s="1"/>
  <c r="E352" i="16" s="1"/>
  <c r="E353" i="16" s="1"/>
  <c r="E354" i="16" s="1"/>
  <c r="E355" i="16" s="1"/>
  <c r="E356" i="16" s="1"/>
  <c r="E357" i="16" s="1"/>
  <c r="E358" i="16" s="1"/>
  <c r="E359" i="16" s="1"/>
  <c r="E360" i="16" s="1"/>
  <c r="E361" i="16" s="1"/>
  <c r="E362" i="16" s="1"/>
  <c r="E363" i="16" s="1"/>
  <c r="E364" i="16" s="1"/>
  <c r="E365" i="16" s="1"/>
  <c r="E366" i="16" s="1"/>
  <c r="E367" i="16" s="1"/>
  <c r="E368" i="16" s="1"/>
  <c r="E369" i="16" s="1"/>
  <c r="E370" i="16" s="1"/>
  <c r="E371" i="16" s="1"/>
  <c r="E372" i="16" s="1"/>
  <c r="E373" i="16" s="1"/>
  <c r="E374" i="16" s="1"/>
  <c r="E375" i="16" s="1"/>
  <c r="E376" i="16" s="1"/>
  <c r="E377" i="16" s="1"/>
  <c r="E378" i="16" s="1"/>
  <c r="E379" i="16" s="1"/>
  <c r="E380" i="16" s="1"/>
  <c r="E381" i="16" s="1"/>
  <c r="E382" i="16" s="1"/>
  <c r="E383" i="16" s="1"/>
  <c r="E384" i="16" s="1"/>
  <c r="E385" i="16" s="1"/>
  <c r="E386" i="16" s="1"/>
  <c r="E387" i="16" s="1"/>
  <c r="E388" i="16" s="1"/>
  <c r="E389" i="16" s="1"/>
  <c r="E390" i="16" s="1"/>
  <c r="E391" i="16" s="1"/>
  <c r="E392" i="16" s="1"/>
  <c r="E393" i="16" s="1"/>
  <c r="E394" i="16" s="1"/>
  <c r="E395" i="16" s="1"/>
  <c r="E396" i="16" s="1"/>
  <c r="E397" i="16" s="1"/>
  <c r="E398" i="16" s="1"/>
  <c r="E399" i="16" s="1"/>
  <c r="E400" i="16" s="1"/>
  <c r="E401" i="16" s="1"/>
  <c r="E402" i="16" s="1"/>
  <c r="E403" i="16" s="1"/>
  <c r="E404" i="16" s="1"/>
  <c r="E405" i="16" s="1"/>
  <c r="E406" i="16" s="1"/>
  <c r="E407" i="16" s="1"/>
  <c r="E408" i="16" s="1"/>
  <c r="E409" i="16" s="1"/>
  <c r="E410" i="16" s="1"/>
  <c r="E411" i="16" s="1"/>
  <c r="E412" i="16" s="1"/>
  <c r="E413" i="16" s="1"/>
  <c r="E414" i="16" s="1"/>
  <c r="E415" i="16" s="1"/>
  <c r="E416" i="16" s="1"/>
  <c r="E417" i="16" s="1"/>
  <c r="E418" i="16" s="1"/>
  <c r="E419" i="16" s="1"/>
  <c r="E420" i="16" s="1"/>
  <c r="E421" i="16" s="1"/>
  <c r="E422" i="16" s="1"/>
  <c r="E423" i="16" s="1"/>
  <c r="E424" i="16" s="1"/>
  <c r="E425" i="16" s="1"/>
  <c r="E426" i="16" s="1"/>
  <c r="E427" i="16" s="1"/>
  <c r="E428" i="16" s="1"/>
  <c r="E429" i="16" s="1"/>
  <c r="E430" i="16" s="1"/>
  <c r="E431" i="16" s="1"/>
  <c r="E432" i="16" s="1"/>
  <c r="E433" i="16" s="1"/>
  <c r="E434" i="16" s="1"/>
  <c r="E435" i="16" s="1"/>
  <c r="E436" i="16" s="1"/>
  <c r="E437" i="16" s="1"/>
  <c r="E438" i="16" s="1"/>
  <c r="E439" i="16" s="1"/>
  <c r="E440" i="16" s="1"/>
  <c r="E441" i="16" s="1"/>
  <c r="E442" i="16" s="1"/>
  <c r="E443" i="16" s="1"/>
  <c r="E444" i="16" s="1"/>
  <c r="E445" i="16" s="1"/>
  <c r="E446" i="16" s="1"/>
  <c r="E447" i="16" s="1"/>
  <c r="E448" i="16" s="1"/>
  <c r="E449" i="16" s="1"/>
  <c r="E450" i="16" s="1"/>
  <c r="E451" i="16" s="1"/>
  <c r="E452" i="16" s="1"/>
  <c r="E453" i="16" s="1"/>
  <c r="E454" i="16" s="1"/>
  <c r="E455" i="16" s="1"/>
  <c r="E456" i="16" s="1"/>
  <c r="E457" i="16" s="1"/>
  <c r="E458" i="16" s="1"/>
  <c r="E459" i="16" s="1"/>
  <c r="E460" i="16" s="1"/>
  <c r="E461" i="16" s="1"/>
  <c r="E462" i="16" s="1"/>
  <c r="E463" i="16" s="1"/>
  <c r="E464" i="16" s="1"/>
  <c r="E465" i="16" s="1"/>
  <c r="E466" i="16" s="1"/>
  <c r="E467" i="16" s="1"/>
  <c r="E468" i="16" s="1"/>
  <c r="E469" i="16" s="1"/>
  <c r="E470" i="16" s="1"/>
  <c r="E471" i="16" s="1"/>
  <c r="E472" i="16" s="1"/>
  <c r="E473" i="16" s="1"/>
  <c r="E474" i="16" s="1"/>
  <c r="E475" i="16" s="1"/>
  <c r="E476" i="16" s="1"/>
  <c r="E477" i="16" s="1"/>
  <c r="E478" i="16" s="1"/>
  <c r="E479" i="16" s="1"/>
  <c r="E480" i="16" s="1"/>
  <c r="E481" i="16" s="1"/>
  <c r="E482" i="16" s="1"/>
  <c r="E483" i="16" s="1"/>
  <c r="E484" i="16" s="1"/>
  <c r="E485" i="16" s="1"/>
  <c r="E486" i="16" s="1"/>
  <c r="E487" i="16" s="1"/>
  <c r="E488" i="16" s="1"/>
  <c r="E489" i="16" s="1"/>
  <c r="E490" i="16" s="1"/>
  <c r="E491" i="16" s="1"/>
  <c r="E492" i="16" s="1"/>
  <c r="E493" i="16" s="1"/>
  <c r="E494" i="16" s="1"/>
  <c r="E495" i="16" s="1"/>
  <c r="E496" i="16" s="1"/>
  <c r="E497" i="16" s="1"/>
  <c r="E498" i="16" s="1"/>
  <c r="E499" i="16" s="1"/>
  <c r="E500" i="16" s="1"/>
  <c r="I1" i="16" s="1"/>
  <c r="G22" i="16"/>
  <c r="H20" i="16"/>
  <c r="J20" i="16"/>
  <c r="E56" i="41" l="1"/>
  <c r="O11" i="1"/>
  <c r="N11" i="1"/>
  <c r="H22" i="16"/>
  <c r="N7" i="16" s="1"/>
  <c r="J22" i="16"/>
  <c r="N12" i="16" s="1"/>
  <c r="E57" i="41" l="1"/>
  <c r="N15" i="16"/>
  <c r="P13" i="16"/>
  <c r="E58" i="41" l="1"/>
  <c r="O15" i="16"/>
  <c r="N17" i="16"/>
  <c r="E59" i="41" l="1"/>
  <c r="E60" i="41" l="1"/>
  <c r="E61" i="41" l="1"/>
  <c r="E62" i="41" l="1"/>
  <c r="E63" i="41" l="1"/>
  <c r="E64" i="41" l="1"/>
  <c r="E65" i="41" l="1"/>
  <c r="E66" i="41" l="1"/>
  <c r="E67" i="41" l="1"/>
  <c r="E68" i="41" l="1"/>
  <c r="E69" i="41" l="1"/>
  <c r="E70" i="41" l="1"/>
  <c r="E71" i="41" l="1"/>
  <c r="E72" i="41" l="1"/>
  <c r="E73" i="41" l="1"/>
  <c r="E74" i="41" l="1"/>
  <c r="E75" i="41" l="1"/>
  <c r="E76" i="41" l="1"/>
  <c r="E77" i="41" l="1"/>
  <c r="E78" i="41" l="1"/>
  <c r="E79" i="41" l="1"/>
  <c r="E80" i="41" l="1"/>
  <c r="E81" i="41" l="1"/>
  <c r="E82" i="41" l="1"/>
  <c r="E83" i="41" l="1"/>
  <c r="E84" i="41" l="1"/>
  <c r="E85" i="41" l="1"/>
  <c r="E86" i="41" l="1"/>
  <c r="E87" i="41" l="1"/>
  <c r="E88" i="41" l="1"/>
  <c r="E89" i="41" l="1"/>
  <c r="E90" i="41" l="1"/>
  <c r="E91" i="41" l="1"/>
  <c r="E92" i="41" l="1"/>
  <c r="E93" i="41" l="1"/>
  <c r="E94" i="41" l="1"/>
  <c r="E95" i="41" l="1"/>
  <c r="E96" i="41" l="1"/>
  <c r="E97" i="41" l="1"/>
  <c r="E98" i="41" l="1"/>
  <c r="E99" i="41" l="1"/>
  <c r="E100" i="41" l="1"/>
  <c r="E101" i="41" l="1"/>
  <c r="E102" i="41" l="1"/>
  <c r="E103" i="41" l="1"/>
  <c r="E104" i="41" l="1"/>
  <c r="E105" i="41" l="1"/>
  <c r="E106" i="41" l="1"/>
  <c r="E107" i="41" l="1"/>
  <c r="E108" i="41" l="1"/>
  <c r="E109" i="41" l="1"/>
  <c r="E110" i="41" l="1"/>
  <c r="E111" i="41" l="1"/>
  <c r="E112" i="41" l="1"/>
  <c r="E113" i="41" l="1"/>
  <c r="E114" i="41" l="1"/>
  <c r="E115" i="41" l="1"/>
  <c r="E116" i="41" l="1"/>
  <c r="E117" i="41" l="1"/>
  <c r="E118" i="41" l="1"/>
  <c r="E119" i="41" l="1"/>
  <c r="E120" i="41" l="1"/>
  <c r="E121" i="41" l="1"/>
  <c r="E122" i="41" l="1"/>
  <c r="E123" i="41" l="1"/>
  <c r="E124" i="41" l="1"/>
  <c r="E125" i="41" l="1"/>
  <c r="E126" i="41" l="1"/>
  <c r="E127" i="41" l="1"/>
  <c r="E128" i="41" l="1"/>
  <c r="E129" i="41" l="1"/>
  <c r="E130" i="41" l="1"/>
  <c r="E131" i="41" l="1"/>
  <c r="E132" i="41" l="1"/>
  <c r="E133" i="41" l="1"/>
  <c r="E134" i="41" l="1"/>
  <c r="E135" i="41" l="1"/>
  <c r="E136" i="41" l="1"/>
  <c r="E137" i="41" l="1"/>
  <c r="E138" i="41" l="1"/>
  <c r="E139" i="41" l="1"/>
  <c r="E140" i="41" l="1"/>
  <c r="E141" i="41" l="1"/>
  <c r="E142" i="41" l="1"/>
  <c r="E143" i="41" l="1"/>
  <c r="E144" i="41" l="1"/>
  <c r="E145" i="41" l="1"/>
  <c r="E146" i="41" l="1"/>
  <c r="E147" i="41" l="1"/>
  <c r="E148" i="41" l="1"/>
  <c r="E149" i="41" l="1"/>
  <c r="E150" i="41" l="1"/>
  <c r="E151" i="41" l="1"/>
  <c r="E152" i="41" l="1"/>
  <c r="E153" i="41" l="1"/>
  <c r="E154" i="41" l="1"/>
  <c r="E155" i="41" l="1"/>
  <c r="E156" i="41" l="1"/>
  <c r="E157" i="41" l="1"/>
  <c r="E158" i="41" l="1"/>
  <c r="E159" i="41" l="1"/>
  <c r="E160" i="41" l="1"/>
  <c r="E161" i="41" l="1"/>
  <c r="E162" i="41" l="1"/>
  <c r="E163" i="41" l="1"/>
  <c r="E164" i="41" l="1"/>
  <c r="E165" i="41" l="1"/>
  <c r="E166" i="41" l="1"/>
  <c r="E167" i="41" l="1"/>
  <c r="E168" i="41" l="1"/>
  <c r="E169" i="41" l="1"/>
  <c r="E170" i="41" l="1"/>
  <c r="E171" i="41" l="1"/>
  <c r="E172" i="41" l="1"/>
  <c r="E173" i="41" l="1"/>
  <c r="E174" i="41" l="1"/>
  <c r="E175" i="41" l="1"/>
  <c r="E176" i="41" l="1"/>
  <c r="E177" i="41" l="1"/>
  <c r="E178" i="41" l="1"/>
  <c r="E179" i="41" l="1"/>
  <c r="E180" i="41" l="1"/>
  <c r="E181" i="41" l="1"/>
  <c r="E182" i="41" l="1"/>
  <c r="E183" i="41" l="1"/>
  <c r="E184" i="41" l="1"/>
  <c r="E185" i="41" l="1"/>
  <c r="E186" i="41" l="1"/>
  <c r="E187" i="41" l="1"/>
  <c r="E188" i="41" l="1"/>
  <c r="E189" i="41" l="1"/>
  <c r="E190" i="41" l="1"/>
  <c r="E191" i="41" l="1"/>
  <c r="E192" i="41" l="1"/>
  <c r="E193" i="41" l="1"/>
  <c r="E194" i="41" l="1"/>
  <c r="E195" i="41" l="1"/>
  <c r="E196" i="41" l="1"/>
  <c r="E197" i="41" l="1"/>
  <c r="E198" i="41" l="1"/>
  <c r="E199" i="41" l="1"/>
  <c r="E200" i="41" l="1"/>
  <c r="E201" i="41" l="1"/>
  <c r="E202" i="41" l="1"/>
  <c r="E203" i="41" l="1"/>
  <c r="E204" i="41" l="1"/>
  <c r="E205" i="41" l="1"/>
  <c r="E206" i="41" l="1"/>
  <c r="E207" i="41" l="1"/>
  <c r="E208" i="41" l="1"/>
  <c r="E209" i="41" l="1"/>
  <c r="E210" i="41" l="1"/>
  <c r="E211" i="41" l="1"/>
  <c r="E212" i="41" l="1"/>
  <c r="E213" i="41" l="1"/>
  <c r="E214" i="41" l="1"/>
  <c r="E215" i="41" l="1"/>
  <c r="E216" i="41" l="1"/>
  <c r="E217" i="41" l="1"/>
  <c r="E218" i="41" l="1"/>
  <c r="E219" i="41" l="1"/>
  <c r="E220" i="41" l="1"/>
  <c r="E221" i="41" l="1"/>
  <c r="E222" i="41" l="1"/>
  <c r="E223" i="41" l="1"/>
  <c r="E224" i="41" l="1"/>
  <c r="E225" i="41" l="1"/>
  <c r="E226" i="41" l="1"/>
  <c r="E227" i="41" l="1"/>
  <c r="E228" i="41" l="1"/>
  <c r="E229" i="41" l="1"/>
  <c r="E230" i="41" l="1"/>
  <c r="E231" i="41" l="1"/>
  <c r="E232" i="41" l="1"/>
  <c r="E233" i="41" l="1"/>
  <c r="E234" i="41" l="1"/>
  <c r="E235" i="41" l="1"/>
  <c r="E236" i="41" l="1"/>
  <c r="E237" i="41" l="1"/>
  <c r="E238" i="41" l="1"/>
  <c r="E239" i="41" l="1"/>
  <c r="E240" i="41" l="1"/>
  <c r="E241" i="41" l="1"/>
  <c r="E242" i="41" l="1"/>
  <c r="E243" i="41" l="1"/>
  <c r="E244" i="41" l="1"/>
  <c r="E245" i="41" l="1"/>
  <c r="E246" i="41" l="1"/>
  <c r="E247" i="41" l="1"/>
  <c r="E248" i="41" l="1"/>
  <c r="E249" i="41" l="1"/>
  <c r="E250" i="41" l="1"/>
  <c r="E251" i="41" l="1"/>
  <c r="E252" i="41" l="1"/>
  <c r="E253" i="41" l="1"/>
  <c r="E254" i="41" l="1"/>
  <c r="E255" i="41" l="1"/>
  <c r="E256" i="41" l="1"/>
  <c r="E257" i="41" l="1"/>
  <c r="E258" i="41" l="1"/>
  <c r="E259" i="41" l="1"/>
  <c r="E260" i="41" l="1"/>
  <c r="E261" i="41" l="1"/>
  <c r="E262" i="41" l="1"/>
  <c r="E263" i="41" l="1"/>
  <c r="E264" i="41" l="1"/>
  <c r="E265" i="41" l="1"/>
  <c r="E266" i="41" l="1"/>
  <c r="E267" i="41" l="1"/>
  <c r="E268" i="41" l="1"/>
  <c r="E269" i="41" l="1"/>
  <c r="E270" i="41" l="1"/>
  <c r="E271" i="41" l="1"/>
  <c r="E272" i="41" l="1"/>
  <c r="E273" i="41" l="1"/>
  <c r="E274" i="41" l="1"/>
  <c r="E275" i="41" l="1"/>
  <c r="E276" i="41" l="1"/>
  <c r="E277" i="41" l="1"/>
  <c r="E278" i="41" l="1"/>
  <c r="E279" i="41" l="1"/>
  <c r="E280" i="41" l="1"/>
  <c r="E281" i="41" l="1"/>
  <c r="E282" i="41" l="1"/>
  <c r="E283" i="41" l="1"/>
  <c r="E284" i="41" l="1"/>
  <c r="E285" i="41" l="1"/>
  <c r="E286" i="41" l="1"/>
  <c r="E287" i="41" l="1"/>
  <c r="E288" i="41" l="1"/>
  <c r="E289" i="41" l="1"/>
  <c r="E290" i="41" l="1"/>
  <c r="E291" i="41" l="1"/>
  <c r="E292" i="41" l="1"/>
  <c r="E293" i="41" l="1"/>
  <c r="E294" i="41" l="1"/>
  <c r="E295" i="41" l="1"/>
  <c r="E296" i="41" l="1"/>
  <c r="E297" i="41" l="1"/>
  <c r="E298" i="41" l="1"/>
  <c r="E299" i="41" l="1"/>
  <c r="E300" i="41" l="1"/>
  <c r="E301" i="41" l="1"/>
  <c r="E302" i="41" l="1"/>
  <c r="E303" i="41" l="1"/>
  <c r="E304" i="41" l="1"/>
  <c r="E305" i="41" l="1"/>
  <c r="E306" i="41" l="1"/>
  <c r="E307" i="41" l="1"/>
  <c r="E308" i="41" l="1"/>
  <c r="E309" i="41" l="1"/>
  <c r="E310" i="41" l="1"/>
  <c r="E311" i="41" l="1"/>
  <c r="E312" i="41" l="1"/>
  <c r="E313" i="41" l="1"/>
  <c r="E314" i="41" l="1"/>
  <c r="E315" i="41" l="1"/>
  <c r="E316" i="41" l="1"/>
  <c r="E317" i="41" l="1"/>
  <c r="E318" i="41" l="1"/>
  <c r="E319" i="41" l="1"/>
  <c r="E320" i="41" l="1"/>
  <c r="E321" i="41" l="1"/>
  <c r="E322" i="41" l="1"/>
  <c r="E323" i="41" l="1"/>
  <c r="E324" i="41" l="1"/>
  <c r="E325" i="41" l="1"/>
  <c r="E326" i="41" l="1"/>
  <c r="E327" i="41" l="1"/>
  <c r="E328" i="41" l="1"/>
  <c r="E329" i="41" l="1"/>
  <c r="E330" i="41" l="1"/>
  <c r="E331" i="41" l="1"/>
  <c r="E332" i="41" l="1"/>
  <c r="E333" i="41" l="1"/>
  <c r="E334" i="41" l="1"/>
  <c r="E335" i="41" l="1"/>
  <c r="E336" i="41" l="1"/>
  <c r="E337" i="41" l="1"/>
  <c r="E338" i="41" l="1"/>
  <c r="E339" i="41" l="1"/>
  <c r="E340" i="41" l="1"/>
  <c r="E341" i="41" l="1"/>
  <c r="E342" i="41" l="1"/>
  <c r="E343" i="41" l="1"/>
  <c r="E344" i="41" l="1"/>
  <c r="E345" i="41" l="1"/>
  <c r="E346" i="41" l="1"/>
  <c r="E347" i="41" l="1"/>
  <c r="E348" i="41" l="1"/>
  <c r="E349" i="41" l="1"/>
  <c r="E350" i="41" l="1"/>
  <c r="E351" i="41" l="1"/>
  <c r="E352" i="41" l="1"/>
  <c r="E353" i="41" l="1"/>
  <c r="E354" i="41" l="1"/>
  <c r="E355" i="41" l="1"/>
  <c r="E356" i="41" l="1"/>
  <c r="E357" i="41" l="1"/>
  <c r="E358" i="41" l="1"/>
  <c r="E359" i="41" l="1"/>
  <c r="E360" i="41" l="1"/>
  <c r="E361" i="41" l="1"/>
  <c r="E362" i="41" l="1"/>
  <c r="E363" i="41" l="1"/>
  <c r="E364" i="41" l="1"/>
  <c r="E365" i="41" l="1"/>
  <c r="E366" i="41" l="1"/>
  <c r="E367" i="41" l="1"/>
  <c r="E368" i="41" l="1"/>
  <c r="E369" i="41" l="1"/>
  <c r="E370" i="41" l="1"/>
  <c r="E371" i="41" l="1"/>
  <c r="E372" i="41" l="1"/>
  <c r="E373" i="41" l="1"/>
  <c r="E374" i="41" l="1"/>
  <c r="E375" i="41" l="1"/>
  <c r="E376" i="41" l="1"/>
  <c r="E377" i="41" l="1"/>
  <c r="E378" i="41" l="1"/>
  <c r="E379" i="41" l="1"/>
  <c r="E380" i="41" l="1"/>
  <c r="E381" i="41" l="1"/>
  <c r="E382" i="41" l="1"/>
  <c r="E383" i="41" l="1"/>
  <c r="E384" i="41" l="1"/>
  <c r="E385" i="41" l="1"/>
  <c r="E386" i="41" l="1"/>
  <c r="E387" i="41" l="1"/>
  <c r="E388" i="41" l="1"/>
  <c r="E389" i="41" l="1"/>
  <c r="E390" i="41" l="1"/>
  <c r="E391" i="41" l="1"/>
  <c r="E392" i="41" l="1"/>
  <c r="E393" i="41" l="1"/>
  <c r="E394" i="41" l="1"/>
  <c r="E395" i="41" l="1"/>
  <c r="E396" i="41" l="1"/>
  <c r="E397" i="41" l="1"/>
  <c r="E398" i="41" l="1"/>
  <c r="E399" i="41" l="1"/>
  <c r="E400" i="41" l="1"/>
  <c r="E401" i="41" l="1"/>
  <c r="E402" i="41" l="1"/>
  <c r="E403" i="41" l="1"/>
  <c r="E404" i="41" l="1"/>
  <c r="E405" i="41" l="1"/>
  <c r="E406" i="41" l="1"/>
  <c r="E407" i="41" l="1"/>
  <c r="E408" i="41" l="1"/>
  <c r="E409" i="41" l="1"/>
  <c r="E410" i="41" l="1"/>
  <c r="E411" i="41" l="1"/>
  <c r="E412" i="41" l="1"/>
  <c r="E413" i="41" l="1"/>
  <c r="E414" i="41" l="1"/>
  <c r="E415" i="41" l="1"/>
  <c r="E416" i="41" l="1"/>
  <c r="E417" i="41" l="1"/>
  <c r="E418" i="41" l="1"/>
  <c r="E419" i="41" l="1"/>
  <c r="E420" i="41" l="1"/>
  <c r="E421" i="41" l="1"/>
  <c r="E422" i="41" l="1"/>
  <c r="E423" i="41" l="1"/>
  <c r="E424" i="41" l="1"/>
  <c r="E425" i="41" l="1"/>
  <c r="E426" i="41" l="1"/>
  <c r="E427" i="41" l="1"/>
  <c r="E428" i="41" l="1"/>
  <c r="E429" i="41" l="1"/>
  <c r="E430" i="41" l="1"/>
  <c r="E431" i="41" l="1"/>
  <c r="E432" i="41" l="1"/>
  <c r="E433" i="41" l="1"/>
  <c r="E434" i="41" l="1"/>
  <c r="E435" i="41" l="1"/>
  <c r="E436" i="41" l="1"/>
  <c r="E437" i="41" l="1"/>
  <c r="E438" i="41" l="1"/>
  <c r="E439" i="41" l="1"/>
  <c r="E440" i="41" l="1"/>
  <c r="E441" i="41" l="1"/>
  <c r="E442" i="41" l="1"/>
  <c r="E443" i="41" l="1"/>
  <c r="E444" i="41" l="1"/>
  <c r="E445" i="41" l="1"/>
  <c r="E446" i="41" l="1"/>
  <c r="E447" i="41" l="1"/>
  <c r="E448" i="41" l="1"/>
  <c r="E449" i="41" l="1"/>
  <c r="E450" i="41" l="1"/>
  <c r="E451" i="41" l="1"/>
  <c r="E452" i="41" l="1"/>
  <c r="E453" i="41" l="1"/>
  <c r="E454" i="41" l="1"/>
  <c r="E455" i="41" l="1"/>
  <c r="E456" i="41" l="1"/>
  <c r="E457" i="41" l="1"/>
  <c r="E458" i="41" l="1"/>
  <c r="E459" i="41" l="1"/>
  <c r="E460" i="41" l="1"/>
  <c r="E461" i="41" l="1"/>
  <c r="E462" i="41" l="1"/>
  <c r="E463" i="41" l="1"/>
  <c r="E464" i="41" l="1"/>
  <c r="E465" i="41" l="1"/>
  <c r="E466" i="41" l="1"/>
  <c r="E467" i="41" l="1"/>
  <c r="E468" i="41" l="1"/>
  <c r="E469" i="41" l="1"/>
  <c r="E470" i="41" l="1"/>
  <c r="E471" i="41" l="1"/>
  <c r="E472" i="41" l="1"/>
  <c r="E473" i="41" l="1"/>
  <c r="E474" i="41" l="1"/>
  <c r="E475" i="41" l="1"/>
  <c r="E476" i="41" l="1"/>
  <c r="E477" i="41" l="1"/>
  <c r="E478" i="41" l="1"/>
  <c r="E479" i="41" l="1"/>
  <c r="E480" i="41" l="1"/>
  <c r="E481" i="41" l="1"/>
  <c r="E482" i="41" l="1"/>
  <c r="E483" i="41" l="1"/>
  <c r="E484" i="41" l="1"/>
  <c r="E485" i="41" l="1"/>
  <c r="E486" i="41" l="1"/>
  <c r="E487" i="41" l="1"/>
  <c r="E488" i="41" l="1"/>
  <c r="E489" i="41" l="1"/>
  <c r="E490" i="41" l="1"/>
  <c r="E491" i="41" l="1"/>
  <c r="E492" i="41" l="1"/>
  <c r="E493" i="41" l="1"/>
  <c r="E494" i="41" l="1"/>
  <c r="E495" i="41" l="1"/>
  <c r="E496" i="41" l="1"/>
  <c r="E497" i="41" l="1"/>
  <c r="E498" i="41" l="1"/>
  <c r="E499" i="41" l="1"/>
  <c r="E500" i="41" l="1"/>
  <c r="J1" i="41" l="1"/>
  <c r="E113" i="2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E210" i="21" s="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27" i="21" s="1"/>
  <c r="E228" i="21" s="1"/>
  <c r="E229" i="21" s="1"/>
  <c r="E230" i="21" s="1"/>
  <c r="E231" i="21" s="1"/>
  <c r="E232" i="21" s="1"/>
  <c r="E233" i="21" s="1"/>
  <c r="E234" i="21" s="1"/>
  <c r="E235" i="21" s="1"/>
  <c r="E236" i="21" s="1"/>
  <c r="E237" i="21" s="1"/>
  <c r="E238" i="21" s="1"/>
  <c r="E239" i="21" s="1"/>
  <c r="E240" i="21" s="1"/>
  <c r="E241" i="21" s="1"/>
  <c r="E242" i="21" s="1"/>
  <c r="E243" i="21" s="1"/>
  <c r="E244" i="21" s="1"/>
  <c r="E245" i="21" s="1"/>
  <c r="E246" i="21" s="1"/>
  <c r="E247" i="21" s="1"/>
  <c r="E248" i="21" s="1"/>
  <c r="E249" i="21" s="1"/>
  <c r="E250" i="21" s="1"/>
  <c r="E251" i="21" s="1"/>
  <c r="E252" i="21" s="1"/>
  <c r="E253" i="21" s="1"/>
  <c r="E254" i="21" s="1"/>
  <c r="E255" i="21" s="1"/>
  <c r="E256" i="21" s="1"/>
  <c r="E257" i="21" s="1"/>
  <c r="E258" i="21" s="1"/>
  <c r="E259" i="21" s="1"/>
  <c r="E260" i="21" s="1"/>
  <c r="E261" i="21" s="1"/>
  <c r="E262" i="21" s="1"/>
  <c r="E263" i="21" s="1"/>
  <c r="E264" i="21" s="1"/>
  <c r="E265" i="21" s="1"/>
  <c r="E266" i="21" s="1"/>
  <c r="E267" i="21" s="1"/>
  <c r="E268" i="21" s="1"/>
  <c r="E269" i="21" s="1"/>
  <c r="E270" i="21" s="1"/>
  <c r="E271" i="21" s="1"/>
  <c r="E272" i="21" s="1"/>
  <c r="E273" i="21" s="1"/>
  <c r="E274" i="21" s="1"/>
  <c r="E275" i="21" s="1"/>
  <c r="E276" i="21" s="1"/>
  <c r="E277" i="21" s="1"/>
  <c r="E278" i="21" s="1"/>
  <c r="E279" i="21" s="1"/>
  <c r="E280" i="21" s="1"/>
  <c r="E281" i="21" s="1"/>
  <c r="E282" i="21" s="1"/>
  <c r="E283" i="21" s="1"/>
  <c r="E284" i="21" s="1"/>
  <c r="E285" i="21" s="1"/>
  <c r="E286" i="21" s="1"/>
  <c r="E287" i="21" s="1"/>
  <c r="E288" i="21" s="1"/>
  <c r="E289" i="21" s="1"/>
  <c r="E290" i="21" s="1"/>
  <c r="E291" i="21" s="1"/>
  <c r="E292" i="21" s="1"/>
  <c r="E293" i="21" s="1"/>
  <c r="E294" i="21" s="1"/>
  <c r="E295" i="21" s="1"/>
  <c r="E296" i="21" s="1"/>
  <c r="E297" i="21" s="1"/>
  <c r="E298" i="21" s="1"/>
  <c r="E299" i="21" s="1"/>
  <c r="E300" i="21" s="1"/>
  <c r="E301" i="21" s="1"/>
  <c r="E302" i="21" s="1"/>
  <c r="E303" i="21" s="1"/>
  <c r="E304" i="21" s="1"/>
  <c r="E305" i="21" s="1"/>
  <c r="E306" i="21" s="1"/>
  <c r="E307" i="21" s="1"/>
  <c r="E308" i="21" s="1"/>
  <c r="E309" i="21" s="1"/>
  <c r="E310" i="21" s="1"/>
  <c r="E311" i="21" s="1"/>
  <c r="E312" i="21" s="1"/>
  <c r="E313" i="21" s="1"/>
  <c r="E314" i="21" s="1"/>
  <c r="E315" i="21" s="1"/>
  <c r="E316" i="21" s="1"/>
  <c r="E317" i="21" s="1"/>
  <c r="E318" i="21" s="1"/>
  <c r="E319" i="21" s="1"/>
  <c r="E320" i="21" s="1"/>
  <c r="E321" i="21" s="1"/>
  <c r="E322" i="21" s="1"/>
  <c r="E323" i="21" s="1"/>
  <c r="E324" i="21" s="1"/>
  <c r="E325" i="21" s="1"/>
  <c r="E326" i="21" s="1"/>
  <c r="E327" i="21" s="1"/>
  <c r="E328" i="21" s="1"/>
  <c r="E329" i="21" s="1"/>
  <c r="E330" i="21" s="1"/>
  <c r="E331" i="21" s="1"/>
  <c r="E332" i="21" s="1"/>
  <c r="E333" i="21" s="1"/>
  <c r="E334" i="21" s="1"/>
  <c r="E335" i="21" s="1"/>
  <c r="E336" i="21" s="1"/>
  <c r="E337" i="21" s="1"/>
  <c r="E338" i="21" s="1"/>
  <c r="E339" i="21" s="1"/>
  <c r="E340" i="21" s="1"/>
  <c r="E341" i="21" s="1"/>
  <c r="E342" i="21" s="1"/>
  <c r="E343" i="21" s="1"/>
  <c r="E344" i="21" s="1"/>
  <c r="E345" i="21" s="1"/>
  <c r="E346" i="21" s="1"/>
  <c r="E347" i="21" s="1"/>
  <c r="E348" i="21" s="1"/>
  <c r="E349" i="21" s="1"/>
  <c r="E350" i="21" s="1"/>
  <c r="E351" i="21" s="1"/>
  <c r="E352" i="21" s="1"/>
  <c r="E353" i="21" s="1"/>
  <c r="E354" i="21" s="1"/>
  <c r="E355" i="21" s="1"/>
  <c r="E356" i="21" s="1"/>
  <c r="E357" i="21" s="1"/>
  <c r="E358" i="21" s="1"/>
  <c r="E359" i="21" s="1"/>
  <c r="E360" i="21" s="1"/>
  <c r="E361" i="21" s="1"/>
  <c r="E362" i="21" s="1"/>
  <c r="E363" i="21" s="1"/>
  <c r="E364" i="21" s="1"/>
  <c r="E365" i="21" s="1"/>
  <c r="E366" i="21" s="1"/>
  <c r="E367" i="21" s="1"/>
  <c r="E368" i="21" s="1"/>
  <c r="E369" i="21" s="1"/>
  <c r="E370" i="21" s="1"/>
  <c r="E371" i="21" s="1"/>
  <c r="E372" i="21" s="1"/>
  <c r="E373" i="21" s="1"/>
  <c r="E374" i="21" s="1"/>
  <c r="E375" i="21" s="1"/>
  <c r="E376" i="21" s="1"/>
  <c r="E377" i="21" s="1"/>
  <c r="E378" i="21" s="1"/>
  <c r="E379" i="21" s="1"/>
  <c r="E380" i="21" s="1"/>
  <c r="E381" i="21" s="1"/>
  <c r="E382" i="21" s="1"/>
  <c r="E383" i="21" s="1"/>
  <c r="E384" i="21" s="1"/>
  <c r="E385" i="21" s="1"/>
  <c r="E386" i="21" s="1"/>
  <c r="E387" i="21" s="1"/>
  <c r="E388" i="21" s="1"/>
  <c r="E389" i="21" s="1"/>
  <c r="E390" i="21" s="1"/>
  <c r="E391" i="21" s="1"/>
  <c r="E392" i="21" s="1"/>
  <c r="E393" i="21" s="1"/>
  <c r="E394" i="21" s="1"/>
  <c r="E395" i="21" s="1"/>
  <c r="E396" i="21" s="1"/>
  <c r="E397" i="21" s="1"/>
  <c r="E398" i="21" s="1"/>
  <c r="E399" i="21" s="1"/>
  <c r="E400" i="21" s="1"/>
  <c r="E401" i="21" s="1"/>
  <c r="E402" i="21" s="1"/>
  <c r="E403" i="21" s="1"/>
  <c r="E404" i="21" s="1"/>
  <c r="E405" i="21" s="1"/>
  <c r="E406" i="21" s="1"/>
  <c r="E407" i="21" s="1"/>
  <c r="E408" i="21" s="1"/>
  <c r="E409" i="21" s="1"/>
  <c r="E410" i="21" s="1"/>
  <c r="E411" i="21" s="1"/>
  <c r="E412" i="21" s="1"/>
  <c r="E413" i="21" s="1"/>
  <c r="E414" i="21" s="1"/>
  <c r="E415" i="21" s="1"/>
  <c r="E416" i="21" s="1"/>
  <c r="E417" i="21" s="1"/>
  <c r="E418" i="21" s="1"/>
  <c r="E419" i="21" s="1"/>
  <c r="E420" i="21" s="1"/>
  <c r="E421" i="21" s="1"/>
  <c r="E422" i="21" s="1"/>
  <c r="E423" i="21" s="1"/>
  <c r="E424" i="21" s="1"/>
  <c r="E425" i="21" s="1"/>
  <c r="E426" i="21" s="1"/>
  <c r="E427" i="21" s="1"/>
  <c r="E428" i="21" s="1"/>
  <c r="E429" i="21" s="1"/>
  <c r="E430" i="21" s="1"/>
  <c r="E431" i="21" s="1"/>
  <c r="E432" i="21" s="1"/>
  <c r="E433" i="21" s="1"/>
  <c r="E434" i="21" s="1"/>
  <c r="E435" i="21" s="1"/>
  <c r="E436" i="21" s="1"/>
  <c r="E437" i="21" s="1"/>
  <c r="E438" i="21" s="1"/>
  <c r="E439" i="21" s="1"/>
  <c r="E440" i="21" s="1"/>
  <c r="E441" i="21" s="1"/>
  <c r="E442" i="21" s="1"/>
  <c r="E443" i="21" s="1"/>
  <c r="E444" i="21" s="1"/>
  <c r="E445" i="21" s="1"/>
  <c r="E446" i="21" s="1"/>
  <c r="E447" i="21" s="1"/>
  <c r="E448" i="21" s="1"/>
  <c r="E449" i="21" s="1"/>
  <c r="E450" i="21" s="1"/>
  <c r="E451" i="21" s="1"/>
  <c r="E452" i="21" s="1"/>
  <c r="E453" i="21" s="1"/>
  <c r="E454" i="21" s="1"/>
  <c r="E455" i="21" s="1"/>
  <c r="E456" i="21" s="1"/>
  <c r="E457" i="21" s="1"/>
  <c r="E458" i="21" s="1"/>
  <c r="E459" i="21" s="1"/>
  <c r="E460" i="21" s="1"/>
  <c r="E461" i="21" s="1"/>
  <c r="E462" i="21" s="1"/>
  <c r="E463" i="21" s="1"/>
  <c r="E464" i="21" s="1"/>
  <c r="E465" i="21" s="1"/>
  <c r="E466" i="21" s="1"/>
  <c r="E467" i="21" s="1"/>
  <c r="E468" i="21" s="1"/>
  <c r="E469" i="21" s="1"/>
  <c r="E470" i="21" s="1"/>
  <c r="E471" i="21" s="1"/>
  <c r="E472" i="21" s="1"/>
  <c r="E473" i="21" s="1"/>
  <c r="E474" i="21" s="1"/>
  <c r="E475" i="21" s="1"/>
  <c r="E476" i="21" s="1"/>
  <c r="E477" i="21" s="1"/>
  <c r="E478" i="21" s="1"/>
  <c r="E479" i="21" s="1"/>
  <c r="E480" i="21" s="1"/>
  <c r="E481" i="21" s="1"/>
  <c r="E482" i="21" s="1"/>
  <c r="E483" i="21" s="1"/>
  <c r="E484" i="21" s="1"/>
  <c r="E485" i="21" s="1"/>
  <c r="E486" i="21" s="1"/>
  <c r="E487" i="21" s="1"/>
  <c r="E488" i="21" s="1"/>
  <c r="E489" i="21" s="1"/>
  <c r="E490" i="21" s="1"/>
  <c r="E491" i="21" s="1"/>
  <c r="E492" i="21" s="1"/>
  <c r="E493" i="21" s="1"/>
  <c r="E494" i="21" s="1"/>
  <c r="E495" i="21" s="1"/>
  <c r="E496" i="21" s="1"/>
  <c r="E497" i="21" s="1"/>
  <c r="E498" i="21" s="1"/>
  <c r="E499" i="21" s="1"/>
  <c r="E500" i="21" s="1"/>
  <c r="I1" i="21" s="1"/>
  <c r="D5" i="1" s="1"/>
  <c r="O5" i="1" l="1"/>
  <c r="N5" i="1"/>
  <c r="N21" i="1" s="1"/>
  <c r="K7" i="1" s="1"/>
  <c r="P5" i="1"/>
  <c r="J7" i="1" l="1"/>
  <c r="E13" i="1"/>
  <c r="F7" i="1"/>
  <c r="G7" i="1"/>
  <c r="B7" i="1"/>
  <c r="J13" i="1"/>
  <c r="J19" i="1"/>
  <c r="K13" i="1"/>
  <c r="L13" i="1"/>
  <c r="D7" i="1"/>
  <c r="D13" i="1"/>
  <c r="H13" i="1"/>
  <c r="E19" i="1"/>
  <c r="M19" i="1"/>
  <c r="I7" i="1"/>
  <c r="I19" i="1"/>
  <c r="F19" i="1"/>
  <c r="F13" i="1"/>
  <c r="B13" i="1"/>
  <c r="B19" i="1"/>
  <c r="C7" i="1"/>
  <c r="D19" i="1"/>
  <c r="C13" i="1"/>
  <c r="L19" i="1"/>
  <c r="I13" i="1"/>
  <c r="C19" i="1"/>
  <c r="K19" i="1"/>
  <c r="E7" i="1"/>
  <c r="G13" i="1"/>
  <c r="G19" i="1"/>
  <c r="M13" i="1"/>
  <c r="H19" i="1"/>
  <c r="N7" i="1" l="1"/>
  <c r="N19" i="1"/>
  <c r="N13" i="1"/>
  <c r="F30" i="15"/>
  <c r="E30" i="15" s="1"/>
  <c r="D30" i="15" l="1"/>
  <c r="E31" i="15"/>
  <c r="F31" i="15" l="1"/>
  <c r="E32" i="15"/>
  <c r="E33" i="15" s="1"/>
  <c r="E34" i="15" s="1"/>
  <c r="E35" i="15" s="1"/>
  <c r="E36" i="15" s="1"/>
  <c r="E37" i="15" s="1"/>
  <c r="E38" i="15" s="1"/>
  <c r="E40" i="15" s="1"/>
  <c r="E41" i="15" s="1"/>
  <c r="E42" i="15" s="1"/>
  <c r="E43" i="15" s="1"/>
  <c r="E44" i="15" s="1"/>
  <c r="E45" i="15" s="1"/>
  <c r="E46" i="15" s="1"/>
  <c r="E47" i="15" s="1"/>
  <c r="E48" i="15" s="1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E62" i="15" s="1"/>
  <c r="E63" i="15" s="1"/>
  <c r="E64" i="15" s="1"/>
  <c r="E65" i="15" s="1"/>
  <c r="E66" i="15" s="1"/>
  <c r="E67" i="15" s="1"/>
  <c r="E68" i="15" s="1"/>
  <c r="E69" i="15" s="1"/>
  <c r="E70" i="15" s="1"/>
  <c r="E71" i="15" s="1"/>
  <c r="E72" i="15" s="1"/>
  <c r="E73" i="15" s="1"/>
  <c r="E74" i="15" s="1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E95" i="15" s="1"/>
  <c r="E96" i="15" s="1"/>
  <c r="E97" i="15" s="1"/>
  <c r="E98" i="15" s="1"/>
  <c r="E99" i="15" s="1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19" i="15" s="1"/>
  <c r="E120" i="15" s="1"/>
  <c r="E121" i="15" s="1"/>
  <c r="E122" i="15" s="1"/>
  <c r="E123" i="15" s="1"/>
  <c r="E124" i="15" s="1"/>
  <c r="E125" i="15" s="1"/>
  <c r="E126" i="15" s="1"/>
  <c r="E127" i="15" s="1"/>
  <c r="E128" i="15" s="1"/>
  <c r="E129" i="15" s="1"/>
  <c r="E130" i="15" s="1"/>
  <c r="E131" i="15" s="1"/>
  <c r="E132" i="15" s="1"/>
  <c r="E133" i="15" s="1"/>
  <c r="E134" i="15" s="1"/>
  <c r="E135" i="15" s="1"/>
  <c r="E136" i="15" s="1"/>
  <c r="E137" i="15" s="1"/>
  <c r="E138" i="15" s="1"/>
  <c r="E139" i="15" s="1"/>
  <c r="E140" i="15" s="1"/>
  <c r="E141" i="15" s="1"/>
  <c r="E142" i="15" s="1"/>
  <c r="E143" i="15" s="1"/>
  <c r="E144" i="15" s="1"/>
  <c r="E145" i="15" s="1"/>
  <c r="E146" i="15" s="1"/>
  <c r="E147" i="15" s="1"/>
  <c r="E148" i="15" s="1"/>
  <c r="E149" i="15" s="1"/>
  <c r="E150" i="15" s="1"/>
  <c r="E151" i="15" s="1"/>
  <c r="E152" i="15" s="1"/>
  <c r="E153" i="15" s="1"/>
  <c r="E154" i="15" s="1"/>
  <c r="E155" i="15" s="1"/>
  <c r="E156" i="15" s="1"/>
  <c r="E157" i="15" s="1"/>
  <c r="E158" i="15" s="1"/>
  <c r="E159" i="15" s="1"/>
  <c r="E160" i="15" s="1"/>
  <c r="E161" i="15" s="1"/>
  <c r="E162" i="15" s="1"/>
  <c r="E163" i="15" s="1"/>
  <c r="E164" i="15" s="1"/>
  <c r="E165" i="15" s="1"/>
  <c r="E166" i="15" s="1"/>
  <c r="E167" i="15" s="1"/>
  <c r="E168" i="15" s="1"/>
  <c r="E169" i="15" s="1"/>
  <c r="E170" i="15" s="1"/>
  <c r="E171" i="15" s="1"/>
  <c r="E172" i="15" s="1"/>
  <c r="E173" i="15" s="1"/>
  <c r="E174" i="15" s="1"/>
  <c r="E175" i="15" s="1"/>
  <c r="E176" i="15" s="1"/>
  <c r="E177" i="15" s="1"/>
  <c r="E178" i="15" s="1"/>
  <c r="E179" i="15" s="1"/>
  <c r="E180" i="15" s="1"/>
  <c r="E181" i="15" s="1"/>
  <c r="E182" i="15" s="1"/>
  <c r="E183" i="15" s="1"/>
  <c r="E184" i="15" s="1"/>
  <c r="E185" i="15" s="1"/>
  <c r="E186" i="15" s="1"/>
  <c r="E187" i="15" s="1"/>
  <c r="E188" i="15" s="1"/>
  <c r="E189" i="15" s="1"/>
  <c r="E190" i="15" s="1"/>
  <c r="E191" i="15" s="1"/>
  <c r="E192" i="15" s="1"/>
  <c r="E193" i="15" s="1"/>
  <c r="E194" i="15" s="1"/>
  <c r="E195" i="15" s="1"/>
  <c r="E196" i="15" s="1"/>
  <c r="E197" i="15" s="1"/>
  <c r="E198" i="15" s="1"/>
  <c r="E199" i="15" s="1"/>
  <c r="E200" i="15" s="1"/>
  <c r="E201" i="15" s="1"/>
  <c r="E202" i="15" s="1"/>
  <c r="E203" i="15" s="1"/>
  <c r="E204" i="15" s="1"/>
  <c r="E205" i="15" s="1"/>
  <c r="E206" i="15" s="1"/>
  <c r="E207" i="15" s="1"/>
  <c r="E208" i="15" s="1"/>
  <c r="E209" i="15" s="1"/>
  <c r="E210" i="15" s="1"/>
  <c r="E211" i="15" s="1"/>
  <c r="E212" i="15" s="1"/>
  <c r="E213" i="15" s="1"/>
  <c r="E214" i="15" s="1"/>
  <c r="E215" i="15" s="1"/>
  <c r="E216" i="15" s="1"/>
  <c r="E217" i="15" s="1"/>
  <c r="E218" i="15" s="1"/>
  <c r="E219" i="15" s="1"/>
  <c r="E220" i="15" s="1"/>
  <c r="E221" i="15" s="1"/>
  <c r="E222" i="15" s="1"/>
  <c r="E223" i="15" s="1"/>
  <c r="E224" i="15" s="1"/>
  <c r="E225" i="15" s="1"/>
  <c r="E226" i="15" s="1"/>
  <c r="E227" i="15" s="1"/>
  <c r="E228" i="15" s="1"/>
  <c r="E229" i="15" s="1"/>
  <c r="E230" i="15" s="1"/>
  <c r="E231" i="15" s="1"/>
  <c r="E232" i="15" s="1"/>
  <c r="E233" i="15" s="1"/>
  <c r="E234" i="15" s="1"/>
  <c r="E235" i="15" s="1"/>
  <c r="E236" i="15" s="1"/>
  <c r="E237" i="15" s="1"/>
  <c r="E238" i="15" s="1"/>
  <c r="E239" i="15" s="1"/>
  <c r="E240" i="15" s="1"/>
  <c r="E241" i="15" s="1"/>
  <c r="E242" i="15" s="1"/>
  <c r="E243" i="15" s="1"/>
  <c r="E244" i="15" s="1"/>
  <c r="E245" i="15" s="1"/>
  <c r="E246" i="15" s="1"/>
  <c r="E247" i="15" s="1"/>
  <c r="E248" i="15" s="1"/>
  <c r="E249" i="15" s="1"/>
  <c r="E250" i="15" s="1"/>
  <c r="E251" i="15" s="1"/>
  <c r="E252" i="15" s="1"/>
  <c r="E253" i="15" s="1"/>
  <c r="E254" i="15" s="1"/>
  <c r="E255" i="15" s="1"/>
  <c r="E256" i="15" s="1"/>
  <c r="E257" i="15" s="1"/>
  <c r="E258" i="15" s="1"/>
  <c r="E259" i="15" s="1"/>
  <c r="E260" i="15" s="1"/>
  <c r="E261" i="15" s="1"/>
  <c r="E262" i="15" s="1"/>
  <c r="E263" i="15" s="1"/>
  <c r="E264" i="15" s="1"/>
  <c r="E265" i="15" s="1"/>
  <c r="E266" i="15" s="1"/>
  <c r="E267" i="15" s="1"/>
  <c r="E268" i="15" s="1"/>
  <c r="E269" i="15" s="1"/>
  <c r="E270" i="15" s="1"/>
  <c r="E271" i="15" s="1"/>
  <c r="E272" i="15" s="1"/>
  <c r="E273" i="15" s="1"/>
  <c r="E274" i="15" s="1"/>
  <c r="E275" i="15" s="1"/>
  <c r="E276" i="15" s="1"/>
  <c r="E277" i="15" s="1"/>
  <c r="E278" i="15" s="1"/>
  <c r="E279" i="15" s="1"/>
  <c r="E280" i="15" s="1"/>
  <c r="E281" i="15" s="1"/>
  <c r="E282" i="15" s="1"/>
  <c r="E283" i="15" s="1"/>
  <c r="E284" i="15" s="1"/>
  <c r="E285" i="15" s="1"/>
  <c r="E286" i="15" s="1"/>
  <c r="E287" i="15" s="1"/>
  <c r="E288" i="15" s="1"/>
  <c r="E289" i="15" s="1"/>
  <c r="E290" i="15" s="1"/>
  <c r="E291" i="15" s="1"/>
  <c r="E292" i="15" s="1"/>
  <c r="E293" i="15" s="1"/>
  <c r="E294" i="15" s="1"/>
  <c r="E295" i="15" s="1"/>
  <c r="E296" i="15" s="1"/>
  <c r="E297" i="15" s="1"/>
  <c r="E298" i="15" s="1"/>
  <c r="E299" i="15" s="1"/>
  <c r="E300" i="15" s="1"/>
  <c r="E301" i="15" s="1"/>
  <c r="E302" i="15" s="1"/>
  <c r="E303" i="15" s="1"/>
  <c r="E304" i="15" s="1"/>
  <c r="E305" i="15" s="1"/>
  <c r="E306" i="15" s="1"/>
  <c r="E307" i="15" s="1"/>
  <c r="E308" i="15" s="1"/>
  <c r="E309" i="15" s="1"/>
  <c r="E310" i="15" s="1"/>
  <c r="E311" i="15" s="1"/>
  <c r="E312" i="15" s="1"/>
  <c r="E313" i="15" s="1"/>
  <c r="E314" i="15" s="1"/>
  <c r="E315" i="15" s="1"/>
  <c r="E316" i="15" s="1"/>
  <c r="E317" i="15" s="1"/>
  <c r="E318" i="15" s="1"/>
  <c r="E319" i="15" s="1"/>
  <c r="E320" i="15" s="1"/>
  <c r="E321" i="15" s="1"/>
  <c r="E322" i="15" s="1"/>
  <c r="E323" i="15" s="1"/>
  <c r="E324" i="15" s="1"/>
  <c r="E325" i="15" s="1"/>
  <c r="E326" i="15" s="1"/>
  <c r="E327" i="15" s="1"/>
  <c r="E328" i="15" s="1"/>
  <c r="E329" i="15" s="1"/>
  <c r="E330" i="15" s="1"/>
  <c r="E331" i="15" s="1"/>
  <c r="E332" i="15" s="1"/>
  <c r="E333" i="15" s="1"/>
  <c r="E334" i="15" s="1"/>
  <c r="E335" i="15" s="1"/>
  <c r="E336" i="15" s="1"/>
  <c r="E337" i="15" s="1"/>
  <c r="E338" i="15" s="1"/>
  <c r="E339" i="15" s="1"/>
  <c r="E340" i="15" s="1"/>
  <c r="E341" i="15" s="1"/>
  <c r="E342" i="15" s="1"/>
  <c r="E343" i="15" s="1"/>
  <c r="E344" i="15" s="1"/>
  <c r="E345" i="15" s="1"/>
  <c r="E346" i="15" s="1"/>
  <c r="E347" i="15" s="1"/>
  <c r="E348" i="15" s="1"/>
  <c r="E349" i="15" s="1"/>
  <c r="E350" i="15" s="1"/>
  <c r="E351" i="15" s="1"/>
  <c r="E352" i="15" s="1"/>
  <c r="E353" i="15" s="1"/>
  <c r="E354" i="15" s="1"/>
  <c r="E355" i="15" s="1"/>
  <c r="E356" i="15" s="1"/>
  <c r="E357" i="15" s="1"/>
  <c r="E358" i="15" s="1"/>
  <c r="E359" i="15" s="1"/>
  <c r="E360" i="15" s="1"/>
  <c r="E361" i="15" s="1"/>
  <c r="E362" i="15" s="1"/>
  <c r="E363" i="15" s="1"/>
  <c r="E364" i="15" s="1"/>
  <c r="E365" i="15" s="1"/>
  <c r="E366" i="15" s="1"/>
  <c r="E367" i="15" s="1"/>
  <c r="E368" i="15" s="1"/>
  <c r="E369" i="15" s="1"/>
  <c r="E370" i="15" s="1"/>
  <c r="E371" i="15" s="1"/>
  <c r="E372" i="15" s="1"/>
  <c r="E373" i="15" s="1"/>
  <c r="E374" i="15" s="1"/>
  <c r="E375" i="15" s="1"/>
  <c r="E376" i="15" s="1"/>
  <c r="E377" i="15" s="1"/>
  <c r="E378" i="15" s="1"/>
  <c r="E379" i="15" s="1"/>
  <c r="E380" i="15" s="1"/>
  <c r="E381" i="15" s="1"/>
  <c r="E382" i="15" s="1"/>
  <c r="E383" i="15" s="1"/>
  <c r="E384" i="15" s="1"/>
  <c r="E385" i="15" s="1"/>
  <c r="E386" i="15" s="1"/>
  <c r="E387" i="15" s="1"/>
  <c r="E388" i="15" s="1"/>
  <c r="E389" i="15" s="1"/>
  <c r="E390" i="15" s="1"/>
  <c r="E391" i="15" s="1"/>
  <c r="E392" i="15" s="1"/>
  <c r="E393" i="15" s="1"/>
  <c r="E394" i="15" s="1"/>
  <c r="E395" i="15" s="1"/>
  <c r="E396" i="15" s="1"/>
  <c r="E397" i="15" s="1"/>
  <c r="E398" i="15" s="1"/>
  <c r="E399" i="15" s="1"/>
  <c r="E400" i="15" s="1"/>
  <c r="E401" i="15" s="1"/>
  <c r="E402" i="15" s="1"/>
  <c r="E403" i="15" s="1"/>
  <c r="E404" i="15" s="1"/>
  <c r="E405" i="15" s="1"/>
  <c r="E406" i="15" s="1"/>
  <c r="E407" i="15" s="1"/>
  <c r="E408" i="15" s="1"/>
  <c r="E409" i="15" s="1"/>
  <c r="E410" i="15" s="1"/>
  <c r="E411" i="15" s="1"/>
  <c r="E412" i="15" s="1"/>
  <c r="E413" i="15" s="1"/>
  <c r="E414" i="15" s="1"/>
  <c r="E415" i="15" s="1"/>
  <c r="E416" i="15" s="1"/>
  <c r="E417" i="15" s="1"/>
  <c r="E418" i="15" s="1"/>
  <c r="E419" i="15" s="1"/>
  <c r="E420" i="15" s="1"/>
  <c r="E421" i="15" s="1"/>
  <c r="E422" i="15" s="1"/>
  <c r="E423" i="15" s="1"/>
  <c r="E424" i="15" s="1"/>
  <c r="E425" i="15" s="1"/>
  <c r="E426" i="15" s="1"/>
  <c r="E427" i="15" s="1"/>
  <c r="E428" i="15" s="1"/>
  <c r="E429" i="15" s="1"/>
  <c r="E430" i="15" s="1"/>
  <c r="E431" i="15" s="1"/>
  <c r="E432" i="15" s="1"/>
  <c r="E433" i="15" s="1"/>
  <c r="E434" i="15" s="1"/>
  <c r="E435" i="15" s="1"/>
  <c r="E436" i="15" s="1"/>
  <c r="E437" i="15" s="1"/>
  <c r="E438" i="15" s="1"/>
  <c r="E439" i="15" s="1"/>
  <c r="E440" i="15" s="1"/>
  <c r="E441" i="15" s="1"/>
  <c r="E442" i="15" s="1"/>
  <c r="E443" i="15" s="1"/>
  <c r="E444" i="15" s="1"/>
  <c r="E445" i="15" s="1"/>
  <c r="E446" i="15" s="1"/>
  <c r="E447" i="15" s="1"/>
  <c r="E448" i="15" s="1"/>
  <c r="E449" i="15" s="1"/>
  <c r="E450" i="15" s="1"/>
  <c r="E451" i="15" s="1"/>
  <c r="E452" i="15" s="1"/>
  <c r="E453" i="15" s="1"/>
  <c r="E454" i="15" s="1"/>
  <c r="E455" i="15" s="1"/>
  <c r="E456" i="15" s="1"/>
  <c r="E457" i="15" s="1"/>
  <c r="E458" i="15" s="1"/>
  <c r="E459" i="15" s="1"/>
  <c r="E460" i="15" s="1"/>
  <c r="E461" i="15" s="1"/>
  <c r="E462" i="15" s="1"/>
  <c r="E463" i="15" s="1"/>
  <c r="E464" i="15" s="1"/>
  <c r="E465" i="15" s="1"/>
  <c r="E466" i="15" s="1"/>
  <c r="E467" i="15" s="1"/>
  <c r="E468" i="15" s="1"/>
  <c r="E469" i="15" s="1"/>
  <c r="E470" i="15" s="1"/>
  <c r="E471" i="15" s="1"/>
  <c r="E472" i="15" s="1"/>
  <c r="E473" i="15" s="1"/>
  <c r="E474" i="15" s="1"/>
  <c r="E475" i="15" s="1"/>
  <c r="E476" i="15" s="1"/>
  <c r="E477" i="15" s="1"/>
  <c r="E478" i="15" s="1"/>
  <c r="E479" i="15" s="1"/>
  <c r="E480" i="15" s="1"/>
  <c r="E481" i="15" s="1"/>
  <c r="E482" i="15" s="1"/>
  <c r="E483" i="15" s="1"/>
  <c r="E484" i="15" s="1"/>
  <c r="E485" i="15" s="1"/>
  <c r="E486" i="15" s="1"/>
  <c r="E487" i="15" s="1"/>
  <c r="E488" i="15" s="1"/>
  <c r="E489" i="15" s="1"/>
  <c r="E490" i="15" s="1"/>
  <c r="E491" i="15" s="1"/>
  <c r="E492" i="15" s="1"/>
  <c r="E493" i="15" s="1"/>
  <c r="E494" i="15" s="1"/>
  <c r="E495" i="15" s="1"/>
  <c r="E496" i="15" s="1"/>
  <c r="E497" i="15" s="1"/>
  <c r="E498" i="15" s="1"/>
  <c r="E499" i="15" s="1"/>
  <c r="E500" i="15" s="1"/>
  <c r="I1" i="15" s="1"/>
  <c r="B24" i="1" s="1"/>
  <c r="N24" i="1" l="1"/>
  <c r="H26" i="1" l="1"/>
  <c r="E26" i="1"/>
  <c r="D26" i="1"/>
  <c r="C26" i="1"/>
  <c r="F26" i="1"/>
  <c r="G26" i="1"/>
  <c r="B26" i="1"/>
  <c r="N26" i="1" l="1"/>
</calcChain>
</file>

<file path=xl/comments1.xml><?xml version="1.0" encoding="utf-8"?>
<comments xmlns="http://schemas.openxmlformats.org/spreadsheetml/2006/main">
  <authors>
    <author>Autor</author>
  </authors>
  <commentList>
    <comment ref="D22" authorId="0" shapeId="0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Deposito 3400$ 
</t>
        </r>
      </text>
    </comment>
  </commentList>
</comments>
</file>

<file path=xl/sharedStrings.xml><?xml version="1.0" encoding="utf-8"?>
<sst xmlns="http://schemas.openxmlformats.org/spreadsheetml/2006/main" count="6017" uniqueCount="2428">
  <si>
    <t>Fecha</t>
  </si>
  <si>
    <t>Descripcion</t>
  </si>
  <si>
    <t>Debe</t>
  </si>
  <si>
    <t xml:space="preserve">Haber </t>
  </si>
  <si>
    <t>Saldo</t>
  </si>
  <si>
    <t>Laura Y Marcelo Gayone</t>
  </si>
  <si>
    <t>--</t>
  </si>
  <si>
    <t>Al 21/05/19</t>
  </si>
  <si>
    <t>R.00157</t>
  </si>
  <si>
    <t>Devolucion</t>
  </si>
  <si>
    <t>R.00187 Cardigan Violeta</t>
  </si>
  <si>
    <t>R.00202</t>
  </si>
  <si>
    <t>R.00205</t>
  </si>
  <si>
    <t>R.00206</t>
  </si>
  <si>
    <t>R.00227</t>
  </si>
  <si>
    <t>R.00231</t>
  </si>
  <si>
    <t>R.00234</t>
  </si>
  <si>
    <t>Fact.00445 IVA</t>
  </si>
  <si>
    <t>Pago a cuenta (Colon)</t>
  </si>
  <si>
    <t>R.244</t>
  </si>
  <si>
    <t>R.00242</t>
  </si>
  <si>
    <t>R.246</t>
  </si>
  <si>
    <t>R.248</t>
  </si>
  <si>
    <t>R.253</t>
  </si>
  <si>
    <t>R.254</t>
  </si>
  <si>
    <t>Fact.00452 Iva</t>
  </si>
  <si>
    <t>R.259</t>
  </si>
  <si>
    <t>R.273</t>
  </si>
  <si>
    <t>R.271</t>
  </si>
  <si>
    <t>R.283</t>
  </si>
  <si>
    <t>R.284</t>
  </si>
  <si>
    <t>R.285</t>
  </si>
  <si>
    <t>R.287</t>
  </si>
  <si>
    <t>R.288</t>
  </si>
  <si>
    <t>R.289</t>
  </si>
  <si>
    <t>R.302</t>
  </si>
  <si>
    <t>R.305</t>
  </si>
  <si>
    <t>R.306</t>
  </si>
  <si>
    <t>R,308</t>
  </si>
  <si>
    <t>R.311</t>
  </si>
  <si>
    <t>Fact.459 iva</t>
  </si>
  <si>
    <t>R.333</t>
  </si>
  <si>
    <t>R.342 pago a cuenta</t>
  </si>
  <si>
    <t>R,371 pago a cuenta</t>
  </si>
  <si>
    <t>Al 14/10/19</t>
  </si>
  <si>
    <t>R.336</t>
  </si>
  <si>
    <t>Majo y German</t>
  </si>
  <si>
    <t>Al 22/8/19</t>
  </si>
  <si>
    <t>R.65128325</t>
  </si>
  <si>
    <t>R.65128336</t>
  </si>
  <si>
    <t>R.65128349</t>
  </si>
  <si>
    <t>R.65128359</t>
  </si>
  <si>
    <t>Marina Ferrando</t>
  </si>
  <si>
    <t>R.080</t>
  </si>
  <si>
    <t>R.087</t>
  </si>
  <si>
    <t>R.109</t>
  </si>
  <si>
    <t>R.118</t>
  </si>
  <si>
    <t>A cuenta</t>
  </si>
  <si>
    <t>R.147</t>
  </si>
  <si>
    <t>R.168</t>
  </si>
  <si>
    <t>R.191</t>
  </si>
  <si>
    <t>R.193</t>
  </si>
  <si>
    <t>R.210</t>
  </si>
  <si>
    <t>R.229</t>
  </si>
  <si>
    <t>R.226</t>
  </si>
  <si>
    <t>R.286</t>
  </si>
  <si>
    <t>R.264</t>
  </si>
  <si>
    <t>R.298</t>
  </si>
  <si>
    <t>R.326</t>
  </si>
  <si>
    <t>R.332</t>
  </si>
  <si>
    <t>R.340</t>
  </si>
  <si>
    <t>R.341</t>
  </si>
  <si>
    <t>R.343</t>
  </si>
  <si>
    <t>R.355</t>
  </si>
  <si>
    <t>R.358</t>
  </si>
  <si>
    <t>R.360</t>
  </si>
  <si>
    <t>R.384</t>
  </si>
  <si>
    <t>R.385 Devolucion</t>
  </si>
  <si>
    <t>R.386</t>
  </si>
  <si>
    <t>R.388</t>
  </si>
  <si>
    <t>R.265 Devolucion</t>
  </si>
  <si>
    <t>Ricardo Salto</t>
  </si>
  <si>
    <t>R.261</t>
  </si>
  <si>
    <t>Al 24/9/2019</t>
  </si>
  <si>
    <t>R.390</t>
  </si>
  <si>
    <t>R.394</t>
  </si>
  <si>
    <t xml:space="preserve">Deposito </t>
  </si>
  <si>
    <t>Deposito</t>
  </si>
  <si>
    <t>Carlos Class</t>
  </si>
  <si>
    <t>R.346</t>
  </si>
  <si>
    <t>RESUMEN CUENTAS CORRIENTES</t>
  </si>
  <si>
    <t>Monica Alegre</t>
  </si>
  <si>
    <t>Ultima fecha</t>
  </si>
  <si>
    <t>Total</t>
  </si>
  <si>
    <t>Promedio</t>
  </si>
  <si>
    <t>Remito 0054</t>
  </si>
  <si>
    <t>R.0060</t>
  </si>
  <si>
    <t>R.068</t>
  </si>
  <si>
    <t>R.078</t>
  </si>
  <si>
    <t>R.095</t>
  </si>
  <si>
    <t>Transferencia Frances</t>
  </si>
  <si>
    <t>R.171</t>
  </si>
  <si>
    <t>R290</t>
  </si>
  <si>
    <t>R.324</t>
  </si>
  <si>
    <t>Adelato hilado 2020</t>
  </si>
  <si>
    <t>Datos:</t>
  </si>
  <si>
    <t>Datos</t>
  </si>
  <si>
    <t>R.354</t>
  </si>
  <si>
    <t>R.364</t>
  </si>
  <si>
    <t>R.376</t>
  </si>
  <si>
    <t>R.381</t>
  </si>
  <si>
    <t>Al 1/1/2019</t>
  </si>
  <si>
    <t>Pago</t>
  </si>
  <si>
    <t xml:space="preserve">Seventy </t>
  </si>
  <si>
    <t>Turcas y codos</t>
  </si>
  <si>
    <t>Sna jurjo 872</t>
  </si>
  <si>
    <t>R.395</t>
  </si>
  <si>
    <t>Clientes Fuertes</t>
  </si>
  <si>
    <t>Clientes Medios</t>
  </si>
  <si>
    <t>Miguel Cabello</t>
  </si>
  <si>
    <t>Mediana</t>
  </si>
  <si>
    <t>R.397 devolucion + a cuenta</t>
  </si>
  <si>
    <t>R.396</t>
  </si>
  <si>
    <t>A</t>
  </si>
  <si>
    <t>F.0436 Asfura -8%</t>
  </si>
  <si>
    <t>Depositos 3 hermanos</t>
  </si>
  <si>
    <t>Pago a cuenta 3 hermanos</t>
  </si>
  <si>
    <t>R.0177 Vasco -10%</t>
  </si>
  <si>
    <t>R.0184</t>
  </si>
  <si>
    <t>R.0200 Vascos -10%</t>
  </si>
  <si>
    <t>R.0209 Vascos -10%</t>
  </si>
  <si>
    <t>R.0208 Alegreti</t>
  </si>
  <si>
    <t>Depositos Vascos -10%</t>
  </si>
  <si>
    <t>A cuenta pago</t>
  </si>
  <si>
    <t>Pago a cuenta 222</t>
  </si>
  <si>
    <t>Pago a cuenta 223 Vascos</t>
  </si>
  <si>
    <t>R.0235 Vascos-10%</t>
  </si>
  <si>
    <t>Pago a cuenta vascos (235)</t>
  </si>
  <si>
    <t>R.236 Alegretti</t>
  </si>
  <si>
    <t>R.238 Buetti</t>
  </si>
  <si>
    <t>Pago a cuenta buetti (r.269)</t>
  </si>
  <si>
    <t>Depositos R.275</t>
  </si>
  <si>
    <t>R.277 (muestra verano)</t>
  </si>
  <si>
    <t>Pago R.279 cheque</t>
  </si>
  <si>
    <t>Deposito R.279 Vascos-10%</t>
  </si>
  <si>
    <t>R.294 pago</t>
  </si>
  <si>
    <t>Deposito R.294</t>
  </si>
  <si>
    <t>Devolucion muestras inv18</t>
  </si>
  <si>
    <t>Marcelo Jerez</t>
  </si>
  <si>
    <t>Saldo 2018</t>
  </si>
  <si>
    <t>Cheque de San</t>
  </si>
  <si>
    <t>R.065 San</t>
  </si>
  <si>
    <t>R.069 San</t>
  </si>
  <si>
    <t>R.072 muestras us</t>
  </si>
  <si>
    <t>R.075 San</t>
  </si>
  <si>
    <t>R.0128 San</t>
  </si>
  <si>
    <t>R.97</t>
  </si>
  <si>
    <t>r.98</t>
  </si>
  <si>
    <t>r.99</t>
  </si>
  <si>
    <t>Pablo Gianotti</t>
  </si>
  <si>
    <t>R.100</t>
  </si>
  <si>
    <t>R.101</t>
  </si>
  <si>
    <t>R.134</t>
  </si>
  <si>
    <t>R.135</t>
  </si>
  <si>
    <t>R.122</t>
  </si>
  <si>
    <t>R.221</t>
  </si>
  <si>
    <t>R.212</t>
  </si>
  <si>
    <t>R.313</t>
  </si>
  <si>
    <t>R.213</t>
  </si>
  <si>
    <t>R.314</t>
  </si>
  <si>
    <t>R.315</t>
  </si>
  <si>
    <t>Clientes Bajos</t>
  </si>
  <si>
    <t>R.398 Devolucion cheque con error</t>
  </si>
  <si>
    <t>Cheque :259</t>
  </si>
  <si>
    <t>Nota de credio (x devolucion)</t>
  </si>
  <si>
    <t>R.373</t>
  </si>
  <si>
    <t>R.374</t>
  </si>
  <si>
    <t>Trans Asfura</t>
  </si>
  <si>
    <t>R.128302  verano</t>
  </si>
  <si>
    <t>R.128330 Los vascos</t>
  </si>
  <si>
    <t>R.128331 Convers</t>
  </si>
  <si>
    <t>R.128333 Tedino</t>
  </si>
  <si>
    <t>A cuenta R.128332</t>
  </si>
  <si>
    <t>A cuenta R.128361</t>
  </si>
  <si>
    <t>R.128362</t>
  </si>
  <si>
    <t>A cuenta R,128382</t>
  </si>
  <si>
    <t>R,.128386</t>
  </si>
  <si>
    <t>Dto128387</t>
  </si>
  <si>
    <t>Efectivo</t>
  </si>
  <si>
    <t>R.0046 (muestras)</t>
  </si>
  <si>
    <t>R.047 (muestras)</t>
  </si>
  <si>
    <t>R.048 (muestras)</t>
  </si>
  <si>
    <t>A cuenta R.058</t>
  </si>
  <si>
    <t>R.084 suegro</t>
  </si>
  <si>
    <t>R.106 buetti</t>
  </si>
  <si>
    <t>R.107 Bazan</t>
  </si>
  <si>
    <t>R.110 Garcia</t>
  </si>
  <si>
    <t>R.111 Tres hermanos</t>
  </si>
  <si>
    <t>R.113 Alegretti</t>
  </si>
  <si>
    <t>R.121 Asfura -8%</t>
  </si>
  <si>
    <t>Fact. 0417 Asfura -8%</t>
  </si>
  <si>
    <t>R.0127 Marinuchi</t>
  </si>
  <si>
    <t>R.129</t>
  </si>
  <si>
    <t>R.130</t>
  </si>
  <si>
    <t>Pago  a  cuenta R.143</t>
  </si>
  <si>
    <t>R.148</t>
  </si>
  <si>
    <t>R.156 Todino</t>
  </si>
  <si>
    <t>R.155 Soriano</t>
  </si>
  <si>
    <t>R.153 -10% Vascos</t>
  </si>
  <si>
    <t>Deposito Asfura</t>
  </si>
  <si>
    <t>R.162 Marinuchi</t>
  </si>
  <si>
    <t>R.163 Alegretti</t>
  </si>
  <si>
    <t>R.164 Buetti</t>
  </si>
  <si>
    <t>R.175 Asfura -8%</t>
  </si>
  <si>
    <t>Deposito Vascos</t>
  </si>
  <si>
    <t>Devolucion 224 Varios</t>
  </si>
  <si>
    <t>Transferencia Vascos</t>
  </si>
  <si>
    <t>R.307</t>
  </si>
  <si>
    <t>Recibi R.310</t>
  </si>
  <si>
    <t>R.310 Radrisani</t>
  </si>
  <si>
    <t>Recibi R.320</t>
  </si>
  <si>
    <t>Recibi R.321</t>
  </si>
  <si>
    <t>R.322 (Forcado+Presto)</t>
  </si>
  <si>
    <t>R.312 Garcia Juan</t>
  </si>
  <si>
    <t>R.329 bazan</t>
  </si>
  <si>
    <t>R.328 suegro</t>
  </si>
  <si>
    <t>R.335 Marinuchi</t>
  </si>
  <si>
    <t>R.344</t>
  </si>
  <si>
    <t>R.345</t>
  </si>
  <si>
    <t>R.349</t>
  </si>
  <si>
    <t>F.473 Leonetti</t>
  </si>
  <si>
    <t>R.350 Soriano</t>
  </si>
  <si>
    <t>R.351 Alegretti</t>
  </si>
  <si>
    <t>F.474 Converss</t>
  </si>
  <si>
    <t>R.366</t>
  </si>
  <si>
    <t>R.378</t>
  </si>
  <si>
    <t>R.377</t>
  </si>
  <si>
    <t>R.379 Hermano</t>
  </si>
  <si>
    <t>Gustavo Mennilli</t>
  </si>
  <si>
    <t>Fact.485 IVA</t>
  </si>
  <si>
    <t>Pago A</t>
  </si>
  <si>
    <t>Pago B</t>
  </si>
  <si>
    <t>R.403</t>
  </si>
  <si>
    <t>R.408</t>
  </si>
  <si>
    <t>Fernando Sosa -Indico-</t>
  </si>
  <si>
    <t>R.370</t>
  </si>
  <si>
    <t>R.393</t>
  </si>
  <si>
    <t>R.400</t>
  </si>
  <si>
    <t>Riabis</t>
  </si>
  <si>
    <t>Al 27/4/2018</t>
  </si>
  <si>
    <t>R.487</t>
  </si>
  <si>
    <t xml:space="preserve">F.479 </t>
  </si>
  <si>
    <t>Signori</t>
  </si>
  <si>
    <t>R.304</t>
  </si>
  <si>
    <t>R.404</t>
  </si>
  <si>
    <t>Cheque :286</t>
  </si>
  <si>
    <t>R.406</t>
  </si>
  <si>
    <t>Nota de credito 057</t>
  </si>
  <si>
    <t>Signori Luis Alberto</t>
  </si>
  <si>
    <t>R.410</t>
  </si>
  <si>
    <t>Valores</t>
  </si>
  <si>
    <t>Nota de credito 058</t>
  </si>
  <si>
    <t>Anulado</t>
  </si>
  <si>
    <t xml:space="preserve">R.331 Asfura </t>
  </si>
  <si>
    <t xml:space="preserve">F.467 Asfura </t>
  </si>
  <si>
    <t>NETO DE IVA</t>
  </si>
  <si>
    <t>-</t>
  </si>
  <si>
    <t>DESCUENTO</t>
  </si>
  <si>
    <t>NETO DE IVA Y DESC</t>
  </si>
  <si>
    <t>COMISION</t>
  </si>
  <si>
    <t>NETO</t>
  </si>
  <si>
    <t>+</t>
  </si>
  <si>
    <t>IVA</t>
  </si>
  <si>
    <t>TOTAL A REGISTRAR</t>
  </si>
  <si>
    <t>Total Factura</t>
  </si>
  <si>
    <t>R.327 convers (+4989,60 iva)</t>
  </si>
  <si>
    <t>R.411 devolucion</t>
  </si>
  <si>
    <t>Deposito Radrisani</t>
  </si>
  <si>
    <t>El Fogon</t>
  </si>
  <si>
    <t>X.53473694</t>
  </si>
  <si>
    <t>X.53473696</t>
  </si>
  <si>
    <t>X.31324004</t>
  </si>
  <si>
    <t xml:space="preserve">El Fogon </t>
  </si>
  <si>
    <t>Planchado</t>
  </si>
  <si>
    <t>Cantidad de prendas</t>
  </si>
  <si>
    <t>TOTAL</t>
  </si>
  <si>
    <t>Cheques</t>
  </si>
  <si>
    <t>Wp</t>
  </si>
  <si>
    <t>Fabian Sneidermanis</t>
  </si>
  <si>
    <t>R.416 (cheque rechazado)</t>
  </si>
  <si>
    <t>R.417</t>
  </si>
  <si>
    <t>Pascual Berardo</t>
  </si>
  <si>
    <t>R.422</t>
  </si>
  <si>
    <t>R.424</t>
  </si>
  <si>
    <t>Martinez</t>
  </si>
  <si>
    <t>Al 28/1/2020</t>
  </si>
  <si>
    <t>R.31324025</t>
  </si>
  <si>
    <t>R.31324031</t>
  </si>
  <si>
    <t>R.31324034</t>
  </si>
  <si>
    <t>Horacio</t>
  </si>
  <si>
    <t>R.31324035</t>
  </si>
  <si>
    <t>X.564</t>
  </si>
  <si>
    <t>X.559</t>
  </si>
  <si>
    <t>X.553</t>
  </si>
  <si>
    <t>X.546</t>
  </si>
  <si>
    <t>X.542</t>
  </si>
  <si>
    <t>X.541</t>
  </si>
  <si>
    <t>X.533</t>
  </si>
  <si>
    <t>X.524</t>
  </si>
  <si>
    <t>X.512</t>
  </si>
  <si>
    <t>X.502</t>
  </si>
  <si>
    <t>X.497</t>
  </si>
  <si>
    <t>X.472</t>
  </si>
  <si>
    <t>x.470</t>
  </si>
  <si>
    <t>x.478</t>
  </si>
  <si>
    <t>x.485</t>
  </si>
  <si>
    <t>x.489</t>
  </si>
  <si>
    <t>R.426</t>
  </si>
  <si>
    <t>R.427</t>
  </si>
  <si>
    <t>R.428</t>
  </si>
  <si>
    <t>R.31324037</t>
  </si>
  <si>
    <t>R.31324038</t>
  </si>
  <si>
    <t>R.429 Liquidacion capas</t>
  </si>
  <si>
    <t>R.31324039</t>
  </si>
  <si>
    <t>Cheque :304</t>
  </si>
  <si>
    <t>R.132</t>
  </si>
  <si>
    <t>R.154</t>
  </si>
  <si>
    <t>R.158</t>
  </si>
  <si>
    <t>R.182</t>
  </si>
  <si>
    <t>R.198 seventi</t>
  </si>
  <si>
    <t>R.217</t>
  </si>
  <si>
    <t>R.257</t>
  </si>
  <si>
    <t>A cuenta 332</t>
  </si>
  <si>
    <t>R.330</t>
  </si>
  <si>
    <t>R.348</t>
  </si>
  <si>
    <t>A cuenta 345</t>
  </si>
  <si>
    <t>Comision mennilli</t>
  </si>
  <si>
    <t>Riabis A</t>
  </si>
  <si>
    <t>Riabis B</t>
  </si>
  <si>
    <t>Al27/12/2019</t>
  </si>
  <si>
    <t>X.31324013</t>
  </si>
  <si>
    <t>X.31324016</t>
  </si>
  <si>
    <t>X.31324021</t>
  </si>
  <si>
    <t>X.31324022</t>
  </si>
  <si>
    <t>R.31324040</t>
  </si>
  <si>
    <t>R.31324041</t>
  </si>
  <si>
    <t>R.431</t>
  </si>
  <si>
    <t>Enrique - Bula</t>
  </si>
  <si>
    <t>R.433</t>
  </si>
  <si>
    <t>R.31324044</t>
  </si>
  <si>
    <t>X.31324042</t>
  </si>
  <si>
    <t>Cantidad de prendas PL</t>
  </si>
  <si>
    <t>Cantidad de paños</t>
  </si>
  <si>
    <t>X.31324043</t>
  </si>
  <si>
    <t>R.31324045</t>
  </si>
  <si>
    <t>X.31324046</t>
  </si>
  <si>
    <t>Dodero</t>
  </si>
  <si>
    <t>Al 10/12/2019</t>
  </si>
  <si>
    <t>X.31324009</t>
  </si>
  <si>
    <t>Kilos de prendas PL</t>
  </si>
  <si>
    <t>X.31324014</t>
  </si>
  <si>
    <t>X.31324015</t>
  </si>
  <si>
    <t>X.31324017</t>
  </si>
  <si>
    <t>X.31324018</t>
  </si>
  <si>
    <t>(va a haber aumento)</t>
  </si>
  <si>
    <t>X.31324020</t>
  </si>
  <si>
    <t>X.31324024 (cheque)</t>
  </si>
  <si>
    <t>X.31324028</t>
  </si>
  <si>
    <t>6kg de hilado</t>
  </si>
  <si>
    <t>X.31324029</t>
  </si>
  <si>
    <t>X.31324032</t>
  </si>
  <si>
    <t>X.31324033</t>
  </si>
  <si>
    <t>X.31324036</t>
  </si>
  <si>
    <t>R.435</t>
  </si>
  <si>
    <t>X.31324048</t>
  </si>
  <si>
    <t>R.31324047</t>
  </si>
  <si>
    <t>Saldo Inv-17</t>
  </si>
  <si>
    <t>R.579384</t>
  </si>
  <si>
    <t>R.579399</t>
  </si>
  <si>
    <t>R.579400</t>
  </si>
  <si>
    <t>R.579416</t>
  </si>
  <si>
    <t>R.579435</t>
  </si>
  <si>
    <t>R.42194604</t>
  </si>
  <si>
    <t>R.128008</t>
  </si>
  <si>
    <t>R.128030</t>
  </si>
  <si>
    <t>R.128045</t>
  </si>
  <si>
    <t>R.128061</t>
  </si>
  <si>
    <t>R.128070</t>
  </si>
  <si>
    <t>R.128087</t>
  </si>
  <si>
    <t>R.128097</t>
  </si>
  <si>
    <t>R.128256</t>
  </si>
  <si>
    <t>R.128263</t>
  </si>
  <si>
    <t>R.128265</t>
  </si>
  <si>
    <t>R.128274</t>
  </si>
  <si>
    <t>R.128276</t>
  </si>
  <si>
    <t>R.128287</t>
  </si>
  <si>
    <t>R.128298</t>
  </si>
  <si>
    <t>R.128306</t>
  </si>
  <si>
    <t>R.128316</t>
  </si>
  <si>
    <t>R.128319</t>
  </si>
  <si>
    <t>R.128322</t>
  </si>
  <si>
    <t>R.128334</t>
  </si>
  <si>
    <t>R.128335</t>
  </si>
  <si>
    <t>R.128396 Deb</t>
  </si>
  <si>
    <t>R.003 deb</t>
  </si>
  <si>
    <t>R.016 Deb</t>
  </si>
  <si>
    <t>R.019</t>
  </si>
  <si>
    <t>R.020</t>
  </si>
  <si>
    <t>R.018</t>
  </si>
  <si>
    <t>R.028</t>
  </si>
  <si>
    <t>R.029</t>
  </si>
  <si>
    <t>R.038</t>
  </si>
  <si>
    <t>R.88</t>
  </si>
  <si>
    <t>PAGOS VARIOS 3/5 -10/10 R.204</t>
  </si>
  <si>
    <t>Dólar=</t>
  </si>
  <si>
    <t>Aumento del dólar</t>
  </si>
  <si>
    <t>Alejandro Manzo</t>
  </si>
  <si>
    <t>Maria Cerone</t>
  </si>
  <si>
    <t>R.322954</t>
  </si>
  <si>
    <t>R.322962</t>
  </si>
  <si>
    <t>R.322980</t>
  </si>
  <si>
    <t>R.322989</t>
  </si>
  <si>
    <t>R.370056</t>
  </si>
  <si>
    <t>R.370068</t>
  </si>
  <si>
    <t>R.370082</t>
  </si>
  <si>
    <t>R.579151</t>
  </si>
  <si>
    <t>R.579152</t>
  </si>
  <si>
    <t>R.579167</t>
  </si>
  <si>
    <t>R.79185</t>
  </si>
  <si>
    <t>Dev579200</t>
  </si>
  <si>
    <t>R.70006</t>
  </si>
  <si>
    <t>R.51700 Dev</t>
  </si>
  <si>
    <t xml:space="preserve">Dev </t>
  </si>
  <si>
    <t>R.128039</t>
  </si>
  <si>
    <t>R.128254  Dev</t>
  </si>
  <si>
    <t>R.128049</t>
  </si>
  <si>
    <t>R.128065</t>
  </si>
  <si>
    <t>R.128059</t>
  </si>
  <si>
    <t>R.128066</t>
  </si>
  <si>
    <t>R.128076</t>
  </si>
  <si>
    <t>R.128079</t>
  </si>
  <si>
    <t>R.128086</t>
  </si>
  <si>
    <t>R.128089 Dev</t>
  </si>
  <si>
    <t>R.128090 Dev</t>
  </si>
  <si>
    <t>R.128091</t>
  </si>
  <si>
    <t>R.128095</t>
  </si>
  <si>
    <t>R.128252</t>
  </si>
  <si>
    <t>R.128253 Dev</t>
  </si>
  <si>
    <t>R.128258</t>
  </si>
  <si>
    <t>R.128260</t>
  </si>
  <si>
    <t>R.128264</t>
  </si>
  <si>
    <t>R.128267</t>
  </si>
  <si>
    <t>R.128273</t>
  </si>
  <si>
    <t>R.128285</t>
  </si>
  <si>
    <t>R.128286</t>
  </si>
  <si>
    <t>R.128293</t>
  </si>
  <si>
    <t>R.1282</t>
  </si>
  <si>
    <t>NC.128300</t>
  </si>
  <si>
    <t>R.28308</t>
  </si>
  <si>
    <t>R.128311</t>
  </si>
  <si>
    <t>R.128315</t>
  </si>
  <si>
    <t>R.14700 Dev</t>
  </si>
  <si>
    <t>ELIMINAMOS EL 3</t>
  </si>
  <si>
    <t>R.128339</t>
  </si>
  <si>
    <t>R.128341</t>
  </si>
  <si>
    <t>Dev</t>
  </si>
  <si>
    <t>R.14699 Dev</t>
  </si>
  <si>
    <t>Papel Dev</t>
  </si>
  <si>
    <t>R.178</t>
  </si>
  <si>
    <t>R.190</t>
  </si>
  <si>
    <t>R.200350 A cuenta</t>
  </si>
  <si>
    <t>R.124</t>
  </si>
  <si>
    <t>R.136</t>
  </si>
  <si>
    <t>R.159</t>
  </si>
  <si>
    <t>R.152</t>
  </si>
  <si>
    <t>Papel a cuenta</t>
  </si>
  <si>
    <t>R.037</t>
  </si>
  <si>
    <t>R.437 Lutteral</t>
  </si>
  <si>
    <t>R.430 Avelino Garcia</t>
  </si>
  <si>
    <t>R.418 Muestras Invierno 2020</t>
  </si>
  <si>
    <t>R.419 Muestras Invierno 2020</t>
  </si>
  <si>
    <t>R.420 Muestras Invierno 2020</t>
  </si>
  <si>
    <t>R.012</t>
  </si>
  <si>
    <t>R.65128373</t>
  </si>
  <si>
    <t>R.65128373 a cuenta</t>
  </si>
  <si>
    <t>Papel dev</t>
  </si>
  <si>
    <t>R.334</t>
  </si>
  <si>
    <t>R.245</t>
  </si>
  <si>
    <t>R.200344</t>
  </si>
  <si>
    <t>R.200345</t>
  </si>
  <si>
    <t>R.2300</t>
  </si>
  <si>
    <t>Papel</t>
  </si>
  <si>
    <t>R.438 cheque</t>
  </si>
  <si>
    <t>R.438 devolucion</t>
  </si>
  <si>
    <t>R.65128007</t>
  </si>
  <si>
    <t>R.34579433</t>
  </si>
  <si>
    <t xml:space="preserve"> HABIA PUESTO 6000, EN EL PAPEL DICE 600</t>
  </si>
  <si>
    <t>FALTABA EL MIL DEL 1840</t>
  </si>
  <si>
    <t>R.31324049</t>
  </si>
  <si>
    <t>NC. 059 Leoneti/R.438</t>
  </si>
  <si>
    <t>X.575</t>
  </si>
  <si>
    <t>R.31324050</t>
  </si>
  <si>
    <t>R.407 Dev1880+A cuenta14000$</t>
  </si>
  <si>
    <t>R.439 Dev</t>
  </si>
  <si>
    <t>R.440</t>
  </si>
  <si>
    <t>Orden De pago nº 3569</t>
  </si>
  <si>
    <t>X.31324102</t>
  </si>
  <si>
    <t>F.501</t>
  </si>
  <si>
    <t>R.31324103</t>
  </si>
  <si>
    <t>R.441</t>
  </si>
  <si>
    <t xml:space="preserve">Transferencia B.Provincia </t>
  </si>
  <si>
    <t>R.133</t>
  </si>
  <si>
    <t>R.443</t>
  </si>
  <si>
    <t>Destino</t>
  </si>
  <si>
    <t>JULIO CESAR SEGURA</t>
  </si>
  <si>
    <t>J.B.JUSTO 9075</t>
  </si>
  <si>
    <t>ROSARIO</t>
  </si>
  <si>
    <t>RETIRA EN DEPOSITO</t>
  </si>
  <si>
    <t>Remite</t>
  </si>
  <si>
    <t>ENRIQUE CAVALLI</t>
  </si>
  <si>
    <t>LARREA 1240</t>
  </si>
  <si>
    <t>MAR DEL PLATA</t>
  </si>
  <si>
    <t>R.31324104</t>
  </si>
  <si>
    <t>R.31324106</t>
  </si>
  <si>
    <t>Mirta Aldes</t>
  </si>
  <si>
    <t>R.446</t>
  </si>
  <si>
    <t>R.31324107</t>
  </si>
  <si>
    <t>R.448</t>
  </si>
  <si>
    <t>Matocha</t>
  </si>
  <si>
    <t>R.31324108</t>
  </si>
  <si>
    <t>X.31324109</t>
  </si>
  <si>
    <t>X.580</t>
  </si>
  <si>
    <t>X.581</t>
  </si>
  <si>
    <t>R.31324110</t>
  </si>
  <si>
    <t>R.451</t>
  </si>
  <si>
    <t>R.453</t>
  </si>
  <si>
    <t>R.449</t>
  </si>
  <si>
    <t>R.452</t>
  </si>
  <si>
    <t>R.455</t>
  </si>
  <si>
    <t>R.31324112</t>
  </si>
  <si>
    <t>X.31324113</t>
  </si>
  <si>
    <t>X.31324111</t>
  </si>
  <si>
    <t>A cuenta Deposito Caja de Ahorro</t>
  </si>
  <si>
    <t>Marcelo Manzo</t>
  </si>
  <si>
    <t>R.402 Hilado</t>
  </si>
  <si>
    <t>R.369 sweaters</t>
  </si>
  <si>
    <t>R.432 Pulan</t>
  </si>
  <si>
    <t>R.436 Cassiba</t>
  </si>
  <si>
    <t>R.447 Toledo</t>
  </si>
  <si>
    <t>R.450 Hilado</t>
  </si>
  <si>
    <t>R.454 Hilado</t>
  </si>
  <si>
    <t>R.456</t>
  </si>
  <si>
    <t>R.457</t>
  </si>
  <si>
    <t>R.460</t>
  </si>
  <si>
    <t>A cuenta Deposita Visa</t>
  </si>
  <si>
    <t>X.588</t>
  </si>
  <si>
    <t>R.461</t>
  </si>
  <si>
    <t>F.505</t>
  </si>
  <si>
    <t>R.31324114</t>
  </si>
  <si>
    <t>R.31324115</t>
  </si>
  <si>
    <t>R.462 Ev</t>
  </si>
  <si>
    <t>A cuenta Cassiba</t>
  </si>
  <si>
    <t>R.464</t>
  </si>
  <si>
    <t>Descuento</t>
  </si>
  <si>
    <t>ASFURA</t>
  </si>
  <si>
    <t>8%/9%</t>
  </si>
  <si>
    <t>Los Vascos</t>
  </si>
  <si>
    <t>10%/7%</t>
  </si>
  <si>
    <t>Pago contado</t>
  </si>
  <si>
    <t>SIEMPRE SOBRE</t>
  </si>
  <si>
    <t>VALOR SIN IVA</t>
  </si>
  <si>
    <t>R.463 Devolucion Los vascos</t>
  </si>
  <si>
    <t xml:space="preserve">R.466 </t>
  </si>
  <si>
    <t>R-367 Los vascos</t>
  </si>
  <si>
    <t>R.465 Efectivo Luteral</t>
  </si>
  <si>
    <t>X.31324117</t>
  </si>
  <si>
    <t>X.31324116</t>
  </si>
  <si>
    <t>R.469</t>
  </si>
  <si>
    <t>R.470</t>
  </si>
  <si>
    <t>X.31324118</t>
  </si>
  <si>
    <t>R.471</t>
  </si>
  <si>
    <t>R.31324120</t>
  </si>
  <si>
    <t>R.31324121</t>
  </si>
  <si>
    <t>X.31324119</t>
  </si>
  <si>
    <t>X.31324122</t>
  </si>
  <si>
    <t>R.476</t>
  </si>
  <si>
    <t>R.472</t>
  </si>
  <si>
    <t>Hand Made Srl A</t>
  </si>
  <si>
    <t>Iva total</t>
  </si>
  <si>
    <t>Iva:</t>
  </si>
  <si>
    <t>F.486</t>
  </si>
  <si>
    <t>F.481</t>
  </si>
  <si>
    <t>F.489</t>
  </si>
  <si>
    <t>R.140 x F.486</t>
  </si>
  <si>
    <t>F.508</t>
  </si>
  <si>
    <t>F.510</t>
  </si>
  <si>
    <t>F.509</t>
  </si>
  <si>
    <t>Transferencia</t>
  </si>
  <si>
    <t>R.474</t>
  </si>
  <si>
    <t>R.479</t>
  </si>
  <si>
    <t>Virginia -Uniformes San Miguel</t>
  </si>
  <si>
    <t>R.480</t>
  </si>
  <si>
    <t>R.31324123</t>
  </si>
  <si>
    <t>R.481</t>
  </si>
  <si>
    <t>A cuenta y vuelto de 150</t>
  </si>
  <si>
    <t>Estado</t>
  </si>
  <si>
    <t>Pagado</t>
  </si>
  <si>
    <t>Entregado</t>
  </si>
  <si>
    <t>Por Cobrar</t>
  </si>
  <si>
    <t>R.483</t>
  </si>
  <si>
    <t>R.484</t>
  </si>
  <si>
    <t>R.485</t>
  </si>
  <si>
    <t>R.486</t>
  </si>
  <si>
    <t>Patente 205</t>
  </si>
  <si>
    <t>Dias</t>
  </si>
  <si>
    <t>Cap  de trabajo promedio</t>
  </si>
  <si>
    <t>TEMPORADA 2019</t>
  </si>
  <si>
    <t>Valor actual</t>
  </si>
  <si>
    <t>Pago en pesos</t>
  </si>
  <si>
    <t>Pagos y devolucion</t>
  </si>
  <si>
    <t>Momentos</t>
  </si>
  <si>
    <t>Flujos de fondos</t>
  </si>
  <si>
    <t>Inflacion</t>
  </si>
  <si>
    <t>Ke</t>
  </si>
  <si>
    <t>Borra</t>
  </si>
  <si>
    <t>Lautaro Borra</t>
  </si>
  <si>
    <t>R.487 - 2</t>
  </si>
  <si>
    <t xml:space="preserve">R.489 </t>
  </si>
  <si>
    <t>R.492</t>
  </si>
  <si>
    <t>X.31324124</t>
  </si>
  <si>
    <t>R.31324125</t>
  </si>
  <si>
    <t>X.31324126</t>
  </si>
  <si>
    <t>X.31324127</t>
  </si>
  <si>
    <t>X.31324128</t>
  </si>
  <si>
    <t>X.31324129</t>
  </si>
  <si>
    <t xml:space="preserve">Riabis </t>
  </si>
  <si>
    <t>X.31324130</t>
  </si>
  <si>
    <t>R.494</t>
  </si>
  <si>
    <t>R.495 Muestra para local</t>
  </si>
  <si>
    <t>F.645</t>
  </si>
  <si>
    <t>F.515</t>
  </si>
  <si>
    <t>R.488 Todino</t>
  </si>
  <si>
    <t>R.478 Copelo</t>
  </si>
  <si>
    <t>R.475  Marinuchi</t>
  </si>
  <si>
    <t>R.491 Bazan</t>
  </si>
  <si>
    <t>R.490 Sanchez Nora Natalia</t>
  </si>
  <si>
    <t>R.496 Devolucion y efectivo</t>
  </si>
  <si>
    <t>R.498 Cancelada</t>
  </si>
  <si>
    <t>R.499 Devolucion y efectivo +1 Art743</t>
  </si>
  <si>
    <t>R.477 Kiriachek</t>
  </si>
  <si>
    <t>R.493 Alegretti</t>
  </si>
  <si>
    <t>Deposito Cc Provincia</t>
  </si>
  <si>
    <t>Pago visa frances</t>
  </si>
  <si>
    <t>R.026</t>
  </si>
  <si>
    <t>R.027 Ana Merelli</t>
  </si>
  <si>
    <t>R.028 Andrea del Bo</t>
  </si>
  <si>
    <t xml:space="preserve">R.029 </t>
  </si>
  <si>
    <t>R.030 Ana Marelli</t>
  </si>
  <si>
    <t>R.031 Efectivo</t>
  </si>
  <si>
    <t>R.033</t>
  </si>
  <si>
    <t>F.517 Convers</t>
  </si>
  <si>
    <t>R.035</t>
  </si>
  <si>
    <t>R.040</t>
  </si>
  <si>
    <t>Hilado Azul claro -CasaBlanco</t>
  </si>
  <si>
    <t>R.032</t>
  </si>
  <si>
    <t>R.039</t>
  </si>
  <si>
    <t>R.034 Ramos Liliana</t>
  </si>
  <si>
    <t>R.041</t>
  </si>
  <si>
    <t>Rita Ferrando</t>
  </si>
  <si>
    <t>R.036</t>
  </si>
  <si>
    <t>Matias Fernandez</t>
  </si>
  <si>
    <t>NBE302</t>
  </si>
  <si>
    <t>R.042</t>
  </si>
  <si>
    <t>Deposito Frances</t>
  </si>
  <si>
    <t>R.043</t>
  </si>
  <si>
    <t>R.047</t>
  </si>
  <si>
    <t>Lucas Basualdo</t>
  </si>
  <si>
    <t>Posible Socio</t>
  </si>
  <si>
    <t>R.031</t>
  </si>
  <si>
    <t>R.056</t>
  </si>
  <si>
    <t>R.034</t>
  </si>
  <si>
    <t>F.651</t>
  </si>
  <si>
    <t>R.052</t>
  </si>
  <si>
    <t>R.050 Devolucion Forcades</t>
  </si>
  <si>
    <t>R.037 Forcades</t>
  </si>
  <si>
    <t>R.051 Cheques Avelino Garcia</t>
  </si>
  <si>
    <t>R.498</t>
  </si>
  <si>
    <t>Marca:</t>
  </si>
  <si>
    <t>Modelo</t>
  </si>
  <si>
    <t>Precio</t>
  </si>
  <si>
    <t>Cantidad</t>
  </si>
  <si>
    <t>Precio Borra</t>
  </si>
  <si>
    <t>Diferencia</t>
  </si>
  <si>
    <t>Comision</t>
  </si>
  <si>
    <t>R.055</t>
  </si>
  <si>
    <t>R.058/F.521</t>
  </si>
  <si>
    <t>R.057</t>
  </si>
  <si>
    <t>Cristina Elias</t>
  </si>
  <si>
    <t>R.077</t>
  </si>
  <si>
    <t>R.059</t>
  </si>
  <si>
    <t xml:space="preserve">R.489 Lleva y Devolucion </t>
  </si>
  <si>
    <t>R.061</t>
  </si>
  <si>
    <t>R.062</t>
  </si>
  <si>
    <t>Cheque Macro</t>
  </si>
  <si>
    <t>R.053</t>
  </si>
  <si>
    <t>Comision total</t>
  </si>
  <si>
    <t>Fecha de pago</t>
  </si>
  <si>
    <t xml:space="preserve">Saldo </t>
  </si>
  <si>
    <t>R.069</t>
  </si>
  <si>
    <t>Maria Jose Escala</t>
  </si>
  <si>
    <t>R.063</t>
  </si>
  <si>
    <t>28 Nº4877</t>
  </si>
  <si>
    <t>Necochea</t>
  </si>
  <si>
    <t>27/27625398/6</t>
  </si>
  <si>
    <t>Esposo:</t>
  </si>
  <si>
    <t>Ricardo</t>
  </si>
  <si>
    <t>Amiga de:</t>
  </si>
  <si>
    <t>Cris Elias</t>
  </si>
  <si>
    <t>X.596</t>
  </si>
  <si>
    <t>X.603</t>
  </si>
  <si>
    <t>R.067</t>
  </si>
  <si>
    <t>R.066 Personales</t>
  </si>
  <si>
    <t>R.079</t>
  </si>
  <si>
    <t>R.071</t>
  </si>
  <si>
    <t>R.077 devolucion</t>
  </si>
  <si>
    <t>R.059 PRECIOS NUEVOS</t>
  </si>
  <si>
    <t>R.075 Alejandra Santa Clara</t>
  </si>
  <si>
    <t>R.064 Devolucion Bazan</t>
  </si>
  <si>
    <t>R.065 Cheques Bazan</t>
  </si>
  <si>
    <t>R.070 Asfura</t>
  </si>
  <si>
    <t>F.523 Asfura</t>
  </si>
  <si>
    <t>Iva</t>
  </si>
  <si>
    <t>R.072</t>
  </si>
  <si>
    <t>R.074</t>
  </si>
  <si>
    <t>R.083 Buetti</t>
  </si>
  <si>
    <t xml:space="preserve">R.100 </t>
  </si>
  <si>
    <t>Hilado p/ Chavez</t>
  </si>
  <si>
    <t>R.082</t>
  </si>
  <si>
    <t>R.097</t>
  </si>
  <si>
    <t>R.088 Devolucion</t>
  </si>
  <si>
    <t>R.088 Efectivo</t>
  </si>
  <si>
    <t>R.089</t>
  </si>
  <si>
    <t>R.085</t>
  </si>
  <si>
    <t>R.086</t>
  </si>
  <si>
    <t>R.090 Devolucion</t>
  </si>
  <si>
    <t>R.090 Efectivo</t>
  </si>
  <si>
    <t>R.091</t>
  </si>
  <si>
    <t>El Club del diseño</t>
  </si>
  <si>
    <t>El Club del Diseño</t>
  </si>
  <si>
    <t>R.092</t>
  </si>
  <si>
    <t>R.31324131</t>
  </si>
  <si>
    <t>R.31324132</t>
  </si>
  <si>
    <t>R.31324133</t>
  </si>
  <si>
    <t>R.31324134</t>
  </si>
  <si>
    <t>R.31324136</t>
  </si>
  <si>
    <t>X.31324137</t>
  </si>
  <si>
    <t>X.31324138</t>
  </si>
  <si>
    <t>X.31324139</t>
  </si>
  <si>
    <t xml:space="preserve">Cheque rechazado Banco Macro </t>
  </si>
  <si>
    <t>R.31324141</t>
  </si>
  <si>
    <t>R.31324142</t>
  </si>
  <si>
    <t>R.31324145</t>
  </si>
  <si>
    <t>X.31324149</t>
  </si>
  <si>
    <t>Daniel Veira</t>
  </si>
  <si>
    <t>R.31324140</t>
  </si>
  <si>
    <t>R.31324147</t>
  </si>
  <si>
    <t>R.094</t>
  </si>
  <si>
    <t>R.075</t>
  </si>
  <si>
    <t>R.096</t>
  </si>
  <si>
    <t>R.107</t>
  </si>
  <si>
    <t>R.106</t>
  </si>
  <si>
    <t>R.105</t>
  </si>
  <si>
    <t>R.104</t>
  </si>
  <si>
    <t>R.098</t>
  </si>
  <si>
    <t>R.103 Los vascos</t>
  </si>
  <si>
    <t>Deposito en cc Bouzyck</t>
  </si>
  <si>
    <t>R.108</t>
  </si>
  <si>
    <t>R.102</t>
  </si>
  <si>
    <t>R.110 Alejandra santa clara</t>
  </si>
  <si>
    <t>R.111 Kess Marina</t>
  </si>
  <si>
    <t>R.112 Cheques Kess Marina</t>
  </si>
  <si>
    <t>X.613</t>
  </si>
  <si>
    <t>R.113</t>
  </si>
  <si>
    <t>R.114</t>
  </si>
  <si>
    <t>R.123</t>
  </si>
  <si>
    <t>R.119</t>
  </si>
  <si>
    <t>R.121</t>
  </si>
  <si>
    <t>R.116</t>
  </si>
  <si>
    <t>R.120</t>
  </si>
  <si>
    <t>R.111</t>
  </si>
  <si>
    <t xml:space="preserve">R.124 Devolucion </t>
  </si>
  <si>
    <t>R.125 Caja con  4 prendas</t>
  </si>
  <si>
    <t xml:space="preserve">R.138 </t>
  </si>
  <si>
    <t>Transferencia Nora Sanchez</t>
  </si>
  <si>
    <t>R.128</t>
  </si>
  <si>
    <t>R.126</t>
  </si>
  <si>
    <t>R.131</t>
  </si>
  <si>
    <t>R.140 Cassiba</t>
  </si>
  <si>
    <t>X.31324150</t>
  </si>
  <si>
    <t>R.144</t>
  </si>
  <si>
    <t>R.142</t>
  </si>
  <si>
    <t>R.141</t>
  </si>
  <si>
    <t>Ajuste precio mal</t>
  </si>
  <si>
    <t>R.146</t>
  </si>
  <si>
    <t>Pago telefono libertad</t>
  </si>
  <si>
    <t>R.150</t>
  </si>
  <si>
    <t>R.117 a cuenta</t>
  </si>
  <si>
    <t>R.139</t>
  </si>
  <si>
    <t>R.149</t>
  </si>
  <si>
    <t>R.143</t>
  </si>
  <si>
    <t>R.157</t>
  </si>
  <si>
    <t>R.155</t>
  </si>
  <si>
    <t>R.153</t>
  </si>
  <si>
    <t>R.151 Soriano</t>
  </si>
  <si>
    <t>Pedido</t>
  </si>
  <si>
    <t>Carlos Bouzyk</t>
  </si>
  <si>
    <t>%</t>
  </si>
  <si>
    <t>Pago cuota Claro</t>
  </si>
  <si>
    <t>R.160 Transferencia frances</t>
  </si>
  <si>
    <t>R.31324151</t>
  </si>
  <si>
    <t>R.31324153</t>
  </si>
  <si>
    <t>R.31324154</t>
  </si>
  <si>
    <t>R.31324155</t>
  </si>
  <si>
    <t>R.31324156</t>
  </si>
  <si>
    <t>R.31324157</t>
  </si>
  <si>
    <t>Ajuste</t>
  </si>
  <si>
    <t>R.161</t>
  </si>
  <si>
    <t>R.162</t>
  </si>
  <si>
    <t>R.164 Arreglo R.143</t>
  </si>
  <si>
    <t>R.163</t>
  </si>
  <si>
    <t>X.623</t>
  </si>
  <si>
    <t>X.624</t>
  </si>
  <si>
    <t>R.165</t>
  </si>
  <si>
    <t>Transferencia Provincia Buetti</t>
  </si>
  <si>
    <t>R.31324158</t>
  </si>
  <si>
    <t>R.167</t>
  </si>
  <si>
    <t>R.454</t>
  </si>
  <si>
    <t>Papel: Tejido Dalat</t>
  </si>
  <si>
    <t>Papel: Hilado Toledo</t>
  </si>
  <si>
    <t>Papel: 1 - 521 Madre</t>
  </si>
  <si>
    <t>Papel: Pague en efectivo</t>
  </si>
  <si>
    <t>R.469 Cheques y efectivo</t>
  </si>
  <si>
    <t xml:space="preserve">R.497 </t>
  </si>
  <si>
    <t>R.497 Dev y efectivo</t>
  </si>
  <si>
    <t>R.038 Cassiba</t>
  </si>
  <si>
    <t xml:space="preserve">R.045 </t>
  </si>
  <si>
    <t>R.057 Dev y efectivo</t>
  </si>
  <si>
    <t>R.068 Dev</t>
  </si>
  <si>
    <t>R.069 Devolucion</t>
  </si>
  <si>
    <t>R.069 Pago</t>
  </si>
  <si>
    <t xml:space="preserve">A cuenta </t>
  </si>
  <si>
    <t xml:space="preserve">Devolucion 4 - 541 </t>
  </si>
  <si>
    <t>R.140</t>
  </si>
  <si>
    <t>R.169 Bazan devolucion</t>
  </si>
  <si>
    <t>R.169 Bazan efectivo</t>
  </si>
  <si>
    <t>R.170 forcades</t>
  </si>
  <si>
    <t>X.31324160 10kg de paños</t>
  </si>
  <si>
    <t>X.31324162</t>
  </si>
  <si>
    <t>Ajuste x mal cuenta</t>
  </si>
  <si>
    <t>R.176</t>
  </si>
  <si>
    <t>R.177</t>
  </si>
  <si>
    <t>R.179</t>
  </si>
  <si>
    <t>X.636</t>
  </si>
  <si>
    <t>R.172</t>
  </si>
  <si>
    <t>R.180</t>
  </si>
  <si>
    <t>R.181</t>
  </si>
  <si>
    <t>R.143 x F.489</t>
  </si>
  <si>
    <t>R.141 x F.481</t>
  </si>
  <si>
    <t>R.142 x F.508</t>
  </si>
  <si>
    <t>R.144 x F.510</t>
  </si>
  <si>
    <t>R.473 Hilado</t>
  </si>
  <si>
    <t>A cuenta x.473</t>
  </si>
  <si>
    <t>R.31324163</t>
  </si>
  <si>
    <t>R.31324164</t>
  </si>
  <si>
    <t>R.184</t>
  </si>
  <si>
    <t>R.183</t>
  </si>
  <si>
    <t>Transferencia provincia</t>
  </si>
  <si>
    <t>R.185 Transferencia Frances</t>
  </si>
  <si>
    <t>R.187</t>
  </si>
  <si>
    <t>R.186</t>
  </si>
  <si>
    <t>Transferencia Ramos Lizama</t>
  </si>
  <si>
    <t>Transferencia Marinucci</t>
  </si>
  <si>
    <t>R.189</t>
  </si>
  <si>
    <t>R.194</t>
  </si>
  <si>
    <t>Pablo Agüero</t>
  </si>
  <si>
    <t>R.195</t>
  </si>
  <si>
    <t>R.31324166</t>
  </si>
  <si>
    <t xml:space="preserve">Trans Merc.Pago </t>
  </si>
  <si>
    <t>R.31324167</t>
  </si>
  <si>
    <t>R.31324168</t>
  </si>
  <si>
    <t>Transferencia Alegretti</t>
  </si>
  <si>
    <t>Transferencia Buetti</t>
  </si>
  <si>
    <t>X.639</t>
  </si>
  <si>
    <t>X.7714113 Cheque</t>
  </si>
  <si>
    <t>R.196</t>
  </si>
  <si>
    <t>R.197</t>
  </si>
  <si>
    <t>R.198</t>
  </si>
  <si>
    <t>R.201</t>
  </si>
  <si>
    <t>R.202</t>
  </si>
  <si>
    <t>R.203</t>
  </si>
  <si>
    <t>X.649</t>
  </si>
  <si>
    <t>R.207 Cheques</t>
  </si>
  <si>
    <t>R.208</t>
  </si>
  <si>
    <t>CESAR</t>
  </si>
  <si>
    <t>VENDEDOR</t>
  </si>
  <si>
    <t>VORRAZO</t>
  </si>
  <si>
    <t>DEL TOTAL SIN IVA (21%)</t>
  </si>
  <si>
    <t>R.205</t>
  </si>
  <si>
    <t>R.206</t>
  </si>
  <si>
    <t>R.209</t>
  </si>
  <si>
    <t>X.31324169</t>
  </si>
  <si>
    <t>X.31324171</t>
  </si>
  <si>
    <t>X31324170</t>
  </si>
  <si>
    <t>9,200 kig de hilado</t>
  </si>
  <si>
    <t>X.31324161  - ANULADA -</t>
  </si>
  <si>
    <t>R.211</t>
  </si>
  <si>
    <t>R.215</t>
  </si>
  <si>
    <t>R.301</t>
  </si>
  <si>
    <t>A cuenta efectivo</t>
  </si>
  <si>
    <t>X.31324172</t>
  </si>
  <si>
    <t>R.217 Cheque patagonia</t>
  </si>
  <si>
    <t>R.217 Cheque Santander</t>
  </si>
  <si>
    <t>R.217 Devolucion IVA F.521 (r.058)</t>
  </si>
  <si>
    <t>R.217 Devolucion IVA F.520 (r.040)</t>
  </si>
  <si>
    <t>R.216 Devolucion capas</t>
  </si>
  <si>
    <t xml:space="preserve">R.218 </t>
  </si>
  <si>
    <t>R.219</t>
  </si>
  <si>
    <t>R.220</t>
  </si>
  <si>
    <t>R.214</t>
  </si>
  <si>
    <t>R.222</t>
  </si>
  <si>
    <t>R.224</t>
  </si>
  <si>
    <t>R.223</t>
  </si>
  <si>
    <t>X.658</t>
  </si>
  <si>
    <t>F.534</t>
  </si>
  <si>
    <t>R.233</t>
  </si>
  <si>
    <t>R.234</t>
  </si>
  <si>
    <t>R.231 Devolucion</t>
  </si>
  <si>
    <t>R.231 Efectivo</t>
  </si>
  <si>
    <t>R.232</t>
  </si>
  <si>
    <t>X.31324173</t>
  </si>
  <si>
    <t>X.31324174</t>
  </si>
  <si>
    <t>R.235 Devolucion</t>
  </si>
  <si>
    <t>R.237 Devolucion</t>
  </si>
  <si>
    <t>R.238</t>
  </si>
  <si>
    <t>R.225 Los vascos SRL</t>
  </si>
  <si>
    <t>R.226 Los vascos SRL Devolicion</t>
  </si>
  <si>
    <t>R.227 Forcades Devolucion</t>
  </si>
  <si>
    <t>R.228 Cheques</t>
  </si>
  <si>
    <t>R.240 Devolucion</t>
  </si>
  <si>
    <t>R.241</t>
  </si>
  <si>
    <t>R.242 Cheques rechazados</t>
  </si>
  <si>
    <t>R.243</t>
  </si>
  <si>
    <t>R.243 Pago boletas</t>
  </si>
  <si>
    <t>R.246 Cheques</t>
  </si>
  <si>
    <t>Desc</t>
  </si>
  <si>
    <t>iva</t>
  </si>
  <si>
    <t>com</t>
  </si>
  <si>
    <t>R.247</t>
  </si>
  <si>
    <t>R.241 Pago y dev</t>
  </si>
  <si>
    <t>R.249</t>
  </si>
  <si>
    <t>Ajustado con cuenta por tejido</t>
  </si>
  <si>
    <t>R.250</t>
  </si>
  <si>
    <t>R.255</t>
  </si>
  <si>
    <t>R.253 Devolucion y cheque</t>
  </si>
  <si>
    <t>Andrea-ORCA</t>
  </si>
  <si>
    <t>Esposa de Mauricio (ORCA)</t>
  </si>
  <si>
    <t>R.256</t>
  </si>
  <si>
    <t>Andrea Vargas</t>
  </si>
  <si>
    <t>R.258</t>
  </si>
  <si>
    <t>D-STROY</t>
  </si>
  <si>
    <t>R.248 Muestras</t>
  </si>
  <si>
    <t>Fierrex SRL</t>
  </si>
  <si>
    <t>30-71613507-8</t>
  </si>
  <si>
    <t>Diagonal 74 Nº 1474 Esquina 47</t>
  </si>
  <si>
    <t>Esteban</t>
  </si>
  <si>
    <t>German Olivero</t>
  </si>
  <si>
    <t>Diseñador</t>
  </si>
  <si>
    <t>x.31324175</t>
  </si>
  <si>
    <t>R.254 Ajuste</t>
  </si>
  <si>
    <t>R.260 Acrilico Gris -Efectivo</t>
  </si>
  <si>
    <t>R.261 Deolucion y efectivo</t>
  </si>
  <si>
    <t>X.31324176</t>
  </si>
  <si>
    <t>Transferencia Copelo</t>
  </si>
  <si>
    <t>R.262</t>
  </si>
  <si>
    <t>R.263</t>
  </si>
  <si>
    <t>Ajuste error</t>
  </si>
  <si>
    <t>R.264 Efectivo</t>
  </si>
  <si>
    <t>Orden de pago Nº3701</t>
  </si>
  <si>
    <t>F.537</t>
  </si>
  <si>
    <t>R.268 Devolucion</t>
  </si>
  <si>
    <t>R.269</t>
  </si>
  <si>
    <t>R.270</t>
  </si>
  <si>
    <t>R.274 Devolucion y efectivo</t>
  </si>
  <si>
    <t>R.271 Devolucion</t>
  </si>
  <si>
    <t>X.31324177</t>
  </si>
  <si>
    <t>X.31324178</t>
  </si>
  <si>
    <t>R.281 Devolucion</t>
  </si>
  <si>
    <t>R.282</t>
  </si>
  <si>
    <t>R.280</t>
  </si>
  <si>
    <t>R.278</t>
  </si>
  <si>
    <t>R.276 Devolucion</t>
  </si>
  <si>
    <t>R.277</t>
  </si>
  <si>
    <t>R.279</t>
  </si>
  <si>
    <t>X.672</t>
  </si>
  <si>
    <t>X.670</t>
  </si>
  <si>
    <t>R.275 Devolucion e Hilado</t>
  </si>
  <si>
    <t>Transferencia Kiriachek</t>
  </si>
  <si>
    <t xml:space="preserve">R.283 Devolucion </t>
  </si>
  <si>
    <t>Recibo X MJ - 0219 Dev H y D</t>
  </si>
  <si>
    <t>R.287 Hilado</t>
  </si>
  <si>
    <t>Pago Claro</t>
  </si>
  <si>
    <t>Eliana Ochoa - POL</t>
  </si>
  <si>
    <t>R.290 Devolucion</t>
  </si>
  <si>
    <t xml:space="preserve">R.291 </t>
  </si>
  <si>
    <t>R.295  Sweaters hernan</t>
  </si>
  <si>
    <t>R.296 Mercado pago</t>
  </si>
  <si>
    <t xml:space="preserve">R.297 </t>
  </si>
  <si>
    <t>R.292 Devolucion</t>
  </si>
  <si>
    <t>R.294</t>
  </si>
  <si>
    <t>F.662</t>
  </si>
  <si>
    <t>Matias</t>
  </si>
  <si>
    <t>R.303</t>
  </si>
  <si>
    <t>R.304 Devolucion y efct</t>
  </si>
  <si>
    <t>R.309</t>
  </si>
  <si>
    <t>R.308 Dev y pago</t>
  </si>
  <si>
    <t>X.685</t>
  </si>
  <si>
    <t>X.686</t>
  </si>
  <si>
    <t>R.312</t>
  </si>
  <si>
    <t>R.313  efectivo</t>
  </si>
  <si>
    <t>R.313 Devolucion</t>
  </si>
  <si>
    <t>X.31324179</t>
  </si>
  <si>
    <t>X.31324180</t>
  </si>
  <si>
    <t>R.322</t>
  </si>
  <si>
    <t>R.320</t>
  </si>
  <si>
    <t>R.321</t>
  </si>
  <si>
    <t>R.319</t>
  </si>
  <si>
    <t>R.317</t>
  </si>
  <si>
    <t>R.318</t>
  </si>
  <si>
    <t>R.31324183</t>
  </si>
  <si>
    <t>Cheque</t>
  </si>
  <si>
    <t>R.325</t>
  </si>
  <si>
    <t>B.569 devolucion</t>
  </si>
  <si>
    <t>B.569 Cheque</t>
  </si>
  <si>
    <t>B.570</t>
  </si>
  <si>
    <t>X.691</t>
  </si>
  <si>
    <t>R.742</t>
  </si>
  <si>
    <t>R.323</t>
  </si>
  <si>
    <t>X.31324181</t>
  </si>
  <si>
    <t>X.31324184</t>
  </si>
  <si>
    <t>X.53473705</t>
  </si>
  <si>
    <t>X.53473707</t>
  </si>
  <si>
    <t>X.534473706</t>
  </si>
  <si>
    <t>X.53473704</t>
  </si>
  <si>
    <t>X.53473708 Cheques y efectivo</t>
  </si>
  <si>
    <t>X.53473708 Devolucion</t>
  </si>
  <si>
    <t>X.53473710</t>
  </si>
  <si>
    <t>Recibo X MJ - 0377 Cheques</t>
  </si>
  <si>
    <t>X.53473711</t>
  </si>
  <si>
    <t>X.53473712</t>
  </si>
  <si>
    <t>X.53473713</t>
  </si>
  <si>
    <t>Arregalron sin recibo</t>
  </si>
  <si>
    <t>X.68362151 Devolucion</t>
  </si>
  <si>
    <t>X.68362151 Efectivo</t>
  </si>
  <si>
    <t>Transferencia Convers Junin</t>
  </si>
  <si>
    <t>X.31324186</t>
  </si>
  <si>
    <t>X.31324188</t>
  </si>
  <si>
    <t>X.31324187</t>
  </si>
  <si>
    <t>X.31324189</t>
  </si>
  <si>
    <t>devolucion total</t>
  </si>
  <si>
    <t>R.68362153</t>
  </si>
  <si>
    <t>F.545</t>
  </si>
  <si>
    <t>X.31324185</t>
  </si>
  <si>
    <t>X.31324185 Cheques</t>
  </si>
  <si>
    <t>X.699</t>
  </si>
  <si>
    <t>X.68362156 Devolucion</t>
  </si>
  <si>
    <t>X.68362156 Efectivo</t>
  </si>
  <si>
    <t>X.68362157</t>
  </si>
  <si>
    <t>X.68362155</t>
  </si>
  <si>
    <t>X.68362155 Efectivo</t>
  </si>
  <si>
    <t>X.68362155 Ajuste</t>
  </si>
  <si>
    <t>X.68362159</t>
  </si>
  <si>
    <t>X.68362160</t>
  </si>
  <si>
    <t>X.68362161</t>
  </si>
  <si>
    <t>X.68362164</t>
  </si>
  <si>
    <t>X.68362165</t>
  </si>
  <si>
    <t>X.68362163</t>
  </si>
  <si>
    <t>X.68362162</t>
  </si>
  <si>
    <t>X.68362166 Cheques</t>
  </si>
  <si>
    <t>X.68362166 Devolucion</t>
  </si>
  <si>
    <t>r.31324190</t>
  </si>
  <si>
    <t>X.31324191</t>
  </si>
  <si>
    <t>R.31324192</t>
  </si>
  <si>
    <t>X.31324194</t>
  </si>
  <si>
    <t>X.31324195</t>
  </si>
  <si>
    <t>R.31324196</t>
  </si>
  <si>
    <t>X.31324193</t>
  </si>
  <si>
    <t>X.68362171 Devolucion</t>
  </si>
  <si>
    <t>X.68362171 A cuenta</t>
  </si>
  <si>
    <t>R.709</t>
  </si>
  <si>
    <t>1 SWEATER falto</t>
  </si>
  <si>
    <t xml:space="preserve">1 SweaTER RAuL </t>
  </si>
  <si>
    <t>X.68362167</t>
  </si>
  <si>
    <t>6 Art 269 a 1140$/U</t>
  </si>
  <si>
    <t>X.68362167 efectivo</t>
  </si>
  <si>
    <t>X.68362170</t>
  </si>
  <si>
    <t>X.68362169 Devolucion</t>
  </si>
  <si>
    <t>X.68362174</t>
  </si>
  <si>
    <t>X.68362175 Devolucion</t>
  </si>
  <si>
    <t>X.68362175 Efectivo</t>
  </si>
  <si>
    <t>X.31324198</t>
  </si>
  <si>
    <t>X.31324197</t>
  </si>
  <si>
    <t>X.68362177</t>
  </si>
  <si>
    <t>X.68362179</t>
  </si>
  <si>
    <t>X.68362179 devolucion</t>
  </si>
  <si>
    <t>X.68362179 efectivo</t>
  </si>
  <si>
    <t>X.68362180</t>
  </si>
  <si>
    <t>X.68362181</t>
  </si>
  <si>
    <t>Jean fus</t>
  </si>
  <si>
    <t>X.68362183</t>
  </si>
  <si>
    <t>F.552</t>
  </si>
  <si>
    <t>Serra - Class</t>
  </si>
  <si>
    <t>X.68362184</t>
  </si>
  <si>
    <t>Cliente de Vorrazo</t>
  </si>
  <si>
    <t>Serra</t>
  </si>
  <si>
    <t>Local:</t>
  </si>
  <si>
    <t>Class</t>
  </si>
  <si>
    <t>rivadavia cerca de la costa</t>
  </si>
  <si>
    <t>R.68362185</t>
  </si>
  <si>
    <t>X.31324199</t>
  </si>
  <si>
    <t>X.31324200</t>
  </si>
  <si>
    <t>X.31330451</t>
  </si>
  <si>
    <t>X.31330452</t>
  </si>
  <si>
    <t>X.31330453</t>
  </si>
  <si>
    <t>X.68362188 Devolucion</t>
  </si>
  <si>
    <t>X.68362188 Efectivo</t>
  </si>
  <si>
    <t>X.68362186</t>
  </si>
  <si>
    <t>X.68362190</t>
  </si>
  <si>
    <t>X.68362191</t>
  </si>
  <si>
    <t>X.68362193</t>
  </si>
  <si>
    <t>X.68362192</t>
  </si>
  <si>
    <t>Mes</t>
  </si>
  <si>
    <t>Total x mes</t>
  </si>
  <si>
    <t>Julio</t>
  </si>
  <si>
    <t>Agosto</t>
  </si>
  <si>
    <t>Sept</t>
  </si>
  <si>
    <t>X.31330454</t>
  </si>
  <si>
    <t>Desc 10%</t>
  </si>
  <si>
    <t>X.68362194 Dev Forcades</t>
  </si>
  <si>
    <t>X.68362194 Cheques los vascos</t>
  </si>
  <si>
    <t>X.68362195</t>
  </si>
  <si>
    <t>Transferencia Mercado Pago</t>
  </si>
  <si>
    <t>X.68362196 Los vascos</t>
  </si>
  <si>
    <t>X.68362197 Devolucion</t>
  </si>
  <si>
    <t>X.68362197 Efectivo</t>
  </si>
  <si>
    <t>Clientes incobrables</t>
  </si>
  <si>
    <t>X.31330456</t>
  </si>
  <si>
    <t>X.31330455</t>
  </si>
  <si>
    <t>1,500 kg de alg</t>
  </si>
  <si>
    <t>X.717</t>
  </si>
  <si>
    <t>X.68362198 Muestas primavera</t>
  </si>
  <si>
    <t>Neto Iva</t>
  </si>
  <si>
    <t>Neto Comision</t>
  </si>
  <si>
    <t xml:space="preserve">X.68362199 </t>
  </si>
  <si>
    <t>X.68362199 devolucion</t>
  </si>
  <si>
    <t>Fin precio viejo</t>
  </si>
  <si>
    <t>X.68362201</t>
  </si>
  <si>
    <t>X.68362203</t>
  </si>
  <si>
    <t>X.68362206 Soriano Devol</t>
  </si>
  <si>
    <t>X.68362206 Soriano Efect</t>
  </si>
  <si>
    <t>X.68362207 Avelino Garcia</t>
  </si>
  <si>
    <t>Transferencia M.Pago</t>
  </si>
  <si>
    <t>X.68362205</t>
  </si>
  <si>
    <t>Bonifacio</t>
  </si>
  <si>
    <t>X.31330457</t>
  </si>
  <si>
    <t>X.31330458</t>
  </si>
  <si>
    <t>X.31330459</t>
  </si>
  <si>
    <t>X.68362211</t>
  </si>
  <si>
    <t>10%+ en precio x venta a consignacion</t>
  </si>
  <si>
    <t>X.68362212 Soriano</t>
  </si>
  <si>
    <t>Dario Petrich-Inv 2020</t>
  </si>
  <si>
    <t>Dario Petrich - Ver20-21</t>
  </si>
  <si>
    <t>X.721</t>
  </si>
  <si>
    <t>Descontado por paños</t>
  </si>
  <si>
    <t>X.68362213 Ave. Garcia Dev</t>
  </si>
  <si>
    <t>X.68362213 Ave. Garcia Cheq</t>
  </si>
  <si>
    <t>F.562</t>
  </si>
  <si>
    <t>X.68362215</t>
  </si>
  <si>
    <t>X.68362216 Devolucion</t>
  </si>
  <si>
    <t>X.68362216 Efectivo</t>
  </si>
  <si>
    <t>R.68362217</t>
  </si>
  <si>
    <t>Orden de pago Nº3775</t>
  </si>
  <si>
    <t>X.68362222 Convers Dev</t>
  </si>
  <si>
    <t xml:space="preserve">X.68362223 </t>
  </si>
  <si>
    <t>X.68362225</t>
  </si>
  <si>
    <t>X.68362224 Petrich</t>
  </si>
  <si>
    <t>X.68362182 Soriano</t>
  </si>
  <si>
    <t>Prendas</t>
  </si>
  <si>
    <t>Total Remito</t>
  </si>
  <si>
    <t>De Contado - Desc -8/9%</t>
  </si>
  <si>
    <t>R.68362227</t>
  </si>
  <si>
    <t>X.68362226</t>
  </si>
  <si>
    <t>X.68362228</t>
  </si>
  <si>
    <t>R.239 Devoluciones Petrich</t>
  </si>
  <si>
    <t>X.31330461</t>
  </si>
  <si>
    <t>X.31330462</t>
  </si>
  <si>
    <t>X.68362229</t>
  </si>
  <si>
    <t>X.68362230</t>
  </si>
  <si>
    <t>Cargar Iva y Pago q recibo del vendedor</t>
  </si>
  <si>
    <t>X.68362233 Devolucion</t>
  </si>
  <si>
    <t>X.68362233 Efectivo</t>
  </si>
  <si>
    <t>X.68362234</t>
  </si>
  <si>
    <t>X.68362236 Zaff</t>
  </si>
  <si>
    <t>X.31330463</t>
  </si>
  <si>
    <t>X.31330465</t>
  </si>
  <si>
    <t>X.68362238 Devolucion</t>
  </si>
  <si>
    <t>X.68362238 Efectivo</t>
  </si>
  <si>
    <t>X.68362237</t>
  </si>
  <si>
    <t>X.68362239</t>
  </si>
  <si>
    <t>X.68362240</t>
  </si>
  <si>
    <t>X.732</t>
  </si>
  <si>
    <t>x.68362200 Dev Cassiba</t>
  </si>
  <si>
    <t>X.68362200 Cassiba</t>
  </si>
  <si>
    <t>X.68362244</t>
  </si>
  <si>
    <t>X.68362243 Bazan</t>
  </si>
  <si>
    <t>X.68362245 Devolucion</t>
  </si>
  <si>
    <t>X.68362245 Efectivo</t>
  </si>
  <si>
    <t>X.68362246 Devolucion</t>
  </si>
  <si>
    <t>F.570</t>
  </si>
  <si>
    <t>X.68362247</t>
  </si>
  <si>
    <t>X.68362248</t>
  </si>
  <si>
    <t>Transferencia Asfura Frances</t>
  </si>
  <si>
    <t>X.68362356</t>
  </si>
  <si>
    <t>X.68362250</t>
  </si>
  <si>
    <t>X.68362355</t>
  </si>
  <si>
    <t>X.31330464</t>
  </si>
  <si>
    <t>X.31330466</t>
  </si>
  <si>
    <t>X.31330467</t>
  </si>
  <si>
    <t>X.31330468</t>
  </si>
  <si>
    <t>X.68362357</t>
  </si>
  <si>
    <t>X.68362358</t>
  </si>
  <si>
    <t>X.68362359 devolucion</t>
  </si>
  <si>
    <t>X.68362359 efectivo</t>
  </si>
  <si>
    <t>X.737</t>
  </si>
  <si>
    <t>PAGADO</t>
  </si>
  <si>
    <t>X.31330470</t>
  </si>
  <si>
    <t>X.31330469</t>
  </si>
  <si>
    <t>X.68362360 cheque rechazado</t>
  </si>
  <si>
    <t>X.68362361</t>
  </si>
  <si>
    <t>X.68362363</t>
  </si>
  <si>
    <t>F.671</t>
  </si>
  <si>
    <t>X.68362241 Dev camp</t>
  </si>
  <si>
    <t>X.68362241 Boleta 531 saldo</t>
  </si>
  <si>
    <t>X.68362241 hilado</t>
  </si>
  <si>
    <t>X.68362241 cheque</t>
  </si>
  <si>
    <t>pagada</t>
  </si>
  <si>
    <t>"154,92 a favor de marcelo"</t>
  </si>
  <si>
    <t>pero no dan las cuentas</t>
  </si>
  <si>
    <t>X.68362364 MUESTRAS p/ foto</t>
  </si>
  <si>
    <t>Transferencia Mercado pago</t>
  </si>
  <si>
    <t>X.31330471</t>
  </si>
  <si>
    <t>X.68362365 Devolucion</t>
  </si>
  <si>
    <t>Devolucion Total</t>
  </si>
  <si>
    <t>Catalogo + Fotos</t>
  </si>
  <si>
    <t>X.68362366</t>
  </si>
  <si>
    <t>Transferencia Bazan</t>
  </si>
  <si>
    <t>X.750</t>
  </si>
  <si>
    <t>X.68362367</t>
  </si>
  <si>
    <t>X.31330472 cheque</t>
  </si>
  <si>
    <t>X.68362370</t>
  </si>
  <si>
    <t>pago Claro</t>
  </si>
  <si>
    <t>Pago telefononica</t>
  </si>
  <si>
    <t>Orden de pago Nº3823</t>
  </si>
  <si>
    <t>X.68362371 Devolucion</t>
  </si>
  <si>
    <t>R.31330474</t>
  </si>
  <si>
    <t>X.31330473</t>
  </si>
  <si>
    <t>X.68362375</t>
  </si>
  <si>
    <t>X.68362377</t>
  </si>
  <si>
    <t>X.68362378 Devolucion</t>
  </si>
  <si>
    <t>X.68362378 Efectivo</t>
  </si>
  <si>
    <t>X.68362381</t>
  </si>
  <si>
    <t>X.68362368</t>
  </si>
  <si>
    <t>X.68362379</t>
  </si>
  <si>
    <t>Ajuste p/consiliar cc</t>
  </si>
  <si>
    <t>Orden de pago</t>
  </si>
  <si>
    <t>X.955</t>
  </si>
  <si>
    <t>Devolucion p/cambio de precio</t>
  </si>
  <si>
    <t>F.583</t>
  </si>
  <si>
    <t>X.68362386</t>
  </si>
  <si>
    <t>X.68362387</t>
  </si>
  <si>
    <t>X.68362389</t>
  </si>
  <si>
    <t>X.31330475</t>
  </si>
  <si>
    <t>Cheques Los Vascos SRL</t>
  </si>
  <si>
    <t>Pagos</t>
  </si>
  <si>
    <t>Detalle</t>
  </si>
  <si>
    <t>X.</t>
  </si>
  <si>
    <t>X.68362388 Devolucion</t>
  </si>
  <si>
    <t>X.68362388 Efectivo</t>
  </si>
  <si>
    <t>x.68362391</t>
  </si>
  <si>
    <t>X.965</t>
  </si>
  <si>
    <t>X.68362392</t>
  </si>
  <si>
    <t>X.68362390</t>
  </si>
  <si>
    <t>X.31330476</t>
  </si>
  <si>
    <t>X.31330477</t>
  </si>
  <si>
    <t>X.31330478</t>
  </si>
  <si>
    <t>X.31330479</t>
  </si>
  <si>
    <t>X.68362397 Efectivo</t>
  </si>
  <si>
    <t>X.68362397 Devolucion</t>
  </si>
  <si>
    <t>X.68362394</t>
  </si>
  <si>
    <t>X.68362399</t>
  </si>
  <si>
    <t>X.68362400</t>
  </si>
  <si>
    <t>X.68362251 Cheque rechazado 528</t>
  </si>
  <si>
    <t>X.68362252</t>
  </si>
  <si>
    <t>X.68362253 nota de cred</t>
  </si>
  <si>
    <t>X.68362254</t>
  </si>
  <si>
    <t>X.31330483</t>
  </si>
  <si>
    <t>X.68362255</t>
  </si>
  <si>
    <t>X.68362257</t>
  </si>
  <si>
    <t>X.68362261 Devolucion</t>
  </si>
  <si>
    <t>X.68362261 Efectivo</t>
  </si>
  <si>
    <t>X.68362260</t>
  </si>
  <si>
    <t>X.68362259</t>
  </si>
  <si>
    <t>X.31330486</t>
  </si>
  <si>
    <t>X.31330495</t>
  </si>
  <si>
    <t>Transferencia frances</t>
  </si>
  <si>
    <t>X.68362264</t>
  </si>
  <si>
    <t>X.976 efectivo</t>
  </si>
  <si>
    <t>X.976 muesta perdida</t>
  </si>
  <si>
    <t>X.68362265</t>
  </si>
  <si>
    <t>X.68362266</t>
  </si>
  <si>
    <t>Deposito cheque frances</t>
  </si>
  <si>
    <t>X.68362258 saldos</t>
  </si>
  <si>
    <t>X.68362270 devolucion</t>
  </si>
  <si>
    <t>X.6836220 efectivo</t>
  </si>
  <si>
    <t>X.31330488</t>
  </si>
  <si>
    <t>X.68362272</t>
  </si>
  <si>
    <t>X.31330487</t>
  </si>
  <si>
    <t>X.68362274</t>
  </si>
  <si>
    <t>Recibo X MJ - 0383</t>
  </si>
  <si>
    <t>X.68362275</t>
  </si>
  <si>
    <t>X.68362276</t>
  </si>
  <si>
    <t>X.68362283</t>
  </si>
  <si>
    <t>X.68362282</t>
  </si>
  <si>
    <t>X.68362279 dev</t>
  </si>
  <si>
    <t>X.68362279 a cuenta</t>
  </si>
  <si>
    <t>X.68362280</t>
  </si>
  <si>
    <t>X.68362284</t>
  </si>
  <si>
    <t>X.68362281 Los vascos</t>
  </si>
  <si>
    <t>X.68362285 Cheques</t>
  </si>
  <si>
    <t>X.68362285 Devolucion</t>
  </si>
  <si>
    <t>X.68362286 Devolucion</t>
  </si>
  <si>
    <t>X.68362286 Efectivo</t>
  </si>
  <si>
    <t>X.31330491</t>
  </si>
  <si>
    <t>X.31330492</t>
  </si>
  <si>
    <t>X.31330494</t>
  </si>
  <si>
    <t>X.68362289</t>
  </si>
  <si>
    <t>X.68362290 cheques rechazados</t>
  </si>
  <si>
    <t>X.68362288 efectivo</t>
  </si>
  <si>
    <t>X.68362292</t>
  </si>
  <si>
    <t>X.68362294 Devolucion</t>
  </si>
  <si>
    <t>X.68362294 Efectivo</t>
  </si>
  <si>
    <t>X.68362295 VERANO 2021</t>
  </si>
  <si>
    <t>Fechas</t>
  </si>
  <si>
    <t>Cliente</t>
  </si>
  <si>
    <t>Producto</t>
  </si>
  <si>
    <t>Monto</t>
  </si>
  <si>
    <t>Declarado</t>
  </si>
  <si>
    <t>Comprobante</t>
  </si>
  <si>
    <t>Lv+Pl</t>
  </si>
  <si>
    <t>Subtotal</t>
  </si>
  <si>
    <t>Comision (20%)</t>
  </si>
  <si>
    <t>Comision cobrada</t>
  </si>
  <si>
    <t>Diferencia de cobro</t>
  </si>
  <si>
    <t>X.68362296</t>
  </si>
  <si>
    <t>X.68362298 Efectivo</t>
  </si>
  <si>
    <t>X.68362298 Devolucion</t>
  </si>
  <si>
    <t>X.31330497</t>
  </si>
  <si>
    <t>Veira</t>
  </si>
  <si>
    <t>Pl</t>
  </si>
  <si>
    <t>X.31330498</t>
  </si>
  <si>
    <t>X.31330499</t>
  </si>
  <si>
    <t>X.31330500</t>
  </si>
  <si>
    <t>Miriam</t>
  </si>
  <si>
    <t>X.68362300</t>
  </si>
  <si>
    <t>Colegiales</t>
  </si>
  <si>
    <t>La Casita - Solis Miriam</t>
  </si>
  <si>
    <t>Miriam La Casita</t>
  </si>
  <si>
    <t>X.68362303</t>
  </si>
  <si>
    <t>Sweaters</t>
  </si>
  <si>
    <t>X.68362304 orden de pago</t>
  </si>
  <si>
    <t>Ajuste CC. Asfura pago transporte</t>
  </si>
  <si>
    <t>En total son 136.972,20$, en total ella pago 135,200$. Diff de 1.772,20$</t>
  </si>
  <si>
    <t>X.68362306</t>
  </si>
  <si>
    <t>X.68362307 Cheque rechazado</t>
  </si>
  <si>
    <t xml:space="preserve">Ajuste CC. Asfura </t>
  </si>
  <si>
    <t>X.68362308 Cheques</t>
  </si>
  <si>
    <t>X.68362308 Devolucion</t>
  </si>
  <si>
    <t>X.53473714</t>
  </si>
  <si>
    <t>X.53473715</t>
  </si>
  <si>
    <t>X.53473716</t>
  </si>
  <si>
    <t>X.53473717</t>
  </si>
  <si>
    <t>X.53473718</t>
  </si>
  <si>
    <t>X.53473719</t>
  </si>
  <si>
    <t>x.53473719</t>
  </si>
  <si>
    <t>AONI</t>
  </si>
  <si>
    <t>X.68362309 Transferencia</t>
  </si>
  <si>
    <t>DOLARES</t>
  </si>
  <si>
    <t>$/USD</t>
  </si>
  <si>
    <t>Actualizacion de CC x cambio de dólar</t>
  </si>
  <si>
    <t>Recibo X MJ - 0386(cheques hasta 31/8)</t>
  </si>
  <si>
    <t>X.68362312</t>
  </si>
  <si>
    <t>X.68362315</t>
  </si>
  <si>
    <t>X.68362316</t>
  </si>
  <si>
    <t>Andrea</t>
  </si>
  <si>
    <t>X.68362317 Devolucion</t>
  </si>
  <si>
    <t>X.68362317 cheques</t>
  </si>
  <si>
    <t>Devolucion Ramos Lizama</t>
  </si>
  <si>
    <t>X.68362318 Dev Muestras prim</t>
  </si>
  <si>
    <t>X.68362319 Dev Petrich</t>
  </si>
  <si>
    <t>X.68362320</t>
  </si>
  <si>
    <t>Faltantes de promo anterior</t>
  </si>
  <si>
    <t>Promo anterior</t>
  </si>
  <si>
    <t>X.68362323 Nota de Credito x Devolucion</t>
  </si>
  <si>
    <t>X.68362324 Muestras</t>
  </si>
  <si>
    <t>X.68362325 Muestas</t>
  </si>
  <si>
    <t>X.68362326 Cheques</t>
  </si>
  <si>
    <t>X.68362327 Cheques</t>
  </si>
  <si>
    <t>X.68362327 Devolucion</t>
  </si>
  <si>
    <t>X.53473721 Hilado Azul</t>
  </si>
  <si>
    <t>X.53473722</t>
  </si>
  <si>
    <t>X.53473723</t>
  </si>
  <si>
    <t>X.53473724</t>
  </si>
  <si>
    <t>23,000Kg de hilados varios</t>
  </si>
  <si>
    <t>X.53473725</t>
  </si>
  <si>
    <t>bosa pull</t>
  </si>
  <si>
    <t>ev pull</t>
  </si>
  <si>
    <t>chomba</t>
  </si>
  <si>
    <t>camp patagonica</t>
  </si>
  <si>
    <t>ev hilo</t>
  </si>
  <si>
    <t>bosa hilo</t>
  </si>
  <si>
    <t xml:space="preserve">X.68362328 </t>
  </si>
  <si>
    <t>X.68362330</t>
  </si>
  <si>
    <t>Hilado</t>
  </si>
  <si>
    <t>Manzo</t>
  </si>
  <si>
    <t>Dario Petrich - Inv-21</t>
  </si>
  <si>
    <t>X.68362324</t>
  </si>
  <si>
    <t>X.68362325</t>
  </si>
  <si>
    <t>Petrich</t>
  </si>
  <si>
    <t>X.68362295</t>
  </si>
  <si>
    <t>X.53473726</t>
  </si>
  <si>
    <t>X.53473727</t>
  </si>
  <si>
    <t>Decontado por paños</t>
  </si>
  <si>
    <t>PL</t>
  </si>
  <si>
    <t>X.68362331</t>
  </si>
  <si>
    <t>X.53473728</t>
  </si>
  <si>
    <t>X.53473729</t>
  </si>
  <si>
    <t>15,700Kg hil varios</t>
  </si>
  <si>
    <t>8,900Kg hil varios</t>
  </si>
  <si>
    <t>Art</t>
  </si>
  <si>
    <t>PEDIDO</t>
  </si>
  <si>
    <t>Bien</t>
  </si>
  <si>
    <t>bien</t>
  </si>
  <si>
    <t>X.68362338 Dev Avelino Garcia</t>
  </si>
  <si>
    <t>X.68362336 Cheq Avelino Garcia</t>
  </si>
  <si>
    <t>Vascos</t>
  </si>
  <si>
    <t xml:space="preserve">X.68362337 </t>
  </si>
  <si>
    <t>X.68362339 devolucion</t>
  </si>
  <si>
    <t>X.68362339 Efectivo</t>
  </si>
  <si>
    <t>X.68362340 Otoño-Inv 2021</t>
  </si>
  <si>
    <t>X.68362340</t>
  </si>
  <si>
    <t>X.68362335 Devolucion</t>
  </si>
  <si>
    <t>X.68362335 Efectivo</t>
  </si>
  <si>
    <t>X.53473730</t>
  </si>
  <si>
    <t>X.53473732</t>
  </si>
  <si>
    <t>X.53473733</t>
  </si>
  <si>
    <t>X.53473734</t>
  </si>
  <si>
    <t>62 mts tira</t>
  </si>
  <si>
    <t>X.53473735</t>
  </si>
  <si>
    <t>X.68362341</t>
  </si>
  <si>
    <t>X.68362342</t>
  </si>
  <si>
    <t>Jorge Marino</t>
  </si>
  <si>
    <t>X.68362343</t>
  </si>
  <si>
    <t>X.53473736</t>
  </si>
  <si>
    <t>X.68362321 Devuelto</t>
  </si>
  <si>
    <t>X.68362345</t>
  </si>
  <si>
    <t>DEVOLUCION VS ARREGLO</t>
  </si>
  <si>
    <t>X.68362347</t>
  </si>
  <si>
    <t>X.53473737</t>
  </si>
  <si>
    <t>X.53473738</t>
  </si>
  <si>
    <t>X.53473739</t>
  </si>
  <si>
    <t>X.53473740</t>
  </si>
  <si>
    <t>Tejido</t>
  </si>
  <si>
    <t>R.429 Devolucion</t>
  </si>
  <si>
    <t>R.428 Devolucion</t>
  </si>
  <si>
    <t>F.631</t>
  </si>
  <si>
    <t xml:space="preserve">X.26114752 </t>
  </si>
  <si>
    <t>Aoni</t>
  </si>
  <si>
    <t>X.26114751 Devolucion</t>
  </si>
  <si>
    <t>X.26114753</t>
  </si>
  <si>
    <t>por lo viejo</t>
  </si>
  <si>
    <t>X.26114754 Echeq</t>
  </si>
  <si>
    <t>X.26114755</t>
  </si>
  <si>
    <t>X.26114757 Devolucion</t>
  </si>
  <si>
    <t>X.26114757 Efectivo</t>
  </si>
  <si>
    <t>X.26114758 cheque</t>
  </si>
  <si>
    <t>X.26114758 Devolucion</t>
  </si>
  <si>
    <t>,</t>
  </si>
  <si>
    <t>Colegio Yumbel</t>
  </si>
  <si>
    <t>X.26114760</t>
  </si>
  <si>
    <t>Ruben Yumbel</t>
  </si>
  <si>
    <t>X.53473741</t>
  </si>
  <si>
    <t>X.53473742</t>
  </si>
  <si>
    <t>Tira</t>
  </si>
  <si>
    <t>48 mts tira</t>
  </si>
  <si>
    <t>Prendas PL</t>
  </si>
  <si>
    <t>X.53473743</t>
  </si>
  <si>
    <t>Pablo</t>
  </si>
  <si>
    <t>X.53473744</t>
  </si>
  <si>
    <t>X.53473746</t>
  </si>
  <si>
    <t>X.26114763 Echeq</t>
  </si>
  <si>
    <t xml:space="preserve">X.26114765 Cheques </t>
  </si>
  <si>
    <t>Los vascos</t>
  </si>
  <si>
    <t>Soriano</t>
  </si>
  <si>
    <t>Muestas</t>
  </si>
  <si>
    <t>Avelino</t>
  </si>
  <si>
    <t>Bazan</t>
  </si>
  <si>
    <t>Muestras</t>
  </si>
  <si>
    <t>Avelino Garcia</t>
  </si>
  <si>
    <t>Lutteral</t>
  </si>
  <si>
    <t>??</t>
  </si>
  <si>
    <t>Leoneti</t>
  </si>
  <si>
    <t>Marinuchi</t>
  </si>
  <si>
    <t>Copelo</t>
  </si>
  <si>
    <t>Sanchez Nora</t>
  </si>
  <si>
    <t>Todino</t>
  </si>
  <si>
    <t>Kiriachek</t>
  </si>
  <si>
    <t>Alegretti</t>
  </si>
  <si>
    <t>Convers</t>
  </si>
  <si>
    <t>Ramos Lizama</t>
  </si>
  <si>
    <t>Forcades</t>
  </si>
  <si>
    <t>Asfura</t>
  </si>
  <si>
    <t>Buetti</t>
  </si>
  <si>
    <t>saldo</t>
  </si>
  <si>
    <t>Etiquetas de fila</t>
  </si>
  <si>
    <t>Total general</t>
  </si>
  <si>
    <t>Movimiento</t>
  </si>
  <si>
    <t>Suma de Movimiento</t>
  </si>
  <si>
    <t>BM</t>
  </si>
  <si>
    <t>X.26114769</t>
  </si>
  <si>
    <t>X.26114771</t>
  </si>
  <si>
    <t>Maria Luz Antelo</t>
  </si>
  <si>
    <t>27-23324689-7</t>
  </si>
  <si>
    <t>Almafuerte 4265</t>
  </si>
  <si>
    <t>X.53473748</t>
  </si>
  <si>
    <t>X.53473750</t>
  </si>
  <si>
    <t>X.53473749</t>
  </si>
  <si>
    <t>X.53473747</t>
  </si>
  <si>
    <t>X.26114774</t>
  </si>
  <si>
    <t>X.26114776</t>
  </si>
  <si>
    <t>X.26114772</t>
  </si>
  <si>
    <t>Jerez</t>
  </si>
  <si>
    <t>X.35832153</t>
  </si>
  <si>
    <t>X.35832151</t>
  </si>
  <si>
    <t>X.26114779</t>
  </si>
  <si>
    <t>Devolucion y efectivo</t>
  </si>
  <si>
    <t>X.26114781</t>
  </si>
  <si>
    <t>X.26114783</t>
  </si>
  <si>
    <t>F.004</t>
  </si>
  <si>
    <t>X.26114784</t>
  </si>
  <si>
    <t>X.2611478</t>
  </si>
  <si>
    <t>X.26114786</t>
  </si>
  <si>
    <t>total</t>
  </si>
  <si>
    <t>X.26114787</t>
  </si>
  <si>
    <t>X.26114788 Muestrario Inv 2021</t>
  </si>
  <si>
    <t>Transferencia Sanchez Nora</t>
  </si>
  <si>
    <t>(en blanco)</t>
  </si>
  <si>
    <t>X.26114790 Echeq</t>
  </si>
  <si>
    <t>Fact. Otranto</t>
  </si>
  <si>
    <t>X.35832154</t>
  </si>
  <si>
    <t>X.35832155</t>
  </si>
  <si>
    <t>X.35832156</t>
  </si>
  <si>
    <t>X.35832157</t>
  </si>
  <si>
    <t>X.35832158</t>
  </si>
  <si>
    <t>X.35832159</t>
  </si>
  <si>
    <t>X.35832160</t>
  </si>
  <si>
    <t>hilado pull</t>
  </si>
  <si>
    <t>X.35832161</t>
  </si>
  <si>
    <t>X.26114793</t>
  </si>
  <si>
    <t>X.26114792</t>
  </si>
  <si>
    <t>Columna1</t>
  </si>
  <si>
    <t>Tifosi</t>
  </si>
  <si>
    <t>X.26114796</t>
  </si>
  <si>
    <t>X.26114795</t>
  </si>
  <si>
    <t xml:space="preserve">X.26114795 </t>
  </si>
  <si>
    <t>Lista de precios</t>
  </si>
  <si>
    <t>Marzo</t>
  </si>
  <si>
    <t>X.26114789</t>
  </si>
  <si>
    <t>X.26114765</t>
  </si>
  <si>
    <t>X.26114765 camp alg</t>
  </si>
  <si>
    <t>F.637</t>
  </si>
  <si>
    <t>F.639</t>
  </si>
  <si>
    <t>X.26114766 Dev temp ant</t>
  </si>
  <si>
    <t>X.26114798</t>
  </si>
  <si>
    <t>Marinucci</t>
  </si>
  <si>
    <t>X.26114768 Dev temp ant</t>
  </si>
  <si>
    <t>Orden d pago Nº140</t>
  </si>
  <si>
    <t>X.26114800</t>
  </si>
  <si>
    <t>X.26114802</t>
  </si>
  <si>
    <t>Gayone</t>
  </si>
  <si>
    <t>X.26114801</t>
  </si>
  <si>
    <t>Rocio del Mar</t>
  </si>
  <si>
    <t>X.35832162</t>
  </si>
  <si>
    <t>X.35832163</t>
  </si>
  <si>
    <t>X.35832164</t>
  </si>
  <si>
    <t>X.35832165</t>
  </si>
  <si>
    <t>30,000 kg hil varios</t>
  </si>
  <si>
    <t>X.35832166</t>
  </si>
  <si>
    <t>X.26114807 Dev muestras</t>
  </si>
  <si>
    <t>X.26114807 Devolucion</t>
  </si>
  <si>
    <t>X.26114807 Cheques y efectivo</t>
  </si>
  <si>
    <t>X.26114804</t>
  </si>
  <si>
    <t>X.26114806</t>
  </si>
  <si>
    <t>Tajan Javier</t>
  </si>
  <si>
    <t>X.26114805</t>
  </si>
  <si>
    <t>X.35832167</t>
  </si>
  <si>
    <t>X.35832168</t>
  </si>
  <si>
    <t>X.35832169</t>
  </si>
  <si>
    <t>X.35832170</t>
  </si>
  <si>
    <t>X.26114809</t>
  </si>
  <si>
    <t>Ramos Lizama Lavitola</t>
  </si>
  <si>
    <t>X.26114810</t>
  </si>
  <si>
    <t>X.26114814 Los vascos</t>
  </si>
  <si>
    <t>X.26114813</t>
  </si>
  <si>
    <t>X.882</t>
  </si>
  <si>
    <t>X.886</t>
  </si>
  <si>
    <t>Fernando - Indico</t>
  </si>
  <si>
    <t>X.35832172</t>
  </si>
  <si>
    <t>X.35832173</t>
  </si>
  <si>
    <t>X.35832174</t>
  </si>
  <si>
    <t>Cantidad de buff</t>
  </si>
  <si>
    <t>x.35832175</t>
  </si>
  <si>
    <t>29,100 KH HIL</t>
  </si>
  <si>
    <t>X.35832176</t>
  </si>
  <si>
    <t>x.35832176</t>
  </si>
  <si>
    <t>X.26114819</t>
  </si>
  <si>
    <t>X. Devolucion</t>
  </si>
  <si>
    <t>X.26114818</t>
  </si>
  <si>
    <t>X.35832177</t>
  </si>
  <si>
    <t>X.35832177 Devolucion hil</t>
  </si>
  <si>
    <t>Suma de Monto</t>
  </si>
  <si>
    <t>mar</t>
  </si>
  <si>
    <t>feb</t>
  </si>
  <si>
    <t>abr</t>
  </si>
  <si>
    <t>ene</t>
  </si>
  <si>
    <t>&lt;4/1/2021</t>
  </si>
  <si>
    <t>Etiquetas de columna</t>
  </si>
  <si>
    <t>Resumen ventas</t>
  </si>
  <si>
    <t>Enero</t>
  </si>
  <si>
    <t>Febrero</t>
  </si>
  <si>
    <t>Abril</t>
  </si>
  <si>
    <t>Mayo</t>
  </si>
  <si>
    <t>Junio</t>
  </si>
  <si>
    <t>Septiembre</t>
  </si>
  <si>
    <t>Octubre</t>
  </si>
  <si>
    <t>Noviembre</t>
  </si>
  <si>
    <t>Diciembre</t>
  </si>
  <si>
    <t>X.26114820</t>
  </si>
  <si>
    <t>X.26114821</t>
  </si>
  <si>
    <t>X.26114816</t>
  </si>
  <si>
    <t>PAGO TEMP 2021</t>
  </si>
  <si>
    <t>Mirta Aldas</t>
  </si>
  <si>
    <t>X.26114824 Soriano devolucion</t>
  </si>
  <si>
    <t>X.26114824 Soriano Efectivo</t>
  </si>
  <si>
    <t>X.35832178</t>
  </si>
  <si>
    <t>X.35832179</t>
  </si>
  <si>
    <t>X.26114827</t>
  </si>
  <si>
    <t>X.26114828</t>
  </si>
  <si>
    <t>X.26114825</t>
  </si>
  <si>
    <t>A CHEQUEAR</t>
  </si>
  <si>
    <t>X.26114826</t>
  </si>
  <si>
    <t>X.26114831 Cheques</t>
  </si>
  <si>
    <t>X.26114831 Devolucion</t>
  </si>
  <si>
    <t>X.26114830</t>
  </si>
  <si>
    <t>Roxi</t>
  </si>
  <si>
    <t>X.26114817</t>
  </si>
  <si>
    <t>Transferencia Provincia</t>
  </si>
  <si>
    <t>X.35832180</t>
  </si>
  <si>
    <t>X.35832181</t>
  </si>
  <si>
    <t>X35832182</t>
  </si>
  <si>
    <t>60 mts</t>
  </si>
  <si>
    <t>X.35832183</t>
  </si>
  <si>
    <t>X.35832182</t>
  </si>
  <si>
    <t>X.35832184</t>
  </si>
  <si>
    <t>X.892</t>
  </si>
  <si>
    <t>X.26114832</t>
  </si>
  <si>
    <t>X.26114767 Dev temp ant</t>
  </si>
  <si>
    <t>X.35832186</t>
  </si>
  <si>
    <t>X.26114834</t>
  </si>
  <si>
    <t>X.26114835</t>
  </si>
  <si>
    <t>Entegado</t>
  </si>
  <si>
    <t>Cardigan Nena</t>
  </si>
  <si>
    <t>Cardigan Nene</t>
  </si>
  <si>
    <t>Chupines bebe liso</t>
  </si>
  <si>
    <t>Precio venta</t>
  </si>
  <si>
    <t>Precio Fabrica</t>
  </si>
  <si>
    <t>X.26114837</t>
  </si>
  <si>
    <t>R.660</t>
  </si>
  <si>
    <t>Jorge Perotti</t>
  </si>
  <si>
    <t>R.659</t>
  </si>
  <si>
    <t>X.26114839</t>
  </si>
  <si>
    <t>X.26114840</t>
  </si>
  <si>
    <t>X.26114825 devolucion</t>
  </si>
  <si>
    <t>X.26114825 efectivo</t>
  </si>
  <si>
    <t>X.35832185</t>
  </si>
  <si>
    <t>X.35832187</t>
  </si>
  <si>
    <t>X.35832188</t>
  </si>
  <si>
    <t>X.35832191</t>
  </si>
  <si>
    <t>10,190 hil debanado</t>
  </si>
  <si>
    <t>X.35832192</t>
  </si>
  <si>
    <t>.26117496</t>
  </si>
  <si>
    <t>X.26114843</t>
  </si>
  <si>
    <t>X.26114842</t>
  </si>
  <si>
    <t>Eliana</t>
  </si>
  <si>
    <t>Pablo (amigo Bouzyk)</t>
  </si>
  <si>
    <t>X.26114845</t>
  </si>
  <si>
    <t>X.26114848</t>
  </si>
  <si>
    <t>X.26114849 efectivo y cheques</t>
  </si>
  <si>
    <t>X.26114849 Devolucion</t>
  </si>
  <si>
    <t xml:space="preserve">X.26114849 </t>
  </si>
  <si>
    <t>X.26114850</t>
  </si>
  <si>
    <t>X.26114853</t>
  </si>
  <si>
    <t>A consignacion con un 10% +</t>
  </si>
  <si>
    <t>X.26114854</t>
  </si>
  <si>
    <t>X.26114855</t>
  </si>
  <si>
    <t>Pago con 5% de desc x pago en efect</t>
  </si>
  <si>
    <t>X.26114859</t>
  </si>
  <si>
    <t>X.26114857</t>
  </si>
  <si>
    <t>X.26114861 Dev</t>
  </si>
  <si>
    <t>X.26114863</t>
  </si>
  <si>
    <t>X.35832193</t>
  </si>
  <si>
    <t>38,500 kg de hilado</t>
  </si>
  <si>
    <t>X.35832194</t>
  </si>
  <si>
    <t>X.35832195</t>
  </si>
  <si>
    <t>X.35832196</t>
  </si>
  <si>
    <t>X.35832197</t>
  </si>
  <si>
    <t>4,000 hil</t>
  </si>
  <si>
    <t>X.35832198</t>
  </si>
  <si>
    <t>3KG DE hil</t>
  </si>
  <si>
    <t>X.35832199</t>
  </si>
  <si>
    <t>X.35832200</t>
  </si>
  <si>
    <t>1,7kg debanado</t>
  </si>
  <si>
    <t>Raul Carrizo</t>
  </si>
  <si>
    <t>X.26114865</t>
  </si>
  <si>
    <t xml:space="preserve">Cuit: </t>
  </si>
  <si>
    <t>Ayala Carmen Haydee</t>
  </si>
  <si>
    <t>Carrizo</t>
  </si>
  <si>
    <t>Fason</t>
  </si>
  <si>
    <t>X.35772402</t>
  </si>
  <si>
    <t>IVA Fact. Nº652</t>
  </si>
  <si>
    <t>IVA Fact. Nº653</t>
  </si>
  <si>
    <t>X.35772404</t>
  </si>
  <si>
    <t>X.26114868</t>
  </si>
  <si>
    <t>X.26114867 Devolucion</t>
  </si>
  <si>
    <t>X.26114866</t>
  </si>
  <si>
    <t>X.26114870 Comision Matias</t>
  </si>
  <si>
    <t>X.26114869</t>
  </si>
  <si>
    <t>X.35772401</t>
  </si>
  <si>
    <t>X.35772403</t>
  </si>
  <si>
    <t>X.35772405</t>
  </si>
  <si>
    <t>X.35772406</t>
  </si>
  <si>
    <t>Colegiales:</t>
  </si>
  <si>
    <t>Color: Gris70</t>
  </si>
  <si>
    <t>Linea naranja en cuello y bordado en pecho izquiero</t>
  </si>
  <si>
    <t>X.26114873</t>
  </si>
  <si>
    <t>X.901</t>
  </si>
  <si>
    <t>X.35772407</t>
  </si>
  <si>
    <t>X.35772408</t>
  </si>
  <si>
    <t>X.35772409</t>
  </si>
  <si>
    <t>X.35772410</t>
  </si>
  <si>
    <t>X.35772411</t>
  </si>
  <si>
    <t>Chupines</t>
  </si>
  <si>
    <t>6m</t>
  </si>
  <si>
    <t>9m</t>
  </si>
  <si>
    <t>12m</t>
  </si>
  <si>
    <t>Crudo</t>
  </si>
  <si>
    <t>Gris</t>
  </si>
  <si>
    <t>X.26114876</t>
  </si>
  <si>
    <t>X.26114882 devolucion</t>
  </si>
  <si>
    <t>X.26114882 efectivo y cheques</t>
  </si>
  <si>
    <t>X.26114858 - Otranto</t>
  </si>
  <si>
    <t>F.015</t>
  </si>
  <si>
    <t>X.26114880</t>
  </si>
  <si>
    <t>Ajuste x cierre de cuenta</t>
  </si>
  <si>
    <t>Ajuste x cuenta Inv2020</t>
  </si>
  <si>
    <t>Pago n Inv2021</t>
  </si>
  <si>
    <t>Ajsute x cierre de cuenta</t>
  </si>
  <si>
    <t>SALDO</t>
  </si>
  <si>
    <t>Ajuste x saldo de cuenta Ver20-21</t>
  </si>
  <si>
    <t>A cuenta efectivo y cheques</t>
  </si>
  <si>
    <t>Cristina</t>
  </si>
  <si>
    <t>X.26114885</t>
  </si>
  <si>
    <t>X.26114879</t>
  </si>
  <si>
    <t>pasado a cuenta corriente borra</t>
  </si>
  <si>
    <t>X.26114887</t>
  </si>
  <si>
    <t>Bolitas</t>
  </si>
  <si>
    <t>Liso</t>
  </si>
  <si>
    <t>Chupines bebe trenza</t>
  </si>
  <si>
    <t>Sweaters trenza</t>
  </si>
  <si>
    <t>X.26114888 cheques</t>
  </si>
  <si>
    <t>X.2614893</t>
  </si>
  <si>
    <t>X.26114893</t>
  </si>
  <si>
    <t>X.26114894</t>
  </si>
  <si>
    <t>130 sweaters</t>
  </si>
  <si>
    <t>Azul</t>
  </si>
  <si>
    <t>Terracota/rojo</t>
  </si>
  <si>
    <t>Maiz</t>
  </si>
  <si>
    <t>Rosa</t>
  </si>
  <si>
    <t>Sw Liso</t>
  </si>
  <si>
    <t>Verde</t>
  </si>
  <si>
    <t>Celeste</t>
  </si>
  <si>
    <t>Sw Bolitas</t>
  </si>
  <si>
    <t>X.26114857 devolucion</t>
  </si>
  <si>
    <t>X.917</t>
  </si>
  <si>
    <t>Fernando Sosa</t>
  </si>
  <si>
    <t>San Juan 1829</t>
  </si>
  <si>
    <t>476-3696</t>
  </si>
  <si>
    <t>X.35772413</t>
  </si>
  <si>
    <t>Dipolitto</t>
  </si>
  <si>
    <t>X.35772414</t>
  </si>
  <si>
    <t>X.35772415</t>
  </si>
  <si>
    <t>X.35772416</t>
  </si>
  <si>
    <t>X.35772417</t>
  </si>
  <si>
    <t>X.35772418</t>
  </si>
  <si>
    <t>X.35772419</t>
  </si>
  <si>
    <t>X.35772420</t>
  </si>
  <si>
    <t>X.35772421</t>
  </si>
  <si>
    <t>may</t>
  </si>
  <si>
    <t>X.26114899</t>
  </si>
  <si>
    <t>X.35872302 cheques</t>
  </si>
  <si>
    <t>X.35872302 devolucion</t>
  </si>
  <si>
    <t>X.35872306</t>
  </si>
  <si>
    <t>X.35872303</t>
  </si>
  <si>
    <t>X.35872304</t>
  </si>
  <si>
    <t>X.26114896</t>
  </si>
  <si>
    <t>X.24993001</t>
  </si>
  <si>
    <t>X.26993001</t>
  </si>
  <si>
    <t>X.24993005 devolucion</t>
  </si>
  <si>
    <t>X.249930005 devolucion</t>
  </si>
  <si>
    <t>X.249930005 efectivo</t>
  </si>
  <si>
    <t>X.24993006</t>
  </si>
  <si>
    <t xml:space="preserve">X.24993006 </t>
  </si>
  <si>
    <t>X.35772422</t>
  </si>
  <si>
    <t>X.35772423</t>
  </si>
  <si>
    <t>X.35772425</t>
  </si>
  <si>
    <t>X.35772426</t>
  </si>
  <si>
    <t>X.35772427</t>
  </si>
  <si>
    <t>X.24993012</t>
  </si>
  <si>
    <t>X.24993012 Kess</t>
  </si>
  <si>
    <t>X.24993011</t>
  </si>
  <si>
    <t>X.24993014</t>
  </si>
  <si>
    <t>X.24993014 cheques Kess</t>
  </si>
  <si>
    <t>X.24993015</t>
  </si>
  <si>
    <t>X.24993007</t>
  </si>
  <si>
    <t>X.24993008</t>
  </si>
  <si>
    <t>X.24993023 Devolucion</t>
  </si>
  <si>
    <t>X.24993023 Cheque</t>
  </si>
  <si>
    <t>X.24993024 Echeq</t>
  </si>
  <si>
    <t>X.24993025</t>
  </si>
  <si>
    <t>X.24993021 Devolucion</t>
  </si>
  <si>
    <t>X.24993022</t>
  </si>
  <si>
    <t>X.24993031</t>
  </si>
  <si>
    <t>X.24993028</t>
  </si>
  <si>
    <t>Orden de pago Nº229</t>
  </si>
  <si>
    <t>X.24993036</t>
  </si>
  <si>
    <t>X.24993034 Devolucion</t>
  </si>
  <si>
    <t>X.24993035</t>
  </si>
  <si>
    <t>X.24993034 Efectivo</t>
  </si>
  <si>
    <t>X.24993029 devolucion</t>
  </si>
  <si>
    <t>X.24993029 efectivo</t>
  </si>
  <si>
    <t>X.24993030</t>
  </si>
  <si>
    <t>Maria Jose Escalada</t>
  </si>
  <si>
    <t>X.35772429</t>
  </si>
  <si>
    <t>X.35772428</t>
  </si>
  <si>
    <t>X.35772430</t>
  </si>
  <si>
    <t>X.35772431</t>
  </si>
  <si>
    <t>X.35772432</t>
  </si>
  <si>
    <t>X.35772433</t>
  </si>
  <si>
    <t>Mercado Pago</t>
  </si>
  <si>
    <t>X.24993039</t>
  </si>
  <si>
    <t>X.24993038 Romina</t>
  </si>
  <si>
    <t>X.24993038</t>
  </si>
  <si>
    <t>X.24993050</t>
  </si>
  <si>
    <t>X.24993051</t>
  </si>
  <si>
    <t>X.24993052 Devolucion</t>
  </si>
  <si>
    <t>X.24993066</t>
  </si>
  <si>
    <t>Mercado Pago A CATA</t>
  </si>
  <si>
    <t>x.24993064</t>
  </si>
  <si>
    <t>x.24993046</t>
  </si>
  <si>
    <t>X.24993056</t>
  </si>
  <si>
    <t>X.24993045</t>
  </si>
  <si>
    <t>X.2499362</t>
  </si>
  <si>
    <t>X.24993060</t>
  </si>
  <si>
    <t>X.24993059 Devolucion</t>
  </si>
  <si>
    <t>X.24993063</t>
  </si>
  <si>
    <t>25/2+3:135/2021+124:135</t>
  </si>
  <si>
    <t>X.24993049</t>
  </si>
  <si>
    <t>X.24993055</t>
  </si>
  <si>
    <t>X.24993053</t>
  </si>
  <si>
    <t>X.24993058</t>
  </si>
  <si>
    <t>X.24993057</t>
  </si>
  <si>
    <t>X.24993044</t>
  </si>
  <si>
    <t>Indico</t>
  </si>
  <si>
    <t>X.24993067</t>
  </si>
  <si>
    <t>X.24993065 Efectivo</t>
  </si>
  <si>
    <t>X.24993065 Pago servicios</t>
  </si>
  <si>
    <t>X.24993065 Devolucion</t>
  </si>
  <si>
    <t>Cuenta Corriente Borra</t>
  </si>
  <si>
    <t>Pago Comision BM</t>
  </si>
  <si>
    <t>X.24993046</t>
  </si>
  <si>
    <t>X.24993064</t>
  </si>
  <si>
    <t>X.24993062</t>
  </si>
  <si>
    <t>X.24993059</t>
  </si>
  <si>
    <t>X.24993065 Ult Sweaters</t>
  </si>
  <si>
    <t>X.24993071 Devolucion</t>
  </si>
  <si>
    <t>X.24993071 Cheques</t>
  </si>
  <si>
    <t>X.35772434</t>
  </si>
  <si>
    <t>Conrrado</t>
  </si>
  <si>
    <t>X.24993072 Devolucion</t>
  </si>
  <si>
    <t>X.24993072 Cheques</t>
  </si>
  <si>
    <t>F.020</t>
  </si>
  <si>
    <t>X.24993074</t>
  </si>
  <si>
    <t>X.24993074 Devolucion</t>
  </si>
  <si>
    <t>X.24993074 Efectivo</t>
  </si>
  <si>
    <t>X.24993074 Sweaters</t>
  </si>
  <si>
    <t>X.24993076</t>
  </si>
  <si>
    <t>X.24993075</t>
  </si>
  <si>
    <t>X.24993084</t>
  </si>
  <si>
    <t>X.35772435</t>
  </si>
  <si>
    <t>X.35772436</t>
  </si>
  <si>
    <t>X.35772437</t>
  </si>
  <si>
    <t>X.35772441</t>
  </si>
  <si>
    <t>Ev</t>
  </si>
  <si>
    <t>Campera</t>
  </si>
  <si>
    <t>X.35772438</t>
  </si>
  <si>
    <t>X.35772439</t>
  </si>
  <si>
    <t>X.35772439 Cheques</t>
  </si>
  <si>
    <t>X.35772440</t>
  </si>
  <si>
    <t>X.24993081</t>
  </si>
  <si>
    <t>X.24993079 Devolucion</t>
  </si>
  <si>
    <t>X.24993080</t>
  </si>
  <si>
    <t>X.24993086 Devolucion</t>
  </si>
  <si>
    <t>X.24993087</t>
  </si>
  <si>
    <t>jun</t>
  </si>
  <si>
    <t>X.35772443</t>
  </si>
  <si>
    <t>Cheque a 120 Dias</t>
  </si>
  <si>
    <t>X.24993096 Devolucion</t>
  </si>
  <si>
    <t>X.24993096 Cheques</t>
  </si>
  <si>
    <t>X.24993091</t>
  </si>
  <si>
    <t>X.24993090</t>
  </si>
  <si>
    <t>X.24993092</t>
  </si>
  <si>
    <t>X.24993094</t>
  </si>
  <si>
    <t>X.24993097</t>
  </si>
  <si>
    <t>Pago Fact Edea Tejedor</t>
  </si>
  <si>
    <t>X.24993099</t>
  </si>
  <si>
    <t>Alfredo</t>
  </si>
  <si>
    <t>Deportes de Cordillera S.R.L.</t>
  </si>
  <si>
    <t>33-71483498-9</t>
  </si>
  <si>
    <t>San Carlos de Bariloche</t>
  </si>
  <si>
    <t>Mitre 467</t>
  </si>
  <si>
    <t>ENRIQUE</t>
  </si>
  <si>
    <t>Ventas</t>
  </si>
  <si>
    <t>Alfredo Bariloche</t>
  </si>
  <si>
    <t xml:space="preserve">Alfredo </t>
  </si>
  <si>
    <t>X.24993101 Devolucion</t>
  </si>
  <si>
    <t>X.24993105</t>
  </si>
  <si>
    <t>X.24993106</t>
  </si>
  <si>
    <t>Luciano</t>
  </si>
  <si>
    <t>X.24993102</t>
  </si>
  <si>
    <t>Luciano - Vorrazo</t>
  </si>
  <si>
    <t>X.24993109</t>
  </si>
  <si>
    <t>Sw Trenza</t>
  </si>
  <si>
    <t>X.24993113</t>
  </si>
  <si>
    <t>X.24993108 devolucion</t>
  </si>
  <si>
    <t>X.24993114 Efectivo</t>
  </si>
  <si>
    <t>X.24993114 Luz</t>
  </si>
  <si>
    <t>X.24993114 Dev</t>
  </si>
  <si>
    <t xml:space="preserve">X.24993114 </t>
  </si>
  <si>
    <t>X.24993114  Camuzzi</t>
  </si>
  <si>
    <t>X.24993098</t>
  </si>
  <si>
    <t>X.24993111</t>
  </si>
  <si>
    <t>X.24993115</t>
  </si>
  <si>
    <t>X.24993117</t>
  </si>
  <si>
    <t>X.24993119 efectivo</t>
  </si>
  <si>
    <t>X.24993119 Sweaters</t>
  </si>
  <si>
    <t>X.24993119</t>
  </si>
  <si>
    <t>Suma x semeste</t>
  </si>
  <si>
    <t>X.24993128</t>
  </si>
  <si>
    <t>X.24993127</t>
  </si>
  <si>
    <t>X.24993116 Dev muestras</t>
  </si>
  <si>
    <t>X.24993116 Dev Muestras</t>
  </si>
  <si>
    <t>X.24993125 Devolucion</t>
  </si>
  <si>
    <t>X.24993125 Efectivo</t>
  </si>
  <si>
    <t>X.24993126</t>
  </si>
  <si>
    <t>X.24993121</t>
  </si>
  <si>
    <t>X.24993129 Devolucion</t>
  </si>
  <si>
    <t>X.24993130</t>
  </si>
  <si>
    <t>Transferencia a Andres Colaccio</t>
  </si>
  <si>
    <t>Transferencia a Enrique Cavalli</t>
  </si>
  <si>
    <t>Pago por borra</t>
  </si>
  <si>
    <t>X.24993133 efectivo</t>
  </si>
  <si>
    <t>X.24993133 devolucion</t>
  </si>
  <si>
    <t>X.35772444</t>
  </si>
  <si>
    <t>X.35772445</t>
  </si>
  <si>
    <t>X.35772446</t>
  </si>
  <si>
    <t>art 541</t>
  </si>
  <si>
    <t>X.35772447</t>
  </si>
  <si>
    <t>X.35772448</t>
  </si>
  <si>
    <t>X.35772449</t>
  </si>
  <si>
    <t>X.35772450</t>
  </si>
  <si>
    <t>X.24993135 Devolucion</t>
  </si>
  <si>
    <t>X.24993135 Cheques</t>
  </si>
  <si>
    <t>X.24993136</t>
  </si>
  <si>
    <t>X.24993131</t>
  </si>
  <si>
    <t>Transferencia a Marcelo Cierres</t>
  </si>
  <si>
    <t>X.24993142</t>
  </si>
  <si>
    <t>X.24993139 Devolucion</t>
  </si>
  <si>
    <t xml:space="preserve">X.24993139 </t>
  </si>
  <si>
    <t>X.24993147</t>
  </si>
  <si>
    <t>X.24993151</t>
  </si>
  <si>
    <t>X.24993152</t>
  </si>
  <si>
    <t>X.24993153</t>
  </si>
  <si>
    <t>X.24993145 Devolucion</t>
  </si>
  <si>
    <t>X.24993146</t>
  </si>
  <si>
    <t>X.24993145 Devolicio</t>
  </si>
  <si>
    <t>X.24993145 Efectivo</t>
  </si>
  <si>
    <t>X.24993160</t>
  </si>
  <si>
    <t>X.24993144</t>
  </si>
  <si>
    <t>Luciano - Border</t>
  </si>
  <si>
    <t>Border</t>
  </si>
  <si>
    <t>Alberti 2432 mar del Plata</t>
  </si>
  <si>
    <t>X.24993141 Efectivo</t>
  </si>
  <si>
    <t>X.24993141 Devolucion</t>
  </si>
  <si>
    <t>x24993161-iva-</t>
  </si>
  <si>
    <t>X.24993162</t>
  </si>
  <si>
    <t>F.665</t>
  </si>
  <si>
    <t>X.767</t>
  </si>
  <si>
    <t>X.24993165</t>
  </si>
  <si>
    <t>X.24993161</t>
  </si>
  <si>
    <t>X.24993170</t>
  </si>
  <si>
    <t>Gorros</t>
  </si>
  <si>
    <t>S</t>
  </si>
  <si>
    <t>M</t>
  </si>
  <si>
    <t>L</t>
  </si>
  <si>
    <t>Rojo</t>
  </si>
  <si>
    <t>Natural</t>
  </si>
  <si>
    <t>Cassiba</t>
  </si>
  <si>
    <t>X.24993158</t>
  </si>
  <si>
    <t>X.24993175 Dev</t>
  </si>
  <si>
    <t>X.24993176</t>
  </si>
  <si>
    <t>X.24993175dEV</t>
  </si>
  <si>
    <t>X.24993175 Cheques</t>
  </si>
  <si>
    <t>X.24993177 Sweaters</t>
  </si>
  <si>
    <t>X.24993171</t>
  </si>
  <si>
    <t>X.24993171 Dev</t>
  </si>
  <si>
    <t>X.24993171 Efectivo</t>
  </si>
  <si>
    <t>X.24993140</t>
  </si>
  <si>
    <t>X.24993140 Dev</t>
  </si>
  <si>
    <t>X.24993148</t>
  </si>
  <si>
    <t>X.24993150 Devolucion</t>
  </si>
  <si>
    <t>X.24993154</t>
  </si>
  <si>
    <t>X.24993154 Dev</t>
  </si>
  <si>
    <t>X.24993168</t>
  </si>
  <si>
    <t>X.24993168 Dev</t>
  </si>
  <si>
    <t>X.24993173</t>
  </si>
  <si>
    <t>X.24993174</t>
  </si>
  <si>
    <t>X.24993180</t>
  </si>
  <si>
    <t>X.24993179 Dev</t>
  </si>
  <si>
    <t>X.24993181</t>
  </si>
  <si>
    <t>X.35872307</t>
  </si>
  <si>
    <t>X.35872308</t>
  </si>
  <si>
    <t>X.35872310</t>
  </si>
  <si>
    <t>Hilado: 47,340 kgs</t>
  </si>
  <si>
    <t>X.35872311</t>
  </si>
  <si>
    <t>X.35872312</t>
  </si>
  <si>
    <t>X.35872313</t>
  </si>
  <si>
    <t>X.35872316</t>
  </si>
  <si>
    <t>X.35872317</t>
  </si>
  <si>
    <t>X.35872319</t>
  </si>
  <si>
    <t>X.35872320</t>
  </si>
  <si>
    <t>X.24993183 Devolucion</t>
  </si>
  <si>
    <t>X.24993183 Efectivo</t>
  </si>
  <si>
    <t>X.24993185 Devolucion</t>
  </si>
  <si>
    <t>Cassibba - Marcelo Manzo</t>
  </si>
  <si>
    <t>X.24993185 Dev</t>
  </si>
  <si>
    <t>X.24993185 Cheques</t>
  </si>
  <si>
    <t>Diff Deb-Haber</t>
  </si>
  <si>
    <t>Suma de Columna1</t>
  </si>
  <si>
    <t>X.24993186</t>
  </si>
  <si>
    <t>X.24993193 Devolucion</t>
  </si>
  <si>
    <t>X.24993192 Devolucion</t>
  </si>
  <si>
    <t>X.24993193 Cheques</t>
  </si>
  <si>
    <t>X.24993192 Cheques</t>
  </si>
  <si>
    <t>X.24993194</t>
  </si>
  <si>
    <t>X.24993190</t>
  </si>
  <si>
    <t>X.24993191 Devolucion</t>
  </si>
  <si>
    <t>X.24993191 Trans Colaccio</t>
  </si>
  <si>
    <t>Arreglo con Miguel</t>
  </si>
  <si>
    <t>X.24993198</t>
  </si>
  <si>
    <t>X.24993200</t>
  </si>
  <si>
    <t>X.35872318</t>
  </si>
  <si>
    <t>Mini Anima</t>
  </si>
  <si>
    <t>X.35872322</t>
  </si>
  <si>
    <t>X.35872323</t>
  </si>
  <si>
    <t>X.35872325</t>
  </si>
  <si>
    <t>X.35872326</t>
  </si>
  <si>
    <t>X.35872327</t>
  </si>
  <si>
    <t>Tedido</t>
  </si>
  <si>
    <t>X.35872328</t>
  </si>
  <si>
    <t>X:35872328</t>
  </si>
  <si>
    <t>X.35872329</t>
  </si>
  <si>
    <t>Transferencia por cheque</t>
  </si>
  <si>
    <t>Se llevo muestras de bb</t>
  </si>
  <si>
    <t>X.24993199</t>
  </si>
  <si>
    <t>X.24937902</t>
  </si>
  <si>
    <t xml:space="preserve">X.24937902 </t>
  </si>
  <si>
    <t>X.24937904</t>
  </si>
  <si>
    <t>X.24937905</t>
  </si>
  <si>
    <t>X.24937912</t>
  </si>
  <si>
    <t>X.24937910</t>
  </si>
  <si>
    <t>X.24937913</t>
  </si>
  <si>
    <t>X.24937909 Devolucion</t>
  </si>
  <si>
    <t>X.24937911 Retira</t>
  </si>
  <si>
    <t>X.24937903</t>
  </si>
  <si>
    <t>X.24937903 efectivo</t>
  </si>
  <si>
    <t>X.24937909 Dev</t>
  </si>
  <si>
    <t>X.24937911</t>
  </si>
  <si>
    <t>X.24937903 Dev</t>
  </si>
  <si>
    <t>X.24937908</t>
  </si>
  <si>
    <t>X.24937914 Dev</t>
  </si>
  <si>
    <t>X.24937914 Devolucion</t>
  </si>
  <si>
    <t>X.24937914 Cheques</t>
  </si>
  <si>
    <t>X24937917 Devolucion</t>
  </si>
  <si>
    <t>X24937917 Efectivo</t>
  </si>
  <si>
    <t>X.24937915</t>
  </si>
  <si>
    <t>X.24937918</t>
  </si>
  <si>
    <t>X.24937919</t>
  </si>
  <si>
    <t>X.24937917 Dev</t>
  </si>
  <si>
    <t>X.24937921</t>
  </si>
  <si>
    <t xml:space="preserve">X.24937923 Devolucion </t>
  </si>
  <si>
    <t>X.24993199 Devolucion</t>
  </si>
  <si>
    <t>X.24937923 Efectivo</t>
  </si>
  <si>
    <t>X.24937923  Dev</t>
  </si>
  <si>
    <t>X.24937922 Dev</t>
  </si>
  <si>
    <t>X.24937922 Efectivo</t>
  </si>
  <si>
    <t>X.24937927 Devolucion</t>
  </si>
  <si>
    <t>X.24937927 Cheques</t>
  </si>
  <si>
    <t>X.24937927 Dev</t>
  </si>
  <si>
    <t>X.24937930</t>
  </si>
  <si>
    <t>x.24937930</t>
  </si>
  <si>
    <t>X.783</t>
  </si>
  <si>
    <t>X.24937935</t>
  </si>
  <si>
    <t>X.24937944</t>
  </si>
  <si>
    <t>X.24937946</t>
  </si>
  <si>
    <t>X.24937946 Efectivo</t>
  </si>
  <si>
    <t>X.24937947</t>
  </si>
  <si>
    <t>borra</t>
  </si>
  <si>
    <t>X.24993401 Cheques y Efectivo</t>
  </si>
  <si>
    <t>X.24993401 Dev</t>
  </si>
  <si>
    <t>X.24937933</t>
  </si>
  <si>
    <t>Mercado pago a Joaco</t>
  </si>
  <si>
    <t>Deuda vieja 20/7</t>
  </si>
  <si>
    <t>X.24937939</t>
  </si>
  <si>
    <t>X.24993406</t>
  </si>
  <si>
    <t>X.24993405 Dev</t>
  </si>
  <si>
    <t>X.24993405 Efectivo</t>
  </si>
  <si>
    <t>X.24993405 dev</t>
  </si>
  <si>
    <t>X.24993404</t>
  </si>
  <si>
    <t>X.24993411</t>
  </si>
  <si>
    <t>X.24937925</t>
  </si>
  <si>
    <t>X.24937929</t>
  </si>
  <si>
    <t>X.24937937</t>
  </si>
  <si>
    <t>X.35872331</t>
  </si>
  <si>
    <t>X.35872332</t>
  </si>
  <si>
    <t>X.35872333</t>
  </si>
  <si>
    <t>X.35872334</t>
  </si>
  <si>
    <t>X.35872336</t>
  </si>
  <si>
    <t>X.35872337</t>
  </si>
  <si>
    <t>X.35872338</t>
  </si>
  <si>
    <t>X.35872340</t>
  </si>
  <si>
    <t>X.35872342</t>
  </si>
  <si>
    <t>X.35872345</t>
  </si>
  <si>
    <t>X.35872349</t>
  </si>
  <si>
    <t>X.35872351</t>
  </si>
  <si>
    <t>X.35872352</t>
  </si>
  <si>
    <t>X.35872354</t>
  </si>
  <si>
    <t>Cantidad de prendas LV+Pl</t>
  </si>
  <si>
    <t>X.35872355</t>
  </si>
  <si>
    <t>Tejiendo arte</t>
  </si>
  <si>
    <t>X.35872356</t>
  </si>
  <si>
    <t>X.35872357</t>
  </si>
  <si>
    <t>Tejiendo Arte</t>
  </si>
  <si>
    <t>matias</t>
  </si>
  <si>
    <t>Pablo Gurban</t>
  </si>
  <si>
    <t>X.35872335</t>
  </si>
  <si>
    <t>X.35872344</t>
  </si>
  <si>
    <t>X.35872339</t>
  </si>
  <si>
    <t>X.35872346</t>
  </si>
  <si>
    <t>X.35872347</t>
  </si>
  <si>
    <t>x.24937945</t>
  </si>
  <si>
    <t>X.24937945</t>
  </si>
  <si>
    <t>X.24937938</t>
  </si>
  <si>
    <t>X.24937928</t>
  </si>
  <si>
    <t>X.2493928</t>
  </si>
  <si>
    <t>X.24937936</t>
  </si>
  <si>
    <t>X.24993415</t>
  </si>
  <si>
    <t>X.24993413 Dev</t>
  </si>
  <si>
    <t>X.24993414</t>
  </si>
  <si>
    <t>X.24993413 Efect</t>
  </si>
  <si>
    <t>X.24993416</t>
  </si>
  <si>
    <t>X.800</t>
  </si>
  <si>
    <t>X.24993418</t>
  </si>
  <si>
    <t>F.670</t>
  </si>
  <si>
    <t>X.24993417</t>
  </si>
  <si>
    <t>X.24993417 Dev</t>
  </si>
  <si>
    <t>X.24993417 Efectivo</t>
  </si>
  <si>
    <t>X.24993420</t>
  </si>
  <si>
    <t>X.24993421 Dev Muestras</t>
  </si>
  <si>
    <t>X.24993422</t>
  </si>
  <si>
    <t>Dario Petrich - Ver2021</t>
  </si>
  <si>
    <t>X.24993423 Dev</t>
  </si>
  <si>
    <t>X.24993426 Dev</t>
  </si>
  <si>
    <t>X.24993426 Efectivo</t>
  </si>
  <si>
    <t>X.24993422 Muestras</t>
  </si>
  <si>
    <t>X.24993425 Dev</t>
  </si>
  <si>
    <t>jul</t>
  </si>
  <si>
    <t>ago</t>
  </si>
  <si>
    <t>X.24993424 Dev</t>
  </si>
  <si>
    <t>X.24993424 Cheques y efect</t>
  </si>
  <si>
    <t>X.24993436 Dev</t>
  </si>
  <si>
    <t>X.24993435 pago</t>
  </si>
  <si>
    <t>X.24993433</t>
  </si>
  <si>
    <t>X.24993437 Dev</t>
  </si>
  <si>
    <t>X.24993437 Cheques y efect</t>
  </si>
  <si>
    <t>X.35872353</t>
  </si>
  <si>
    <t>Camp Natural</t>
  </si>
  <si>
    <t>X.35872359</t>
  </si>
  <si>
    <t>X.35872360</t>
  </si>
  <si>
    <t>X.35872361</t>
  </si>
  <si>
    <t>X.35872364</t>
  </si>
  <si>
    <t>Marcelo Alvarez</t>
  </si>
  <si>
    <t>X.35872365</t>
  </si>
  <si>
    <t>X.35872366</t>
  </si>
  <si>
    <t>Comision Venta BM</t>
  </si>
  <si>
    <t>X.24993441 Dev</t>
  </si>
  <si>
    <t>X.24993440</t>
  </si>
  <si>
    <t>X.24993441</t>
  </si>
  <si>
    <t>X.24993442</t>
  </si>
  <si>
    <t>X.24993442 Dev</t>
  </si>
  <si>
    <t>X.24993446 Dev</t>
  </si>
  <si>
    <t>X.24993446</t>
  </si>
  <si>
    <t>X.24993446 Efectivo</t>
  </si>
  <si>
    <t>X.24993444</t>
  </si>
  <si>
    <t>X.35872367</t>
  </si>
  <si>
    <t>Campera pull nuestra</t>
  </si>
  <si>
    <t>X.35872368</t>
  </si>
  <si>
    <t>3 prendas lv +pl</t>
  </si>
  <si>
    <t>X.35872369</t>
  </si>
  <si>
    <t>Sweater niño</t>
  </si>
  <si>
    <t>X.35872370</t>
  </si>
  <si>
    <t>Confeccion</t>
  </si>
  <si>
    <t>X.35872371</t>
  </si>
  <si>
    <t>Lv</t>
  </si>
  <si>
    <t>Nota de pedido Nº308</t>
  </si>
  <si>
    <t>X.24993448</t>
  </si>
  <si>
    <t>X.24993443</t>
  </si>
  <si>
    <t>X.24993449</t>
  </si>
  <si>
    <t>X.22266605</t>
  </si>
  <si>
    <t>X.22266606 Dev</t>
  </si>
  <si>
    <t>X.22266606 Efect</t>
  </si>
  <si>
    <t>X.35872372</t>
  </si>
  <si>
    <t xml:space="preserve"> No pago, xq me hizo los bajos rojos</t>
  </si>
  <si>
    <t>X.35872373</t>
  </si>
  <si>
    <t>X.35872374</t>
  </si>
  <si>
    <t>Terminaciones 70$*49</t>
  </si>
  <si>
    <t>Terminaciones</t>
  </si>
  <si>
    <t>X.35872376</t>
  </si>
  <si>
    <t>Nota de pedido presupuesto</t>
  </si>
  <si>
    <t>X.35872378</t>
  </si>
  <si>
    <t>X.22266607 Dev</t>
  </si>
  <si>
    <t>X.22266607 Efectivo</t>
  </si>
  <si>
    <t>X.22266613</t>
  </si>
  <si>
    <t>Orden de pago - Dev</t>
  </si>
  <si>
    <t>Orden de pago - Cheques</t>
  </si>
  <si>
    <t>Orden de pago - efectivo</t>
  </si>
  <si>
    <t>Orden de pago - efecttivo x cheque</t>
  </si>
  <si>
    <t>Orden de pago- Dev</t>
  </si>
  <si>
    <t>X.22266622</t>
  </si>
  <si>
    <t>X.22266621</t>
  </si>
  <si>
    <t>Forace</t>
  </si>
  <si>
    <t>X.22266620</t>
  </si>
  <si>
    <t>X.22266619 Cheque rechazado</t>
  </si>
  <si>
    <t>X.22266618</t>
  </si>
  <si>
    <t>X.22266615 Dev</t>
  </si>
  <si>
    <t>X.22266615 Efectivo</t>
  </si>
  <si>
    <t>X.22266624 Cheques</t>
  </si>
  <si>
    <t>X.22266624 Dev</t>
  </si>
  <si>
    <t>X.22266623 Dev</t>
  </si>
  <si>
    <t>Belen</t>
  </si>
  <si>
    <t>X.35872380</t>
  </si>
  <si>
    <t>X.35872381</t>
  </si>
  <si>
    <t>X.35872384</t>
  </si>
  <si>
    <t>X.35872385</t>
  </si>
  <si>
    <t>X.35872386</t>
  </si>
  <si>
    <t>X.35872387</t>
  </si>
  <si>
    <t>sep</t>
  </si>
  <si>
    <t>X.22266625</t>
  </si>
  <si>
    <t>X.22266630</t>
  </si>
  <si>
    <t>X.6452767</t>
  </si>
  <si>
    <t>Fact.680 Iva</t>
  </si>
  <si>
    <t>X.22266633 Efectivo</t>
  </si>
  <si>
    <t xml:space="preserve">X.22266633 </t>
  </si>
  <si>
    <t>X.22266633</t>
  </si>
  <si>
    <t>Transferencia mercado pago</t>
  </si>
  <si>
    <t>X.22266635</t>
  </si>
  <si>
    <t>X.22266635 Dev</t>
  </si>
  <si>
    <t>X.22266634</t>
  </si>
  <si>
    <t>Pago Hilado Enod</t>
  </si>
  <si>
    <t>X.22266638</t>
  </si>
  <si>
    <t>Victor Colaccio</t>
  </si>
  <si>
    <t>X.22266637</t>
  </si>
  <si>
    <t>X.22266640 Dev</t>
  </si>
  <si>
    <t>X.22266641</t>
  </si>
  <si>
    <t>Sabrina-Borra</t>
  </si>
  <si>
    <t>X.22266642</t>
  </si>
  <si>
    <t>Sabrina Borra</t>
  </si>
  <si>
    <t>Sabrina - Borra</t>
  </si>
  <si>
    <t>X.22266644 Eefectivo</t>
  </si>
  <si>
    <t>X.22266644 Dev</t>
  </si>
  <si>
    <t>X.22266645</t>
  </si>
  <si>
    <t>Transfernecia a B.Provincia</t>
  </si>
  <si>
    <t>X.22266646</t>
  </si>
  <si>
    <t>X.22266647</t>
  </si>
  <si>
    <t>Paracas</t>
  </si>
  <si>
    <t>X.22266648</t>
  </si>
  <si>
    <t xml:space="preserve"> Nicolas Visus</t>
  </si>
  <si>
    <t>Cantidad de prendas Tejido</t>
  </si>
  <si>
    <t>X.22266552 Dev</t>
  </si>
  <si>
    <t>X.22266552 Efec</t>
  </si>
  <si>
    <t>X.22266553 Dev</t>
  </si>
  <si>
    <t>X.22266553</t>
  </si>
  <si>
    <t>X.22266551</t>
  </si>
  <si>
    <t>Suma de Diff Deb-Haber</t>
  </si>
  <si>
    <t>X.35872388</t>
  </si>
  <si>
    <t>X.35872391</t>
  </si>
  <si>
    <t>X.35872392</t>
  </si>
  <si>
    <t>X.35872394</t>
  </si>
  <si>
    <t>X.35872395</t>
  </si>
  <si>
    <t>X.35872396</t>
  </si>
  <si>
    <t>X.35872397</t>
  </si>
  <si>
    <t>X.35872398</t>
  </si>
  <si>
    <t>X.35872399</t>
  </si>
  <si>
    <t>1,5 Hilado</t>
  </si>
  <si>
    <t>x.35872400</t>
  </si>
  <si>
    <t>3 PRENDAS LV+PL</t>
  </si>
  <si>
    <t>Jorge Toledo</t>
  </si>
  <si>
    <t>X.88791002</t>
  </si>
  <si>
    <t>Rivadavia 7544</t>
  </si>
  <si>
    <t>X.88791003</t>
  </si>
  <si>
    <t>X.22266555</t>
  </si>
  <si>
    <t>X.22266554</t>
  </si>
  <si>
    <t>Magdalena - Mancha Hand Made</t>
  </si>
  <si>
    <t>Magdalena</t>
  </si>
  <si>
    <t>De tandil</t>
  </si>
  <si>
    <t>Transferencia Banco Provincia</t>
  </si>
  <si>
    <t>Magdalena - Mancha</t>
  </si>
  <si>
    <t>X.24937928 Dev</t>
  </si>
  <si>
    <t>X.22266557</t>
  </si>
  <si>
    <t>Restan</t>
  </si>
  <si>
    <t>X.22266558</t>
  </si>
  <si>
    <t>Iceland S.A.</t>
  </si>
  <si>
    <t>X.22266561 Dev</t>
  </si>
  <si>
    <t>oct</t>
  </si>
  <si>
    <t>X.22266563</t>
  </si>
  <si>
    <t>X.22266562</t>
  </si>
  <si>
    <t>Dario Petrich - Ver22</t>
  </si>
  <si>
    <t>X.22266564</t>
  </si>
  <si>
    <t>X.88791005</t>
  </si>
  <si>
    <t>X.88791006</t>
  </si>
  <si>
    <t xml:space="preserve">Acriliuco </t>
  </si>
  <si>
    <t>y desperdicio</t>
  </si>
  <si>
    <t>X.88791007</t>
  </si>
  <si>
    <t>X.88791008</t>
  </si>
  <si>
    <t>X.88791009</t>
  </si>
  <si>
    <t>X.88791010</t>
  </si>
  <si>
    <t>X.88791012</t>
  </si>
  <si>
    <t>X.88791013</t>
  </si>
  <si>
    <t>X.22266567</t>
  </si>
  <si>
    <t>Dalat</t>
  </si>
  <si>
    <t>X.22266569 Dev</t>
  </si>
  <si>
    <t>Ajuste x saldo de cuenta Inv-2021</t>
  </si>
  <si>
    <t>7/102021</t>
  </si>
  <si>
    <t>X.22266570 Ajuste-dev</t>
  </si>
  <si>
    <t>X.22266571</t>
  </si>
  <si>
    <t>X.22266566</t>
  </si>
  <si>
    <t>X.22266575</t>
  </si>
  <si>
    <t>X.22266575 Dev</t>
  </si>
  <si>
    <t>X.22266573</t>
  </si>
  <si>
    <t>Por Pizzas en casa</t>
  </si>
  <si>
    <t>X.22266574</t>
  </si>
  <si>
    <t>X.22266572</t>
  </si>
  <si>
    <t>X.22266572 Dev</t>
  </si>
  <si>
    <t>Cheque q se vencia</t>
  </si>
  <si>
    <t>X.22266579 Dev</t>
  </si>
  <si>
    <t>X.22266579 Efectivo</t>
  </si>
  <si>
    <t>X.22266581</t>
  </si>
  <si>
    <t>X.22266580</t>
  </si>
  <si>
    <t>X.22266582</t>
  </si>
  <si>
    <t>X.22266583</t>
  </si>
  <si>
    <t>X.22266585 Cheque</t>
  </si>
  <si>
    <t>X.22266585 Dev</t>
  </si>
  <si>
    <t>X.22266589</t>
  </si>
  <si>
    <t>X.22266588</t>
  </si>
  <si>
    <t>X.22266591</t>
  </si>
  <si>
    <t>X.22266592</t>
  </si>
  <si>
    <t>por sweaters</t>
  </si>
  <si>
    <t>X.22266594</t>
  </si>
  <si>
    <t>X.22266597</t>
  </si>
  <si>
    <t>X.22266599 Efect</t>
  </si>
  <si>
    <t>X.22266599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</si>
</sst>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0.000"/>
    <numFmt numFmtId="165" formatCode="_-[$USD]\ * #,##0.00_-;\-[$USD]\ * #,##0.00_-;_-[$USD]\ * &quot;-&quot;??_-;_-@_-"/>
    <numFmt numFmtId="166" formatCode="&quot;$&quot;\ #,##0.00"/>
    <numFmt numFmtId="167" formatCode="0.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9C65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rgb="FF9C6500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39997558519241921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1" fillId="4" borderId="0" applyNumberFormat="0" applyBorder="0" applyAlignment="0" applyProtection="0"/>
    <xf numFmtId="9" fontId="1" fillId="0" borderId="0" applyFont="0" applyFill="0" applyBorder="0" applyAlignment="0" applyProtection="0"/>
    <xf numFmtId="0" fontId="23" fillId="20" borderId="0" applyNumberFormat="0" applyBorder="0" applyAlignment="0" applyProtection="0"/>
  </cellStyleXfs>
  <cellXfs count="291">
    <xf numFmtId="0" fontId="0" fillId="0" borderId="0" xfId="0"/>
    <xf numFmtId="0" fontId="2" fillId="0" borderId="1" xfId="0" applyFont="1" applyBorder="1"/>
    <xf numFmtId="0" fontId="0" fillId="0" borderId="1" xfId="0" applyBorder="1"/>
    <xf numFmtId="44" fontId="2" fillId="0" borderId="1" xfId="1" applyFont="1" applyBorder="1"/>
    <xf numFmtId="44" fontId="0" fillId="0" borderId="1" xfId="1" applyFont="1" applyBorder="1"/>
    <xf numFmtId="14" fontId="0" fillId="0" borderId="1" xfId="0" applyNumberFormat="1" applyBorder="1"/>
    <xf numFmtId="14" fontId="2" fillId="0" borderId="1" xfId="0" applyNumberFormat="1" applyFont="1" applyBorder="1"/>
    <xf numFmtId="14" fontId="0" fillId="0" borderId="1" xfId="0" quotePrefix="1" applyNumberFormat="1" applyBorder="1"/>
    <xf numFmtId="0" fontId="0" fillId="0" borderId="1" xfId="0" applyFill="1" applyBorder="1"/>
    <xf numFmtId="44" fontId="1" fillId="0" borderId="1" xfId="1" applyFont="1" applyBorder="1"/>
    <xf numFmtId="0" fontId="5" fillId="0" borderId="1" xfId="0" applyFont="1" applyBorder="1"/>
    <xf numFmtId="44" fontId="5" fillId="0" borderId="1" xfId="1" applyFont="1" applyFill="1" applyBorder="1"/>
    <xf numFmtId="44" fontId="5" fillId="0" borderId="1" xfId="0" applyNumberFormat="1" applyFont="1" applyBorder="1"/>
    <xf numFmtId="14" fontId="5" fillId="0" borderId="1" xfId="0" applyNumberFormat="1" applyFont="1" applyBorder="1"/>
    <xf numFmtId="44" fontId="0" fillId="0" borderId="0" xfId="0" applyNumberFormat="1"/>
    <xf numFmtId="44" fontId="0" fillId="0" borderId="0" xfId="1" applyFont="1"/>
    <xf numFmtId="0" fontId="2" fillId="0" borderId="1" xfId="1" applyNumberFormat="1" applyFont="1" applyBorder="1"/>
    <xf numFmtId="0" fontId="0" fillId="0" borderId="1" xfId="1" applyNumberFormat="1" applyFont="1" applyBorder="1"/>
    <xf numFmtId="14" fontId="2" fillId="0" borderId="1" xfId="1" applyNumberFormat="1" applyFont="1" applyBorder="1"/>
    <xf numFmtId="14" fontId="0" fillId="0" borderId="1" xfId="1" quotePrefix="1" applyNumberFormat="1" applyFont="1" applyBorder="1"/>
    <xf numFmtId="16" fontId="0" fillId="0" borderId="1" xfId="0" applyNumberFormat="1" applyBorder="1"/>
    <xf numFmtId="0" fontId="10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44" fontId="13" fillId="0" borderId="1" xfId="1" applyFont="1" applyBorder="1"/>
    <xf numFmtId="44" fontId="14" fillId="0" borderId="1" xfId="1" applyFont="1" applyBorder="1"/>
    <xf numFmtId="44" fontId="14" fillId="0" borderId="0" xfId="1" applyFont="1" applyBorder="1"/>
    <xf numFmtId="14" fontId="13" fillId="0" borderId="1" xfId="1" applyNumberFormat="1" applyFont="1" applyBorder="1"/>
    <xf numFmtId="14" fontId="14" fillId="0" borderId="1" xfId="1" quotePrefix="1" applyNumberFormat="1" applyFont="1" applyBorder="1"/>
    <xf numFmtId="14" fontId="14" fillId="0" borderId="1" xfId="1" applyNumberFormat="1" applyFont="1" applyBorder="1"/>
    <xf numFmtId="0" fontId="1" fillId="0" borderId="1" xfId="1" applyNumberFormat="1" applyFont="1" applyBorder="1"/>
    <xf numFmtId="0" fontId="5" fillId="0" borderId="3" xfId="0" applyFont="1" applyBorder="1"/>
    <xf numFmtId="44" fontId="5" fillId="0" borderId="3" xfId="1" applyFont="1" applyFill="1" applyBorder="1"/>
    <xf numFmtId="0" fontId="14" fillId="0" borderId="1" xfId="0" applyFont="1" applyBorder="1"/>
    <xf numFmtId="44" fontId="13" fillId="0" borderId="1" xfId="1" applyFont="1" applyFill="1" applyBorder="1"/>
    <xf numFmtId="0" fontId="0" fillId="0" borderId="1" xfId="0" quotePrefix="1" applyBorder="1"/>
    <xf numFmtId="44" fontId="0" fillId="0" borderId="1" xfId="0" applyNumberFormat="1" applyBorder="1"/>
    <xf numFmtId="0" fontId="0" fillId="0" borderId="0" xfId="0" applyBorder="1"/>
    <xf numFmtId="164" fontId="0" fillId="0" borderId="1" xfId="0" applyNumberFormat="1" applyBorder="1"/>
    <xf numFmtId="14" fontId="0" fillId="0" borderId="0" xfId="0" applyNumberFormat="1"/>
    <xf numFmtId="9" fontId="0" fillId="0" borderId="0" xfId="5" applyFont="1"/>
    <xf numFmtId="44" fontId="0" fillId="0" borderId="2" xfId="0" applyNumberFormat="1" applyFill="1" applyBorder="1"/>
    <xf numFmtId="14" fontId="0" fillId="0" borderId="1" xfId="0" applyNumberFormat="1" applyFill="1" applyBorder="1"/>
    <xf numFmtId="44" fontId="0" fillId="0" borderId="1" xfId="1" applyFont="1" applyFill="1" applyBorder="1"/>
    <xf numFmtId="0" fontId="0" fillId="0" borderId="0" xfId="0" applyFill="1"/>
    <xf numFmtId="44" fontId="0" fillId="0" borderId="0" xfId="1" applyFont="1" applyFill="1" applyBorder="1"/>
    <xf numFmtId="44" fontId="9" fillId="0" borderId="1" xfId="1" applyFont="1" applyFill="1" applyBorder="1"/>
    <xf numFmtId="14" fontId="0" fillId="5" borderId="1" xfId="0" applyNumberFormat="1" applyFill="1" applyBorder="1"/>
    <xf numFmtId="0" fontId="0" fillId="5" borderId="1" xfId="0" applyFill="1" applyBorder="1"/>
    <xf numFmtId="44" fontId="0" fillId="5" borderId="1" xfId="1" applyFont="1" applyFill="1" applyBorder="1"/>
    <xf numFmtId="9" fontId="2" fillId="0" borderId="1" xfId="5" applyFont="1" applyBorder="1"/>
    <xf numFmtId="0" fontId="2" fillId="0" borderId="3" xfId="0" applyFont="1" applyBorder="1"/>
    <xf numFmtId="9" fontId="0" fillId="0" borderId="0" xfId="0" applyNumberFormat="1"/>
    <xf numFmtId="10" fontId="0" fillId="0" borderId="0" xfId="5" applyNumberFormat="1" applyFont="1"/>
    <xf numFmtId="0" fontId="15" fillId="0" borderId="0" xfId="0" applyFont="1"/>
    <xf numFmtId="8" fontId="0" fillId="0" borderId="0" xfId="0" applyNumberFormat="1"/>
    <xf numFmtId="44" fontId="1" fillId="0" borderId="0" xfId="1" applyFont="1"/>
    <xf numFmtId="44" fontId="2" fillId="0" borderId="1" xfId="0" applyNumberFormat="1" applyFont="1" applyBorder="1"/>
    <xf numFmtId="16" fontId="0" fillId="0" borderId="0" xfId="0" applyNumberFormat="1"/>
    <xf numFmtId="44" fontId="0" fillId="0" borderId="1" xfId="1" quotePrefix="1" applyFont="1" applyBorder="1"/>
    <xf numFmtId="9" fontId="0" fillId="0" borderId="1" xfId="5" applyFont="1" applyBorder="1"/>
    <xf numFmtId="2" fontId="0" fillId="0" borderId="0" xfId="0" applyNumberFormat="1"/>
    <xf numFmtId="0" fontId="0" fillId="0" borderId="6" xfId="0" applyBorder="1" applyAlignment="1">
      <alignment horizontal="center"/>
    </xf>
    <xf numFmtId="0" fontId="0" fillId="0" borderId="8" xfId="0" applyBorder="1"/>
    <xf numFmtId="44" fontId="0" fillId="0" borderId="9" xfId="1" applyFont="1" applyBorder="1"/>
    <xf numFmtId="0" fontId="0" fillId="0" borderId="10" xfId="0" applyBorder="1"/>
    <xf numFmtId="44" fontId="0" fillId="0" borderId="11" xfId="1" applyFont="1" applyBorder="1"/>
    <xf numFmtId="0" fontId="0" fillId="0" borderId="12" xfId="0" applyBorder="1"/>
    <xf numFmtId="44" fontId="0" fillId="0" borderId="13" xfId="1" applyFont="1" applyBorder="1"/>
    <xf numFmtId="0" fontId="0" fillId="0" borderId="4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14" fillId="6" borderId="1" xfId="1" applyNumberFormat="1" applyFont="1" applyFill="1" applyBorder="1"/>
    <xf numFmtId="0" fontId="0" fillId="6" borderId="1" xfId="1" applyNumberFormat="1" applyFont="1" applyFill="1" applyBorder="1"/>
    <xf numFmtId="44" fontId="14" fillId="6" borderId="1" xfId="1" applyFont="1" applyFill="1" applyBorder="1"/>
    <xf numFmtId="44" fontId="1" fillId="6" borderId="1" xfId="1" applyFont="1" applyFill="1" applyBorder="1"/>
    <xf numFmtId="44" fontId="14" fillId="5" borderId="1" xfId="1" applyFont="1" applyFill="1" applyBorder="1"/>
    <xf numFmtId="44" fontId="13" fillId="0" borderId="0" xfId="1" applyFont="1" applyBorder="1"/>
    <xf numFmtId="44" fontId="13" fillId="6" borderId="1" xfId="1" applyFont="1" applyFill="1" applyBorder="1"/>
    <xf numFmtId="44" fontId="1" fillId="0" borderId="0" xfId="1" applyFont="1" applyBorder="1"/>
    <xf numFmtId="44" fontId="13" fillId="7" borderId="1" xfId="1" applyFont="1" applyFill="1" applyBorder="1"/>
    <xf numFmtId="0" fontId="2" fillId="0" borderId="1" xfId="0" applyFont="1" applyFill="1" applyBorder="1"/>
    <xf numFmtId="14" fontId="14" fillId="5" borderId="1" xfId="1" applyNumberFormat="1" applyFont="1" applyFill="1" applyBorder="1"/>
    <xf numFmtId="44" fontId="13" fillId="5" borderId="1" xfId="1" applyFont="1" applyFill="1" applyBorder="1"/>
    <xf numFmtId="44" fontId="0" fillId="0" borderId="0" xfId="0" applyNumberFormat="1" applyAlignment="1">
      <alignment horizontal="left"/>
    </xf>
    <xf numFmtId="14" fontId="0" fillId="0" borderId="1" xfId="0" applyNumberFormat="1" applyBorder="1" applyAlignment="1">
      <alignment horizontal="center"/>
    </xf>
    <xf numFmtId="0" fontId="9" fillId="0" borderId="1" xfId="1" applyNumberFormat="1" applyFont="1" applyBorder="1"/>
    <xf numFmtId="0" fontId="10" fillId="0" borderId="1" xfId="1" applyNumberFormat="1" applyFont="1" applyBorder="1"/>
    <xf numFmtId="0" fontId="10" fillId="5" borderId="1" xfId="1" applyNumberFormat="1" applyFont="1" applyFill="1" applyBorder="1"/>
    <xf numFmtId="44" fontId="9" fillId="0" borderId="1" xfId="1" applyFont="1" applyBorder="1"/>
    <xf numFmtId="44" fontId="10" fillId="0" borderId="1" xfId="1" applyFont="1" applyBorder="1"/>
    <xf numFmtId="44" fontId="10" fillId="0" borderId="0" xfId="1" applyFont="1"/>
    <xf numFmtId="44" fontId="10" fillId="6" borderId="1" xfId="1" applyFont="1" applyFill="1" applyBorder="1"/>
    <xf numFmtId="44" fontId="10" fillId="7" borderId="1" xfId="1" applyFont="1" applyFill="1" applyBorder="1"/>
    <xf numFmtId="44" fontId="10" fillId="5" borderId="1" xfId="1" applyFont="1" applyFill="1" applyBorder="1"/>
    <xf numFmtId="44" fontId="0" fillId="0" borderId="2" xfId="1" applyFont="1" applyFill="1" applyBorder="1"/>
    <xf numFmtId="165" fontId="0" fillId="0" borderId="2" xfId="1" applyNumberFormat="1" applyFont="1" applyFill="1" applyBorder="1"/>
    <xf numFmtId="165" fontId="0" fillId="0" borderId="0" xfId="0" applyNumberFormat="1"/>
    <xf numFmtId="0" fontId="0" fillId="0" borderId="1" xfId="0" applyBorder="1" applyAlignment="1">
      <alignment wrapText="1"/>
    </xf>
    <xf numFmtId="44" fontId="14" fillId="0" borderId="1" xfId="1" applyFont="1" applyFill="1" applyBorder="1"/>
    <xf numFmtId="44" fontId="1" fillId="0" borderId="1" xfId="1" applyFont="1" applyFill="1" applyBorder="1"/>
    <xf numFmtId="14" fontId="0" fillId="0" borderId="0" xfId="0" applyNumberFormat="1" applyFont="1" applyBorder="1"/>
    <xf numFmtId="0" fontId="0" fillId="0" borderId="0" xfId="0" applyFont="1" applyBorder="1"/>
    <xf numFmtId="0" fontId="0" fillId="0" borderId="0" xfId="0" applyFont="1" applyBorder="1" applyAlignment="1"/>
    <xf numFmtId="0" fontId="0" fillId="5" borderId="1" xfId="1" applyNumberFormat="1" applyFont="1" applyFill="1" applyBorder="1"/>
    <xf numFmtId="0" fontId="18" fillId="0" borderId="1" xfId="1" applyNumberFormat="1" applyFont="1" applyBorder="1"/>
    <xf numFmtId="0" fontId="0" fillId="8" borderId="1" xfId="1" applyNumberFormat="1" applyFont="1" applyFill="1" applyBorder="1"/>
    <xf numFmtId="0" fontId="0" fillId="9" borderId="1" xfId="1" applyNumberFormat="1" applyFont="1" applyFill="1" applyBorder="1"/>
    <xf numFmtId="0" fontId="0" fillId="10" borderId="1" xfId="1" applyNumberFormat="1" applyFont="1" applyFill="1" applyBorder="1"/>
    <xf numFmtId="0" fontId="0" fillId="11" borderId="1" xfId="1" applyNumberFormat="1" applyFont="1" applyFill="1" applyBorder="1"/>
    <xf numFmtId="4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5" borderId="0" xfId="0" applyFill="1"/>
    <xf numFmtId="0" fontId="0" fillId="0" borderId="0" xfId="0" applyAlignment="1">
      <alignment horizontal="right"/>
    </xf>
    <xf numFmtId="2" fontId="0" fillId="0" borderId="0" xfId="1" applyNumberFormat="1" applyFont="1"/>
    <xf numFmtId="0" fontId="0" fillId="0" borderId="3" xfId="0" applyBorder="1"/>
    <xf numFmtId="14" fontId="0" fillId="0" borderId="3" xfId="0" applyNumberFormat="1" applyBorder="1"/>
    <xf numFmtId="44" fontId="0" fillId="0" borderId="6" xfId="1" applyFont="1" applyBorder="1"/>
    <xf numFmtId="0" fontId="0" fillId="0" borderId="14" xfId="0" applyBorder="1"/>
    <xf numFmtId="0" fontId="0" fillId="0" borderId="5" xfId="0" applyBorder="1"/>
    <xf numFmtId="0" fontId="0" fillId="0" borderId="5" xfId="0" applyFill="1" applyBorder="1"/>
    <xf numFmtId="0" fontId="0" fillId="0" borderId="15" xfId="0" applyFill="1" applyBorder="1"/>
    <xf numFmtId="44" fontId="0" fillId="0" borderId="4" xfId="1" applyFont="1" applyBorder="1"/>
    <xf numFmtId="44" fontId="0" fillId="0" borderId="17" xfId="1" applyFont="1" applyBorder="1"/>
    <xf numFmtId="0" fontId="0" fillId="0" borderId="0" xfId="0" applyNumberFormat="1"/>
    <xf numFmtId="0" fontId="0" fillId="0" borderId="1" xfId="0" applyNumberFormat="1" applyBorder="1"/>
    <xf numFmtId="0" fontId="0" fillId="0" borderId="1" xfId="0" applyFont="1" applyBorder="1"/>
    <xf numFmtId="44" fontId="0" fillId="0" borderId="1" xfId="1" applyNumberFormat="1" applyFont="1" applyBorder="1"/>
    <xf numFmtId="0" fontId="0" fillId="12" borderId="0" xfId="0" applyFill="1"/>
    <xf numFmtId="166" fontId="0" fillId="0" borderId="0" xfId="0" applyNumberFormat="1"/>
    <xf numFmtId="1" fontId="0" fillId="0" borderId="5" xfId="0" applyNumberFormat="1" applyBorder="1" applyAlignment="1">
      <alignment horizontal="center"/>
    </xf>
    <xf numFmtId="1" fontId="0" fillId="0" borderId="5" xfId="1" applyNumberFormat="1" applyFont="1" applyBorder="1" applyAlignment="1">
      <alignment horizontal="center"/>
    </xf>
    <xf numFmtId="1" fontId="0" fillId="0" borderId="1" xfId="1" applyNumberFormat="1" applyFont="1" applyBorder="1" applyAlignment="1">
      <alignment horizontal="center"/>
    </xf>
    <xf numFmtId="1" fontId="0" fillId="0" borderId="4" xfId="1" applyNumberFormat="1" applyFon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13" borderId="0" xfId="0" applyFill="1"/>
    <xf numFmtId="44" fontId="19" fillId="0" borderId="1" xfId="1" applyFont="1" applyBorder="1"/>
    <xf numFmtId="44" fontId="20" fillId="0" borderId="1" xfId="1" applyFont="1" applyFill="1" applyBorder="1"/>
    <xf numFmtId="44" fontId="20" fillId="0" borderId="1" xfId="1" applyFont="1" applyBorder="1"/>
    <xf numFmtId="44" fontId="0" fillId="0" borderId="4" xfId="0" applyNumberFormat="1" applyBorder="1"/>
    <xf numFmtId="14" fontId="0" fillId="0" borderId="16" xfId="0" applyNumberFormat="1" applyBorder="1"/>
    <xf numFmtId="0" fontId="0" fillId="8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44" fontId="21" fillId="0" borderId="1" xfId="1" applyFont="1" applyBorder="1"/>
    <xf numFmtId="44" fontId="21" fillId="0" borderId="6" xfId="1" applyFont="1" applyBorder="1"/>
    <xf numFmtId="1" fontId="21" fillId="0" borderId="1" xfId="1" applyNumberFormat="1" applyFont="1" applyBorder="1" applyAlignment="1">
      <alignment horizontal="center"/>
    </xf>
    <xf numFmtId="44" fontId="21" fillId="0" borderId="4" xfId="1" applyFont="1" applyBorder="1"/>
    <xf numFmtId="44" fontId="21" fillId="0" borderId="17" xfId="1" applyFont="1" applyBorder="1"/>
    <xf numFmtId="0" fontId="0" fillId="17" borderId="1" xfId="0" applyFont="1" applyFill="1" applyBorder="1"/>
    <xf numFmtId="44" fontId="0" fillId="17" borderId="1" xfId="1" applyNumberFormat="1" applyFont="1" applyFill="1" applyBorder="1"/>
    <xf numFmtId="0" fontId="0" fillId="18" borderId="0" xfId="0" applyFill="1"/>
    <xf numFmtId="14" fontId="14" fillId="0" borderId="1" xfId="1" applyNumberFormat="1" applyFont="1" applyFill="1" applyBorder="1"/>
    <xf numFmtId="0" fontId="0" fillId="0" borderId="1" xfId="1" applyNumberFormat="1" applyFont="1" applyFill="1" applyBorder="1"/>
    <xf numFmtId="44" fontId="0" fillId="0" borderId="1" xfId="0" applyNumberFormat="1" applyFill="1" applyBorder="1"/>
    <xf numFmtId="44" fontId="2" fillId="0" borderId="1" xfId="0" applyNumberFormat="1" applyFont="1" applyFill="1" applyBorder="1"/>
    <xf numFmtId="14" fontId="2" fillId="0" borderId="1" xfId="0" applyNumberFormat="1" applyFont="1" applyFill="1" applyBorder="1" applyAlignment="1">
      <alignment horizontal="center" vertical="top"/>
    </xf>
    <xf numFmtId="0" fontId="2" fillId="0" borderId="1" xfId="0" applyFont="1" applyFill="1" applyBorder="1" applyAlignment="1">
      <alignment vertical="top"/>
    </xf>
    <xf numFmtId="44" fontId="2" fillId="0" borderId="1" xfId="1" applyFont="1" applyFill="1" applyBorder="1" applyAlignment="1">
      <alignment vertical="top"/>
    </xf>
    <xf numFmtId="14" fontId="0" fillId="0" borderId="1" xfId="0" quotePrefix="1" applyNumberFormat="1" applyFont="1" applyFill="1" applyBorder="1" applyAlignment="1">
      <alignment horizontal="center" vertical="top"/>
    </xf>
    <xf numFmtId="0" fontId="0" fillId="0" borderId="1" xfId="0" applyFont="1" applyFill="1" applyBorder="1" applyAlignment="1">
      <alignment vertical="top"/>
    </xf>
    <xf numFmtId="44" fontId="0" fillId="0" borderId="1" xfId="1" applyFont="1" applyFill="1" applyBorder="1" applyAlignment="1">
      <alignment vertical="top"/>
    </xf>
    <xf numFmtId="14" fontId="0" fillId="0" borderId="1" xfId="0" applyNumberFormat="1" applyFont="1" applyFill="1" applyBorder="1" applyAlignment="1">
      <alignment horizontal="center" vertical="top"/>
    </xf>
    <xf numFmtId="44" fontId="0" fillId="0" borderId="0" xfId="1" applyFont="1" applyFill="1" applyAlignment="1">
      <alignment vertical="top"/>
    </xf>
    <xf numFmtId="14" fontId="0" fillId="0" borderId="1" xfId="0" applyNumberFormat="1" applyFill="1" applyBorder="1" applyAlignment="1">
      <alignment horizontal="center"/>
    </xf>
    <xf numFmtId="0" fontId="0" fillId="19" borderId="0" xfId="0" applyFill="1"/>
    <xf numFmtId="44" fontId="2" fillId="0" borderId="18" xfId="1" applyFont="1" applyFill="1" applyBorder="1"/>
    <xf numFmtId="44" fontId="9" fillId="0" borderId="6" xfId="1" applyFont="1" applyFill="1" applyBorder="1"/>
    <xf numFmtId="0" fontId="0" fillId="0" borderId="6" xfId="0" applyBorder="1"/>
    <xf numFmtId="44" fontId="22" fillId="0" borderId="1" xfId="1" applyFont="1" applyBorder="1"/>
    <xf numFmtId="44" fontId="22" fillId="0" borderId="5" xfId="1" applyFont="1" applyBorder="1"/>
    <xf numFmtId="44" fontId="22" fillId="0" borderId="4" xfId="1" applyFont="1" applyBorder="1"/>
    <xf numFmtId="0" fontId="0" fillId="0" borderId="0" xfId="0" applyAlignment="1">
      <alignment horizontal="left" indent="1"/>
    </xf>
    <xf numFmtId="0" fontId="2" fillId="5" borderId="1" xfId="0" applyFont="1" applyFill="1" applyBorder="1"/>
    <xf numFmtId="0" fontId="23" fillId="20" borderId="1" xfId="6" applyBorder="1"/>
    <xf numFmtId="14" fontId="23" fillId="20" borderId="1" xfId="6" applyNumberFormat="1" applyBorder="1"/>
    <xf numFmtId="0" fontId="4" fillId="3" borderId="1" xfId="3" applyBorder="1"/>
    <xf numFmtId="0" fontId="24" fillId="20" borderId="1" xfId="6" applyFont="1" applyBorder="1"/>
    <xf numFmtId="0" fontId="23" fillId="20" borderId="1" xfId="6" applyFont="1" applyBorder="1"/>
    <xf numFmtId="14" fontId="23" fillId="20" borderId="1" xfId="6" applyNumberFormat="1" applyFont="1" applyBorder="1"/>
    <xf numFmtId="0" fontId="2" fillId="0" borderId="2" xfId="0" applyFont="1" applyFill="1" applyBorder="1"/>
    <xf numFmtId="10" fontId="0" fillId="0" borderId="1" xfId="5" applyNumberFormat="1" applyFont="1" applyBorder="1"/>
    <xf numFmtId="0" fontId="25" fillId="3" borderId="1" xfId="3" applyFont="1" applyBorder="1"/>
    <xf numFmtId="0" fontId="23" fillId="20" borderId="0" xfId="6"/>
    <xf numFmtId="1" fontId="0" fillId="0" borderId="1" xfId="0" applyNumberFormat="1" applyBorder="1"/>
    <xf numFmtId="44" fontId="26" fillId="0" borderId="1" xfId="1" applyFont="1" applyBorder="1"/>
    <xf numFmtId="44" fontId="26" fillId="0" borderId="6" xfId="1" applyFont="1" applyBorder="1"/>
    <xf numFmtId="1" fontId="26" fillId="0" borderId="1" xfId="1" applyNumberFormat="1" applyFont="1" applyBorder="1" applyAlignment="1">
      <alignment horizontal="center"/>
    </xf>
    <xf numFmtId="44" fontId="26" fillId="0" borderId="4" xfId="1" applyFont="1" applyBorder="1"/>
    <xf numFmtId="44" fontId="26" fillId="0" borderId="17" xfId="1" applyFont="1" applyBorder="1"/>
    <xf numFmtId="1" fontId="26" fillId="0" borderId="4" xfId="1" applyNumberFormat="1" applyFont="1" applyBorder="1" applyAlignment="1">
      <alignment horizontal="center"/>
    </xf>
    <xf numFmtId="0" fontId="0" fillId="21" borderId="0" xfId="0" applyFill="1"/>
    <xf numFmtId="0" fontId="0" fillId="10" borderId="0" xfId="0" applyFill="1"/>
    <xf numFmtId="0" fontId="0" fillId="22" borderId="0" xfId="0" applyFill="1"/>
    <xf numFmtId="14" fontId="2" fillId="0" borderId="1" xfId="0" applyNumberFormat="1" applyFont="1" applyFill="1" applyBorder="1"/>
    <xf numFmtId="44" fontId="2" fillId="0" borderId="1" xfId="1" applyFont="1" applyFill="1" applyBorder="1"/>
    <xf numFmtId="14" fontId="0" fillId="0" borderId="1" xfId="0" quotePrefix="1" applyNumberFormat="1" applyFill="1" applyBorder="1"/>
    <xf numFmtId="14" fontId="0" fillId="0" borderId="1" xfId="1" applyNumberFormat="1" applyFont="1" applyBorder="1"/>
    <xf numFmtId="0" fontId="0" fillId="0" borderId="2" xfId="0" applyFill="1" applyBorder="1"/>
    <xf numFmtId="14" fontId="0" fillId="0" borderId="0" xfId="0" applyNumberFormat="1" applyFill="1" applyBorder="1"/>
    <xf numFmtId="44" fontId="2" fillId="0" borderId="2" xfId="1" applyFont="1" applyFill="1" applyBorder="1"/>
    <xf numFmtId="44" fontId="0" fillId="0" borderId="5" xfId="1" applyFont="1" applyBorder="1"/>
    <xf numFmtId="0" fontId="5" fillId="4" borderId="1" xfId="4" applyFont="1" applyBorder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8" fillId="3" borderId="1" xfId="3" applyFont="1" applyBorder="1" applyAlignment="1">
      <alignment wrapText="1"/>
    </xf>
    <xf numFmtId="0" fontId="11" fillId="3" borderId="1" xfId="3" applyFont="1" applyBorder="1" applyAlignment="1">
      <alignment wrapText="1"/>
    </xf>
    <xf numFmtId="0" fontId="7" fillId="4" borderId="1" xfId="4" applyFont="1" applyBorder="1" applyAlignment="1">
      <alignment wrapText="1"/>
    </xf>
    <xf numFmtId="44" fontId="7" fillId="4" borderId="1" xfId="4" applyNumberFormat="1" applyFont="1" applyBorder="1" applyAlignment="1">
      <alignment wrapText="1"/>
    </xf>
    <xf numFmtId="44" fontId="12" fillId="2" borderId="1" xfId="2" applyNumberFormat="1" applyFont="1" applyBorder="1" applyAlignment="1">
      <alignment wrapText="1"/>
    </xf>
    <xf numFmtId="44" fontId="5" fillId="4" borderId="1" xfId="4" applyNumberFormat="1" applyFont="1" applyBorder="1" applyAlignment="1">
      <alignment wrapText="1"/>
    </xf>
    <xf numFmtId="14" fontId="7" fillId="4" borderId="1" xfId="4" applyNumberFormat="1" applyFont="1" applyBorder="1" applyAlignment="1">
      <alignment wrapText="1"/>
    </xf>
    <xf numFmtId="14" fontId="12" fillId="2" borderId="1" xfId="2" applyNumberFormat="1" applyFont="1" applyBorder="1" applyAlignment="1">
      <alignment horizontal="center" wrapText="1"/>
    </xf>
    <xf numFmtId="10" fontId="5" fillId="4" borderId="1" xfId="5" applyNumberFormat="1" applyFont="1" applyFill="1" applyBorder="1" applyAlignment="1">
      <alignment wrapText="1"/>
    </xf>
    <xf numFmtId="10" fontId="7" fillId="4" borderId="1" xfId="5" applyNumberFormat="1" applyFont="1" applyFill="1" applyBorder="1" applyAlignment="1">
      <alignment wrapText="1"/>
    </xf>
    <xf numFmtId="10" fontId="9" fillId="0" borderId="1" xfId="0" applyNumberFormat="1" applyFont="1" applyBorder="1" applyAlignment="1">
      <alignment wrapText="1"/>
    </xf>
    <xf numFmtId="10" fontId="7" fillId="0" borderId="1" xfId="5" applyNumberFormat="1" applyFont="1" applyBorder="1" applyAlignment="1">
      <alignment wrapText="1"/>
    </xf>
    <xf numFmtId="0" fontId="9" fillId="0" borderId="1" xfId="0" applyFont="1" applyBorder="1" applyAlignment="1">
      <alignment wrapText="1"/>
    </xf>
    <xf numFmtId="44" fontId="27" fillId="0" borderId="1" xfId="0" applyNumberFormat="1" applyFont="1" applyBorder="1" applyAlignment="1">
      <alignment wrapText="1"/>
    </xf>
    <xf numFmtId="44" fontId="10" fillId="0" borderId="0" xfId="0" applyNumberFormat="1" applyFont="1" applyAlignment="1">
      <alignment wrapText="1"/>
    </xf>
    <xf numFmtId="44" fontId="5" fillId="0" borderId="0" xfId="0" applyNumberFormat="1" applyFont="1" applyAlignment="1">
      <alignment wrapText="1"/>
    </xf>
    <xf numFmtId="0" fontId="28" fillId="0" borderId="1" xfId="0" applyFont="1" applyBorder="1"/>
    <xf numFmtId="44" fontId="28" fillId="0" borderId="1" xfId="1" applyFont="1" applyBorder="1"/>
    <xf numFmtId="44" fontId="29" fillId="0" borderId="1" xfId="1" applyFont="1" applyBorder="1"/>
    <xf numFmtId="44" fontId="29" fillId="0" borderId="6" xfId="1" applyFont="1" applyBorder="1"/>
    <xf numFmtId="1" fontId="29" fillId="0" borderId="1" xfId="1" applyNumberFormat="1" applyFont="1" applyBorder="1" applyAlignment="1">
      <alignment horizontal="center"/>
    </xf>
    <xf numFmtId="44" fontId="29" fillId="0" borderId="4" xfId="1" applyFont="1" applyBorder="1"/>
    <xf numFmtId="44" fontId="29" fillId="0" borderId="17" xfId="1" applyFont="1" applyBorder="1"/>
    <xf numFmtId="1" fontId="29" fillId="0" borderId="4" xfId="1" applyNumberFormat="1" applyFont="1" applyBorder="1" applyAlignment="1">
      <alignment horizontal="center"/>
    </xf>
    <xf numFmtId="44" fontId="30" fillId="0" borderId="1" xfId="1" applyFont="1" applyBorder="1"/>
    <xf numFmtId="44" fontId="30" fillId="0" borderId="6" xfId="1" applyFont="1" applyBorder="1"/>
    <xf numFmtId="1" fontId="30" fillId="0" borderId="1" xfId="1" applyNumberFormat="1" applyFont="1" applyBorder="1" applyAlignment="1">
      <alignment horizontal="center"/>
    </xf>
    <xf numFmtId="44" fontId="30" fillId="0" borderId="4" xfId="1" applyFont="1" applyBorder="1"/>
    <xf numFmtId="44" fontId="30" fillId="0" borderId="17" xfId="1" applyFont="1" applyBorder="1"/>
    <xf numFmtId="1" fontId="30" fillId="0" borderId="4" xfId="1" applyNumberFormat="1" applyFont="1" applyBorder="1" applyAlignment="1">
      <alignment horizontal="center"/>
    </xf>
    <xf numFmtId="0" fontId="0" fillId="0" borderId="4" xfId="0" applyFont="1" applyBorder="1"/>
    <xf numFmtId="1" fontId="0" fillId="0" borderId="0" xfId="0" applyNumberFormat="1"/>
    <xf numFmtId="44" fontId="31" fillId="0" borderId="1" xfId="0" applyNumberFormat="1" applyFont="1" applyBorder="1"/>
    <xf numFmtId="0" fontId="0" fillId="5" borderId="1" xfId="0" quotePrefix="1" applyFill="1" applyBorder="1"/>
    <xf numFmtId="0" fontId="0" fillId="23" borderId="0" xfId="0" applyFill="1"/>
    <xf numFmtId="44" fontId="32" fillId="0" borderId="1" xfId="1" applyFont="1" applyBorder="1"/>
    <xf numFmtId="44" fontId="32" fillId="0" borderId="6" xfId="1" applyFont="1" applyBorder="1"/>
    <xf numFmtId="1" fontId="32" fillId="0" borderId="1" xfId="1" applyNumberFormat="1" applyFont="1" applyBorder="1" applyAlignment="1">
      <alignment horizontal="center"/>
    </xf>
    <xf numFmtId="44" fontId="32" fillId="0" borderId="4" xfId="1" applyFont="1" applyBorder="1"/>
    <xf numFmtId="44" fontId="32" fillId="0" borderId="17" xfId="1" applyFont="1" applyBorder="1"/>
    <xf numFmtId="1" fontId="32" fillId="0" borderId="4" xfId="1" applyNumberFormat="1" applyFont="1" applyBorder="1" applyAlignment="1">
      <alignment horizontal="center"/>
    </xf>
    <xf numFmtId="0" fontId="28" fillId="0" borderId="3" xfId="0" applyFont="1" applyBorder="1"/>
    <xf numFmtId="0" fontId="28" fillId="0" borderId="0" xfId="0" applyFont="1" applyBorder="1"/>
    <xf numFmtId="9" fontId="28" fillId="0" borderId="0" xfId="0" applyNumberFormat="1" applyFont="1" applyBorder="1"/>
    <xf numFmtId="44" fontId="31" fillId="0" borderId="0" xfId="0" applyNumberFormat="1" applyFont="1" applyBorder="1"/>
    <xf numFmtId="0" fontId="28" fillId="0" borderId="3" xfId="0" applyFont="1" applyBorder="1" applyAlignment="1">
      <alignment wrapText="1"/>
    </xf>
    <xf numFmtId="44" fontId="33" fillId="0" borderId="1" xfId="1" applyFont="1" applyBorder="1"/>
    <xf numFmtId="44" fontId="33" fillId="0" borderId="6" xfId="1" applyFont="1" applyBorder="1"/>
    <xf numFmtId="1" fontId="33" fillId="0" borderId="1" xfId="1" applyNumberFormat="1" applyFont="1" applyBorder="1" applyAlignment="1">
      <alignment horizontal="center"/>
    </xf>
    <xf numFmtId="44" fontId="33" fillId="0" borderId="4" xfId="1" applyFont="1" applyBorder="1"/>
    <xf numFmtId="44" fontId="33" fillId="0" borderId="17" xfId="1" applyFont="1" applyBorder="1"/>
    <xf numFmtId="1" fontId="33" fillId="0" borderId="4" xfId="1" applyNumberFormat="1" applyFont="1" applyBorder="1" applyAlignment="1">
      <alignment horizontal="center"/>
    </xf>
    <xf numFmtId="167" fontId="28" fillId="0" borderId="1" xfId="0" applyNumberFormat="1" applyFont="1" applyBorder="1"/>
    <xf numFmtId="0" fontId="0" fillId="0" borderId="16" xfId="0" applyBorder="1"/>
    <xf numFmtId="0" fontId="11" fillId="3" borderId="6" xfId="3" applyFont="1" applyBorder="1" applyAlignment="1">
      <alignment horizontal="center" wrapText="1"/>
    </xf>
    <xf numFmtId="0" fontId="11" fillId="3" borderId="3" xfId="3" applyFont="1" applyBorder="1" applyAlignment="1">
      <alignment horizontal="center" wrapText="1"/>
    </xf>
    <xf numFmtId="0" fontId="6" fillId="0" borderId="0" xfId="0" applyFont="1" applyAlignment="1">
      <alignment horizontal="center" wrapText="1"/>
    </xf>
    <xf numFmtId="44" fontId="28" fillId="0" borderId="1" xfId="1" applyFont="1" applyBorder="1" applyAlignment="1">
      <alignment horizontal="center"/>
    </xf>
    <xf numFmtId="44" fontId="28" fillId="0" borderId="1" xfId="0" applyNumberFormat="1" applyFont="1" applyBorder="1" applyAlignment="1">
      <alignment horizontal="center"/>
    </xf>
    <xf numFmtId="0" fontId="28" fillId="0" borderId="1" xfId="0" applyFont="1" applyBorder="1" applyAlignment="1">
      <alignment horizontal="center"/>
    </xf>
    <xf numFmtId="44" fontId="28" fillId="0" borderId="0" xfId="0" applyNumberFormat="1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44" fontId="28" fillId="0" borderId="0" xfId="1" applyFont="1" applyBorder="1" applyAlignment="1">
      <alignment horizontal="center"/>
    </xf>
    <xf numFmtId="0" fontId="9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/>
    </xf>
    <xf numFmtId="44" fontId="13" fillId="0" borderId="4" xfId="1" applyFont="1" applyFill="1" applyBorder="1" applyAlignment="1">
      <alignment horizontal="center" vertical="center"/>
    </xf>
    <xf numFmtId="44" fontId="13" fillId="0" borderId="5" xfId="1" applyFont="1" applyFill="1" applyBorder="1" applyAlignment="1">
      <alignment horizontal="center" vertical="center"/>
    </xf>
    <xf numFmtId="164" fontId="13" fillId="0" borderId="4" xfId="1" applyNumberFormat="1" applyFont="1" applyFill="1" applyBorder="1" applyAlignment="1">
      <alignment horizontal="center" vertical="center"/>
    </xf>
    <xf numFmtId="164" fontId="13" fillId="0" borderId="5" xfId="1" applyNumberFormat="1" applyFont="1" applyFill="1" applyBorder="1" applyAlignment="1">
      <alignment horizontal="center" vertical="center"/>
    </xf>
    <xf numFmtId="44" fontId="13" fillId="0" borderId="4" xfId="1" applyFont="1" applyFill="1" applyBorder="1" applyAlignment="1">
      <alignment horizontal="center" wrapText="1"/>
    </xf>
    <xf numFmtId="44" fontId="13" fillId="0" borderId="5" xfId="1" applyFont="1" applyFill="1" applyBorder="1" applyAlignment="1">
      <alignment horizontal="center" wrapText="1"/>
    </xf>
    <xf numFmtId="0" fontId="2" fillId="0" borderId="1" xfId="1" applyNumberFormat="1" applyFont="1" applyBorder="1" applyAlignment="1">
      <alignment horizontal="center"/>
    </xf>
    <xf numFmtId="0" fontId="9" fillId="0" borderId="6" xfId="1" applyNumberFormat="1" applyFont="1" applyBorder="1" applyAlignment="1">
      <alignment horizontal="center"/>
    </xf>
    <xf numFmtId="0" fontId="9" fillId="0" borderId="7" xfId="1" applyNumberFormat="1" applyFont="1" applyBorder="1" applyAlignment="1">
      <alignment horizontal="center"/>
    </xf>
    <xf numFmtId="0" fontId="9" fillId="0" borderId="3" xfId="1" applyNumberFormat="1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1" fontId="13" fillId="0" borderId="4" xfId="1" applyNumberFormat="1" applyFont="1" applyFill="1" applyBorder="1" applyAlignment="1">
      <alignment horizontal="center" vertical="center"/>
    </xf>
    <xf numFmtId="1" fontId="13" fillId="0" borderId="5" xfId="1" applyNumberFormat="1" applyFont="1" applyFill="1" applyBorder="1" applyAlignment="1">
      <alignment horizontal="center" vertical="center"/>
    </xf>
  </cellXfs>
  <cellStyles count="7">
    <cellStyle name="40% - Énfasis6" xfId="4" builtinId="51"/>
    <cellStyle name="Bueno" xfId="6" builtinId="26"/>
    <cellStyle name="Incorrecto" xfId="2" builtinId="27"/>
    <cellStyle name="Moneda" xfId="1" builtinId="4"/>
    <cellStyle name="Neutral" xfId="3" builtinId="28"/>
    <cellStyle name="Normal" xfId="0" builtinId="0"/>
    <cellStyle name="Porcentaje" xfId="5" builtinId="5"/>
  </cellStyles>
  <dxfs count="4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\ * #,##0.00_-;\-&quot;$&quot;\ * #,##0.00_-;_-&quot;$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\ * #,##0.00_-;\-&quot;$&quot;\ * #,##0.00_-;_-&quot;$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\ * #,##0.00_-;\-&quot;$&quot;\ * #,##0.00_-;_-&quot;$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\ * #,##0.00_-;\-&quot;$&quot;\ * #,##0.00_-;_-&quot;$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d/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thin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4" formatCode="_-&quot;$&quot;\ * #,##0.00_-;\-&quot;$&quot;\ * #,##0.00_-;_-&quot;$&quot;\ * &quot;-&quot;??_-;_-@_-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638175</xdr:colOff>
      <xdr:row>4</xdr:row>
      <xdr:rowOff>1524</xdr:rowOff>
    </xdr:from>
    <xdr:to>
      <xdr:col>15</xdr:col>
      <xdr:colOff>600075</xdr:colOff>
      <xdr:row>12</xdr:row>
      <xdr:rowOff>170593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01425" y="858774"/>
          <a:ext cx="3009900" cy="1693069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uentas%20Corrient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uentas%20Corriente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uentas%20Corriente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313.437160300928" createdVersion="6" refreshedVersion="6" minRefreshableVersion="3" recordCount="98">
  <cacheSource type="worksheet">
    <worksheetSource ref="R109:S207" sheet="Dario Petrich-Inv2020" r:id="rId2"/>
  </cacheSource>
  <cacheFields count="2">
    <cacheField name="Cliente" numFmtId="0">
      <sharedItems containsBlank="1" count="20">
        <s v="Muestras"/>
        <s v="Avelino Garcia"/>
        <s v="Lutteral"/>
        <s v="??"/>
        <s v="Leoneti"/>
        <s v="Los vascos"/>
        <s v="Marinuchi"/>
        <s v="Copelo"/>
        <s v="Sanchez Nora"/>
        <s v="Bazan"/>
        <s v="Todino"/>
        <s v="Kiriachek"/>
        <s v="Alegretti"/>
        <s v="Convers"/>
        <s v="Ramos Lizama"/>
        <s v="Forcades"/>
        <s v="Asfura"/>
        <s v="Buetti"/>
        <s v="Soriano"/>
        <m u="1"/>
      </sharedItems>
    </cacheField>
    <cacheField name="Movimiento" numFmtId="44">
      <sharedItems containsSemiMixedTypes="0" containsString="0" containsNumber="1" minValue="-75913.5" maxValue="122620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4467.440250115738" createdVersion="6" refreshedVersion="6" minRefreshableVersion="3" recordCount="498">
  <cacheSource type="worksheet">
    <worksheetSource name="Tabla2" r:id="rId2"/>
  </cacheSource>
  <cacheFields count="12">
    <cacheField name="Cliente" numFmtId="0">
      <sharedItems containsBlank="1" count="18">
        <s v="Petrich"/>
        <s v="Vascos"/>
        <s v="Bazan"/>
        <s v="Convers"/>
        <s v="Marinucci"/>
        <s v="Avelino Garcia"/>
        <s v="Tajan Javier"/>
        <s v="Lutteral"/>
        <s v="Ramos Lizama Lavitola"/>
        <s v="Copelo"/>
        <s v="Kiriachek"/>
        <s v="Buetti"/>
        <s v="Soriano"/>
        <s v="Forcades"/>
        <s v="SALDO"/>
        <s v="Alegretti"/>
        <m/>
        <s v="Covners" u="1"/>
      </sharedItems>
    </cacheField>
    <cacheField name="Fecha" numFmtId="14">
      <sharedItems containsNonDate="0" containsDate="1" containsString="0" containsBlank="1" minDate="2012-06-12T00:00:00" maxDate="2021-09-14T00:00:00"/>
    </cacheField>
    <cacheField name="Descripcion" numFmtId="0">
      <sharedItems containsBlank="1" count="53">
        <s v="X.68362324 Muestras"/>
        <s v="X.68362325 Muestas"/>
        <s v="X.68362337 "/>
        <s v="X.26114792"/>
        <s v="X.26114765 camp alg"/>
        <s v="F.639"/>
        <s v="X.26114766 Dev temp ant"/>
        <s v="X.26114798"/>
        <s v="X.26114768 Dev temp ant"/>
        <s v="X.26114804"/>
        <s v="X.26114806"/>
        <s v="X.26114809"/>
        <s v="X.26114810"/>
        <s v="X.26114813"/>
        <s v="X.26114820"/>
        <s v="X.26114827"/>
        <s v="X.26114828"/>
        <s v="X.26114832"/>
        <s v="X.26114767 Dev temp ant"/>
        <s v="X.26114839"/>
        <s v="X.26114840"/>
        <s v="X.26114853"/>
        <s v="X.26114854"/>
        <s v="X.26114855"/>
        <s v="X.26114861 Dev"/>
        <s v="Transferencia provincia"/>
        <s v="Transferencia Frances"/>
        <s v="X.26114876"/>
        <s v="Ajuste x saldo de cuenta Ver20-21"/>
        <s v="A cuenta efectivo y cheques"/>
        <s v="X.26114899"/>
        <s v="X.35872302 cheques"/>
        <s v="X.35872302 devolucion"/>
        <s v="X.35872303"/>
        <s v="X.35872304"/>
        <s v="X.24993044"/>
        <s v="X.24993081"/>
        <s v="X.24993117"/>
        <s v="X.24993139 Devolucion"/>
        <s v="X.24993139 "/>
        <m/>
        <s v="X.22266619 Cheque rechazado"/>
        <s v="Transferencia por cheque"/>
        <s v="X.24993421 Dev Muestras"/>
        <s v="X.24993423 Dev"/>
        <s v="X.24993436 Dev"/>
        <s v="X.24993435 pago"/>
        <s v="Orden de pago - efecttivo x cheque"/>
        <s v="X.22266615 Efectivo"/>
        <s v="X.22266615 Dev"/>
        <s v="Transferencia mercado pago"/>
        <s v="F.665" u="1"/>
        <s v="Cheque rechazado" u="1"/>
      </sharedItems>
    </cacheField>
    <cacheField name="Prendas" numFmtId="44">
      <sharedItems containsString="0" containsBlank="1" containsNumber="1" minValue="-45140" maxValue="197500"/>
    </cacheField>
    <cacheField name="Iva" numFmtId="44">
      <sharedItems containsString="0" containsBlank="1" containsNumber="1" minValue="0" maxValue="35454.300000000003"/>
    </cacheField>
    <cacheField name="Total Factura" numFmtId="44">
      <sharedItems containsString="0" containsBlank="1" containsNumber="1" minValue="-45140" maxValue="204284.3"/>
    </cacheField>
    <cacheField name="Debe" numFmtId="44">
      <sharedItems containsString="0" containsBlank="1" containsNumber="1" minValue="0" maxValue="178959.8"/>
    </cacheField>
    <cacheField name="Haber " numFmtId="44">
      <sharedItems containsString="0" containsBlank="1" containsNumber="1" minValue="-12529" maxValue="253998.01"/>
    </cacheField>
    <cacheField name="Saldo" numFmtId="44">
      <sharedItems containsSemiMixedTypes="0" containsString="0" containsNumber="1" minValue="22244.5" maxValue="1171371.1099999999"/>
    </cacheField>
    <cacheField name="Descuento" numFmtId="0">
      <sharedItems containsBlank="1"/>
    </cacheField>
    <cacheField name="Diff Deb-Haber" numFmtId="44">
      <sharedItems containsSemiMixedTypes="0" containsString="0" containsNumber="1" minValue="-253998.01" maxValue="178959.8"/>
    </cacheField>
    <cacheField name="Columna1" numFmtId="44">
      <sharedItems containsSemiMixedTypes="0" containsString="0" containsNumber="1" minValue="-253998.01" maxValue="204284.3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4482.5404380787" createdVersion="6" refreshedVersion="6" minRefreshableVersion="3" recordCount="542">
  <cacheSource type="worksheet">
    <worksheetSource name="Tabla1" r:id="rId2"/>
  </cacheSource>
  <cacheFields count="11">
    <cacheField name="Fechas" numFmtId="0">
      <sharedItems containsNonDate="0" containsDate="1" containsString="0" containsBlank="1" minDate="2021-01-04T00:00:00" maxDate="2021-10-14T00:00:00" count="188">
        <d v="2021-01-04T00:00:00"/>
        <d v="2021-01-08T00:00:00"/>
        <d v="2021-01-13T00:00:00"/>
        <d v="2021-01-18T00:00:00"/>
        <d v="2021-01-11T00:00:00"/>
        <d v="2021-01-20T00:00:00"/>
        <d v="2021-01-26T00:00:00"/>
        <d v="2021-01-22T00:00:00"/>
        <d v="2021-01-21T00:00:00"/>
        <d v="2021-01-27T00:00:00"/>
        <d v="2021-01-29T00:00:00"/>
        <d v="2021-02-09T00:00:00"/>
        <d v="2021-02-12T00:00:00"/>
        <d v="2021-02-13T00:00:00"/>
        <d v="2021-02-19T00:00:00"/>
        <d v="2021-02-02T00:00:00"/>
        <d v="2021-02-17T00:00:00"/>
        <d v="2021-01-12T00:00:00"/>
        <d v="2021-02-10T00:00:00"/>
        <d v="2021-02-22T00:00:00"/>
        <d v="2021-02-26T00:00:00"/>
        <d v="2021-02-24T00:00:00"/>
        <d v="2021-02-25T00:00:00"/>
        <d v="2021-03-01T00:00:00"/>
        <d v="2021-03-02T00:00:00"/>
        <d v="2021-03-03T00:00:00"/>
        <d v="2021-03-05T00:00:00"/>
        <d v="2021-03-08T00:00:00"/>
        <d v="2021-03-06T00:00:00"/>
        <d v="2021-03-11T00:00:00"/>
        <d v="2021-03-12T00:00:00"/>
        <d v="2021-03-16T00:00:00"/>
        <d v="2021-03-15T00:00:00"/>
        <d v="2021-03-17T00:00:00"/>
        <d v="2021-03-19T00:00:00"/>
        <m/>
        <d v="2021-03-22T00:00:00"/>
        <d v="2021-03-25T00:00:00"/>
        <d v="2021-03-23T00:00:00"/>
        <d v="2021-03-24T00:00:00"/>
        <d v="2021-03-26T00:00:00"/>
        <d v="2021-03-29T00:00:00"/>
        <d v="2021-03-13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0T00:00:00"/>
        <d v="2021-04-12T00:00:00"/>
        <d v="2021-04-15T00:00:00"/>
        <d v="2021-04-13T00:00:00"/>
        <d v="2021-04-14T00:00:00"/>
        <d v="2021-04-20T00:00:00"/>
        <d v="2021-04-19T00:00:00"/>
        <d v="2021-04-21T00:00:00"/>
        <d v="2021-04-22T00:00:00"/>
        <d v="2021-04-24T00:00:00"/>
        <d v="2021-04-26T00:00:00"/>
        <d v="2021-04-23T00:00:00"/>
        <d v="2021-04-27T00:00:00"/>
        <d v="2021-04-29T00:00:00"/>
        <d v="2021-04-28T00:00:00"/>
        <d v="2021-05-03T00:00:00"/>
        <d v="2021-05-05T00:00:00"/>
        <d v="2021-05-04T00:00:00"/>
        <d v="2021-04-30T00:00:00"/>
        <d v="2021-05-06T00:00:00"/>
        <d v="2021-05-07T00:00:00"/>
        <d v="2021-05-10T00:00:00"/>
        <d v="2021-05-12T00:00:00"/>
        <d v="2021-05-13T00:00:00"/>
        <d v="2021-05-14T00:00:00"/>
        <d v="2021-05-17T00:00:00"/>
        <d v="2021-05-18T00:00:00"/>
        <d v="2021-05-15T00:00:00"/>
        <d v="2021-05-21T00:00:00"/>
        <d v="2021-05-24T00:00:00"/>
        <d v="2021-05-19T00:00:00"/>
        <d v="2021-05-20T00:00:00"/>
        <d v="2021-05-26T00:00:00"/>
        <d v="2021-05-28T00:00:00"/>
        <d v="2021-05-22T00:00:00"/>
        <d v="2021-05-29T00:00:00"/>
        <d v="2021-05-31T00:00:00"/>
        <d v="2021-05-27T00:00:00"/>
        <d v="2021-06-02T00:00:00"/>
        <d v="2021-06-01T00:00:00"/>
        <d v="2021-06-03T00:00:00"/>
        <d v="2021-06-05T00:00:00"/>
        <d v="2021-06-07T00:00:00"/>
        <d v="2021-06-08T00:00:00"/>
        <d v="2021-06-10T00:00:00"/>
        <d v="2021-06-11T00:00:00"/>
        <d v="2021-06-04T00:00:00"/>
        <d v="2021-06-09T00:00:00"/>
        <d v="2021-06-14T00:00:00"/>
        <d v="2021-06-15T00:00:00"/>
        <d v="2021-06-12T00:00:00"/>
        <d v="2021-06-13T00:00:00"/>
        <d v="2021-06-17T00:00:00"/>
        <d v="2021-06-16T00:00:00"/>
        <d v="2021-06-18T00:00:00"/>
        <d v="2021-06-19T00:00:00"/>
        <d v="2021-06-21T00:00:00"/>
        <d v="2021-06-22T00:00:00"/>
        <d v="2021-06-24T00:00:00"/>
        <d v="2021-06-25T00:00:00"/>
        <d v="2021-06-23T00:00:00"/>
        <d v="2021-06-26T00:00:00"/>
        <d v="2021-06-29T00:00:00"/>
        <d v="2021-07-02T00:00:00"/>
        <d v="2021-07-03T00:00:00"/>
        <d v="2021-07-01T00:00:00"/>
        <d v="2021-06-30T00:00:00"/>
        <d v="2021-07-07T00:00:00"/>
        <d v="2021-07-06T00:00:00"/>
        <d v="2021-07-08T00:00:00"/>
        <d v="2021-07-05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11T00:00:00"/>
        <d v="2021-07-22T00:00:00"/>
        <d v="2021-07-23T00:00:00"/>
        <d v="2021-07-27T00:00:00"/>
        <d v="2021-07-28T00:00:00"/>
        <d v="2021-08-02T00:00:00"/>
        <d v="2021-08-03T00:00:00"/>
        <d v="2021-07-29T00:00:00"/>
        <d v="2021-07-30T00:00:00"/>
        <d v="2021-08-06T00:00:00"/>
        <d v="2021-07-24T00:00:00"/>
        <d v="2021-07-26T00:00:00"/>
        <d v="2021-08-04T00:00:00"/>
        <d v="2021-08-10T00:00:00"/>
        <d v="2021-08-11T00:00:00"/>
        <d v="2021-08-13T00:00:00"/>
        <d v="2021-08-16T00:00:00"/>
        <d v="2021-08-17T00:00:00"/>
        <d v="2021-08-18T00:00:00"/>
        <d v="2021-08-20T00:00:00"/>
        <d v="2021-08-09T00:00:00"/>
        <d v="2021-08-14T00:00:00"/>
        <d v="2021-08-19T00:00:00"/>
        <d v="2021-08-23T00:00:00"/>
        <d v="2021-08-24T00:00:00"/>
        <d v="2021-08-25T00:00:00"/>
        <d v="2021-08-26T00:00:00"/>
        <d v="2021-08-30T00:00:00"/>
        <d v="2021-08-27T00:00:00"/>
        <d v="2021-08-31T00:00:00"/>
        <d v="2021-09-02T00:00:00"/>
        <d v="2021-09-03T00:00:00"/>
        <d v="2021-09-06T00:00:00"/>
        <d v="2021-09-04T00:00:00"/>
        <d v="2021-09-01T00:00:00"/>
        <d v="2021-09-09T00:00:00"/>
        <d v="2021-09-10T00:00:00"/>
        <d v="2021-09-07T00:00:00"/>
        <d v="2021-09-13T00:00:00"/>
        <d v="2021-09-14T00:00:00"/>
        <d v="2021-09-20T00:00:00"/>
        <d v="2021-09-21T00:00:00"/>
        <d v="2021-09-23T00:00:00"/>
        <d v="2021-09-24T00:00:00"/>
        <d v="2021-09-27T00:00:00"/>
        <d v="2021-09-17T00:00:00"/>
        <d v="2021-09-22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3T00:00:00"/>
      </sharedItems>
      <fieldGroup par="10" base="0">
        <rangePr groupBy="days" startDate="2021-01-04T00:00:00" endDate="2021-10-14T00:00:00"/>
        <groupItems count="368">
          <s v="(en blanco)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4/10/2021"/>
        </groupItems>
      </fieldGroup>
    </cacheField>
    <cacheField name="Cliente" numFmtId="0">
      <sharedItems containsBlank="1" count="54">
        <s v="Dodero"/>
        <s v="Veira"/>
        <s v="Martinez"/>
        <s v="Miriam"/>
        <s v="Signori"/>
        <s v="Andrea"/>
        <s v="Manzo"/>
        <s v="Petrich"/>
        <s v="Marina Ferrando"/>
        <s v="Jorge Marino"/>
        <s v="Riabis"/>
        <s v="Aoni"/>
        <s v="Mirta Aldes"/>
        <s v="Ruben Yumbel"/>
        <s v="Pablo"/>
        <s v="Jerez"/>
        <m/>
        <s v="Bazan"/>
        <s v="Vascos"/>
        <s v="Tifosi"/>
        <s v="Rita Ferrando"/>
        <s v="Gayone"/>
        <s v="Rocio del Mar"/>
        <s v="Horacio"/>
        <s v="Roxi"/>
        <s v="BM"/>
        <s v="Matias Fernandez"/>
        <s v="Jorge Perotti"/>
        <s v="Carrizo"/>
        <s v="Borra"/>
        <s v="Cristina"/>
        <s v="Dipolitto"/>
        <s v="Maria Jose Escalada"/>
        <s v="Maria Cerone"/>
        <s v="Indico"/>
        <s v="Conrrado"/>
        <s v="Alfredo "/>
        <s v="Luciano"/>
        <s v="Cassiba"/>
        <s v="Eliana"/>
        <s v="Tejiendo arte"/>
        <s v="Marcelo Alvarez"/>
        <s v="Forace"/>
        <s v="Victor Colaccio"/>
        <s v="Sabrina-Borra"/>
        <s v="Paracas"/>
        <s v="Jorge Toledo"/>
        <s v="Belen"/>
        <s v="Dalat"/>
        <s v="Soriano"/>
        <s v="Border"/>
        <s v="Forcades"/>
        <s v="Matute" u="1"/>
        <s v="Matias" u="1"/>
      </sharedItems>
    </cacheField>
    <cacheField name="Comprobante" numFmtId="0">
      <sharedItems containsBlank="1"/>
    </cacheField>
    <cacheField name="Columna1" numFmtId="44">
      <sharedItems containsString="0" containsBlank="1" containsNumber="1" containsInteger="1" minValue="0" maxValue="0"/>
    </cacheField>
    <cacheField name="Producto" numFmtId="0">
      <sharedItems containsBlank="1" count="14">
        <s v="Lv+Pl"/>
        <s v="Pl"/>
        <s v="Colegiales"/>
        <s v="Sweaters"/>
        <s v="Hilado"/>
        <s v="Saldo"/>
        <s v="Tejido"/>
        <s v="Tira"/>
        <m/>
        <s v="Muestras"/>
        <s v="Fason"/>
        <s v="Confeccion"/>
        <s v="Terminaciones"/>
        <s v="Lv"/>
      </sharedItems>
    </cacheField>
    <cacheField name="Monto" numFmtId="44">
      <sharedItems containsString="0" containsBlank="1" containsNumber="1" minValue="-121337.5" maxValue="327835"/>
    </cacheField>
    <cacheField name="Declarado" numFmtId="44">
      <sharedItems containsString="0" containsBlank="1" containsNumber="1" minValue="-204284.3" maxValue="27575.9"/>
    </cacheField>
    <cacheField name="Diferencia" numFmtId="44">
      <sharedItems containsSemiMixedTypes="0" containsString="0" containsNumber="1" minValue="-121337.5" maxValue="327835"/>
    </cacheField>
    <cacheField name="Subtotal" numFmtId="44">
      <sharedItems containsSemiMixedTypes="0" containsString="0" containsNumber="1" minValue="712" maxValue="7175513.4899999993"/>
    </cacheField>
    <cacheField name="Mes" numFmtId="1">
      <sharedItems containsSemiMixedTypes="0" containsString="0" containsNumber="1" containsInteger="1" minValue="1" maxValue="10"/>
    </cacheField>
    <cacheField name="Meses" numFmtId="0" databaseField="0">
      <fieldGroup base="0">
        <rangePr groupBy="months" startDate="2021-01-04T00:00:00" endDate="2021-10-14T00:00:00"/>
        <groupItems count="14">
          <s v="&lt;4/1/2021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4/10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">
  <r>
    <x v="0"/>
    <n v="10667.5"/>
  </r>
  <r>
    <x v="0"/>
    <n v="6970"/>
  </r>
  <r>
    <x v="0"/>
    <n v="7127.25"/>
  </r>
  <r>
    <x v="1"/>
    <n v="71941"/>
  </r>
  <r>
    <x v="2"/>
    <n v="59409.65"/>
  </r>
  <r>
    <x v="3"/>
    <n v="-27598"/>
  </r>
  <r>
    <x v="3"/>
    <n v="-4377.5"/>
  </r>
  <r>
    <x v="4"/>
    <n v="-7928.8"/>
  </r>
  <r>
    <x v="5"/>
    <n v="-13224.6"/>
  </r>
  <r>
    <x v="3"/>
    <n v="926.5"/>
  </r>
  <r>
    <x v="2"/>
    <n v="-50000"/>
  </r>
  <r>
    <x v="6"/>
    <n v="50396.800000000003"/>
  </r>
  <r>
    <x v="7"/>
    <n v="65892"/>
  </r>
  <r>
    <x v="8"/>
    <n v="54965.2"/>
  </r>
  <r>
    <x v="9"/>
    <n v="31796"/>
  </r>
  <r>
    <x v="10"/>
    <n v="42704"/>
  </r>
  <r>
    <x v="11"/>
    <n v="98905.3"/>
  </r>
  <r>
    <x v="12"/>
    <n v="12707.5"/>
  </r>
  <r>
    <x v="13"/>
    <n v="122620.8"/>
  </r>
  <r>
    <x v="14"/>
    <n v="66005"/>
  </r>
  <r>
    <x v="15"/>
    <n v="62092.5"/>
  </r>
  <r>
    <x v="15"/>
    <n v="-31790"/>
  </r>
  <r>
    <x v="1"/>
    <n v="-32924.81"/>
  </r>
  <r>
    <x v="3"/>
    <n v="2329"/>
  </r>
  <r>
    <x v="9"/>
    <n v="-22000"/>
  </r>
  <r>
    <x v="9"/>
    <n v="-10599.5"/>
  </r>
  <r>
    <x v="16"/>
    <n v="56201.24"/>
  </r>
  <r>
    <x v="16"/>
    <n v="69701.63"/>
  </r>
  <r>
    <x v="17"/>
    <n v="97513.1"/>
  </r>
  <r>
    <x v="5"/>
    <n v="65257.1"/>
  </r>
  <r>
    <x v="8"/>
    <n v="-20000"/>
  </r>
  <r>
    <x v="18"/>
    <n v="93177"/>
  </r>
  <r>
    <x v="17"/>
    <n v="-40000"/>
  </r>
  <r>
    <x v="9"/>
    <n v="-6273"/>
  </r>
  <r>
    <x v="9"/>
    <n v="-28000"/>
  </r>
  <r>
    <x v="15"/>
    <n v="28373"/>
  </r>
  <r>
    <x v="14"/>
    <n v="-15000"/>
  </r>
  <r>
    <x v="6"/>
    <n v="-6000"/>
  </r>
  <r>
    <x v="12"/>
    <n v="-5000"/>
  </r>
  <r>
    <x v="17"/>
    <n v="-40000"/>
  </r>
  <r>
    <x v="12"/>
    <n v="-4000"/>
  </r>
  <r>
    <x v="6"/>
    <n v="-4000"/>
  </r>
  <r>
    <x v="5"/>
    <n v="47817.81"/>
  </r>
  <r>
    <x v="5"/>
    <n v="-11182.32"/>
  </r>
  <r>
    <x v="15"/>
    <n v="-16124.5"/>
  </r>
  <r>
    <x v="3"/>
    <n v="-41000"/>
  </r>
  <r>
    <x v="3"/>
    <n v="-27093.75"/>
  </r>
  <r>
    <x v="7"/>
    <n v="-19500"/>
  </r>
  <r>
    <x v="7"/>
    <n v="-20500"/>
  </r>
  <r>
    <x v="6"/>
    <n v="-4000"/>
  </r>
  <r>
    <x v="11"/>
    <n v="-35320"/>
  </r>
  <r>
    <x v="17"/>
    <n v="-29620"/>
  </r>
  <r>
    <x v="14"/>
    <n v="-10000"/>
  </r>
  <r>
    <x v="11"/>
    <n v="-39000"/>
  </r>
  <r>
    <x v="11"/>
    <n v="-40960"/>
  </r>
  <r>
    <x v="13"/>
    <n v="-38000"/>
  </r>
  <r>
    <x v="12"/>
    <n v="-4000"/>
  </r>
  <r>
    <x v="6"/>
    <n v="-4000"/>
  </r>
  <r>
    <x v="7"/>
    <n v="-5500"/>
  </r>
  <r>
    <x v="7"/>
    <n v="-32100"/>
  </r>
  <r>
    <x v="3"/>
    <n v="-1500"/>
  </r>
  <r>
    <x v="14"/>
    <n v="-10000"/>
  </r>
  <r>
    <x v="15"/>
    <n v="-901"/>
  </r>
  <r>
    <x v="5"/>
    <n v="-51417.07"/>
  </r>
  <r>
    <x v="14"/>
    <n v="-5000"/>
  </r>
  <r>
    <x v="14"/>
    <n v="-5000"/>
  </r>
  <r>
    <x v="18"/>
    <n v="-75913.5"/>
  </r>
  <r>
    <x v="18"/>
    <n v="-10000"/>
  </r>
  <r>
    <x v="6"/>
    <n v="-5000"/>
  </r>
  <r>
    <x v="1"/>
    <n v="-17119"/>
  </r>
  <r>
    <x v="1"/>
    <n v="-26000"/>
  </r>
  <r>
    <x v="13"/>
    <n v="-11424"/>
  </r>
  <r>
    <x v="13"/>
    <n v="-40000"/>
  </r>
  <r>
    <x v="12"/>
    <n v="-1950"/>
  </r>
  <r>
    <x v="16"/>
    <n v="-20000"/>
  </r>
  <r>
    <x v="16"/>
    <n v="-20000"/>
  </r>
  <r>
    <x v="6"/>
    <n v="-5000"/>
  </r>
  <r>
    <x v="13"/>
    <n v="-48532"/>
  </r>
  <r>
    <x v="16"/>
    <n v="-21000"/>
  </r>
  <r>
    <x v="6"/>
    <n v="-4000"/>
  </r>
  <r>
    <x v="16"/>
    <n v="-15000"/>
  </r>
  <r>
    <x v="16"/>
    <n v="-15000"/>
  </r>
  <r>
    <x v="16"/>
    <n v="-12000"/>
  </r>
  <r>
    <x v="6"/>
    <n v="-4000"/>
  </r>
  <r>
    <x v="6"/>
    <n v="-4000"/>
  </r>
  <r>
    <x v="16"/>
    <n v="-10000"/>
  </r>
  <r>
    <x v="16"/>
    <n v="-5000"/>
  </r>
  <r>
    <x v="16"/>
    <n v="-14700"/>
  </r>
  <r>
    <x v="16"/>
    <n v="-2500"/>
  </r>
  <r>
    <x v="16"/>
    <n v="-1772.2"/>
  </r>
  <r>
    <x v="6"/>
    <n v="-4000"/>
  </r>
  <r>
    <x v="6"/>
    <n v="-5000"/>
  </r>
  <r>
    <x v="6"/>
    <n v="-5570"/>
  </r>
  <r>
    <x v="14"/>
    <n v="-11067"/>
  </r>
  <r>
    <x v="3"/>
    <n v="-12540"/>
  </r>
  <r>
    <x v="3"/>
    <n v="-7000"/>
  </r>
  <r>
    <x v="8"/>
    <n v="-12000"/>
  </r>
  <r>
    <x v="8"/>
    <n v="-1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8">
  <r>
    <x v="0"/>
    <d v="2021-02-17T00:00:00"/>
    <x v="0"/>
    <n v="26170"/>
    <n v="0"/>
    <n v="26170"/>
    <n v="22244.5"/>
    <n v="0"/>
    <n v="22244.5"/>
    <m/>
    <n v="22244.5"/>
    <n v="26170"/>
  </r>
  <r>
    <x v="0"/>
    <d v="2021-02-17T00:00:00"/>
    <x v="1"/>
    <n v="3810"/>
    <n v="0"/>
    <n v="3810"/>
    <n v="3238.5"/>
    <n v="0"/>
    <n v="25483"/>
    <m/>
    <n v="3238.5"/>
    <n v="3810"/>
  </r>
  <r>
    <x v="1"/>
    <d v="2021-02-25T00:00:00"/>
    <x v="2"/>
    <n v="76041"/>
    <n v="6337.8"/>
    <n v="82378.8"/>
    <n v="74774.7"/>
    <n v="0"/>
    <n v="100257.7"/>
    <m/>
    <n v="74774.7"/>
    <n v="82378.8"/>
  </r>
  <r>
    <x v="2"/>
    <d v="2021-03-29T00:00:00"/>
    <x v="3"/>
    <n v="34850"/>
    <n v="0"/>
    <n v="34850"/>
    <n v="29622.5"/>
    <n v="0"/>
    <n v="129880.2"/>
    <m/>
    <n v="29622.5"/>
    <n v="34850"/>
  </r>
  <r>
    <x v="0"/>
    <d v="2021-03-13T00:00:00"/>
    <x v="4"/>
    <n v="1790"/>
    <n v="0"/>
    <n v="1790"/>
    <n v="1521.5"/>
    <n v="0"/>
    <n v="131401.70000000001"/>
    <m/>
    <n v="1521.5"/>
    <n v="1790"/>
  </r>
  <r>
    <x v="3"/>
    <d v="2021-03-30T00:00:00"/>
    <x v="5"/>
    <n v="78120"/>
    <n v="16405.2"/>
    <n v="94525.2"/>
    <n v="82807.199999999997"/>
    <n v="0"/>
    <n v="214208.90000000002"/>
    <m/>
    <n v="82807.199999999997"/>
    <n v="94525.2"/>
  </r>
  <r>
    <x v="3"/>
    <d v="2021-03-13T00:00:00"/>
    <x v="6"/>
    <n v="760"/>
    <n v="0"/>
    <n v="760"/>
    <n v="0"/>
    <n v="646"/>
    <n v="213562.90000000002"/>
    <m/>
    <n v="-646"/>
    <n v="114"/>
  </r>
  <r>
    <x v="4"/>
    <d v="2021-03-31T00:00:00"/>
    <x v="7"/>
    <n v="31620"/>
    <n v="2704.8"/>
    <n v="34324.800000000003"/>
    <n v="29581.8"/>
    <n v="0"/>
    <n v="243144.7"/>
    <m/>
    <n v="29581.8"/>
    <n v="34324.800000000003"/>
  </r>
  <r>
    <x v="4"/>
    <d v="2021-03-13T00:00:00"/>
    <x v="8"/>
    <n v="3800"/>
    <n v="0"/>
    <n v="3800"/>
    <n v="0"/>
    <n v="3230"/>
    <n v="239914.7"/>
    <m/>
    <n v="-3230"/>
    <n v="570"/>
  </r>
  <r>
    <x v="5"/>
    <d v="2021-04-05T00:00:00"/>
    <x v="9"/>
    <n v="55850"/>
    <n v="5124"/>
    <n v="60974"/>
    <n v="52596.5"/>
    <n v="0"/>
    <n v="292511.2"/>
    <m/>
    <n v="52596.5"/>
    <n v="60974"/>
  </r>
  <r>
    <x v="6"/>
    <d v="2021-04-05T00:00:00"/>
    <x v="10"/>
    <n v="18260"/>
    <n v="0"/>
    <n v="18260"/>
    <n v="15521"/>
    <n v="0"/>
    <n v="308032.2"/>
    <m/>
    <n v="15521"/>
    <n v="18260"/>
  </r>
  <r>
    <x v="7"/>
    <d v="2021-04-06T00:00:00"/>
    <x v="11"/>
    <n v="92349.5"/>
    <n v="10304.700000000001"/>
    <n v="102654.2"/>
    <n v="91110.51"/>
    <n v="0"/>
    <n v="399142.71"/>
    <s v="Pago con 5% de desc x pago en efect"/>
    <n v="91110.51"/>
    <n v="102654.2"/>
  </r>
  <r>
    <x v="8"/>
    <d v="2021-04-07T00:00:00"/>
    <x v="12"/>
    <n v="77280"/>
    <n v="8114.4"/>
    <n v="85394.4"/>
    <n v="73802.399999999994"/>
    <n v="0"/>
    <n v="472945.11"/>
    <m/>
    <n v="73802.399999999994"/>
    <n v="85394.4"/>
  </r>
  <r>
    <x v="2"/>
    <d v="2021-04-09T00:00:00"/>
    <x v="13"/>
    <n v="0"/>
    <n v="0"/>
    <n v="0"/>
    <n v="0"/>
    <n v="34850"/>
    <n v="438095.11"/>
    <m/>
    <n v="-34850"/>
    <n v="-34850"/>
  </r>
  <r>
    <x v="8"/>
    <d v="2021-04-14T00:00:00"/>
    <x v="14"/>
    <n v="3220"/>
    <n v="0"/>
    <n v="3220"/>
    <n v="0"/>
    <n v="2737"/>
    <n v="435358.11"/>
    <m/>
    <n v="-2737"/>
    <n v="483"/>
  </r>
  <r>
    <x v="9"/>
    <d v="2021-04-19T00:00:00"/>
    <x v="15"/>
    <n v="168830"/>
    <n v="35454.300000000003"/>
    <n v="204284.3"/>
    <n v="178959.8"/>
    <n v="0"/>
    <n v="614317.90999999992"/>
    <m/>
    <n v="178959.8"/>
    <n v="204284.3"/>
  </r>
  <r>
    <x v="8"/>
    <d v="2021-04-20T00:00:00"/>
    <x v="16"/>
    <n v="80840"/>
    <n v="8488.2000000000007"/>
    <n v="89328.2"/>
    <n v="77202.2"/>
    <n v="0"/>
    <n v="691520.10999999987"/>
    <m/>
    <n v="77202.2"/>
    <n v="89328.2"/>
  </r>
  <r>
    <x v="10"/>
    <d v="2021-04-21T00:00:00"/>
    <x v="17"/>
    <n v="104740"/>
    <n v="0"/>
    <n v="104740"/>
    <n v="89029"/>
    <n v="0"/>
    <n v="780549.10999999987"/>
    <m/>
    <n v="89029"/>
    <n v="104740"/>
  </r>
  <r>
    <x v="10"/>
    <d v="2021-03-13T00:00:00"/>
    <x v="18"/>
    <n v="950"/>
    <n v="0"/>
    <n v="950"/>
    <n v="0"/>
    <n v="807.5"/>
    <n v="779741.60999999987"/>
    <m/>
    <n v="-807.5"/>
    <n v="142.5"/>
  </r>
  <r>
    <x v="1"/>
    <d v="2021-04-25T00:00:00"/>
    <x v="19"/>
    <n v="35586"/>
    <n v="3794.7"/>
    <n v="39380.699999999997"/>
    <n v="35822.1"/>
    <n v="0"/>
    <n v="815563.70999999985"/>
    <m/>
    <n v="35822.1"/>
    <n v="39380.699999999997"/>
  </r>
  <r>
    <x v="11"/>
    <d v="2021-04-26T00:00:00"/>
    <x v="20"/>
    <n v="80590"/>
    <n v="7001.4"/>
    <n v="87591.4"/>
    <n v="75502.899999999994"/>
    <n v="0"/>
    <n v="891066.60999999987"/>
    <m/>
    <n v="75502.899999999994"/>
    <n v="87591.4"/>
  </r>
  <r>
    <x v="12"/>
    <d v="2021-05-03T00:00:00"/>
    <x v="21"/>
    <n v="197500"/>
    <n v="0"/>
    <n v="197500"/>
    <n v="167875"/>
    <n v="0"/>
    <n v="1058941.6099999999"/>
    <s v="A consignacion con un 10% +"/>
    <n v="167875"/>
    <n v="197500"/>
  </r>
  <r>
    <x v="13"/>
    <d v="2021-05-03T00:00:00"/>
    <x v="22"/>
    <n v="132270"/>
    <n v="0"/>
    <n v="132270"/>
    <n v="112429.5"/>
    <n v="0"/>
    <n v="1171371.1099999999"/>
    <m/>
    <n v="112429.5"/>
    <n v="132270"/>
  </r>
  <r>
    <x v="7"/>
    <d v="2021-05-03T00:00:00"/>
    <x v="23"/>
    <n v="0"/>
    <n v="0"/>
    <n v="0"/>
    <n v="0"/>
    <n v="82000"/>
    <n v="1089371.1099999999"/>
    <m/>
    <n v="-82000"/>
    <n v="-82000"/>
  </r>
  <r>
    <x v="13"/>
    <d v="2021-05-05T00:00:00"/>
    <x v="24"/>
    <n v="-45140"/>
    <n v="0"/>
    <n v="-45140"/>
    <n v="0"/>
    <n v="38369"/>
    <n v="1051002.1099999999"/>
    <m/>
    <n v="-38369"/>
    <n v="-83509"/>
  </r>
  <r>
    <x v="4"/>
    <d v="2021-05-10T00:00:00"/>
    <x v="25"/>
    <n v="0"/>
    <n v="0"/>
    <n v="0"/>
    <n v="0"/>
    <n v="5000"/>
    <n v="1046002.1099999999"/>
    <m/>
    <n v="-5000"/>
    <n v="-5000"/>
  </r>
  <r>
    <x v="9"/>
    <d v="2021-05-13T00:00:00"/>
    <x v="25"/>
    <n v="0"/>
    <n v="0"/>
    <n v="0"/>
    <n v="0"/>
    <n v="44284"/>
    <n v="1001718.1099999999"/>
    <m/>
    <n v="-44284"/>
    <n v="-44284"/>
  </r>
  <r>
    <x v="8"/>
    <d v="2021-05-14T00:00:00"/>
    <x v="26"/>
    <n v="0"/>
    <n v="0"/>
    <n v="0"/>
    <n v="0"/>
    <n v="20000"/>
    <n v="981718.10999999987"/>
    <m/>
    <n v="-20000"/>
    <n v="-20000"/>
  </r>
  <r>
    <x v="1"/>
    <d v="2021-05-14T00:00:00"/>
    <x v="27"/>
    <n v="87507"/>
    <n v="5712"/>
    <n v="93219"/>
    <n v="84468.3"/>
    <n v="0"/>
    <n v="1066186.4099999999"/>
    <m/>
    <n v="84468.3"/>
    <n v="93219"/>
  </r>
  <r>
    <x v="10"/>
    <d v="2020-05-17T00:00:00"/>
    <x v="25"/>
    <n v="0"/>
    <n v="0"/>
    <n v="0"/>
    <n v="0"/>
    <n v="40000"/>
    <n v="1026186.4099999999"/>
    <m/>
    <n v="-40000"/>
    <n v="-40000"/>
  </r>
  <r>
    <x v="10"/>
    <d v="2020-05-17T00:00:00"/>
    <x v="25"/>
    <n v="0"/>
    <n v="0"/>
    <n v="0"/>
    <n v="0"/>
    <n v="23800"/>
    <n v="1002386.4099999999"/>
    <m/>
    <n v="-23800"/>
    <n v="-23800"/>
  </r>
  <r>
    <x v="10"/>
    <d v="2020-05-17T00:00:00"/>
    <x v="25"/>
    <n v="0"/>
    <n v="0"/>
    <n v="0"/>
    <n v="0"/>
    <n v="40000"/>
    <n v="962386.40999999992"/>
    <m/>
    <n v="-40000"/>
    <n v="-40000"/>
  </r>
  <r>
    <x v="14"/>
    <d v="2021-05-17T00:00:00"/>
    <x v="28"/>
    <n v="0"/>
    <n v="0"/>
    <n v="0"/>
    <n v="50753.1"/>
    <n v="0"/>
    <n v="1013139.5099999999"/>
    <m/>
    <n v="50753.1"/>
    <n v="0"/>
  </r>
  <r>
    <x v="1"/>
    <d v="2021-05-17T00:00:00"/>
    <x v="29"/>
    <n v="0"/>
    <n v="0"/>
    <n v="0"/>
    <n v="0"/>
    <n v="167480"/>
    <n v="845659.50999999989"/>
    <m/>
    <n v="-167480"/>
    <n v="-167480"/>
  </r>
  <r>
    <x v="4"/>
    <d v="2021-05-17T00:00:00"/>
    <x v="25"/>
    <n v="0"/>
    <n v="0"/>
    <n v="0"/>
    <n v="0"/>
    <n v="5000"/>
    <n v="840659.50999999989"/>
    <m/>
    <n v="-5000"/>
    <n v="-5000"/>
  </r>
  <r>
    <x v="1"/>
    <d v="2021-05-26T00:00:00"/>
    <x v="30"/>
    <n v="35820"/>
    <n v="0"/>
    <n v="35820"/>
    <n v="32238"/>
    <n v="0"/>
    <n v="872897.50999999989"/>
    <m/>
    <n v="32238"/>
    <n v="35820"/>
  </r>
  <r>
    <x v="8"/>
    <d v="2021-05-21T00:00:00"/>
    <x v="31"/>
    <n v="0"/>
    <n v="0"/>
    <n v="0"/>
    <n v="0"/>
    <n v="40000"/>
    <n v="832897.50999999989"/>
    <m/>
    <n v="-40000"/>
    <n v="-40000"/>
  </r>
  <r>
    <x v="8"/>
    <d v="2021-05-21T00:00:00"/>
    <x v="32"/>
    <n v="-14740"/>
    <n v="0"/>
    <n v="-14740"/>
    <n v="0"/>
    <n v="-12529"/>
    <n v="845426.50999999989"/>
    <m/>
    <n v="12529"/>
    <n v="-2211"/>
  </r>
  <r>
    <x v="15"/>
    <d v="2021-05-28T00:00:00"/>
    <x v="33"/>
    <n v="27500"/>
    <n v="0"/>
    <n v="27500"/>
    <n v="23375"/>
    <n v="0"/>
    <n v="868801.50999999989"/>
    <m/>
    <n v="23375"/>
    <n v="27500"/>
  </r>
  <r>
    <x v="4"/>
    <d v="2021-05-28T00:00:00"/>
    <x v="25"/>
    <n v="0"/>
    <n v="0"/>
    <n v="0"/>
    <n v="0"/>
    <n v="5000"/>
    <n v="863801.50999999989"/>
    <m/>
    <n v="-5000"/>
    <n v="-5000"/>
  </r>
  <r>
    <x v="0"/>
    <d v="2021-05-28T00:00:00"/>
    <x v="34"/>
    <n v="1820"/>
    <n v="0"/>
    <n v="1820"/>
    <n v="1547"/>
    <n v="0"/>
    <n v="865348.50999999989"/>
    <m/>
    <n v="1547"/>
    <n v="1820"/>
  </r>
  <r>
    <x v="11"/>
    <d v="2021-06-01T00:00:00"/>
    <x v="25"/>
    <n v="0"/>
    <n v="0"/>
    <n v="0"/>
    <n v="0"/>
    <n v="40000"/>
    <n v="825348.50999999989"/>
    <m/>
    <n v="-40000"/>
    <n v="-40000"/>
  </r>
  <r>
    <x v="4"/>
    <d v="2021-06-03T00:00:00"/>
    <x v="25"/>
    <n v="0"/>
    <n v="0"/>
    <n v="0"/>
    <n v="0"/>
    <n v="5000"/>
    <n v="820348.50999999989"/>
    <m/>
    <n v="-5000"/>
    <n v="-5000"/>
  </r>
  <r>
    <x v="11"/>
    <d v="2021-06-09T00:00:00"/>
    <x v="25"/>
    <n v="0"/>
    <n v="0"/>
    <n v="0"/>
    <n v="0"/>
    <n v="45591.4"/>
    <n v="774757.10999999987"/>
    <m/>
    <n v="-45591.4"/>
    <n v="-45591.4"/>
  </r>
  <r>
    <x v="1"/>
    <d v="2021-06-05T00:00:00"/>
    <x v="35"/>
    <n v="150435"/>
    <n v="14523.6"/>
    <n v="164958.6"/>
    <n v="149915.1"/>
    <n v="0"/>
    <n v="924672.20999999985"/>
    <m/>
    <n v="149915.1"/>
    <n v="164958.6"/>
  </r>
  <r>
    <x v="9"/>
    <d v="2021-06-10T00:00:00"/>
    <x v="25"/>
    <n v="0"/>
    <n v="0"/>
    <n v="0"/>
    <n v="0"/>
    <n v="40000"/>
    <n v="884672.20999999985"/>
    <m/>
    <n v="-40000"/>
    <n v="-40000"/>
  </r>
  <r>
    <x v="11"/>
    <d v="2012-06-12T00:00:00"/>
    <x v="36"/>
    <n v="25550"/>
    <n v="0"/>
    <n v="25550"/>
    <n v="21717.5"/>
    <n v="0"/>
    <n v="906389.70999999985"/>
    <m/>
    <n v="21717.5"/>
    <n v="25550"/>
  </r>
  <r>
    <x v="4"/>
    <d v="2021-06-15T00:00:00"/>
    <x v="25"/>
    <n v="0"/>
    <n v="0"/>
    <n v="0"/>
    <n v="0"/>
    <n v="5000"/>
    <n v="901389.70999999985"/>
    <m/>
    <n v="-5000"/>
    <n v="-5000"/>
  </r>
  <r>
    <x v="4"/>
    <d v="2021-06-22T00:00:00"/>
    <x v="25"/>
    <n v="0"/>
    <n v="0"/>
    <n v="0"/>
    <n v="0"/>
    <n v="5525"/>
    <n v="895864.70999999985"/>
    <m/>
    <n v="-5525"/>
    <n v="-5525"/>
  </r>
  <r>
    <x v="13"/>
    <d v="2021-06-22T00:00:00"/>
    <x v="37"/>
    <n v="24310"/>
    <n v="0"/>
    <n v="24310"/>
    <n v="20663.5"/>
    <n v="0"/>
    <n v="916528.20999999985"/>
    <m/>
    <n v="20663.5"/>
    <n v="24310"/>
  </r>
  <r>
    <x v="13"/>
    <d v="2021-06-29T00:00:00"/>
    <x v="38"/>
    <n v="-9350"/>
    <n v="0"/>
    <n v="-9350"/>
    <n v="0"/>
    <n v="7947.5"/>
    <n v="908580.70999999985"/>
    <m/>
    <n v="-7947.5"/>
    <n v="-17297.5"/>
  </r>
  <r>
    <x v="5"/>
    <d v="2021-06-29T00:00:00"/>
    <x v="39"/>
    <n v="0"/>
    <n v="0"/>
    <n v="0"/>
    <n v="0"/>
    <n v="22968"/>
    <n v="885612.70999999985"/>
    <m/>
    <n v="-22968"/>
    <n v="-22968"/>
  </r>
  <r>
    <x v="8"/>
    <d v="2021-06-30T00:00:00"/>
    <x v="25"/>
    <n v="0"/>
    <n v="0"/>
    <n v="0"/>
    <n v="0"/>
    <n v="15000"/>
    <n v="870612.70999999985"/>
    <m/>
    <n v="-15000"/>
    <n v="-15000"/>
  </r>
  <r>
    <x v="15"/>
    <d v="2021-06-30T00:00:00"/>
    <x v="25"/>
    <n v="0"/>
    <n v="0"/>
    <n v="0"/>
    <n v="0"/>
    <n v="10000"/>
    <n v="860612.70999999985"/>
    <m/>
    <n v="-10000"/>
    <n v="-10000"/>
  </r>
  <r>
    <x v="3"/>
    <d v="2021-07-07T00:00:00"/>
    <x v="25"/>
    <n v="0"/>
    <n v="0"/>
    <n v="0"/>
    <n v="0"/>
    <n v="27000"/>
    <n v="833612.70999999985"/>
    <m/>
    <n v="-27000"/>
    <n v="-27000"/>
  </r>
  <r>
    <x v="3"/>
    <d v="2021-07-07T00:00:00"/>
    <x v="25"/>
    <n v="0"/>
    <n v="0"/>
    <n v="0"/>
    <n v="0"/>
    <n v="26690"/>
    <n v="806922.70999999985"/>
    <m/>
    <n v="-26690"/>
    <n v="-26690"/>
  </r>
  <r>
    <x v="16"/>
    <m/>
    <x v="40"/>
    <m/>
    <m/>
    <m/>
    <m/>
    <m/>
    <n v="806922.70999999985"/>
    <m/>
    <n v="0"/>
    <n v="0"/>
  </r>
  <r>
    <x v="8"/>
    <d v="2021-07-13T00:00:00"/>
    <x v="25"/>
    <n v="0"/>
    <n v="0"/>
    <n v="0"/>
    <n v="0"/>
    <n v="21800"/>
    <n v="785122.70999999985"/>
    <m/>
    <n v="-21800"/>
    <n v="-21800"/>
  </r>
  <r>
    <x v="9"/>
    <d v="2021-07-15T00:00:00"/>
    <x v="25"/>
    <n v="0"/>
    <n v="0"/>
    <n v="0"/>
    <n v="0"/>
    <n v="120000"/>
    <n v="665122.70999999985"/>
    <m/>
    <n v="-120000"/>
    <n v="-120000"/>
  </r>
  <r>
    <x v="5"/>
    <d v="2021-07-16T00:00:00"/>
    <x v="41"/>
    <n v="0"/>
    <n v="0"/>
    <n v="0"/>
    <n v="23144"/>
    <n v="0"/>
    <n v="688266.70999999985"/>
    <m/>
    <n v="23144"/>
    <n v="0"/>
  </r>
  <r>
    <x v="5"/>
    <d v="2021-07-16T00:00:00"/>
    <x v="42"/>
    <n v="0"/>
    <n v="0"/>
    <n v="0"/>
    <n v="0"/>
    <n v="22968"/>
    <n v="665298.70999999985"/>
    <m/>
    <n v="-22968"/>
    <n v="-22968"/>
  </r>
  <r>
    <x v="15"/>
    <d v="2021-07-19T00:00:00"/>
    <x v="25"/>
    <n v="0"/>
    <n v="0"/>
    <n v="0"/>
    <n v="0"/>
    <n v="10000"/>
    <n v="655298.70999999985"/>
    <m/>
    <n v="-10000"/>
    <n v="-10000"/>
  </r>
  <r>
    <x v="15"/>
    <d v="2021-08-02T00:00:00"/>
    <x v="25"/>
    <n v="0"/>
    <n v="0"/>
    <n v="0"/>
    <n v="0"/>
    <n v="7500"/>
    <n v="647798.70999999985"/>
    <m/>
    <n v="-7500"/>
    <n v="-7500"/>
  </r>
  <r>
    <x v="3"/>
    <d v="2021-08-10T00:00:00"/>
    <x v="25"/>
    <n v="0"/>
    <n v="0"/>
    <n v="0"/>
    <n v="0"/>
    <n v="20000"/>
    <n v="627798.70999999985"/>
    <m/>
    <n v="-20000"/>
    <n v="-20000"/>
  </r>
  <r>
    <x v="3"/>
    <d v="2021-08-10T00:00:00"/>
    <x v="25"/>
    <n v="0"/>
    <n v="0"/>
    <n v="0"/>
    <n v="0"/>
    <n v="19600"/>
    <n v="608198.70999999985"/>
    <m/>
    <n v="-19600"/>
    <n v="-19600"/>
  </r>
  <r>
    <x v="0"/>
    <d v="2021-08-17T00:00:00"/>
    <x v="43"/>
    <n v="0"/>
    <n v="0"/>
    <n v="0"/>
    <n v="0"/>
    <n v="25483"/>
    <n v="582715.70999999985"/>
    <m/>
    <n v="-25483"/>
    <n v="-25483"/>
  </r>
  <r>
    <x v="5"/>
    <d v="2021-08-17T00:00:00"/>
    <x v="44"/>
    <n v="23010"/>
    <n v="4832.1000000000004"/>
    <n v="27842.1"/>
    <n v="0"/>
    <n v="24390.6"/>
    <n v="558325.10999999987"/>
    <m/>
    <n v="-24390.6"/>
    <n v="3451.5"/>
  </r>
  <r>
    <x v="1"/>
    <d v="2021-08-10T00:00:00"/>
    <x v="45"/>
    <n v="35973"/>
    <n v="0"/>
    <n v="35973"/>
    <n v="0"/>
    <n v="32375.7"/>
    <n v="525949.40999999992"/>
    <m/>
    <n v="-32375.7"/>
    <n v="3597.2999999999993"/>
  </r>
  <r>
    <x v="1"/>
    <d v="2021-08-20T00:00:00"/>
    <x v="46"/>
    <n v="0"/>
    <n v="0"/>
    <n v="0"/>
    <n v="0"/>
    <n v="253998.01"/>
    <n v="271951.39999999991"/>
    <m/>
    <n v="-253998.01"/>
    <n v="-253998.01"/>
  </r>
  <r>
    <x v="1"/>
    <d v="2021-08-25T00:00:00"/>
    <x v="41"/>
    <n v="0"/>
    <n v="0"/>
    <n v="0"/>
    <n v="7252.89"/>
    <n v="0"/>
    <n v="279204.28999999992"/>
    <m/>
    <n v="7252.89"/>
    <n v="0"/>
  </r>
  <r>
    <x v="13"/>
    <d v="2021-08-28T00:00:00"/>
    <x v="29"/>
    <n v="0"/>
    <n v="0"/>
    <n v="0"/>
    <n v="0"/>
    <n v="50000"/>
    <n v="229204.28999999992"/>
    <m/>
    <n v="-50000"/>
    <n v="-50000"/>
  </r>
  <r>
    <x v="1"/>
    <d v="2021-09-03T00:00:00"/>
    <x v="47"/>
    <n v="0"/>
    <n v="0"/>
    <n v="0"/>
    <n v="0"/>
    <n v="7000"/>
    <n v="222204.28999999992"/>
    <m/>
    <n v="-7000"/>
    <n v="-7000"/>
  </r>
  <r>
    <x v="8"/>
    <d v="2021-09-04T00:00:00"/>
    <x v="48"/>
    <n v="0"/>
    <n v="0"/>
    <n v="0"/>
    <n v="0"/>
    <n v="27000"/>
    <n v="195204.28999999992"/>
    <m/>
    <n v="-27000"/>
    <n v="-27000"/>
  </r>
  <r>
    <x v="8"/>
    <d v="2021-09-04T00:00:00"/>
    <x v="49"/>
    <n v="0"/>
    <n v="0"/>
    <n v="0"/>
    <n v="0"/>
    <n v="13685"/>
    <n v="181519.28999999992"/>
    <m/>
    <n v="-13685"/>
    <n v="-13685"/>
  </r>
  <r>
    <x v="8"/>
    <d v="2021-08-13T00:00:00"/>
    <x v="25"/>
    <n v="0"/>
    <n v="0"/>
    <n v="0"/>
    <n v="0"/>
    <n v="15000"/>
    <n v="166519.28999999992"/>
    <m/>
    <n v="-15000"/>
    <n v="-15000"/>
  </r>
  <r>
    <x v="6"/>
    <d v="2021-09-13T00:00:00"/>
    <x v="50"/>
    <n v="0"/>
    <n v="0"/>
    <n v="0"/>
    <n v="0"/>
    <n v="18260"/>
    <n v="148259.28999999992"/>
    <m/>
    <n v="-18260"/>
    <n v="-1826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  <r>
    <x v="16"/>
    <m/>
    <x v="40"/>
    <m/>
    <m/>
    <m/>
    <m/>
    <m/>
    <n v="148259.28999999992"/>
    <m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2">
  <r>
    <x v="0"/>
    <x v="0"/>
    <s v="X.31330492"/>
    <m/>
    <x v="0"/>
    <n v="712"/>
    <n v="0"/>
    <n v="712"/>
    <n v="712"/>
    <n v="1"/>
  </r>
  <r>
    <x v="1"/>
    <x v="0"/>
    <s v="X.31330494"/>
    <m/>
    <x v="0"/>
    <n v="520"/>
    <n v="0"/>
    <n v="520"/>
    <n v="1232"/>
    <n v="1"/>
  </r>
  <r>
    <x v="2"/>
    <x v="0"/>
    <s v="X.31330495"/>
    <m/>
    <x v="0"/>
    <n v="176"/>
    <n v="0"/>
    <n v="176"/>
    <n v="1408"/>
    <n v="1"/>
  </r>
  <r>
    <x v="3"/>
    <x v="1"/>
    <s v="X.31330497"/>
    <m/>
    <x v="1"/>
    <n v="1566"/>
    <n v="0"/>
    <n v="1566"/>
    <n v="2974"/>
    <n v="1"/>
  </r>
  <r>
    <x v="4"/>
    <x v="2"/>
    <s v="X.31330498"/>
    <m/>
    <x v="1"/>
    <n v="1080"/>
    <n v="0"/>
    <n v="1080"/>
    <n v="4054"/>
    <n v="1"/>
  </r>
  <r>
    <x v="5"/>
    <x v="2"/>
    <s v="X.31330499"/>
    <m/>
    <x v="1"/>
    <n v="1296"/>
    <n v="0"/>
    <n v="1296"/>
    <n v="5350"/>
    <n v="1"/>
  </r>
  <r>
    <x v="6"/>
    <x v="0"/>
    <s v="X.31330500"/>
    <m/>
    <x v="0"/>
    <n v="120"/>
    <n v="0"/>
    <n v="120"/>
    <n v="5470"/>
    <n v="1"/>
  </r>
  <r>
    <x v="7"/>
    <x v="3"/>
    <s v="X.68362300"/>
    <m/>
    <x v="2"/>
    <n v="33900"/>
    <n v="0"/>
    <n v="33900"/>
    <n v="39370"/>
    <n v="1"/>
  </r>
  <r>
    <x v="8"/>
    <x v="4"/>
    <s v="X.68362303"/>
    <m/>
    <x v="3"/>
    <n v="46720"/>
    <n v="0"/>
    <n v="46720"/>
    <n v="86090"/>
    <n v="1"/>
  </r>
  <r>
    <x v="3"/>
    <x v="2"/>
    <s v="X.53473714"/>
    <m/>
    <x v="1"/>
    <n v="1512"/>
    <n v="0"/>
    <n v="1512"/>
    <n v="87602"/>
    <n v="1"/>
  </r>
  <r>
    <x v="7"/>
    <x v="2"/>
    <s v="X.53473715"/>
    <m/>
    <x v="1"/>
    <n v="2214"/>
    <n v="0"/>
    <n v="2214"/>
    <n v="89816"/>
    <n v="1"/>
  </r>
  <r>
    <x v="9"/>
    <x v="2"/>
    <s v="X.53473716"/>
    <m/>
    <x v="1"/>
    <n v="450"/>
    <n v="0"/>
    <n v="450"/>
    <n v="90266"/>
    <n v="1"/>
  </r>
  <r>
    <x v="9"/>
    <x v="2"/>
    <s v="X.53473717"/>
    <m/>
    <x v="1"/>
    <n v="2052"/>
    <n v="0"/>
    <n v="2052"/>
    <n v="92318"/>
    <n v="1"/>
  </r>
  <r>
    <x v="10"/>
    <x v="2"/>
    <s v="X.53473718"/>
    <m/>
    <x v="1"/>
    <n v="1692"/>
    <n v="0"/>
    <n v="1692"/>
    <n v="94010"/>
    <n v="1"/>
  </r>
  <r>
    <x v="10"/>
    <x v="1"/>
    <s v="X.53473719"/>
    <m/>
    <x v="1"/>
    <n v="414"/>
    <n v="0"/>
    <n v="414"/>
    <n v="94424"/>
    <n v="1"/>
  </r>
  <r>
    <x v="11"/>
    <x v="5"/>
    <s v="X.68362316"/>
    <m/>
    <x v="3"/>
    <n v="4800"/>
    <n v="0"/>
    <n v="4800"/>
    <n v="99224"/>
    <n v="2"/>
  </r>
  <r>
    <x v="12"/>
    <x v="3"/>
    <s v="X.68362320"/>
    <m/>
    <x v="2"/>
    <n v="20300"/>
    <n v="0"/>
    <n v="20300"/>
    <n v="119524"/>
    <n v="2"/>
  </r>
  <r>
    <x v="13"/>
    <x v="5"/>
    <s v="Promo anterior"/>
    <m/>
    <x v="3"/>
    <n v="1600"/>
    <n v="0"/>
    <n v="1600"/>
    <n v="121124"/>
    <n v="2"/>
  </r>
  <r>
    <x v="14"/>
    <x v="3"/>
    <s v="X.68362330"/>
    <m/>
    <x v="3"/>
    <n v="5580"/>
    <n v="0"/>
    <n v="5580"/>
    <n v="126704"/>
    <n v="2"/>
  </r>
  <r>
    <x v="15"/>
    <x v="6"/>
    <s v="X.53473721 Hilado Azul"/>
    <m/>
    <x v="4"/>
    <n v="1232"/>
    <n v="0"/>
    <n v="1232"/>
    <n v="127936"/>
    <n v="2"/>
  </r>
  <r>
    <x v="16"/>
    <x v="7"/>
    <s v="X.68362324"/>
    <m/>
    <x v="3"/>
    <n v="22244.5"/>
    <n v="0"/>
    <n v="22244.5"/>
    <n v="150180.5"/>
    <n v="2"/>
  </r>
  <r>
    <x v="16"/>
    <x v="7"/>
    <s v="X.68362325"/>
    <m/>
    <x v="3"/>
    <n v="3238.5"/>
    <n v="0"/>
    <n v="3238.5"/>
    <n v="153419"/>
    <n v="2"/>
  </r>
  <r>
    <x v="17"/>
    <x v="8"/>
    <s v="X.68362295"/>
    <m/>
    <x v="3"/>
    <n v="4200"/>
    <n v="0"/>
    <n v="4200"/>
    <n v="157619"/>
    <n v="1"/>
  </r>
  <r>
    <x v="15"/>
    <x v="2"/>
    <s v="X.53473722"/>
    <m/>
    <x v="3"/>
    <n v="720"/>
    <n v="0"/>
    <n v="720"/>
    <n v="158339"/>
    <n v="2"/>
  </r>
  <r>
    <x v="18"/>
    <x v="0"/>
    <s v="X.53473723"/>
    <m/>
    <x v="0"/>
    <n v="480"/>
    <n v="0"/>
    <n v="480"/>
    <n v="158819"/>
    <n v="2"/>
  </r>
  <r>
    <x v="13"/>
    <x v="0"/>
    <s v="X.53473724"/>
    <m/>
    <x v="4"/>
    <n v="11500"/>
    <n v="0"/>
    <n v="11500"/>
    <n v="170319"/>
    <n v="2"/>
  </r>
  <r>
    <x v="16"/>
    <x v="0"/>
    <s v="X.53473725"/>
    <m/>
    <x v="0"/>
    <n v="208"/>
    <n v="0"/>
    <n v="208"/>
    <n v="170527"/>
    <n v="2"/>
  </r>
  <r>
    <x v="14"/>
    <x v="0"/>
    <s v="X.53473726"/>
    <m/>
    <x v="0"/>
    <n v="216"/>
    <n v="0"/>
    <n v="216"/>
    <n v="170743"/>
    <n v="2"/>
  </r>
  <r>
    <x v="14"/>
    <x v="1"/>
    <s v="X.53473727"/>
    <m/>
    <x v="1"/>
    <n v="558"/>
    <n v="0"/>
    <n v="558"/>
    <n v="171301"/>
    <n v="2"/>
  </r>
  <r>
    <x v="19"/>
    <x v="0"/>
    <s v="X.53473728"/>
    <m/>
    <x v="4"/>
    <n v="7850"/>
    <n v="0"/>
    <n v="7850"/>
    <n v="179151"/>
    <n v="2"/>
  </r>
  <r>
    <x v="19"/>
    <x v="0"/>
    <s v="X.53473729"/>
    <m/>
    <x v="4"/>
    <n v="3560"/>
    <n v="0"/>
    <n v="3560"/>
    <n v="182711"/>
    <n v="2"/>
  </r>
  <r>
    <x v="20"/>
    <x v="8"/>
    <s v="X.68362340"/>
    <m/>
    <x v="3"/>
    <n v="20870"/>
    <n v="0"/>
    <n v="20870"/>
    <n v="203581"/>
    <n v="2"/>
  </r>
  <r>
    <x v="21"/>
    <x v="0"/>
    <s v="X.53473730"/>
    <m/>
    <x v="0"/>
    <n v="120"/>
    <n v="0"/>
    <n v="120"/>
    <n v="203701"/>
    <n v="2"/>
  </r>
  <r>
    <x v="22"/>
    <x v="0"/>
    <s v="X.53473733"/>
    <m/>
    <x v="0"/>
    <n v="20"/>
    <n v="0"/>
    <n v="20"/>
    <n v="203721"/>
    <n v="2"/>
  </r>
  <r>
    <x v="20"/>
    <x v="0"/>
    <s v="X.53473734"/>
    <m/>
    <x v="0"/>
    <n v="756"/>
    <n v="0"/>
    <n v="756"/>
    <n v="204477"/>
    <n v="2"/>
  </r>
  <r>
    <x v="20"/>
    <x v="3"/>
    <s v="X.68362341"/>
    <m/>
    <x v="2"/>
    <n v="18900"/>
    <n v="0"/>
    <n v="18900"/>
    <n v="223377"/>
    <n v="2"/>
  </r>
  <r>
    <x v="23"/>
    <x v="9"/>
    <s v="X.68362343"/>
    <m/>
    <x v="5"/>
    <n v="66880"/>
    <n v="0"/>
    <n v="66880"/>
    <n v="290257"/>
    <n v="3"/>
  </r>
  <r>
    <x v="20"/>
    <x v="0"/>
    <s v="X.53473736"/>
    <m/>
    <x v="0"/>
    <n v="104"/>
    <n v="0"/>
    <n v="104"/>
    <n v="290361"/>
    <n v="2"/>
  </r>
  <r>
    <x v="24"/>
    <x v="5"/>
    <s v="X.68362345"/>
    <m/>
    <x v="3"/>
    <n v="6180"/>
    <n v="0"/>
    <n v="6180"/>
    <n v="296541"/>
    <n v="3"/>
  </r>
  <r>
    <x v="24"/>
    <x v="0"/>
    <s v="X.53473737"/>
    <m/>
    <x v="0"/>
    <n v="630"/>
    <n v="0"/>
    <n v="630"/>
    <n v="297171"/>
    <n v="3"/>
  </r>
  <r>
    <x v="25"/>
    <x v="2"/>
    <s v="X.53473738"/>
    <m/>
    <x v="1"/>
    <n v="4440"/>
    <n v="0"/>
    <n v="4440"/>
    <n v="301611"/>
    <n v="3"/>
  </r>
  <r>
    <x v="26"/>
    <x v="10"/>
    <s v="X.53473739"/>
    <m/>
    <x v="1"/>
    <n v="3072"/>
    <n v="0"/>
    <n v="3072"/>
    <n v="304683"/>
    <n v="3"/>
  </r>
  <r>
    <x v="26"/>
    <x v="10"/>
    <s v="X.53473740"/>
    <m/>
    <x v="6"/>
    <n v="9000"/>
    <n v="0"/>
    <n v="9000"/>
    <n v="313683"/>
    <n v="3"/>
  </r>
  <r>
    <x v="27"/>
    <x v="11"/>
    <s v="X.26114752 "/>
    <m/>
    <x v="3"/>
    <n v="23730"/>
    <n v="0"/>
    <n v="23730"/>
    <n v="337413"/>
    <n v="3"/>
  </r>
  <r>
    <x v="28"/>
    <x v="12"/>
    <s v="X.26114753"/>
    <m/>
    <x v="2"/>
    <n v="30310"/>
    <n v="0"/>
    <n v="30310"/>
    <n v="367723"/>
    <n v="3"/>
  </r>
  <r>
    <x v="29"/>
    <x v="13"/>
    <s v="X.26114760"/>
    <m/>
    <x v="2"/>
    <n v="65400"/>
    <n v="0"/>
    <n v="65400"/>
    <n v="433123"/>
    <n v="3"/>
  </r>
  <r>
    <x v="26"/>
    <x v="10"/>
    <s v="X.53473741"/>
    <m/>
    <x v="1"/>
    <n v="736"/>
    <n v="0"/>
    <n v="736"/>
    <n v="433859"/>
    <n v="3"/>
  </r>
  <r>
    <x v="26"/>
    <x v="0"/>
    <s v="X.53473742"/>
    <m/>
    <x v="0"/>
    <n v="520"/>
    <n v="0"/>
    <n v="520"/>
    <n v="434379"/>
    <n v="3"/>
  </r>
  <r>
    <x v="26"/>
    <x v="0"/>
    <s v="X.53473742"/>
    <m/>
    <x v="7"/>
    <n v="288"/>
    <n v="0"/>
    <n v="288"/>
    <n v="434667"/>
    <n v="3"/>
  </r>
  <r>
    <x v="29"/>
    <x v="14"/>
    <s v="X.53473743"/>
    <m/>
    <x v="1"/>
    <n v="735"/>
    <n v="0"/>
    <n v="735"/>
    <n v="435402"/>
    <n v="3"/>
  </r>
  <r>
    <x v="30"/>
    <x v="2"/>
    <s v="X.53473744"/>
    <m/>
    <x v="1"/>
    <n v="1704"/>
    <n v="0"/>
    <n v="1704"/>
    <n v="437106"/>
    <n v="3"/>
  </r>
  <r>
    <x v="30"/>
    <x v="0"/>
    <s v="X.53473746"/>
    <m/>
    <x v="0"/>
    <n v="110"/>
    <n v="0"/>
    <n v="110"/>
    <n v="437216"/>
    <n v="3"/>
  </r>
  <r>
    <x v="31"/>
    <x v="11"/>
    <s v="X.26114771"/>
    <m/>
    <x v="3"/>
    <n v="311437.5"/>
    <n v="-127500"/>
    <n v="183937.5"/>
    <n v="621153.5"/>
    <n v="3"/>
  </r>
  <r>
    <x v="32"/>
    <x v="0"/>
    <s v="X.53473748"/>
    <m/>
    <x v="0"/>
    <n v="100"/>
    <n v="0"/>
    <n v="100"/>
    <n v="621253.5"/>
    <n v="3"/>
  </r>
  <r>
    <x v="31"/>
    <x v="0"/>
    <s v="X.53473750"/>
    <m/>
    <x v="0"/>
    <n v="400"/>
    <n v="0"/>
    <n v="400"/>
    <n v="621653.5"/>
    <n v="3"/>
  </r>
  <r>
    <x v="32"/>
    <x v="14"/>
    <s v="X.53473749"/>
    <m/>
    <x v="1"/>
    <n v="1740"/>
    <n v="0"/>
    <n v="1740"/>
    <n v="623393.5"/>
    <n v="3"/>
  </r>
  <r>
    <x v="33"/>
    <x v="2"/>
    <s v="X.53473747"/>
    <m/>
    <x v="1"/>
    <n v="7368"/>
    <n v="0"/>
    <n v="7368"/>
    <n v="630761.5"/>
    <n v="3"/>
  </r>
  <r>
    <x v="33"/>
    <x v="15"/>
    <s v="X.26114772"/>
    <m/>
    <x v="3"/>
    <n v="5580"/>
    <n v="0"/>
    <n v="5580"/>
    <n v="636341.5"/>
    <n v="3"/>
  </r>
  <r>
    <x v="34"/>
    <x v="10"/>
    <s v="X.35832153"/>
    <m/>
    <x v="1"/>
    <n v="6120"/>
    <m/>
    <n v="6120"/>
    <n v="642461.5"/>
    <n v="3"/>
  </r>
  <r>
    <x v="35"/>
    <x v="16"/>
    <m/>
    <m/>
    <x v="8"/>
    <m/>
    <m/>
    <n v="0"/>
    <n v="642461.5"/>
    <n v="1"/>
  </r>
  <r>
    <x v="34"/>
    <x v="5"/>
    <s v="X.26114779"/>
    <m/>
    <x v="3"/>
    <n v="26200"/>
    <m/>
    <n v="26200"/>
    <n v="668661.5"/>
    <n v="3"/>
  </r>
  <r>
    <x v="34"/>
    <x v="12"/>
    <s v="X.26114781"/>
    <m/>
    <x v="3"/>
    <n v="20480"/>
    <m/>
    <n v="20480"/>
    <n v="689141.5"/>
    <n v="3"/>
  </r>
  <r>
    <x v="36"/>
    <x v="8"/>
    <s v="X.26114783"/>
    <m/>
    <x v="3"/>
    <n v="3480"/>
    <m/>
    <n v="3480"/>
    <n v="692621.5"/>
    <n v="3"/>
  </r>
  <r>
    <x v="34"/>
    <x v="4"/>
    <s v="X.26114784"/>
    <m/>
    <x v="3"/>
    <n v="44660"/>
    <m/>
    <n v="44660"/>
    <n v="737281.5"/>
    <n v="3"/>
  </r>
  <r>
    <x v="37"/>
    <x v="4"/>
    <s v="X.26114787"/>
    <m/>
    <x v="3"/>
    <n v="136800"/>
    <m/>
    <n v="136800"/>
    <n v="874081.5"/>
    <n v="3"/>
  </r>
  <r>
    <x v="36"/>
    <x v="0"/>
    <s v="X.35832154"/>
    <m/>
    <x v="0"/>
    <n v="410"/>
    <n v="0"/>
    <n v="410"/>
    <n v="874491.5"/>
    <n v="3"/>
  </r>
  <r>
    <x v="38"/>
    <x v="0"/>
    <s v="X.35832155"/>
    <m/>
    <x v="0"/>
    <n v="210"/>
    <n v="0"/>
    <n v="210"/>
    <n v="874701.5"/>
    <n v="3"/>
  </r>
  <r>
    <x v="39"/>
    <x v="2"/>
    <s v="X.35832156"/>
    <m/>
    <x v="1"/>
    <n v="2328"/>
    <m/>
    <n v="2328"/>
    <n v="877029.5"/>
    <n v="3"/>
  </r>
  <r>
    <x v="37"/>
    <x v="0"/>
    <s v="X.35832157"/>
    <m/>
    <x v="7"/>
    <n v="129"/>
    <m/>
    <n v="129"/>
    <n v="877158.5"/>
    <n v="3"/>
  </r>
  <r>
    <x v="40"/>
    <x v="2"/>
    <s v="X.35832158"/>
    <m/>
    <x v="1"/>
    <n v="1968"/>
    <m/>
    <n v="1968"/>
    <n v="879126.5"/>
    <n v="3"/>
  </r>
  <r>
    <x v="40"/>
    <x v="0"/>
    <s v="X.35832159"/>
    <m/>
    <x v="1"/>
    <n v="944"/>
    <n v="0"/>
    <n v="944"/>
    <n v="880070.5"/>
    <n v="3"/>
  </r>
  <r>
    <x v="41"/>
    <x v="17"/>
    <s v="X.26114792"/>
    <m/>
    <x v="3"/>
    <n v="29622.5"/>
    <m/>
    <n v="29622.5"/>
    <n v="909693"/>
    <n v="3"/>
  </r>
  <r>
    <x v="22"/>
    <x v="18"/>
    <s v="X.68362337 "/>
    <m/>
    <x v="3"/>
    <n v="77055.929999999993"/>
    <m/>
    <n v="77055.929999999993"/>
    <n v="986748.92999999993"/>
    <n v="2"/>
  </r>
  <r>
    <x v="41"/>
    <x v="19"/>
    <s v="X.26114796"/>
    <m/>
    <x v="3"/>
    <n v="50915.7"/>
    <n v="-16800"/>
    <n v="34115.699999999997"/>
    <n v="1020864.6299999999"/>
    <n v="3"/>
  </r>
  <r>
    <x v="41"/>
    <x v="20"/>
    <s v="X.26114795"/>
    <m/>
    <x v="3"/>
    <n v="34240"/>
    <m/>
    <n v="34240"/>
    <n v="1055104.6299999999"/>
    <n v="3"/>
  </r>
  <r>
    <x v="37"/>
    <x v="8"/>
    <s v="X.26114789"/>
    <m/>
    <x v="3"/>
    <n v="2420"/>
    <m/>
    <n v="2420"/>
    <n v="1057524.6299999999"/>
    <n v="3"/>
  </r>
  <r>
    <x v="42"/>
    <x v="7"/>
    <s v="X.26114765"/>
    <m/>
    <x v="3"/>
    <n v="1521.5"/>
    <m/>
    <n v="1521.5"/>
    <n v="1059046.1299999999"/>
    <n v="3"/>
  </r>
  <r>
    <x v="43"/>
    <x v="7"/>
    <s v="F.639"/>
    <m/>
    <x v="3"/>
    <n v="82807.199999999997"/>
    <n v="-82807.199999999997"/>
    <n v="0"/>
    <n v="1059046.1299999999"/>
    <n v="3"/>
  </r>
  <r>
    <x v="44"/>
    <x v="7"/>
    <s v="X.26114798"/>
    <m/>
    <x v="3"/>
    <n v="34324.800000000003"/>
    <n v="-15584.8"/>
    <n v="18740.000000000004"/>
    <n v="1077786.1299999999"/>
    <n v="3"/>
  </r>
  <r>
    <x v="45"/>
    <x v="3"/>
    <s v="X.26114800"/>
    <m/>
    <x v="3"/>
    <n v="16910"/>
    <m/>
    <n v="16910"/>
    <n v="1094696.1299999999"/>
    <n v="4"/>
  </r>
  <r>
    <x v="46"/>
    <x v="21"/>
    <s v="X.26114802"/>
    <m/>
    <x v="3"/>
    <n v="7260"/>
    <m/>
    <n v="7260"/>
    <n v="1101956.1299999999"/>
    <n v="4"/>
  </r>
  <r>
    <x v="45"/>
    <x v="22"/>
    <s v="X.26114801"/>
    <m/>
    <x v="9"/>
    <n v="5000"/>
    <m/>
    <n v="5000"/>
    <n v="1106956.1299999999"/>
    <n v="4"/>
  </r>
  <r>
    <x v="41"/>
    <x v="10"/>
    <s v="X.35832162"/>
    <m/>
    <x v="1"/>
    <n v="5568"/>
    <m/>
    <n v="5568"/>
    <n v="1112524.1299999999"/>
    <n v="3"/>
  </r>
  <r>
    <x v="44"/>
    <x v="10"/>
    <s v="X.35832163"/>
    <m/>
    <x v="1"/>
    <n v="4920"/>
    <m/>
    <n v="4920"/>
    <n v="1117444.1299999999"/>
    <n v="3"/>
  </r>
  <r>
    <x v="44"/>
    <x v="10"/>
    <s v="X.35832164"/>
    <m/>
    <x v="1"/>
    <n v="576"/>
    <n v="0"/>
    <n v="576"/>
    <n v="1118020.1299999999"/>
    <n v="3"/>
  </r>
  <r>
    <x v="46"/>
    <x v="0"/>
    <s v="X.35832165"/>
    <m/>
    <x v="4"/>
    <n v="15000"/>
    <n v="0"/>
    <n v="15000"/>
    <n v="1133020.1299999999"/>
    <n v="4"/>
  </r>
  <r>
    <x v="47"/>
    <x v="4"/>
    <s v="X.26114807 Devolucion"/>
    <m/>
    <x v="3"/>
    <n v="-2880"/>
    <m/>
    <n v="-2880"/>
    <n v="1130140.1299999999"/>
    <n v="4"/>
  </r>
  <r>
    <x v="47"/>
    <x v="7"/>
    <s v="X.26114804"/>
    <m/>
    <x v="3"/>
    <n v="52596.5"/>
    <n v="-29524"/>
    <n v="23072.5"/>
    <n v="1153212.6299999999"/>
    <n v="4"/>
  </r>
  <r>
    <x v="47"/>
    <x v="7"/>
    <s v="X.26114806"/>
    <m/>
    <x v="3"/>
    <n v="18260"/>
    <n v="0"/>
    <n v="18260"/>
    <n v="1171472.6299999999"/>
    <n v="4"/>
  </r>
  <r>
    <x v="46"/>
    <x v="5"/>
    <s v="X.26114805"/>
    <m/>
    <x v="3"/>
    <n v="1600"/>
    <m/>
    <n v="1600"/>
    <n v="1173072.6299999999"/>
    <n v="4"/>
  </r>
  <r>
    <x v="47"/>
    <x v="0"/>
    <s v="X.35832167"/>
    <m/>
    <x v="1"/>
    <n v="200"/>
    <m/>
    <n v="200"/>
    <n v="1173272.6299999999"/>
    <n v="4"/>
  </r>
  <r>
    <x v="47"/>
    <x v="2"/>
    <s v="X.35832168"/>
    <m/>
    <x v="1"/>
    <n v="2424"/>
    <m/>
    <n v="2424"/>
    <n v="1175696.6299999999"/>
    <n v="4"/>
  </r>
  <r>
    <x v="48"/>
    <x v="2"/>
    <s v="X.35832169"/>
    <m/>
    <x v="1"/>
    <n v="912"/>
    <m/>
    <n v="912"/>
    <n v="1176608.6299999999"/>
    <n v="4"/>
  </r>
  <r>
    <x v="48"/>
    <x v="10"/>
    <s v="X.35832170"/>
    <m/>
    <x v="6"/>
    <n v="20160"/>
    <m/>
    <n v="20160"/>
    <n v="1196768.6299999999"/>
    <n v="4"/>
  </r>
  <r>
    <x v="48"/>
    <x v="7"/>
    <s v="X.26114809"/>
    <m/>
    <x v="3"/>
    <n v="92933.2"/>
    <n v="-59374.7"/>
    <n v="33558.5"/>
    <n v="1230327.1299999999"/>
    <n v="4"/>
  </r>
  <r>
    <x v="48"/>
    <x v="7"/>
    <s v="X.26114810"/>
    <m/>
    <x v="3"/>
    <n v="73802.399999999994"/>
    <n v="-46754.400000000001"/>
    <n v="27047.999999999993"/>
    <n v="1257375.1299999999"/>
    <n v="4"/>
  </r>
  <r>
    <x v="49"/>
    <x v="0"/>
    <s v="X.35832172"/>
    <m/>
    <x v="0"/>
    <n v="350"/>
    <n v="0"/>
    <n v="350"/>
    <n v="1257725.1299999999"/>
    <n v="4"/>
  </r>
  <r>
    <x v="49"/>
    <x v="23"/>
    <s v="X.35832173"/>
    <m/>
    <x v="1"/>
    <n v="1977"/>
    <n v="0"/>
    <n v="1977"/>
    <n v="1259702.1299999999"/>
    <n v="4"/>
  </r>
  <r>
    <x v="50"/>
    <x v="0"/>
    <s v="X.35832174"/>
    <m/>
    <x v="0"/>
    <n v="250"/>
    <m/>
    <n v="250"/>
    <n v="1259952.1299999999"/>
    <n v="4"/>
  </r>
  <r>
    <x v="51"/>
    <x v="0"/>
    <s v="x.35832175"/>
    <m/>
    <x v="4"/>
    <n v="17750"/>
    <m/>
    <n v="17750"/>
    <n v="1277702.1299999999"/>
    <n v="4"/>
  </r>
  <r>
    <x v="52"/>
    <x v="23"/>
    <s v="x.35832176"/>
    <m/>
    <x v="1"/>
    <n v="7259"/>
    <m/>
    <n v="7259"/>
    <n v="1284961.1299999999"/>
    <n v="4"/>
  </r>
  <r>
    <x v="52"/>
    <x v="8"/>
    <s v="X.26114819"/>
    <m/>
    <x v="3"/>
    <n v="8540"/>
    <m/>
    <n v="8540"/>
    <n v="1293501.1299999999"/>
    <n v="4"/>
  </r>
  <r>
    <x v="53"/>
    <x v="9"/>
    <s v="X.26114818"/>
    <m/>
    <x v="3"/>
    <n v="8180"/>
    <n v="0"/>
    <n v="8180"/>
    <n v="1301681.1299999999"/>
    <n v="4"/>
  </r>
  <r>
    <x v="54"/>
    <x v="0"/>
    <s v="X.35832177"/>
    <m/>
    <x v="4"/>
    <n v="-2260"/>
    <n v="0"/>
    <n v="-2260"/>
    <n v="1299421.1299999999"/>
    <n v="4"/>
  </r>
  <r>
    <x v="55"/>
    <x v="7"/>
    <s v="X.26114820"/>
    <m/>
    <x v="3"/>
    <n v="-3220"/>
    <m/>
    <n v="-3220"/>
    <n v="1296201.1299999999"/>
    <n v="4"/>
  </r>
  <r>
    <x v="55"/>
    <x v="3"/>
    <s v="X.26114821"/>
    <m/>
    <x v="2"/>
    <n v="22190"/>
    <m/>
    <n v="22190"/>
    <n v="1318391.1299999999"/>
    <n v="4"/>
  </r>
  <r>
    <x v="53"/>
    <x v="23"/>
    <s v="X.35832178"/>
    <m/>
    <x v="1"/>
    <n v="3764"/>
    <m/>
    <n v="3764"/>
    <n v="1322155.1299999999"/>
    <n v="4"/>
  </r>
  <r>
    <x v="53"/>
    <x v="10"/>
    <s v="X.35832179"/>
    <m/>
    <x v="6"/>
    <n v="27720"/>
    <m/>
    <n v="27720"/>
    <n v="1349875.13"/>
    <n v="4"/>
  </r>
  <r>
    <x v="56"/>
    <x v="7"/>
    <s v="X.26114828"/>
    <m/>
    <x v="3"/>
    <n v="77202.2"/>
    <n v="-48908.2"/>
    <n v="28294"/>
    <n v="1378169.13"/>
    <n v="4"/>
  </r>
  <r>
    <x v="57"/>
    <x v="7"/>
    <s v="X.26114827"/>
    <m/>
    <x v="3"/>
    <n v="178959.8"/>
    <n v="-204284.3"/>
    <n v="-25324.5"/>
    <n v="1352844.63"/>
    <n v="4"/>
  </r>
  <r>
    <x v="53"/>
    <x v="9"/>
    <s v="Devolucion"/>
    <m/>
    <x v="5"/>
    <n v="-66880"/>
    <n v="0"/>
    <n v="-66880"/>
    <n v="1285964.6299999999"/>
    <n v="4"/>
  </r>
  <r>
    <x v="57"/>
    <x v="9"/>
    <s v="X.26114825"/>
    <m/>
    <x v="3"/>
    <n v="13440"/>
    <n v="0"/>
    <n v="13440"/>
    <n v="1299404.6299999999"/>
    <n v="4"/>
  </r>
  <r>
    <x v="57"/>
    <x v="20"/>
    <s v="X.26114826"/>
    <m/>
    <x v="3"/>
    <n v="16060"/>
    <n v="0"/>
    <n v="16060"/>
    <n v="1315464.6299999999"/>
    <n v="4"/>
  </r>
  <r>
    <x v="56"/>
    <x v="4"/>
    <s v="X.26114831 Devolucion"/>
    <m/>
    <x v="3"/>
    <n v="-5760"/>
    <n v="0"/>
    <n v="-5760"/>
    <n v="1309704.6299999999"/>
    <n v="4"/>
  </r>
  <r>
    <x v="56"/>
    <x v="15"/>
    <s v="X.26114830"/>
    <m/>
    <x v="3"/>
    <n v="5580"/>
    <m/>
    <n v="5580"/>
    <n v="1315284.6299999999"/>
    <n v="4"/>
  </r>
  <r>
    <x v="52"/>
    <x v="24"/>
    <s v="X.26114817"/>
    <m/>
    <x v="3"/>
    <n v="6480"/>
    <n v="0"/>
    <n v="6480"/>
    <n v="1321764.6299999999"/>
    <n v="4"/>
  </r>
  <r>
    <x v="57"/>
    <x v="10"/>
    <s v="X.35832180"/>
    <m/>
    <x v="1"/>
    <n v="2760"/>
    <m/>
    <n v="2760"/>
    <n v="1324524.6299999999"/>
    <n v="4"/>
  </r>
  <r>
    <x v="57"/>
    <x v="10"/>
    <s v="X.35832181"/>
    <m/>
    <x v="1"/>
    <n v="4176"/>
    <m/>
    <n v="4176"/>
    <n v="1328700.6299999999"/>
    <n v="4"/>
  </r>
  <r>
    <x v="56"/>
    <x v="0"/>
    <s v="X.35832182"/>
    <m/>
    <x v="0"/>
    <n v="960"/>
    <m/>
    <n v="960"/>
    <n v="1329660.6299999999"/>
    <n v="4"/>
  </r>
  <r>
    <x v="56"/>
    <x v="23"/>
    <s v="X.35832183"/>
    <m/>
    <x v="1"/>
    <n v="5933"/>
    <n v="0"/>
    <n v="5933"/>
    <n v="1335593.6299999999"/>
    <n v="4"/>
  </r>
  <r>
    <x v="58"/>
    <x v="10"/>
    <s v="X.35832184"/>
    <m/>
    <x v="1"/>
    <n v="2160"/>
    <m/>
    <n v="2160"/>
    <n v="1337753.6299999999"/>
    <n v="4"/>
  </r>
  <r>
    <x v="58"/>
    <x v="7"/>
    <s v="X.26114832"/>
    <m/>
    <x v="3"/>
    <n v="89029"/>
    <m/>
    <n v="89029"/>
    <n v="1426782.63"/>
    <n v="4"/>
  </r>
  <r>
    <x v="59"/>
    <x v="23"/>
    <s v="X.35832186"/>
    <m/>
    <x v="1"/>
    <n v="3706"/>
    <m/>
    <n v="3706"/>
    <n v="1430488.63"/>
    <n v="4"/>
  </r>
  <r>
    <x v="59"/>
    <x v="4"/>
    <s v="X.26114834"/>
    <m/>
    <x v="3"/>
    <n v="103630"/>
    <m/>
    <n v="103630"/>
    <n v="1534118.63"/>
    <n v="4"/>
  </r>
  <r>
    <x v="60"/>
    <x v="25"/>
    <s v="X.26114835"/>
    <m/>
    <x v="3"/>
    <n v="76095.199999999997"/>
    <n v="-30395.200000000001"/>
    <n v="45700"/>
    <n v="1579818.63"/>
    <n v="4"/>
  </r>
  <r>
    <x v="60"/>
    <x v="26"/>
    <s v="X.26114837"/>
    <m/>
    <x v="3"/>
    <n v="1380"/>
    <n v="0"/>
    <n v="1380"/>
    <n v="1581198.63"/>
    <n v="4"/>
  </r>
  <r>
    <x v="60"/>
    <x v="0"/>
    <s v="R.660"/>
    <m/>
    <x v="4"/>
    <n v="509.5"/>
    <n v="0"/>
    <n v="509.5"/>
    <n v="1581708.13"/>
    <n v="4"/>
  </r>
  <r>
    <x v="60"/>
    <x v="27"/>
    <s v="R.659"/>
    <m/>
    <x v="4"/>
    <n v="6580"/>
    <n v="0"/>
    <n v="6580"/>
    <n v="1588288.13"/>
    <n v="4"/>
  </r>
  <r>
    <x v="61"/>
    <x v="7"/>
    <s v="X.26114839"/>
    <m/>
    <x v="3"/>
    <n v="36889.68"/>
    <n v="-21864.7"/>
    <n v="15024.98"/>
    <n v="1603313.1099999999"/>
    <n v="4"/>
  </r>
  <r>
    <x v="61"/>
    <x v="7"/>
    <s v="X.26114840"/>
    <m/>
    <x v="3"/>
    <n v="75502.899999999994"/>
    <n v="-40341.4"/>
    <n v="35161.499999999993"/>
    <n v="1638474.6099999999"/>
    <n v="4"/>
  </r>
  <r>
    <x v="61"/>
    <x v="9"/>
    <s v="X.26114825 devolucion"/>
    <m/>
    <x v="3"/>
    <n v="-5240"/>
    <m/>
    <n v="-5240"/>
    <n v="1633234.6099999999"/>
    <n v="4"/>
  </r>
  <r>
    <x v="59"/>
    <x v="0"/>
    <s v="X.35832185"/>
    <m/>
    <x v="0"/>
    <n v="961"/>
    <n v="0"/>
    <n v="961"/>
    <n v="1634195.6099999999"/>
    <n v="4"/>
  </r>
  <r>
    <x v="62"/>
    <x v="0"/>
    <s v="X.35832187"/>
    <m/>
    <x v="0"/>
    <n v="480"/>
    <n v="0"/>
    <n v="480"/>
    <n v="1634675.6099999999"/>
    <n v="4"/>
  </r>
  <r>
    <x v="61"/>
    <x v="0"/>
    <s v="X.35832188"/>
    <m/>
    <x v="0"/>
    <n v="670"/>
    <n v="0"/>
    <n v="670"/>
    <n v="1635345.6099999999"/>
    <n v="4"/>
  </r>
  <r>
    <x v="63"/>
    <x v="0"/>
    <s v="X.35832191"/>
    <m/>
    <x v="0"/>
    <n v="430"/>
    <n v="0"/>
    <n v="430"/>
    <n v="1635775.6099999999"/>
    <n v="4"/>
  </r>
  <r>
    <x v="63"/>
    <x v="23"/>
    <s v="X.35832192"/>
    <m/>
    <x v="1"/>
    <n v="3164"/>
    <n v="0"/>
    <n v="3164"/>
    <n v="1638939.6099999999"/>
    <n v="4"/>
  </r>
  <r>
    <x v="63"/>
    <x v="8"/>
    <s v="X.26114842"/>
    <m/>
    <x v="3"/>
    <n v="6100"/>
    <n v="0"/>
    <n v="6100"/>
    <n v="1645039.6099999999"/>
    <n v="4"/>
  </r>
  <r>
    <x v="64"/>
    <x v="25"/>
    <s v="X.26114848"/>
    <m/>
    <x v="3"/>
    <n v="85012.51"/>
    <n v="-33664"/>
    <n v="51348.509999999995"/>
    <n v="1696388.1199999999"/>
    <n v="4"/>
  </r>
  <r>
    <x v="65"/>
    <x v="4"/>
    <s v="X.26114849 "/>
    <m/>
    <x v="3"/>
    <n v="-12960"/>
    <n v="0"/>
    <n v="-12960"/>
    <n v="1683428.1199999999"/>
    <n v="4"/>
  </r>
  <r>
    <x v="66"/>
    <x v="4"/>
    <s v="X.26114850"/>
    <m/>
    <x v="3"/>
    <n v="97840"/>
    <n v="0"/>
    <n v="97840"/>
    <n v="1781268.1199999999"/>
    <n v="5"/>
  </r>
  <r>
    <x v="66"/>
    <x v="7"/>
    <s v="X.26114853"/>
    <m/>
    <x v="3"/>
    <n v="167875"/>
    <n v="0"/>
    <n v="167875"/>
    <n v="1949143.1199999999"/>
    <n v="5"/>
  </r>
  <r>
    <x v="66"/>
    <x v="7"/>
    <s v="X.26114854"/>
    <m/>
    <x v="3"/>
    <n v="112429.5"/>
    <n v="0"/>
    <n v="112429.5"/>
    <n v="2061572.6199999999"/>
    <n v="5"/>
  </r>
  <r>
    <x v="67"/>
    <x v="26"/>
    <s v="X.26114859"/>
    <m/>
    <x v="3"/>
    <n v="3220"/>
    <n v="0"/>
    <n v="3220"/>
    <n v="2064792.6199999999"/>
    <n v="5"/>
  </r>
  <r>
    <x v="68"/>
    <x v="9"/>
    <s v="X.26114857"/>
    <m/>
    <x v="3"/>
    <n v="11600"/>
    <n v="0"/>
    <n v="11600"/>
    <n v="2076392.6199999999"/>
    <n v="5"/>
  </r>
  <r>
    <x v="67"/>
    <x v="7"/>
    <s v="X.26114861 Dev"/>
    <m/>
    <x v="3"/>
    <n v="-38369"/>
    <n v="0"/>
    <n v="-38369"/>
    <n v="2038023.6199999999"/>
    <n v="5"/>
  </r>
  <r>
    <x v="63"/>
    <x v="0"/>
    <s v="X.35832193"/>
    <m/>
    <x v="3"/>
    <n v="19250"/>
    <n v="0"/>
    <n v="19250"/>
    <n v="2057273.6199999999"/>
    <n v="4"/>
  </r>
  <r>
    <x v="63"/>
    <x v="0"/>
    <s v="X.35832194"/>
    <m/>
    <x v="3"/>
    <n v="230"/>
    <n v="0"/>
    <n v="230"/>
    <n v="2057503.6199999999"/>
    <n v="4"/>
  </r>
  <r>
    <x v="64"/>
    <x v="0"/>
    <s v="X.35832195"/>
    <m/>
    <x v="3"/>
    <n v="270"/>
    <n v="0"/>
    <n v="270"/>
    <n v="2057773.6199999999"/>
    <n v="4"/>
  </r>
  <r>
    <x v="69"/>
    <x v="0"/>
    <s v="X.35832196"/>
    <m/>
    <x v="3"/>
    <n v="240"/>
    <n v="0"/>
    <n v="240"/>
    <n v="2058013.6199999999"/>
    <n v="4"/>
  </r>
  <r>
    <x v="68"/>
    <x v="0"/>
    <s v="X.35832197"/>
    <m/>
    <x v="3"/>
    <n v="4100"/>
    <n v="0"/>
    <n v="4100"/>
    <n v="2062113.6199999999"/>
    <n v="5"/>
  </r>
  <r>
    <x v="68"/>
    <x v="0"/>
    <s v="X.35832198"/>
    <m/>
    <x v="3"/>
    <n v="1500"/>
    <n v="0"/>
    <n v="1500"/>
    <n v="2063613.6199999999"/>
    <n v="5"/>
  </r>
  <r>
    <x v="67"/>
    <x v="0"/>
    <s v="X.35832199"/>
    <m/>
    <x v="3"/>
    <n v="1200"/>
    <n v="0"/>
    <n v="1200"/>
    <n v="2064813.6199999999"/>
    <n v="5"/>
  </r>
  <r>
    <x v="70"/>
    <x v="0"/>
    <s v="X.35832200"/>
    <m/>
    <x v="3"/>
    <n v="325"/>
    <n v="0"/>
    <n v="325"/>
    <n v="2065138.6199999999"/>
    <n v="5"/>
  </r>
  <r>
    <x v="70"/>
    <x v="28"/>
    <s v="X.26114865"/>
    <m/>
    <x v="3"/>
    <n v="139210.79999999999"/>
    <n v="-62290.8"/>
    <n v="76919.999999999985"/>
    <n v="2142058.6199999996"/>
    <n v="5"/>
  </r>
  <r>
    <x v="62"/>
    <x v="10"/>
    <s v="X.35772404"/>
    <m/>
    <x v="10"/>
    <n v="12680"/>
    <m/>
    <n v="12680"/>
    <n v="2154738.6199999996"/>
    <n v="4"/>
  </r>
  <r>
    <x v="71"/>
    <x v="2"/>
    <s v="X.35772402"/>
    <m/>
    <x v="1"/>
    <n v="2400"/>
    <n v="0"/>
    <n v="2400"/>
    <n v="2157138.6199999996"/>
    <n v="5"/>
  </r>
  <r>
    <x v="71"/>
    <x v="25"/>
    <s v="X.26114866"/>
    <m/>
    <x v="3"/>
    <n v="58019"/>
    <n v="-17400"/>
    <n v="40619"/>
    <n v="2197757.6199999996"/>
    <n v="5"/>
  </r>
  <r>
    <x v="71"/>
    <x v="29"/>
    <s v="X.26114869"/>
    <m/>
    <x v="3"/>
    <n v="35620"/>
    <n v="0"/>
    <n v="35620"/>
    <n v="2233377.6199999996"/>
    <n v="5"/>
  </r>
  <r>
    <x v="71"/>
    <x v="10"/>
    <s v="X.35772401"/>
    <m/>
    <x v="1"/>
    <n v="5112"/>
    <n v="0"/>
    <n v="5112"/>
    <n v="2238489.6199999996"/>
    <n v="5"/>
  </r>
  <r>
    <x v="71"/>
    <x v="1"/>
    <s v="X.35772403"/>
    <m/>
    <x v="1"/>
    <n v="1128"/>
    <n v="0"/>
    <n v="1128"/>
    <n v="2239617.6199999996"/>
    <n v="5"/>
  </r>
  <r>
    <x v="71"/>
    <x v="10"/>
    <s v="X.35772405"/>
    <m/>
    <x v="1"/>
    <n v="1368"/>
    <n v="0"/>
    <n v="1368"/>
    <n v="2240985.6199999996"/>
    <n v="5"/>
  </r>
  <r>
    <x v="72"/>
    <x v="29"/>
    <s v="X.26114873"/>
    <m/>
    <x v="3"/>
    <n v="7100"/>
    <n v="0"/>
    <n v="7100"/>
    <n v="2248085.6199999996"/>
    <n v="5"/>
  </r>
  <r>
    <x v="72"/>
    <x v="0"/>
    <s v="X.35772407"/>
    <m/>
    <x v="0"/>
    <n v="450"/>
    <n v="0"/>
    <n v="450"/>
    <n v="2248535.6199999996"/>
    <n v="5"/>
  </r>
  <r>
    <x v="73"/>
    <x v="1"/>
    <s v="X.35772408"/>
    <m/>
    <x v="1"/>
    <n v="1584"/>
    <n v="0"/>
    <n v="1584"/>
    <n v="2250119.6199999996"/>
    <n v="5"/>
  </r>
  <r>
    <x v="73"/>
    <x v="2"/>
    <s v="X.35772409"/>
    <m/>
    <x v="1"/>
    <n v="1416"/>
    <n v="0"/>
    <n v="1416"/>
    <n v="2251535.6199999996"/>
    <n v="5"/>
  </r>
  <r>
    <x v="73"/>
    <x v="0"/>
    <s v="X.35772410"/>
    <m/>
    <x v="0"/>
    <n v="550"/>
    <n v="0"/>
    <n v="550"/>
    <n v="2252085.6199999996"/>
    <n v="5"/>
  </r>
  <r>
    <x v="74"/>
    <x v="1"/>
    <s v="X.35772411"/>
    <m/>
    <x v="1"/>
    <n v="600"/>
    <n v="0"/>
    <n v="600"/>
    <n v="2252685.6199999996"/>
    <n v="5"/>
  </r>
  <r>
    <x v="75"/>
    <x v="7"/>
    <s v="X.26114876"/>
    <m/>
    <x v="3"/>
    <n v="84468.3"/>
    <n v="-32912"/>
    <n v="51556.3"/>
    <n v="2304241.9199999995"/>
    <n v="5"/>
  </r>
  <r>
    <x v="76"/>
    <x v="4"/>
    <s v="X.26114882 devolucion"/>
    <m/>
    <x v="3"/>
    <n v="-8840"/>
    <m/>
    <n v="-8840"/>
    <n v="2295401.9199999995"/>
    <n v="5"/>
  </r>
  <r>
    <x v="75"/>
    <x v="29"/>
    <s v="X.26114880"/>
    <m/>
    <x v="3"/>
    <n v="2840"/>
    <n v="0"/>
    <n v="2840"/>
    <n v="2298241.9199999995"/>
    <n v="5"/>
  </r>
  <r>
    <x v="77"/>
    <x v="30"/>
    <s v="X.26114885"/>
    <m/>
    <x v="3"/>
    <n v="101780"/>
    <n v="0"/>
    <n v="101780"/>
    <n v="2400021.9199999995"/>
    <n v="5"/>
  </r>
  <r>
    <x v="78"/>
    <x v="26"/>
    <s v="X.26114879"/>
    <m/>
    <x v="3"/>
    <n v="13800"/>
    <n v="0"/>
    <n v="13800"/>
    <n v="2413821.9199999995"/>
    <n v="5"/>
  </r>
  <r>
    <x v="77"/>
    <x v="25"/>
    <s v="X.26114887"/>
    <m/>
    <x v="3"/>
    <n v="78956.77"/>
    <n v="-18650"/>
    <n v="60306.770000000004"/>
    <n v="2474128.6899999995"/>
    <n v="5"/>
  </r>
  <r>
    <x v="79"/>
    <x v="4"/>
    <s v="X.26114893"/>
    <m/>
    <x v="3"/>
    <n v="70860"/>
    <n v="0"/>
    <n v="70860"/>
    <n v="2544988.6899999995"/>
    <n v="5"/>
  </r>
  <r>
    <x v="79"/>
    <x v="2"/>
    <s v="X.26114894"/>
    <m/>
    <x v="3"/>
    <n v="143000"/>
    <m/>
    <n v="143000"/>
    <n v="2687988.6899999995"/>
    <n v="5"/>
  </r>
  <r>
    <x v="80"/>
    <x v="9"/>
    <s v="X.26114857 devolucion"/>
    <m/>
    <x v="3"/>
    <n v="-9880"/>
    <m/>
    <n v="-9880"/>
    <n v="2678108.6899999995"/>
    <n v="5"/>
  </r>
  <r>
    <x v="76"/>
    <x v="0"/>
    <s v="X.35772413"/>
    <m/>
    <x v="0"/>
    <n v="650"/>
    <n v="0"/>
    <n v="650"/>
    <n v="2678758.6899999995"/>
    <n v="5"/>
  </r>
  <r>
    <x v="76"/>
    <x v="31"/>
    <s v="X.35772414"/>
    <m/>
    <x v="0"/>
    <n v="648"/>
    <n v="0"/>
    <n v="648"/>
    <n v="2679406.6899999995"/>
    <n v="5"/>
  </r>
  <r>
    <x v="76"/>
    <x v="2"/>
    <s v="X.35772415"/>
    <m/>
    <x v="1"/>
    <n v="1896"/>
    <m/>
    <n v="1896"/>
    <n v="2681302.6899999995"/>
    <n v="5"/>
  </r>
  <r>
    <x v="81"/>
    <x v="23"/>
    <s v="X.35772416"/>
    <m/>
    <x v="1"/>
    <n v="2567"/>
    <n v="0"/>
    <n v="2567"/>
    <n v="2683869.6899999995"/>
    <n v="5"/>
  </r>
  <r>
    <x v="81"/>
    <x v="1"/>
    <s v="X.35772417"/>
    <m/>
    <x v="1"/>
    <n v="1104"/>
    <n v="0"/>
    <n v="1104"/>
    <n v="2684973.6899999995"/>
    <n v="5"/>
  </r>
  <r>
    <x v="82"/>
    <x v="31"/>
    <s v="X.35772418"/>
    <m/>
    <x v="1"/>
    <n v="510"/>
    <n v="0"/>
    <n v="510"/>
    <n v="2685483.6899999995"/>
    <n v="5"/>
  </r>
  <r>
    <x v="82"/>
    <x v="10"/>
    <s v="X.35772419"/>
    <m/>
    <x v="1"/>
    <n v="5088"/>
    <n v="0"/>
    <n v="5088"/>
    <n v="2690571.6899999995"/>
    <n v="5"/>
  </r>
  <r>
    <x v="82"/>
    <x v="10"/>
    <s v="X.35772420"/>
    <m/>
    <x v="1"/>
    <n v="4848"/>
    <n v="0"/>
    <n v="4848"/>
    <n v="2695419.6899999995"/>
    <n v="5"/>
  </r>
  <r>
    <x v="79"/>
    <x v="0"/>
    <s v="X.35772421"/>
    <m/>
    <x v="0"/>
    <n v="450"/>
    <n v="0"/>
    <n v="450"/>
    <n v="2695869.6899999995"/>
    <n v="5"/>
  </r>
  <r>
    <x v="83"/>
    <x v="7"/>
    <s v="X.26114899"/>
    <m/>
    <x v="3"/>
    <n v="32238"/>
    <n v="0"/>
    <n v="32238"/>
    <n v="2728107.6899999995"/>
    <n v="5"/>
  </r>
  <r>
    <x v="84"/>
    <x v="5"/>
    <s v="X.35872306"/>
    <m/>
    <x v="3"/>
    <n v="5000"/>
    <n v="0"/>
    <n v="5000"/>
    <n v="2733107.6899999995"/>
    <n v="5"/>
  </r>
  <r>
    <x v="79"/>
    <x v="7"/>
    <s v="X.35872302 devolucion"/>
    <m/>
    <x v="3"/>
    <n v="-12529"/>
    <n v="0"/>
    <n v="-12529"/>
    <n v="2720578.6899999995"/>
    <n v="5"/>
  </r>
  <r>
    <x v="84"/>
    <x v="7"/>
    <s v="X.35872303"/>
    <m/>
    <x v="3"/>
    <n v="23375"/>
    <m/>
    <n v="23375"/>
    <n v="2743953.6899999995"/>
    <n v="5"/>
  </r>
  <r>
    <x v="84"/>
    <x v="7"/>
    <s v="X.35872304"/>
    <m/>
    <x v="3"/>
    <n v="1547"/>
    <m/>
    <n v="1547"/>
    <n v="2745500.6899999995"/>
    <n v="5"/>
  </r>
  <r>
    <x v="85"/>
    <x v="26"/>
    <s v="X.26114896"/>
    <m/>
    <x v="3"/>
    <n v="3822.3"/>
    <m/>
    <n v="3822.3"/>
    <n v="2749322.9899999993"/>
    <n v="5"/>
  </r>
  <r>
    <x v="86"/>
    <x v="30"/>
    <s v="X.24993001"/>
    <m/>
    <x v="3"/>
    <n v="24580"/>
    <m/>
    <n v="24580"/>
    <n v="2773902.9899999993"/>
    <n v="5"/>
  </r>
  <r>
    <x v="87"/>
    <x v="20"/>
    <s v="X.24993005 devolucion"/>
    <m/>
    <x v="3"/>
    <n v="-14120"/>
    <n v="0"/>
    <n v="-14120"/>
    <n v="2759782.9899999993"/>
    <n v="5"/>
  </r>
  <r>
    <x v="87"/>
    <x v="20"/>
    <s v="X.24993006 "/>
    <m/>
    <x v="3"/>
    <n v="1580"/>
    <n v="0"/>
    <n v="1580"/>
    <n v="2761362.9899999993"/>
    <n v="5"/>
  </r>
  <r>
    <x v="83"/>
    <x v="0"/>
    <s v="X.35772422"/>
    <m/>
    <x v="0"/>
    <n v="320"/>
    <n v="0"/>
    <n v="320"/>
    <n v="2761682.9899999993"/>
    <n v="5"/>
  </r>
  <r>
    <x v="88"/>
    <x v="1"/>
    <s v="X.35772423"/>
    <m/>
    <x v="0"/>
    <n v="288"/>
    <m/>
    <n v="288"/>
    <n v="2761970.9899999993"/>
    <n v="5"/>
  </r>
  <r>
    <x v="84"/>
    <x v="0"/>
    <s v="X.35772425"/>
    <m/>
    <x v="0"/>
    <n v="950"/>
    <m/>
    <n v="950"/>
    <n v="2762920.9899999993"/>
    <n v="5"/>
  </r>
  <r>
    <x v="87"/>
    <x v="23"/>
    <s v="X.35772426"/>
    <m/>
    <x v="1"/>
    <n v="3400"/>
    <n v="0"/>
    <n v="3400"/>
    <n v="2766320.9899999993"/>
    <n v="5"/>
  </r>
  <r>
    <x v="87"/>
    <x v="0"/>
    <s v="X.35772427"/>
    <m/>
    <x v="1"/>
    <n v="-550"/>
    <n v="0"/>
    <n v="-550"/>
    <n v="2765770.9899999993"/>
    <n v="5"/>
  </r>
  <r>
    <x v="87"/>
    <x v="29"/>
    <s v="X.24993012"/>
    <m/>
    <x v="3"/>
    <n v="132780"/>
    <n v="-100793"/>
    <n v="31987"/>
    <n v="2797757.9899999993"/>
    <n v="5"/>
  </r>
  <r>
    <x v="87"/>
    <x v="29"/>
    <s v="X.24993011"/>
    <m/>
    <x v="3"/>
    <n v="7920"/>
    <n v="0"/>
    <n v="7920"/>
    <n v="2805677.9899999993"/>
    <n v="5"/>
  </r>
  <r>
    <x v="87"/>
    <x v="29"/>
    <s v="X.24993014"/>
    <m/>
    <x v="3"/>
    <n v="3580"/>
    <n v="0"/>
    <n v="3580"/>
    <n v="2809257.9899999993"/>
    <n v="5"/>
  </r>
  <r>
    <x v="87"/>
    <x v="29"/>
    <s v="X.24993015"/>
    <m/>
    <x v="3"/>
    <n v="26540"/>
    <n v="0"/>
    <n v="26540"/>
    <n v="2835797.9899999993"/>
    <n v="5"/>
  </r>
  <r>
    <x v="87"/>
    <x v="20"/>
    <s v="X.24993007"/>
    <m/>
    <x v="3"/>
    <n v="43740"/>
    <m/>
    <n v="43740"/>
    <n v="2879537.9899999993"/>
    <n v="5"/>
  </r>
  <r>
    <x v="87"/>
    <x v="20"/>
    <s v="X.24993008"/>
    <m/>
    <x v="3"/>
    <n v="5150"/>
    <n v="0"/>
    <n v="5150"/>
    <n v="2884687.9899999993"/>
    <n v="5"/>
  </r>
  <r>
    <x v="83"/>
    <x v="4"/>
    <s v="X.24993023 Devolucion"/>
    <m/>
    <x v="3"/>
    <n v="-2880"/>
    <n v="0"/>
    <n v="-2880"/>
    <n v="2881807.9899999993"/>
    <n v="5"/>
  </r>
  <r>
    <x v="89"/>
    <x v="15"/>
    <s v="X.24993025"/>
    <m/>
    <x v="3"/>
    <n v="28200"/>
    <n v="0"/>
    <n v="28200"/>
    <n v="2910007.9899999993"/>
    <n v="6"/>
  </r>
  <r>
    <x v="90"/>
    <x v="29"/>
    <s v="X.24993021 Devolucion"/>
    <m/>
    <x v="3"/>
    <n v="-64340"/>
    <m/>
    <n v="-64340"/>
    <n v="2845667.9899999993"/>
    <n v="6"/>
  </r>
  <r>
    <x v="90"/>
    <x v="29"/>
    <s v="X.24993022"/>
    <m/>
    <x v="3"/>
    <n v="5680"/>
    <m/>
    <n v="5680"/>
    <n v="2851347.9899999993"/>
    <n v="6"/>
  </r>
  <r>
    <x v="91"/>
    <x v="30"/>
    <s v="X.24993031"/>
    <m/>
    <x v="3"/>
    <n v="41590"/>
    <n v="0"/>
    <n v="41590"/>
    <n v="2892937.9899999993"/>
    <n v="6"/>
  </r>
  <r>
    <x v="89"/>
    <x v="29"/>
    <s v="X.24993028"/>
    <m/>
    <x v="3"/>
    <n v="12360"/>
    <n v="0"/>
    <n v="12360"/>
    <n v="2905297.9899999993"/>
    <n v="6"/>
  </r>
  <r>
    <x v="91"/>
    <x v="25"/>
    <s v="X.24993036"/>
    <m/>
    <x v="3"/>
    <n v="95504.88"/>
    <n v="-37250"/>
    <n v="58254.880000000005"/>
    <n v="2963552.8699999992"/>
    <n v="6"/>
  </r>
  <r>
    <x v="91"/>
    <x v="8"/>
    <s v="X.24993034 Devolucion"/>
    <m/>
    <x v="3"/>
    <n v="-31150"/>
    <n v="0"/>
    <n v="-31150"/>
    <n v="2932402.8699999992"/>
    <n v="6"/>
  </r>
  <r>
    <x v="91"/>
    <x v="8"/>
    <s v="X.24993035"/>
    <m/>
    <x v="3"/>
    <n v="56410"/>
    <n v="0"/>
    <n v="56410"/>
    <n v="2988812.8699999992"/>
    <n v="6"/>
  </r>
  <r>
    <x v="91"/>
    <x v="32"/>
    <s v="X.24993030"/>
    <m/>
    <x v="3"/>
    <n v="43490"/>
    <m/>
    <n v="43490"/>
    <n v="3032302.8699999992"/>
    <n v="6"/>
  </r>
  <r>
    <x v="90"/>
    <x v="0"/>
    <s v="X.35772428"/>
    <m/>
    <x v="0"/>
    <n v="180"/>
    <m/>
    <n v="180"/>
    <n v="3032482.8699999992"/>
    <n v="6"/>
  </r>
  <r>
    <x v="90"/>
    <x v="2"/>
    <s v="X.35772430"/>
    <m/>
    <x v="1"/>
    <n v="1488"/>
    <n v="0"/>
    <n v="1488"/>
    <n v="3033970.8699999992"/>
    <n v="6"/>
  </r>
  <r>
    <x v="89"/>
    <x v="2"/>
    <s v="X.35772431"/>
    <m/>
    <x v="1"/>
    <n v="1824"/>
    <m/>
    <n v="1824"/>
    <n v="3035794.8699999992"/>
    <n v="6"/>
  </r>
  <r>
    <x v="91"/>
    <x v="0"/>
    <s v="X.35772432"/>
    <m/>
    <x v="0"/>
    <n v="450"/>
    <n v="0"/>
    <n v="450"/>
    <n v="3036244.8699999992"/>
    <n v="6"/>
  </r>
  <r>
    <x v="91"/>
    <x v="23"/>
    <s v="X.35772433"/>
    <m/>
    <x v="1"/>
    <n v="2622"/>
    <n v="0"/>
    <n v="2622"/>
    <n v="3038866.8699999992"/>
    <n v="6"/>
  </r>
  <r>
    <x v="92"/>
    <x v="26"/>
    <s v="X.24993039"/>
    <m/>
    <x v="3"/>
    <n v="6520"/>
    <n v="0"/>
    <n v="6520"/>
    <n v="3045386.8699999992"/>
    <n v="6"/>
  </r>
  <r>
    <x v="89"/>
    <x v="29"/>
    <s v="X.24993038 Romina"/>
    <m/>
    <x v="3"/>
    <n v="31930"/>
    <n v="0"/>
    <n v="31930"/>
    <n v="3077316.8699999992"/>
    <n v="6"/>
  </r>
  <r>
    <x v="89"/>
    <x v="29"/>
    <s v="X.24993038"/>
    <m/>
    <x v="3"/>
    <n v="23640"/>
    <n v="0"/>
    <n v="23640"/>
    <n v="3100956.8699999992"/>
    <n v="6"/>
  </r>
  <r>
    <x v="93"/>
    <x v="29"/>
    <s v="X.24993050"/>
    <m/>
    <x v="3"/>
    <n v="-23920"/>
    <n v="0"/>
    <n v="-23920"/>
    <n v="3077036.8699999992"/>
    <n v="6"/>
  </r>
  <r>
    <x v="93"/>
    <x v="29"/>
    <s v="X.24993051"/>
    <m/>
    <x v="3"/>
    <n v="55850"/>
    <n v="0"/>
    <n v="55850"/>
    <n v="3132886.8699999992"/>
    <n v="6"/>
  </r>
  <r>
    <x v="94"/>
    <x v="29"/>
    <s v="X.24993052 Devolucion"/>
    <m/>
    <x v="3"/>
    <n v="42540"/>
    <n v="0"/>
    <n v="42540"/>
    <n v="3175426.8699999992"/>
    <n v="6"/>
  </r>
  <r>
    <x v="95"/>
    <x v="19"/>
    <s v="X.24993066"/>
    <m/>
    <x v="3"/>
    <n v="51173.55"/>
    <n v="-25200"/>
    <n v="25973.550000000003"/>
    <n v="3201400.419999999"/>
    <n v="6"/>
  </r>
  <r>
    <x v="93"/>
    <x v="5"/>
    <s v="X.24993049"/>
    <m/>
    <x v="3"/>
    <n v="6720"/>
    <n v="0"/>
    <n v="6720"/>
    <n v="3208120.419999999"/>
    <n v="6"/>
  </r>
  <r>
    <x v="94"/>
    <x v="33"/>
    <s v="X.24993055"/>
    <m/>
    <x v="3"/>
    <n v="10660"/>
    <n v="0"/>
    <n v="10660"/>
    <n v="3218780.419999999"/>
    <n v="6"/>
  </r>
  <r>
    <x v="94"/>
    <x v="32"/>
    <s v="X.24993053"/>
    <m/>
    <x v="3"/>
    <n v="6550"/>
    <n v="0"/>
    <n v="6550"/>
    <n v="3225330.419999999"/>
    <n v="6"/>
  </r>
  <r>
    <x v="94"/>
    <x v="8"/>
    <s v="X.24993058"/>
    <m/>
    <x v="3"/>
    <n v="19760"/>
    <m/>
    <n v="19760"/>
    <n v="3245090.419999999"/>
    <n v="6"/>
  </r>
  <r>
    <x v="94"/>
    <x v="4"/>
    <s v="X.24993057"/>
    <m/>
    <x v="3"/>
    <n v="98820"/>
    <n v="0"/>
    <n v="98820"/>
    <n v="3343910.419999999"/>
    <n v="6"/>
  </r>
  <r>
    <x v="92"/>
    <x v="7"/>
    <s v="X.24993044"/>
    <m/>
    <x v="3"/>
    <n v="149915.1"/>
    <m/>
    <n v="149915.1"/>
    <n v="3493825.5199999991"/>
    <n v="6"/>
  </r>
  <r>
    <x v="95"/>
    <x v="34"/>
    <s v="X.24993067"/>
    <m/>
    <x v="3"/>
    <n v="132610"/>
    <n v="0"/>
    <n v="132610"/>
    <n v="3626435.5199999991"/>
    <n v="6"/>
  </r>
  <r>
    <x v="96"/>
    <x v="29"/>
    <s v="X.24993065 Devolucion"/>
    <m/>
    <x v="3"/>
    <n v="-2040"/>
    <m/>
    <n v="-2040"/>
    <n v="3624395.5199999991"/>
    <n v="6"/>
  </r>
  <r>
    <x v="94"/>
    <x v="29"/>
    <s v="X.24993056"/>
    <m/>
    <x v="3"/>
    <n v="17670"/>
    <n v="0"/>
    <n v="17670"/>
    <n v="3642065.5199999991"/>
    <n v="6"/>
  </r>
  <r>
    <x v="93"/>
    <x v="29"/>
    <s v="X.24993046"/>
    <m/>
    <x v="3"/>
    <n v="-7490"/>
    <m/>
    <n v="-7490"/>
    <n v="3634575.5199999991"/>
    <n v="6"/>
  </r>
  <r>
    <x v="95"/>
    <x v="29"/>
    <s v="X.24993064"/>
    <m/>
    <x v="3"/>
    <n v="10150"/>
    <m/>
    <n v="10150"/>
    <n v="3644725.5199999991"/>
    <n v="6"/>
  </r>
  <r>
    <x v="97"/>
    <x v="29"/>
    <s v="X.24993045"/>
    <m/>
    <x v="3"/>
    <n v="7350"/>
    <m/>
    <n v="7350"/>
    <n v="3652075.5199999991"/>
    <n v="6"/>
  </r>
  <r>
    <x v="95"/>
    <x v="29"/>
    <s v="X.24993062"/>
    <m/>
    <x v="3"/>
    <n v="14910"/>
    <m/>
    <n v="14910"/>
    <n v="3666985.5199999991"/>
    <n v="6"/>
  </r>
  <r>
    <x v="94"/>
    <x v="29"/>
    <s v="X.24993060"/>
    <m/>
    <x v="3"/>
    <n v="35580"/>
    <m/>
    <n v="35580"/>
    <n v="3702565.5199999991"/>
    <n v="6"/>
  </r>
  <r>
    <x v="98"/>
    <x v="29"/>
    <s v="X.24993059"/>
    <m/>
    <x v="3"/>
    <n v="-7680"/>
    <m/>
    <n v="-7680"/>
    <n v="3694885.5199999991"/>
    <n v="6"/>
  </r>
  <r>
    <x v="95"/>
    <x v="29"/>
    <s v="X.24993063"/>
    <m/>
    <x v="3"/>
    <n v="9800"/>
    <m/>
    <n v="9800"/>
    <n v="3704685.5199999991"/>
    <n v="6"/>
  </r>
  <r>
    <x v="96"/>
    <x v="15"/>
    <s v="X.24993071 Devolucion"/>
    <m/>
    <x v="3"/>
    <n v="-13160"/>
    <n v="0"/>
    <n v="-13160"/>
    <n v="3691525.5199999991"/>
    <n v="6"/>
  </r>
  <r>
    <x v="93"/>
    <x v="0"/>
    <s v="X.35772434"/>
    <m/>
    <x v="0"/>
    <n v="700"/>
    <m/>
    <n v="700"/>
    <n v="3692225.5199999991"/>
    <n v="6"/>
  </r>
  <r>
    <x v="96"/>
    <x v="35"/>
    <s v="X.24993072 Devolucion"/>
    <m/>
    <x v="3"/>
    <n v="-45330"/>
    <n v="0"/>
    <n v="-45330"/>
    <n v="3646895.5199999991"/>
    <n v="6"/>
  </r>
  <r>
    <x v="99"/>
    <x v="30"/>
    <s v="X.24993074 Devolucion"/>
    <m/>
    <x v="3"/>
    <n v="-7620"/>
    <n v="0"/>
    <n v="-7620"/>
    <n v="3639275.5199999991"/>
    <n v="6"/>
  </r>
  <r>
    <x v="99"/>
    <x v="30"/>
    <s v="X.24993074"/>
    <m/>
    <x v="3"/>
    <n v="46730"/>
    <n v="0"/>
    <n v="46730"/>
    <n v="3686005.5199999991"/>
    <n v="6"/>
  </r>
  <r>
    <x v="99"/>
    <x v="8"/>
    <s v="X.24993076"/>
    <m/>
    <x v="3"/>
    <n v="3180"/>
    <m/>
    <n v="3180"/>
    <n v="3689185.5199999991"/>
    <n v="6"/>
  </r>
  <r>
    <x v="99"/>
    <x v="20"/>
    <s v="X.24993075"/>
    <m/>
    <x v="3"/>
    <n v="27260"/>
    <n v="0"/>
    <n v="27260"/>
    <n v="3716445.5199999991"/>
    <n v="6"/>
  </r>
  <r>
    <x v="100"/>
    <x v="15"/>
    <s v="X.24993084"/>
    <m/>
    <x v="3"/>
    <n v="100110"/>
    <n v="-56870"/>
    <n v="43240"/>
    <n v="3759685.5199999991"/>
    <n v="6"/>
  </r>
  <r>
    <x v="94"/>
    <x v="0"/>
    <s v="X.35772435"/>
    <m/>
    <x v="0"/>
    <n v="300"/>
    <n v="0"/>
    <n v="300"/>
    <n v="3759985.5199999991"/>
    <n v="6"/>
  </r>
  <r>
    <x v="98"/>
    <x v="23"/>
    <s v="X.35772436"/>
    <m/>
    <x v="1"/>
    <n v="5032"/>
    <m/>
    <n v="5032"/>
    <n v="3765017.5199999991"/>
    <n v="6"/>
  </r>
  <r>
    <x v="95"/>
    <x v="23"/>
    <s v="X.35772437"/>
    <m/>
    <x v="1"/>
    <n v="3366"/>
    <n v="0"/>
    <n v="3366"/>
    <n v="3768383.5199999991"/>
    <n v="6"/>
  </r>
  <r>
    <x v="100"/>
    <x v="23"/>
    <s v="X.35772441"/>
    <m/>
    <x v="1"/>
    <n v="3024"/>
    <m/>
    <n v="3024"/>
    <n v="3771407.5199999991"/>
    <n v="6"/>
  </r>
  <r>
    <x v="100"/>
    <x v="0"/>
    <s v="X.35772441"/>
    <m/>
    <x v="0"/>
    <n v="650"/>
    <n v="0"/>
    <n v="650"/>
    <n v="3772057.5199999991"/>
    <n v="6"/>
  </r>
  <r>
    <x v="84"/>
    <x v="10"/>
    <s v="X.35772438"/>
    <m/>
    <x v="6"/>
    <n v="29200"/>
    <m/>
    <n v="29200"/>
    <n v="3801257.5199999991"/>
    <n v="5"/>
  </r>
  <r>
    <x v="99"/>
    <x v="10"/>
    <s v="X.35772439"/>
    <m/>
    <x v="1"/>
    <n v="3504"/>
    <m/>
    <n v="3504"/>
    <n v="3804761.5199999991"/>
    <n v="6"/>
  </r>
  <r>
    <x v="99"/>
    <x v="10"/>
    <s v="X.35772440"/>
    <m/>
    <x v="1"/>
    <n v="4056"/>
    <m/>
    <n v="4056"/>
    <n v="3808817.5199999991"/>
    <n v="6"/>
  </r>
  <r>
    <x v="101"/>
    <x v="7"/>
    <s v="X.24993081"/>
    <m/>
    <x v="3"/>
    <n v="21717.5"/>
    <m/>
    <n v="21717.5"/>
    <n v="3830535.0199999991"/>
    <n v="6"/>
  </r>
  <r>
    <x v="102"/>
    <x v="29"/>
    <s v="X.24993079 Devolucion"/>
    <m/>
    <x v="3"/>
    <n v="-10820"/>
    <m/>
    <n v="-10820"/>
    <n v="3819715.0199999991"/>
    <n v="6"/>
  </r>
  <r>
    <x v="99"/>
    <x v="29"/>
    <s v="X.24993080"/>
    <m/>
    <x v="3"/>
    <n v="8740"/>
    <m/>
    <n v="8740"/>
    <n v="3828455.0199999991"/>
    <n v="6"/>
  </r>
  <r>
    <x v="100"/>
    <x v="29"/>
    <s v="X.24993086 Devolucion"/>
    <m/>
    <x v="3"/>
    <n v="-15680"/>
    <m/>
    <n v="-15680"/>
    <n v="3812775.0199999991"/>
    <n v="6"/>
  </r>
  <r>
    <x v="100"/>
    <x v="29"/>
    <s v="X.24993087"/>
    <m/>
    <x v="3"/>
    <n v="39810"/>
    <m/>
    <n v="39810"/>
    <n v="3852585.0199999991"/>
    <n v="6"/>
  </r>
  <r>
    <x v="103"/>
    <x v="4"/>
    <s v="X.24993096 Devolucion"/>
    <m/>
    <x v="3"/>
    <n v="-15150"/>
    <m/>
    <n v="-15150"/>
    <n v="3837435.0199999991"/>
    <n v="6"/>
  </r>
  <r>
    <x v="104"/>
    <x v="8"/>
    <s v="X.24993091"/>
    <m/>
    <x v="3"/>
    <n v="27240"/>
    <m/>
    <n v="27240"/>
    <n v="3864675.0199999991"/>
    <n v="6"/>
  </r>
  <r>
    <x v="104"/>
    <x v="29"/>
    <s v="X.24993092"/>
    <m/>
    <x v="3"/>
    <n v="41600"/>
    <m/>
    <n v="41600"/>
    <n v="3906275.0199999991"/>
    <n v="6"/>
  </r>
  <r>
    <x v="104"/>
    <x v="29"/>
    <s v="X.24993094"/>
    <m/>
    <x v="3"/>
    <n v="9870"/>
    <m/>
    <n v="9870"/>
    <n v="3916145.0199999991"/>
    <n v="6"/>
  </r>
  <r>
    <x v="103"/>
    <x v="8"/>
    <s v="X.24993097"/>
    <m/>
    <x v="3"/>
    <n v="3620"/>
    <m/>
    <n v="3620"/>
    <n v="3919765.0199999991"/>
    <n v="6"/>
  </r>
  <r>
    <x v="103"/>
    <x v="36"/>
    <s v="X.24993099"/>
    <m/>
    <x v="3"/>
    <n v="172111.5"/>
    <m/>
    <n v="172111.5"/>
    <n v="4091876.5199999991"/>
    <n v="6"/>
  </r>
  <r>
    <x v="103"/>
    <x v="29"/>
    <s v="X.24993101 Devolucion"/>
    <m/>
    <x v="3"/>
    <n v="-14490"/>
    <m/>
    <n v="-14490"/>
    <n v="4077386.5199999991"/>
    <n v="6"/>
  </r>
  <r>
    <x v="103"/>
    <x v="29"/>
    <s v="X.24993105"/>
    <m/>
    <x v="3"/>
    <n v="56400"/>
    <m/>
    <n v="56400"/>
    <n v="4133786.5199999991"/>
    <n v="6"/>
  </r>
  <r>
    <x v="103"/>
    <x v="29"/>
    <s v="X.24993106"/>
    <m/>
    <x v="3"/>
    <n v="4500"/>
    <m/>
    <n v="4500"/>
    <n v="4138286.5199999991"/>
    <n v="6"/>
  </r>
  <r>
    <x v="103"/>
    <x v="37"/>
    <s v="X.24993102"/>
    <m/>
    <x v="3"/>
    <n v="64380"/>
    <m/>
    <n v="64380"/>
    <n v="4198166.5199999996"/>
    <n v="6"/>
  </r>
  <r>
    <x v="103"/>
    <x v="25"/>
    <s v="X.24993109"/>
    <m/>
    <x v="3"/>
    <n v="78931.070000000007"/>
    <n v="-26050"/>
    <n v="52881.070000000007"/>
    <n v="4251047.59"/>
    <n v="6"/>
  </r>
  <r>
    <x v="105"/>
    <x v="29"/>
    <s v="X.24993113"/>
    <m/>
    <x v="3"/>
    <n v="38750"/>
    <m/>
    <n v="38750"/>
    <n v="4289797.59"/>
    <n v="6"/>
  </r>
  <r>
    <x v="103"/>
    <x v="29"/>
    <s v="X.24993108 devolucion"/>
    <m/>
    <x v="3"/>
    <n v="-4410"/>
    <m/>
    <n v="-4410"/>
    <n v="4285387.59"/>
    <n v="6"/>
  </r>
  <r>
    <x v="106"/>
    <x v="29"/>
    <s v="X.24993114 Dev"/>
    <m/>
    <x v="3"/>
    <n v="-3890"/>
    <m/>
    <n v="-3890"/>
    <n v="4281497.59"/>
    <n v="6"/>
  </r>
  <r>
    <x v="106"/>
    <x v="29"/>
    <s v="X.24993114 "/>
    <m/>
    <x v="3"/>
    <n v="15840"/>
    <m/>
    <n v="15840"/>
    <n v="4297337.59"/>
    <n v="6"/>
  </r>
  <r>
    <x v="103"/>
    <x v="26"/>
    <s v="X.24993098"/>
    <m/>
    <x v="3"/>
    <n v="11950"/>
    <n v="0"/>
    <n v="11950"/>
    <n v="4309287.59"/>
    <n v="6"/>
  </r>
  <r>
    <x v="105"/>
    <x v="8"/>
    <s v="X.24993111"/>
    <m/>
    <x v="3"/>
    <n v="4670"/>
    <m/>
    <n v="4670"/>
    <n v="4313957.59"/>
    <n v="6"/>
  </r>
  <r>
    <x v="107"/>
    <x v="29"/>
    <s v="X.24993115"/>
    <m/>
    <x v="3"/>
    <n v="8790"/>
    <n v="0"/>
    <n v="8790"/>
    <n v="4322747.59"/>
    <n v="6"/>
  </r>
  <r>
    <x v="108"/>
    <x v="7"/>
    <s v="X.24993117"/>
    <m/>
    <x v="3"/>
    <n v="20663.5"/>
    <n v="0"/>
    <n v="20663.5"/>
    <n v="4343411.09"/>
    <n v="6"/>
  </r>
  <r>
    <x v="108"/>
    <x v="29"/>
    <s v="X.24993119"/>
    <m/>
    <x v="3"/>
    <n v="2660"/>
    <n v="0"/>
    <n v="2660"/>
    <n v="4346071.09"/>
    <n v="6"/>
  </r>
  <r>
    <x v="109"/>
    <x v="4"/>
    <s v="X.24993128"/>
    <m/>
    <x v="3"/>
    <n v="108900"/>
    <n v="0"/>
    <n v="108900"/>
    <n v="4454971.09"/>
    <n v="6"/>
  </r>
  <r>
    <x v="110"/>
    <x v="5"/>
    <s v="X.24993127"/>
    <m/>
    <x v="3"/>
    <n v="8400"/>
    <m/>
    <n v="8400"/>
    <n v="4463371.09"/>
    <n v="6"/>
  </r>
  <r>
    <x v="108"/>
    <x v="22"/>
    <s v="X.24993116 Dev muestras"/>
    <m/>
    <x v="3"/>
    <n v="-5000"/>
    <n v="0"/>
    <n v="-5000"/>
    <n v="4458371.09"/>
    <n v="6"/>
  </r>
  <r>
    <x v="109"/>
    <x v="8"/>
    <s v="X.24993125 Devolucion"/>
    <m/>
    <x v="3"/>
    <n v="-19660"/>
    <m/>
    <n v="-19660"/>
    <n v="4438711.09"/>
    <n v="6"/>
  </r>
  <r>
    <x v="109"/>
    <x v="8"/>
    <s v="X.24993126"/>
    <m/>
    <x v="3"/>
    <n v="21920"/>
    <m/>
    <n v="21920"/>
    <n v="4460631.09"/>
    <n v="6"/>
  </r>
  <r>
    <x v="111"/>
    <x v="29"/>
    <s v="X.24993121"/>
    <m/>
    <x v="3"/>
    <n v="41580"/>
    <m/>
    <n v="41580"/>
    <n v="4502211.09"/>
    <n v="6"/>
  </r>
  <r>
    <x v="112"/>
    <x v="29"/>
    <s v="X.24993129 Devolucion"/>
    <m/>
    <x v="3"/>
    <n v="-41530"/>
    <m/>
    <n v="-41530"/>
    <n v="4460681.09"/>
    <n v="6"/>
  </r>
  <r>
    <x v="112"/>
    <x v="29"/>
    <s v="X.24993130"/>
    <m/>
    <x v="3"/>
    <n v="7380"/>
    <m/>
    <n v="7380"/>
    <n v="4468061.09"/>
    <n v="6"/>
  </r>
  <r>
    <x v="112"/>
    <x v="29"/>
    <s v="X.24993133 devolucion"/>
    <m/>
    <x v="3"/>
    <n v="-2530"/>
    <m/>
    <n v="-2530"/>
    <n v="4465531.09"/>
    <n v="6"/>
  </r>
  <r>
    <x v="104"/>
    <x v="23"/>
    <s v="X.35772444"/>
    <m/>
    <x v="1"/>
    <n v="360"/>
    <m/>
    <n v="360"/>
    <n v="4465891.09"/>
    <n v="6"/>
  </r>
  <r>
    <x v="104"/>
    <x v="0"/>
    <s v="X.35772445"/>
    <m/>
    <x v="0"/>
    <n v="450"/>
    <m/>
    <n v="450"/>
    <n v="4466341.09"/>
    <n v="6"/>
  </r>
  <r>
    <x v="103"/>
    <x v="0"/>
    <s v="X.35772446"/>
    <m/>
    <x v="3"/>
    <n v="2000"/>
    <m/>
    <n v="2000"/>
    <n v="4468341.09"/>
    <n v="6"/>
  </r>
  <r>
    <x v="105"/>
    <x v="23"/>
    <s v="X.35772447"/>
    <m/>
    <x v="1"/>
    <n v="120"/>
    <m/>
    <n v="120"/>
    <n v="4468461.09"/>
    <n v="6"/>
  </r>
  <r>
    <x v="108"/>
    <x v="23"/>
    <s v="X.35772448"/>
    <m/>
    <x v="1"/>
    <n v="867"/>
    <n v="0"/>
    <n v="867"/>
    <n v="4469328.09"/>
    <n v="6"/>
  </r>
  <r>
    <x v="111"/>
    <x v="0"/>
    <s v="X.35772449"/>
    <m/>
    <x v="0"/>
    <n v="350"/>
    <n v="0"/>
    <n v="350"/>
    <n v="4469678.09"/>
    <n v="6"/>
  </r>
  <r>
    <x v="111"/>
    <x v="23"/>
    <s v="X.35772450"/>
    <m/>
    <x v="1"/>
    <n v="850"/>
    <m/>
    <n v="850"/>
    <n v="4470528.09"/>
    <n v="6"/>
  </r>
  <r>
    <x v="111"/>
    <x v="4"/>
    <s v="X.24993135 Devolucion"/>
    <m/>
    <x v="3"/>
    <n v="-19910"/>
    <n v="0"/>
    <n v="-19910"/>
    <n v="4450618.09"/>
    <n v="6"/>
  </r>
  <r>
    <x v="112"/>
    <x v="22"/>
    <s v="X.24993136"/>
    <m/>
    <x v="3"/>
    <n v="40000"/>
    <n v="0"/>
    <n v="40000"/>
    <n v="4490618.09"/>
    <n v="6"/>
  </r>
  <r>
    <x v="112"/>
    <x v="26"/>
    <s v="X.24993131"/>
    <m/>
    <x v="3"/>
    <n v="1670"/>
    <n v="0"/>
    <n v="1670"/>
    <n v="4492288.09"/>
    <n v="6"/>
  </r>
  <r>
    <x v="113"/>
    <x v="7"/>
    <s v="X.24993139 Devolucion"/>
    <m/>
    <x v="3"/>
    <n v="-7947.5"/>
    <n v="0"/>
    <n v="-7947.5"/>
    <n v="4484340.59"/>
    <n v="6"/>
  </r>
  <r>
    <x v="114"/>
    <x v="37"/>
    <s v="X.24993152"/>
    <m/>
    <x v="3"/>
    <n v="74630"/>
    <n v="0"/>
    <n v="74630"/>
    <n v="4558970.59"/>
    <n v="7"/>
  </r>
  <r>
    <x v="115"/>
    <x v="26"/>
    <s v="X.24993153"/>
    <m/>
    <x v="3"/>
    <n v="12050"/>
    <m/>
    <n v="12050"/>
    <n v="4571020.59"/>
    <n v="7"/>
  </r>
  <r>
    <x v="116"/>
    <x v="30"/>
    <s v="X.24993145 Devolucion"/>
    <m/>
    <x v="3"/>
    <n v="-14440"/>
    <m/>
    <n v="-14440"/>
    <n v="4556580.59"/>
    <n v="7"/>
  </r>
  <r>
    <x v="116"/>
    <x v="30"/>
    <s v="X.24993146"/>
    <m/>
    <x v="3"/>
    <n v="12900"/>
    <n v="0"/>
    <n v="12900"/>
    <n v="4569480.59"/>
    <n v="7"/>
  </r>
  <r>
    <x v="117"/>
    <x v="8"/>
    <s v="X.24993144"/>
    <m/>
    <x v="3"/>
    <n v="16690"/>
    <m/>
    <n v="16690"/>
    <n v="4586170.59"/>
    <n v="6"/>
  </r>
  <r>
    <x v="118"/>
    <x v="7"/>
    <s v="F.665"/>
    <m/>
    <x v="3"/>
    <n v="71607.8"/>
    <n v="-71607.8"/>
    <n v="0"/>
    <n v="4586170.59"/>
    <n v="7"/>
  </r>
  <r>
    <x v="114"/>
    <x v="25"/>
    <s v="X.24993151"/>
    <m/>
    <x v="3"/>
    <n v="102190"/>
    <n v="0"/>
    <n v="102190"/>
    <n v="4688360.59"/>
    <n v="7"/>
  </r>
  <r>
    <x v="118"/>
    <x v="26"/>
    <s v="X.24993165"/>
    <m/>
    <x v="3"/>
    <n v="3340"/>
    <n v="0"/>
    <n v="3340"/>
    <n v="4691700.59"/>
    <n v="7"/>
  </r>
  <r>
    <x v="116"/>
    <x v="37"/>
    <s v="X.24993161"/>
    <m/>
    <x v="3"/>
    <n v="5418"/>
    <n v="-31218"/>
    <n v="-25800"/>
    <n v="4665900.59"/>
    <n v="7"/>
  </r>
  <r>
    <x v="118"/>
    <x v="25"/>
    <s v="X.24993170"/>
    <m/>
    <x v="3"/>
    <n v="150860"/>
    <n v="0"/>
    <n v="150860"/>
    <n v="4816760.59"/>
    <n v="7"/>
  </r>
  <r>
    <x v="119"/>
    <x v="38"/>
    <s v="X.24993158"/>
    <m/>
    <x v="3"/>
    <n v="56600"/>
    <n v="0"/>
    <n v="56600"/>
    <n v="4873360.59"/>
    <n v="7"/>
  </r>
  <r>
    <x v="120"/>
    <x v="20"/>
    <s v="X.24993175 Dev"/>
    <m/>
    <x v="3"/>
    <n v="-1030"/>
    <m/>
    <n v="-1030"/>
    <n v="4872330.59"/>
    <n v="7"/>
  </r>
  <r>
    <x v="120"/>
    <x v="20"/>
    <s v="X.24993176"/>
    <m/>
    <x v="3"/>
    <n v="12990"/>
    <n v="0"/>
    <n v="12990"/>
    <n v="4885320.59"/>
    <n v="7"/>
  </r>
  <r>
    <x v="120"/>
    <x v="31"/>
    <s v="X.24993177 Sweaters"/>
    <m/>
    <x v="3"/>
    <n v="17100"/>
    <n v="0"/>
    <n v="17100"/>
    <n v="4902420.59"/>
    <n v="7"/>
  </r>
  <r>
    <x v="119"/>
    <x v="38"/>
    <s v="X.24993158"/>
    <m/>
    <x v="3"/>
    <n v="56600"/>
    <n v="0"/>
    <n v="56600"/>
    <n v="4959020.59"/>
    <n v="7"/>
  </r>
  <r>
    <x v="120"/>
    <x v="30"/>
    <s v="X.24993171 Dev"/>
    <m/>
    <x v="3"/>
    <n v="-11570"/>
    <m/>
    <n v="-11570"/>
    <n v="4947450.59"/>
    <n v="7"/>
  </r>
  <r>
    <x v="113"/>
    <x v="29"/>
    <s v="X.24993140"/>
    <m/>
    <x v="3"/>
    <n v="12940"/>
    <m/>
    <n v="12940"/>
    <n v="4960390.59"/>
    <n v="6"/>
  </r>
  <r>
    <x v="113"/>
    <x v="29"/>
    <s v="X.24993140 Dev"/>
    <m/>
    <x v="3"/>
    <n v="-4440"/>
    <m/>
    <n v="-4440"/>
    <n v="4955950.59"/>
    <n v="6"/>
  </r>
  <r>
    <x v="116"/>
    <x v="29"/>
    <s v="X.24993148"/>
    <m/>
    <x v="3"/>
    <n v="7460"/>
    <m/>
    <n v="7460"/>
    <n v="4963410.59"/>
    <n v="7"/>
  </r>
  <r>
    <x v="114"/>
    <x v="29"/>
    <s v="X.24993150 Devolucion"/>
    <m/>
    <x v="3"/>
    <n v="-14130"/>
    <m/>
    <n v="-14130"/>
    <n v="4949280.59"/>
    <n v="7"/>
  </r>
  <r>
    <x v="121"/>
    <x v="29"/>
    <s v="X.24993154 Dev"/>
    <m/>
    <x v="3"/>
    <n v="-1470"/>
    <n v="0"/>
    <n v="-1470"/>
    <n v="4947810.59"/>
    <n v="7"/>
  </r>
  <r>
    <x v="121"/>
    <x v="29"/>
    <s v="X.24993154 Dev"/>
    <m/>
    <x v="3"/>
    <n v="4880"/>
    <n v="0"/>
    <n v="4880"/>
    <n v="4952690.59"/>
    <n v="7"/>
  </r>
  <r>
    <x v="118"/>
    <x v="29"/>
    <s v="X.24993168 Dev"/>
    <m/>
    <x v="3"/>
    <n v="-1180"/>
    <m/>
    <n v="-1180"/>
    <n v="4951510.59"/>
    <n v="7"/>
  </r>
  <r>
    <x v="118"/>
    <x v="29"/>
    <s v="X.24993168"/>
    <m/>
    <x v="3"/>
    <n v="25080"/>
    <m/>
    <n v="25080"/>
    <n v="4976590.59"/>
    <n v="7"/>
  </r>
  <r>
    <x v="120"/>
    <x v="29"/>
    <s v="X.24993173"/>
    <m/>
    <x v="3"/>
    <n v="9630"/>
    <m/>
    <n v="9630"/>
    <n v="4986220.59"/>
    <n v="7"/>
  </r>
  <r>
    <x v="122"/>
    <x v="29"/>
    <s v="X.24993174"/>
    <m/>
    <x v="3"/>
    <n v="10480"/>
    <m/>
    <n v="10480"/>
    <n v="4996700.59"/>
    <n v="7"/>
  </r>
  <r>
    <x v="120"/>
    <x v="22"/>
    <s v="X.24993180"/>
    <m/>
    <x v="3"/>
    <n v="64500"/>
    <m/>
    <n v="64500"/>
    <n v="5061200.59"/>
    <n v="7"/>
  </r>
  <r>
    <x v="119"/>
    <x v="29"/>
    <s v="X.24993179 Dev"/>
    <m/>
    <x v="3"/>
    <n v="-3080"/>
    <m/>
    <n v="-3080"/>
    <n v="5058120.59"/>
    <n v="7"/>
  </r>
  <r>
    <x v="123"/>
    <x v="29"/>
    <s v="X.24993181"/>
    <m/>
    <x v="3"/>
    <n v="24700"/>
    <m/>
    <n v="24700"/>
    <n v="5082820.59"/>
    <n v="7"/>
  </r>
  <r>
    <x v="111"/>
    <x v="10"/>
    <s v="X.35872307"/>
    <m/>
    <x v="1"/>
    <n v="2544"/>
    <m/>
    <n v="2544"/>
    <n v="5085364.59"/>
    <n v="6"/>
  </r>
  <r>
    <x v="111"/>
    <x v="10"/>
    <s v="X.35872307"/>
    <m/>
    <x v="6"/>
    <n v="31000"/>
    <m/>
    <n v="31000"/>
    <n v="5116364.59"/>
    <n v="6"/>
  </r>
  <r>
    <x v="113"/>
    <x v="0"/>
    <s v="X.35872308"/>
    <m/>
    <x v="0"/>
    <n v="200"/>
    <m/>
    <n v="200"/>
    <n v="5116564.59"/>
    <n v="6"/>
  </r>
  <r>
    <x v="121"/>
    <x v="23"/>
    <s v="X.35872310"/>
    <m/>
    <x v="1"/>
    <n v="1683"/>
    <m/>
    <n v="1683"/>
    <n v="5118247.59"/>
    <n v="7"/>
  </r>
  <r>
    <x v="121"/>
    <x v="23"/>
    <s v="X.35872310"/>
    <m/>
    <x v="4"/>
    <n v="52074"/>
    <m/>
    <n v="52074"/>
    <n v="5170321.59"/>
    <n v="7"/>
  </r>
  <r>
    <x v="121"/>
    <x v="23"/>
    <s v="X.35872311"/>
    <m/>
    <x v="1"/>
    <n v="3056"/>
    <m/>
    <n v="3056"/>
    <n v="5173377.59"/>
    <n v="7"/>
  </r>
  <r>
    <x v="121"/>
    <x v="0"/>
    <s v="X.35872312"/>
    <m/>
    <x v="0"/>
    <n v="180"/>
    <m/>
    <n v="180"/>
    <n v="5173557.59"/>
    <n v="7"/>
  </r>
  <r>
    <x v="119"/>
    <x v="2"/>
    <s v="X.35872313"/>
    <m/>
    <x v="1"/>
    <n v="5010"/>
    <m/>
    <n v="5010"/>
    <n v="5178567.59"/>
    <n v="7"/>
  </r>
  <r>
    <x v="120"/>
    <x v="0"/>
    <s v="X.35872316"/>
    <m/>
    <x v="0"/>
    <n v="350"/>
    <m/>
    <n v="350"/>
    <n v="5178917.59"/>
    <n v="7"/>
  </r>
  <r>
    <x v="123"/>
    <x v="10"/>
    <s v="X.35872317"/>
    <m/>
    <x v="1"/>
    <n v="1560"/>
    <m/>
    <n v="1560"/>
    <n v="5180477.59"/>
    <n v="7"/>
  </r>
  <r>
    <x v="120"/>
    <x v="31"/>
    <s v="X.35872319"/>
    <m/>
    <x v="4"/>
    <n v="2829"/>
    <m/>
    <n v="2829"/>
    <n v="5183306.59"/>
    <n v="7"/>
  </r>
  <r>
    <x v="120"/>
    <x v="23"/>
    <s v="X.35872320"/>
    <m/>
    <x v="1"/>
    <n v="3604"/>
    <n v="0"/>
    <n v="3604"/>
    <n v="5186910.59"/>
    <n v="7"/>
  </r>
  <r>
    <x v="124"/>
    <x v="38"/>
    <s v="X.24993185 Devolucion"/>
    <m/>
    <x v="3"/>
    <n v="-23400"/>
    <n v="0"/>
    <n v="-23400"/>
    <n v="5163510.59"/>
    <n v="7"/>
  </r>
  <r>
    <x v="124"/>
    <x v="29"/>
    <s v="X.24993186"/>
    <m/>
    <x v="3"/>
    <n v="7750"/>
    <n v="0"/>
    <n v="7750"/>
    <n v="5171260.59"/>
    <n v="7"/>
  </r>
  <r>
    <x v="125"/>
    <x v="4"/>
    <s v="X.24993193 Devolucion"/>
    <m/>
    <x v="3"/>
    <n v="-20800"/>
    <m/>
    <n v="-20800"/>
    <n v="5150460.59"/>
    <n v="7"/>
  </r>
  <r>
    <x v="125"/>
    <x v="4"/>
    <s v="X.24993192 Devolucion"/>
    <m/>
    <x v="3"/>
    <n v="-9560"/>
    <m/>
    <n v="-9560"/>
    <n v="5140900.59"/>
    <n v="7"/>
  </r>
  <r>
    <x v="125"/>
    <x v="39"/>
    <s v="X.24993194"/>
    <m/>
    <x v="3"/>
    <n v="10800"/>
    <m/>
    <n v="10800"/>
    <n v="5151700.59"/>
    <n v="7"/>
  </r>
  <r>
    <x v="125"/>
    <x v="29"/>
    <s v="X.24993190"/>
    <m/>
    <x v="3"/>
    <n v="17180"/>
    <n v="0"/>
    <n v="17180"/>
    <n v="5168880.59"/>
    <n v="7"/>
  </r>
  <r>
    <x v="126"/>
    <x v="39"/>
    <s v="X.24993198"/>
    <m/>
    <x v="3"/>
    <n v="21600"/>
    <n v="0"/>
    <n v="21600"/>
    <n v="5190480.59"/>
    <n v="7"/>
  </r>
  <r>
    <x v="126"/>
    <x v="31"/>
    <s v="X.24993200"/>
    <m/>
    <x v="3"/>
    <n v="23340"/>
    <n v="0"/>
    <n v="23340"/>
    <n v="5213820.59"/>
    <n v="7"/>
  </r>
  <r>
    <x v="123"/>
    <x v="2"/>
    <s v="X.35872318"/>
    <m/>
    <x v="1"/>
    <n v="5330"/>
    <m/>
    <n v="5330"/>
    <n v="5219150.59"/>
    <n v="7"/>
  </r>
  <r>
    <x v="124"/>
    <x v="23"/>
    <s v="X.35872322"/>
    <m/>
    <x v="1"/>
    <n v="1700"/>
    <m/>
    <n v="1700"/>
    <n v="5220850.59"/>
    <n v="7"/>
  </r>
  <r>
    <x v="124"/>
    <x v="0"/>
    <s v="X.35872323"/>
    <m/>
    <x v="0"/>
    <n v="300"/>
    <m/>
    <n v="300"/>
    <n v="5221150.59"/>
    <n v="7"/>
  </r>
  <r>
    <x v="124"/>
    <x v="10"/>
    <s v="X.35872325"/>
    <m/>
    <x v="6"/>
    <n v="17800"/>
    <m/>
    <n v="17800"/>
    <n v="5238950.59"/>
    <n v="7"/>
  </r>
  <r>
    <x v="125"/>
    <x v="1"/>
    <s v="X.35872326"/>
    <m/>
    <x v="0"/>
    <n v="2772"/>
    <m/>
    <n v="2772"/>
    <n v="5241722.59"/>
    <n v="7"/>
  </r>
  <r>
    <x v="125"/>
    <x v="2"/>
    <s v="X.35872327"/>
    <m/>
    <x v="1"/>
    <n v="2260"/>
    <m/>
    <n v="2260"/>
    <n v="5243982.59"/>
    <n v="7"/>
  </r>
  <r>
    <x v="125"/>
    <x v="2"/>
    <s v="X.35872327"/>
    <m/>
    <x v="6"/>
    <n v="14960"/>
    <m/>
    <n v="14960"/>
    <n v="5258942.59"/>
    <n v="7"/>
  </r>
  <r>
    <x v="126"/>
    <x v="2"/>
    <s v="X.35872328"/>
    <m/>
    <x v="1"/>
    <n v="3020"/>
    <m/>
    <n v="3020"/>
    <n v="5261962.59"/>
    <n v="7"/>
  </r>
  <r>
    <x v="126"/>
    <x v="29"/>
    <s v="X.24993199"/>
    <m/>
    <x v="3"/>
    <n v="6120"/>
    <n v="0"/>
    <n v="6120"/>
    <n v="5268082.59"/>
    <n v="7"/>
  </r>
  <r>
    <x v="126"/>
    <x v="29"/>
    <s v="X.24937902"/>
    <m/>
    <x v="3"/>
    <n v="2280"/>
    <n v="0"/>
    <n v="2280"/>
    <n v="5270362.59"/>
    <n v="7"/>
  </r>
  <r>
    <x v="127"/>
    <x v="29"/>
    <s v="X.24937904"/>
    <m/>
    <x v="3"/>
    <n v="8580"/>
    <n v="0"/>
    <n v="8580"/>
    <n v="5278942.59"/>
    <n v="7"/>
  </r>
  <r>
    <x v="128"/>
    <x v="22"/>
    <s v="X.24937912"/>
    <m/>
    <x v="3"/>
    <n v="17800"/>
    <n v="0"/>
    <n v="17800"/>
    <n v="5296742.59"/>
    <n v="7"/>
  </r>
  <r>
    <x v="129"/>
    <x v="8"/>
    <s v="X.24937913"/>
    <m/>
    <x v="3"/>
    <n v="5520"/>
    <n v="0"/>
    <n v="5520"/>
    <n v="5302262.59"/>
    <n v="7"/>
  </r>
  <r>
    <x v="114"/>
    <x v="30"/>
    <s v="X.24937909 Dev"/>
    <m/>
    <x v="3"/>
    <n v="-105430"/>
    <n v="0"/>
    <n v="-105430"/>
    <n v="5196832.59"/>
    <n v="7"/>
  </r>
  <r>
    <x v="126"/>
    <x v="30"/>
    <s v="X.24937911"/>
    <m/>
    <x v="3"/>
    <n v="116100"/>
    <m/>
    <n v="116100"/>
    <n v="5312932.59"/>
    <n v="7"/>
  </r>
  <r>
    <x v="127"/>
    <x v="30"/>
    <s v="X.24937903 Dev"/>
    <m/>
    <x v="3"/>
    <n v="-5490"/>
    <m/>
    <n v="-5490"/>
    <n v="5307442.59"/>
    <n v="7"/>
  </r>
  <r>
    <x v="128"/>
    <x v="29"/>
    <s v="X.24937908"/>
    <m/>
    <x v="3"/>
    <n v="6720"/>
    <n v="0"/>
    <n v="6720"/>
    <n v="5314162.59"/>
    <n v="7"/>
  </r>
  <r>
    <x v="127"/>
    <x v="4"/>
    <s v="X.24937914 Dev"/>
    <m/>
    <x v="3"/>
    <n v="-8710"/>
    <m/>
    <n v="-8710"/>
    <n v="5305452.59"/>
    <n v="7"/>
  </r>
  <r>
    <x v="130"/>
    <x v="8"/>
    <s v="X.24937917 Dev"/>
    <m/>
    <x v="3"/>
    <n v="-14160"/>
    <m/>
    <n v="-14160"/>
    <n v="5291292.59"/>
    <n v="7"/>
  </r>
  <r>
    <x v="131"/>
    <x v="5"/>
    <s v="X.24937915"/>
    <m/>
    <x v="3"/>
    <n v="6580"/>
    <m/>
    <n v="6580"/>
    <n v="5297872.59"/>
    <n v="7"/>
  </r>
  <r>
    <x v="132"/>
    <x v="31"/>
    <s v="X.24937919"/>
    <m/>
    <x v="3"/>
    <n v="1380"/>
    <m/>
    <n v="1380"/>
    <n v="5299252.59"/>
    <n v="7"/>
  </r>
  <r>
    <x v="132"/>
    <x v="29"/>
    <s v="X.24937921"/>
    <m/>
    <x v="3"/>
    <n v="5860"/>
    <m/>
    <n v="5860"/>
    <n v="5305112.59"/>
    <n v="7"/>
  </r>
  <r>
    <x v="133"/>
    <x v="29"/>
    <s v="X.24937923  Dev"/>
    <m/>
    <x v="3"/>
    <n v="-16050"/>
    <m/>
    <n v="-16050"/>
    <n v="5289062.59"/>
    <n v="7"/>
  </r>
  <r>
    <x v="133"/>
    <x v="5"/>
    <s v="X.24937922 Dev"/>
    <m/>
    <x v="3"/>
    <n v="-2860"/>
    <m/>
    <n v="-2860"/>
    <n v="5286202.59"/>
    <n v="7"/>
  </r>
  <r>
    <x v="127"/>
    <x v="4"/>
    <s v="X.24937927 Dev"/>
    <m/>
    <x v="3"/>
    <n v="-8710"/>
    <m/>
    <n v="-8710"/>
    <n v="5277492.59"/>
    <n v="7"/>
  </r>
  <r>
    <x v="134"/>
    <x v="39"/>
    <s v="X.24937930"/>
    <m/>
    <x v="3"/>
    <n v="26400"/>
    <m/>
    <n v="26400"/>
    <n v="5303892.59"/>
    <n v="7"/>
  </r>
  <r>
    <x v="135"/>
    <x v="29"/>
    <s v="X.24937935"/>
    <m/>
    <x v="3"/>
    <n v="27120"/>
    <m/>
    <n v="27120"/>
    <n v="5331012.59"/>
    <n v="7"/>
  </r>
  <r>
    <x v="136"/>
    <x v="29"/>
    <s v="X.24937944"/>
    <m/>
    <x v="3"/>
    <n v="24800"/>
    <m/>
    <n v="24800"/>
    <n v="5355812.59"/>
    <n v="8"/>
  </r>
  <r>
    <x v="137"/>
    <x v="29"/>
    <s v="X.24937946"/>
    <m/>
    <x v="3"/>
    <n v="10980"/>
    <m/>
    <n v="10980"/>
    <n v="5366792.59"/>
    <n v="8"/>
  </r>
  <r>
    <x v="137"/>
    <x v="29"/>
    <s v="X.24937947"/>
    <m/>
    <x v="3"/>
    <n v="1540"/>
    <m/>
    <n v="1540"/>
    <n v="5368332.59"/>
    <n v="8"/>
  </r>
  <r>
    <x v="138"/>
    <x v="4"/>
    <s v="X.24993401 Dev"/>
    <m/>
    <x v="3"/>
    <n v="-14330"/>
    <n v="0"/>
    <n v="-14330"/>
    <n v="5354002.59"/>
    <n v="7"/>
  </r>
  <r>
    <x v="134"/>
    <x v="4"/>
    <s v="X.24937933"/>
    <m/>
    <x v="3"/>
    <n v="183350"/>
    <n v="0"/>
    <n v="183350"/>
    <n v="5537352.5899999999"/>
    <n v="7"/>
  </r>
  <r>
    <x v="139"/>
    <x v="29"/>
    <s v="X.24937939"/>
    <m/>
    <x v="3"/>
    <n v="1640"/>
    <n v="0"/>
    <n v="1640"/>
    <n v="5538992.5899999999"/>
    <n v="7"/>
  </r>
  <r>
    <x v="140"/>
    <x v="29"/>
    <s v="X.24993406"/>
    <m/>
    <x v="3"/>
    <n v="16790"/>
    <n v="0"/>
    <n v="16790"/>
    <n v="5555782.5899999999"/>
    <n v="8"/>
  </r>
  <r>
    <x v="140"/>
    <x v="29"/>
    <s v="X.24993405 Dev"/>
    <m/>
    <x v="3"/>
    <n v="-30810"/>
    <n v="0"/>
    <n v="-30810"/>
    <n v="5524972.5899999999"/>
    <n v="8"/>
  </r>
  <r>
    <x v="141"/>
    <x v="26"/>
    <s v="X.24993404"/>
    <m/>
    <x v="3"/>
    <n v="3900"/>
    <n v="0"/>
    <n v="3900"/>
    <n v="5528872.5899999999"/>
    <n v="7"/>
  </r>
  <r>
    <x v="142"/>
    <x v="8"/>
    <s v="X.24937925"/>
    <m/>
    <x v="3"/>
    <n v="12110"/>
    <m/>
    <n v="12110"/>
    <n v="5540982.5899999999"/>
    <n v="7"/>
  </r>
  <r>
    <x v="142"/>
    <x v="8"/>
    <s v="X.24937929"/>
    <m/>
    <x v="3"/>
    <n v="1710"/>
    <m/>
    <n v="1710"/>
    <n v="5542692.5899999999"/>
    <n v="7"/>
  </r>
  <r>
    <x v="138"/>
    <x v="8"/>
    <s v="X.24937937"/>
    <m/>
    <x v="3"/>
    <n v="1710"/>
    <m/>
    <n v="1710"/>
    <n v="5544402.5899999999"/>
    <n v="7"/>
  </r>
  <r>
    <x v="128"/>
    <x v="0"/>
    <s v="X.35872331"/>
    <m/>
    <x v="0"/>
    <n v="420"/>
    <m/>
    <n v="420"/>
    <n v="5544822.5899999999"/>
    <n v="7"/>
  </r>
  <r>
    <x v="128"/>
    <x v="23"/>
    <s v="X.35872332"/>
    <m/>
    <x v="1"/>
    <n v="4522"/>
    <m/>
    <n v="4522"/>
    <n v="5549344.5899999999"/>
    <n v="7"/>
  </r>
  <r>
    <x v="128"/>
    <x v="2"/>
    <s v="X.35872333"/>
    <m/>
    <x v="1"/>
    <n v="2800"/>
    <m/>
    <n v="2800"/>
    <n v="5552144.5899999999"/>
    <n v="7"/>
  </r>
  <r>
    <x v="128"/>
    <x v="2"/>
    <s v="X.35872333"/>
    <m/>
    <x v="6"/>
    <n v="12320"/>
    <m/>
    <n v="12320"/>
    <n v="5564464.5899999999"/>
    <n v="7"/>
  </r>
  <r>
    <x v="129"/>
    <x v="0"/>
    <s v="X.35872334"/>
    <m/>
    <x v="0"/>
    <n v="350"/>
    <m/>
    <n v="350"/>
    <n v="5564814.5899999999"/>
    <n v="7"/>
  </r>
  <r>
    <x v="129"/>
    <x v="2"/>
    <s v="X.35872336"/>
    <m/>
    <x v="1"/>
    <n v="3060"/>
    <m/>
    <n v="3060"/>
    <n v="5567874.5899999999"/>
    <n v="7"/>
  </r>
  <r>
    <x v="129"/>
    <x v="2"/>
    <s v="X.35872336"/>
    <m/>
    <x v="6"/>
    <n v="13200"/>
    <m/>
    <n v="13200"/>
    <n v="5581074.5899999999"/>
    <n v="7"/>
  </r>
  <r>
    <x v="129"/>
    <x v="2"/>
    <s v="X.35872336"/>
    <m/>
    <x v="6"/>
    <n v="11440"/>
    <m/>
    <n v="11440"/>
    <n v="5592514.5899999999"/>
    <n v="7"/>
  </r>
  <r>
    <x v="130"/>
    <x v="1"/>
    <s v="X.35872337"/>
    <m/>
    <x v="0"/>
    <n v="2772"/>
    <m/>
    <n v="2772"/>
    <n v="5595286.5899999999"/>
    <n v="7"/>
  </r>
  <r>
    <x v="132"/>
    <x v="2"/>
    <s v="X.35872338"/>
    <m/>
    <x v="1"/>
    <n v="3980"/>
    <m/>
    <n v="3980"/>
    <n v="5599266.5899999999"/>
    <n v="7"/>
  </r>
  <r>
    <x v="133"/>
    <x v="0"/>
    <s v="X.35872340"/>
    <m/>
    <x v="0"/>
    <n v="200"/>
    <m/>
    <n v="200"/>
    <n v="5599466.5899999999"/>
    <n v="7"/>
  </r>
  <r>
    <x v="133"/>
    <x v="2"/>
    <s v="X.35872342"/>
    <m/>
    <x v="1"/>
    <n v="580"/>
    <m/>
    <n v="580"/>
    <n v="5600046.5899999999"/>
    <n v="7"/>
  </r>
  <r>
    <x v="133"/>
    <x v="2"/>
    <s v="X.35872342"/>
    <m/>
    <x v="6"/>
    <n v="29040"/>
    <m/>
    <n v="29040"/>
    <n v="5629086.5899999999"/>
    <n v="7"/>
  </r>
  <r>
    <x v="134"/>
    <x v="10"/>
    <s v="X.35872345"/>
    <m/>
    <x v="1"/>
    <n v="2856"/>
    <m/>
    <n v="2856"/>
    <n v="5631942.5899999999"/>
    <n v="7"/>
  </r>
  <r>
    <x v="135"/>
    <x v="1"/>
    <s v="X.35872349"/>
    <m/>
    <x v="0"/>
    <n v="2184"/>
    <m/>
    <n v="2184"/>
    <n v="5634126.5899999999"/>
    <n v="7"/>
  </r>
  <r>
    <x v="134"/>
    <x v="2"/>
    <s v="X.35872351"/>
    <m/>
    <x v="1"/>
    <n v="5140"/>
    <m/>
    <n v="5140"/>
    <n v="5639266.5899999999"/>
    <n v="7"/>
  </r>
  <r>
    <x v="134"/>
    <x v="2"/>
    <s v="X.35872351"/>
    <m/>
    <x v="6"/>
    <n v="13420"/>
    <m/>
    <n v="13420"/>
    <n v="5652686.5899999999"/>
    <n v="7"/>
  </r>
  <r>
    <x v="135"/>
    <x v="23"/>
    <s v="X.35872352"/>
    <m/>
    <x v="1"/>
    <n v="2592"/>
    <m/>
    <n v="2592"/>
    <n v="5655278.5899999999"/>
    <n v="7"/>
  </r>
  <r>
    <x v="137"/>
    <x v="40"/>
    <s v="X.35872354"/>
    <m/>
    <x v="0"/>
    <n v="4944"/>
    <m/>
    <n v="4944"/>
    <n v="5660222.5899999999"/>
    <n v="8"/>
  </r>
  <r>
    <x v="143"/>
    <x v="40"/>
    <s v="X.35872355"/>
    <m/>
    <x v="0"/>
    <n v="2400"/>
    <m/>
    <n v="2400"/>
    <n v="5662622.5899999999"/>
    <n v="8"/>
  </r>
  <r>
    <x v="143"/>
    <x v="0"/>
    <s v="X.35872356"/>
    <m/>
    <x v="0"/>
    <n v="200"/>
    <m/>
    <n v="200"/>
    <n v="5662822.5899999999"/>
    <n v="8"/>
  </r>
  <r>
    <x v="140"/>
    <x v="0"/>
    <s v="X.35872357"/>
    <m/>
    <x v="0"/>
    <n v="300"/>
    <m/>
    <n v="300"/>
    <n v="5663122.5899999999"/>
    <n v="8"/>
  </r>
  <r>
    <x v="129"/>
    <x v="40"/>
    <s v="X.35872335"/>
    <m/>
    <x v="0"/>
    <n v="720"/>
    <m/>
    <n v="720"/>
    <n v="5663842.5899999999"/>
    <n v="7"/>
  </r>
  <r>
    <x v="133"/>
    <x v="40"/>
    <s v="X.35872344"/>
    <m/>
    <x v="0"/>
    <n v="5568"/>
    <m/>
    <n v="5568"/>
    <n v="5669410.5899999999"/>
    <n v="7"/>
  </r>
  <r>
    <x v="141"/>
    <x v="40"/>
    <s v="X.35872339"/>
    <m/>
    <x v="0"/>
    <n v="144"/>
    <m/>
    <n v="144"/>
    <n v="5669554.5899999999"/>
    <n v="7"/>
  </r>
  <r>
    <x v="134"/>
    <x v="40"/>
    <s v="X.35872346"/>
    <m/>
    <x v="0"/>
    <n v="7152"/>
    <m/>
    <n v="7152"/>
    <n v="5676706.5899999999"/>
    <n v="7"/>
  </r>
  <r>
    <x v="134"/>
    <x v="40"/>
    <s v="X.35872347"/>
    <m/>
    <x v="0"/>
    <n v="3840"/>
    <m/>
    <n v="3840"/>
    <n v="5680546.5899999999"/>
    <n v="7"/>
  </r>
  <r>
    <x v="136"/>
    <x v="30"/>
    <s v="X.24937945"/>
    <m/>
    <x v="3"/>
    <n v="9870"/>
    <m/>
    <n v="9870"/>
    <n v="5690416.5899999999"/>
    <n v="8"/>
  </r>
  <r>
    <x v="134"/>
    <x v="19"/>
    <s v="X.24937938"/>
    <m/>
    <x v="3"/>
    <n v="16800"/>
    <m/>
    <n v="16800"/>
    <n v="5707216.5899999999"/>
    <n v="7"/>
  </r>
  <r>
    <x v="142"/>
    <x v="12"/>
    <s v="X.2493928"/>
    <m/>
    <x v="3"/>
    <n v="2360"/>
    <n v="0"/>
    <n v="2360"/>
    <n v="5709576.5899999999"/>
    <n v="7"/>
  </r>
  <r>
    <x v="134"/>
    <x v="39"/>
    <s v="X.24937930"/>
    <m/>
    <x v="3"/>
    <n v="26400"/>
    <n v="0"/>
    <n v="26400"/>
    <n v="5735976.5899999999"/>
    <n v="7"/>
  </r>
  <r>
    <x v="135"/>
    <x v="5"/>
    <s v="X.24937936"/>
    <m/>
    <x v="3"/>
    <n v="9300"/>
    <n v="0"/>
    <n v="9300"/>
    <n v="5745276.5899999999"/>
    <n v="7"/>
  </r>
  <r>
    <x v="144"/>
    <x v="5"/>
    <s v="X.24993415"/>
    <m/>
    <x v="3"/>
    <n v="1860"/>
    <n v="0"/>
    <n v="1860"/>
    <n v="5747136.5899999999"/>
    <n v="8"/>
  </r>
  <r>
    <x v="144"/>
    <x v="31"/>
    <s v="X.24993413 Dev"/>
    <m/>
    <x v="3"/>
    <n v="-20580"/>
    <n v="0"/>
    <n v="-20580"/>
    <n v="5726556.5899999999"/>
    <n v="8"/>
  </r>
  <r>
    <x v="144"/>
    <x v="31"/>
    <s v="X.24993414"/>
    <m/>
    <x v="3"/>
    <n v="22710"/>
    <n v="0"/>
    <n v="22710"/>
    <n v="5749266.5899999999"/>
    <n v="8"/>
  </r>
  <r>
    <x v="145"/>
    <x v="29"/>
    <s v="X.24993416"/>
    <m/>
    <x v="3"/>
    <n v="18900"/>
    <n v="0"/>
    <n v="18900"/>
    <n v="5768166.5899999999"/>
    <n v="8"/>
  </r>
  <r>
    <x v="146"/>
    <x v="29"/>
    <s v="X.24993418"/>
    <m/>
    <x v="3"/>
    <n v="10500"/>
    <n v="0"/>
    <n v="10500"/>
    <n v="5778666.5899999999"/>
    <n v="8"/>
  </r>
  <r>
    <x v="146"/>
    <x v="30"/>
    <s v="X.24993417 Dev"/>
    <m/>
    <x v="3"/>
    <n v="-40800"/>
    <n v="0"/>
    <n v="-40800"/>
    <n v="5737866.5899999999"/>
    <n v="8"/>
  </r>
  <r>
    <x v="147"/>
    <x v="31"/>
    <s v="X.24993420"/>
    <m/>
    <x v="3"/>
    <n v="3850"/>
    <n v="0"/>
    <n v="3850"/>
    <n v="5741716.5899999999"/>
    <n v="8"/>
  </r>
  <r>
    <x v="148"/>
    <x v="7"/>
    <s v="X.24993423 Dev"/>
    <m/>
    <x v="3"/>
    <n v="-24390.6"/>
    <n v="27575.9"/>
    <n v="3185.3000000000029"/>
    <n v="5744901.8899999997"/>
    <n v="8"/>
  </r>
  <r>
    <x v="148"/>
    <x v="7"/>
    <s v="X.24993422 Muestras"/>
    <m/>
    <x v="3"/>
    <n v="18623.5"/>
    <n v="0"/>
    <n v="18623.5"/>
    <n v="5763525.3899999997"/>
    <n v="8"/>
  </r>
  <r>
    <x v="149"/>
    <x v="31"/>
    <s v="X.24993425 Dev"/>
    <m/>
    <x v="3"/>
    <n v="-21460"/>
    <n v="0"/>
    <n v="-21460"/>
    <n v="5742065.3899999997"/>
    <n v="8"/>
  </r>
  <r>
    <x v="148"/>
    <x v="4"/>
    <s v="X.24993424 Dev"/>
    <m/>
    <x v="3"/>
    <n v="-5890"/>
    <n v="0"/>
    <n v="-5890"/>
    <n v="5736175.3899999997"/>
    <n v="8"/>
  </r>
  <r>
    <x v="144"/>
    <x v="7"/>
    <s v="X.24993436 Dev"/>
    <m/>
    <x v="3"/>
    <n v="-32375.7"/>
    <n v="0"/>
    <n v="-32375.7"/>
    <n v="5703799.6899999995"/>
    <n v="8"/>
  </r>
  <r>
    <x v="150"/>
    <x v="7"/>
    <s v="X.24993433"/>
    <m/>
    <x v="3"/>
    <n v="162318"/>
    <n v="-93775"/>
    <n v="68543"/>
    <n v="5772342.6899999995"/>
    <n v="8"/>
  </r>
  <r>
    <x v="149"/>
    <x v="4"/>
    <s v="X.24993437 Dev"/>
    <m/>
    <x v="3"/>
    <n v="-13420"/>
    <n v="0"/>
    <n v="-13420"/>
    <n v="5758922.6899999995"/>
    <n v="8"/>
  </r>
  <r>
    <x v="139"/>
    <x v="10"/>
    <s v="X.35872353"/>
    <m/>
    <x v="1"/>
    <n v="3480"/>
    <n v="0"/>
    <n v="3480"/>
    <n v="5762402.6899999995"/>
    <n v="7"/>
  </r>
  <r>
    <x v="139"/>
    <x v="10"/>
    <s v="X.35872353"/>
    <m/>
    <x v="6"/>
    <n v="18480"/>
    <n v="0"/>
    <n v="18480"/>
    <n v="5780882.6899999995"/>
    <n v="7"/>
  </r>
  <r>
    <x v="151"/>
    <x v="0"/>
    <s v="X.35872359"/>
    <m/>
    <x v="0"/>
    <n v="200"/>
    <n v="0"/>
    <n v="200"/>
    <n v="5781082.6899999995"/>
    <n v="8"/>
  </r>
  <r>
    <x v="144"/>
    <x v="0"/>
    <s v="X.35872360"/>
    <m/>
    <x v="0"/>
    <n v="460"/>
    <n v="0"/>
    <n v="460"/>
    <n v="5781542.6899999995"/>
    <n v="8"/>
  </r>
  <r>
    <x v="152"/>
    <x v="0"/>
    <s v="X.35872361"/>
    <m/>
    <x v="0"/>
    <n v="410"/>
    <n v="0"/>
    <n v="410"/>
    <n v="5781952.6899999995"/>
    <n v="8"/>
  </r>
  <r>
    <x v="149"/>
    <x v="0"/>
    <s v="X.35872364"/>
    <m/>
    <x v="1"/>
    <n v="185"/>
    <n v="0"/>
    <n v="185"/>
    <n v="5782137.6899999995"/>
    <n v="8"/>
  </r>
  <r>
    <x v="153"/>
    <x v="41"/>
    <s v="X.35872365"/>
    <m/>
    <x v="6"/>
    <n v="240"/>
    <n v="0"/>
    <n v="240"/>
    <n v="5782377.6899999995"/>
    <n v="8"/>
  </r>
  <r>
    <x v="147"/>
    <x v="22"/>
    <s v="X.24993440"/>
    <m/>
    <x v="9"/>
    <n v="1500"/>
    <n v="0"/>
    <n v="1500"/>
    <n v="5783877.6899999995"/>
    <n v="8"/>
  </r>
  <r>
    <x v="154"/>
    <x v="29"/>
    <s v="X.24993441"/>
    <m/>
    <x v="3"/>
    <n v="52630"/>
    <n v="0"/>
    <n v="52630"/>
    <n v="5836507.6899999995"/>
    <n v="8"/>
  </r>
  <r>
    <x v="154"/>
    <x v="29"/>
    <s v="X.24993442 Dev"/>
    <m/>
    <x v="3"/>
    <n v="-2200"/>
    <n v="0"/>
    <n v="-2200"/>
    <n v="5834307.6899999995"/>
    <n v="8"/>
  </r>
  <r>
    <x v="155"/>
    <x v="29"/>
    <s v="X.24993446 Dev"/>
    <m/>
    <x v="3"/>
    <n v="-4690"/>
    <n v="0"/>
    <n v="-4690"/>
    <n v="5829617.6899999995"/>
    <n v="8"/>
  </r>
  <r>
    <x v="155"/>
    <x v="13"/>
    <s v="X.24993444"/>
    <m/>
    <x v="3"/>
    <n v="36400"/>
    <n v="0"/>
    <n v="36400"/>
    <n v="5866017.6899999995"/>
    <n v="8"/>
  </r>
  <r>
    <x v="154"/>
    <x v="10"/>
    <s v="X.35872367"/>
    <m/>
    <x v="1"/>
    <n v="5472"/>
    <n v="0"/>
    <n v="5472"/>
    <n v="5871489.6899999995"/>
    <n v="8"/>
  </r>
  <r>
    <x v="155"/>
    <x v="0"/>
    <s v="X.35872368"/>
    <m/>
    <x v="0"/>
    <n v="204"/>
    <n v="0"/>
    <n v="204"/>
    <n v="5871693.6899999995"/>
    <n v="8"/>
  </r>
  <r>
    <x v="155"/>
    <x v="0"/>
    <s v="X.35872369"/>
    <m/>
    <x v="3"/>
    <n v="1000"/>
    <n v="0"/>
    <n v="1000"/>
    <n v="5872693.6899999995"/>
    <n v="8"/>
  </r>
  <r>
    <x v="155"/>
    <x v="2"/>
    <s v="X.35872370"/>
    <m/>
    <x v="6"/>
    <n v="17380"/>
    <n v="0"/>
    <n v="17380"/>
    <n v="5890073.6899999995"/>
    <n v="8"/>
  </r>
  <r>
    <x v="155"/>
    <x v="2"/>
    <s v="X.35872370"/>
    <m/>
    <x v="11"/>
    <n v="10000"/>
    <n v="0"/>
    <n v="10000"/>
    <n v="5900073.6899999995"/>
    <n v="8"/>
  </r>
  <r>
    <x v="156"/>
    <x v="40"/>
    <s v="X.35872371"/>
    <m/>
    <x v="0"/>
    <n v="5472"/>
    <n v="0"/>
    <n v="5472"/>
    <n v="5905545.6899999995"/>
    <n v="8"/>
  </r>
  <r>
    <x v="157"/>
    <x v="29"/>
    <s v="X.24993448"/>
    <m/>
    <x v="3"/>
    <n v="16070"/>
    <n v="0"/>
    <n v="16070"/>
    <n v="5921615.6899999995"/>
    <n v="8"/>
  </r>
  <r>
    <x v="156"/>
    <x v="29"/>
    <s v="X.24993443"/>
    <m/>
    <x v="3"/>
    <n v="18390"/>
    <n v="0"/>
    <n v="18390"/>
    <n v="5940005.6899999995"/>
    <n v="8"/>
  </r>
  <r>
    <x v="156"/>
    <x v="12"/>
    <s v="X.24993449"/>
    <m/>
    <x v="3"/>
    <n v="1300"/>
    <n v="0"/>
    <n v="1300"/>
    <n v="5941305.6899999995"/>
    <n v="8"/>
  </r>
  <r>
    <x v="158"/>
    <x v="7"/>
    <s v="X.22266605"/>
    <m/>
    <x v="3"/>
    <n v="89342"/>
    <n v="-59350.5"/>
    <n v="29991.5"/>
    <n v="5971297.1899999995"/>
    <n v="8"/>
  </r>
  <r>
    <x v="158"/>
    <x v="8"/>
    <s v="X.22266606 Dev"/>
    <n v="0"/>
    <x v="3"/>
    <n v="-78784"/>
    <n v="0"/>
    <n v="-78784"/>
    <n v="5892513.1899999995"/>
    <n v="8"/>
  </r>
  <r>
    <x v="159"/>
    <x v="0"/>
    <s v="X.35872373"/>
    <n v="0"/>
    <x v="0"/>
    <n v="310"/>
    <n v="0"/>
    <n v="310"/>
    <n v="5892823.1899999995"/>
    <n v="8"/>
  </r>
  <r>
    <x v="158"/>
    <x v="40"/>
    <s v="X.35872374"/>
    <m/>
    <x v="0"/>
    <n v="2112"/>
    <n v="0"/>
    <n v="2112"/>
    <n v="5894935.1899999995"/>
    <n v="8"/>
  </r>
  <r>
    <x v="160"/>
    <x v="39"/>
    <s v="Terminaciones"/>
    <m/>
    <x v="12"/>
    <n v="3430"/>
    <n v="0"/>
    <n v="3430"/>
    <n v="5898365.1899999995"/>
    <n v="8"/>
  </r>
  <r>
    <x v="160"/>
    <x v="40"/>
    <s v="X.35872376"/>
    <m/>
    <x v="13"/>
    <n v="2712"/>
    <n v="0"/>
    <n v="2712"/>
    <n v="5901077.1899999995"/>
    <n v="8"/>
  </r>
  <r>
    <x v="160"/>
    <x v="29"/>
    <s v="X.22266607 Dev"/>
    <n v="0"/>
    <x v="3"/>
    <n v="-22950"/>
    <n v="0"/>
    <n v="-22950"/>
    <n v="5878127.1899999995"/>
    <n v="8"/>
  </r>
  <r>
    <x v="161"/>
    <x v="4"/>
    <s v="X.22266613"/>
    <n v="0"/>
    <x v="3"/>
    <n v="192750"/>
    <n v="0"/>
    <n v="192750"/>
    <n v="6070877.1899999995"/>
    <n v="9"/>
  </r>
  <r>
    <x v="162"/>
    <x v="18"/>
    <s v="Orden de pago- Dev"/>
    <n v="0"/>
    <x v="3"/>
    <n v="-1458"/>
    <n v="0"/>
    <n v="-1458"/>
    <n v="6069419.1899999995"/>
    <n v="9"/>
  </r>
  <r>
    <x v="163"/>
    <x v="20"/>
    <s v="X.22266622"/>
    <n v="0"/>
    <x v="3"/>
    <n v="19920"/>
    <n v="0"/>
    <n v="19920"/>
    <n v="6089339.1899999995"/>
    <n v="9"/>
  </r>
  <r>
    <x v="163"/>
    <x v="12"/>
    <s v="X.22266621"/>
    <n v="0"/>
    <x v="2"/>
    <n v="6850"/>
    <n v="0"/>
    <n v="6850"/>
    <n v="6096189.1899999995"/>
    <n v="9"/>
  </r>
  <r>
    <x v="164"/>
    <x v="42"/>
    <s v="X.22266620"/>
    <n v="0"/>
    <x v="3"/>
    <n v="194913.5"/>
    <n v="0"/>
    <n v="194913.5"/>
    <n v="6291102.6899999995"/>
    <n v="9"/>
  </r>
  <r>
    <x v="164"/>
    <x v="18"/>
    <s v="X.22266618"/>
    <n v="0"/>
    <x v="3"/>
    <n v="52306.2"/>
    <n v="0"/>
    <n v="52306.2"/>
    <n v="6343408.8899999997"/>
    <n v="9"/>
  </r>
  <r>
    <x v="164"/>
    <x v="7"/>
    <s v="X.22266615 Dev"/>
    <n v="0"/>
    <x v="3"/>
    <n v="-13685"/>
    <n v="0"/>
    <n v="-13685"/>
    <n v="6329723.8899999997"/>
    <n v="9"/>
  </r>
  <r>
    <x v="165"/>
    <x v="4"/>
    <s v="X.22266624 Dev"/>
    <n v="0"/>
    <x v="3"/>
    <n v="-11480"/>
    <n v="0"/>
    <n v="-11480"/>
    <n v="6318243.8899999997"/>
    <n v="9"/>
  </r>
  <r>
    <x v="163"/>
    <x v="29"/>
    <s v="X.22266623 Dev"/>
    <n v="0"/>
    <x v="3"/>
    <n v="-3740"/>
    <n v="0"/>
    <n v="-3740"/>
    <n v="6314503.8899999997"/>
    <n v="9"/>
  </r>
  <r>
    <x v="158"/>
    <x v="2"/>
    <s v="X.35872378"/>
    <n v="0"/>
    <x v="6"/>
    <n v="61600"/>
    <n v="0"/>
    <n v="61600"/>
    <n v="6376103.8899999997"/>
    <n v="8"/>
  </r>
  <r>
    <x v="165"/>
    <x v="0"/>
    <s v="X.35872380"/>
    <n v="0"/>
    <x v="0"/>
    <n v="700"/>
    <n v="0"/>
    <n v="700"/>
    <n v="6376803.8899999997"/>
    <n v="9"/>
  </r>
  <r>
    <x v="161"/>
    <x v="0"/>
    <s v="X.35872381"/>
    <n v="0"/>
    <x v="0"/>
    <n v="120"/>
    <n v="0"/>
    <n v="120"/>
    <n v="6376923.8899999997"/>
    <n v="9"/>
  </r>
  <r>
    <x v="163"/>
    <x v="2"/>
    <s v="X.35872384"/>
    <n v="0"/>
    <x v="11"/>
    <n v="5120"/>
    <n v="0"/>
    <n v="5120"/>
    <n v="6382043.8899999997"/>
    <n v="9"/>
  </r>
  <r>
    <x v="164"/>
    <x v="0"/>
    <s v="X.35872385"/>
    <n v="0"/>
    <x v="0"/>
    <n v="220"/>
    <n v="0"/>
    <n v="220"/>
    <n v="6382263.8899999997"/>
    <n v="9"/>
  </r>
  <r>
    <x v="166"/>
    <x v="10"/>
    <s v="X.35872386"/>
    <n v="0"/>
    <x v="1"/>
    <n v="2856"/>
    <n v="0"/>
    <n v="2856"/>
    <n v="6385119.8899999997"/>
    <n v="9"/>
  </r>
  <r>
    <x v="166"/>
    <x v="10"/>
    <s v="X.35872387"/>
    <n v="0"/>
    <x v="1"/>
    <n v="3720"/>
    <n v="0"/>
    <n v="3720"/>
    <n v="6388839.8899999997"/>
    <n v="9"/>
  </r>
  <r>
    <x v="167"/>
    <x v="36"/>
    <s v="Pedido"/>
    <n v="0"/>
    <x v="3"/>
    <n v="327835"/>
    <n v="0"/>
    <n v="327835"/>
    <n v="6716674.8899999997"/>
    <n v="9"/>
  </r>
  <r>
    <x v="168"/>
    <x v="29"/>
    <s v="X.22266625"/>
    <n v="0"/>
    <x v="3"/>
    <n v="5900"/>
    <n v="0"/>
    <n v="5900"/>
    <n v="6722574.8899999997"/>
    <n v="9"/>
  </r>
  <r>
    <x v="167"/>
    <x v="37"/>
    <s v="X.22266630"/>
    <n v="0"/>
    <x v="3"/>
    <n v="62530"/>
    <n v="0"/>
    <n v="62530"/>
    <n v="6785104.8899999997"/>
    <n v="9"/>
  </r>
  <r>
    <x v="169"/>
    <x v="8"/>
    <s v="X.22266633"/>
    <n v="0"/>
    <x v="3"/>
    <n v="25880"/>
    <n v="0"/>
    <n v="25880"/>
    <n v="6810984.8899999997"/>
    <n v="9"/>
  </r>
  <r>
    <x v="170"/>
    <x v="29"/>
    <s v="X.22266635 Dev"/>
    <n v="0"/>
    <x v="3"/>
    <n v="-12520"/>
    <n v="0"/>
    <n v="-12520"/>
    <n v="6798464.8899999997"/>
    <n v="9"/>
  </r>
  <r>
    <x v="170"/>
    <x v="22"/>
    <s v="X.22266634"/>
    <n v="0"/>
    <x v="9"/>
    <n v="1500"/>
    <n v="0"/>
    <n v="1500"/>
    <n v="6799964.8899999997"/>
    <n v="9"/>
  </r>
  <r>
    <x v="153"/>
    <x v="30"/>
    <s v="X.22266638"/>
    <n v="0"/>
    <x v="3"/>
    <n v="1700"/>
    <n v="0"/>
    <n v="1700"/>
    <n v="6801664.8899999997"/>
    <n v="8"/>
  </r>
  <r>
    <x v="171"/>
    <x v="43"/>
    <s v="X.22266637"/>
    <n v="0"/>
    <x v="6"/>
    <n v="52220"/>
    <n v="0"/>
    <n v="52220"/>
    <n v="6853884.8899999997"/>
    <n v="9"/>
  </r>
  <r>
    <x v="171"/>
    <x v="22"/>
    <s v="X.22266640 Dev"/>
    <n v="0"/>
    <x v="9"/>
    <n v="-3000"/>
    <n v="0"/>
    <n v="-3000"/>
    <n v="6850884.8899999997"/>
    <n v="9"/>
  </r>
  <r>
    <x v="171"/>
    <x v="29"/>
    <s v="X.22266641"/>
    <n v="0"/>
    <x v="3"/>
    <n v="10800"/>
    <n v="0"/>
    <n v="10800"/>
    <n v="6861684.8899999997"/>
    <n v="9"/>
  </r>
  <r>
    <x v="171"/>
    <x v="44"/>
    <s v="X.22266642"/>
    <n v="0"/>
    <x v="3"/>
    <n v="95190"/>
    <n v="0"/>
    <n v="95190"/>
    <n v="6956874.8899999997"/>
    <n v="9"/>
  </r>
  <r>
    <x v="172"/>
    <x v="4"/>
    <s v="X.22266644 Dev"/>
    <n v="0"/>
    <x v="3"/>
    <n v="-15500"/>
    <n v="0"/>
    <n v="-15500"/>
    <n v="6941374.8899999997"/>
    <n v="9"/>
  </r>
  <r>
    <x v="172"/>
    <x v="29"/>
    <s v="X.22266645"/>
    <n v="0"/>
    <x v="3"/>
    <n v="6450"/>
    <n v="0"/>
    <n v="6450"/>
    <n v="6947824.8899999997"/>
    <n v="9"/>
  </r>
  <r>
    <x v="172"/>
    <x v="37"/>
    <s v="X.22266646"/>
    <n v="0"/>
    <x v="3"/>
    <n v="42250"/>
    <n v="0"/>
    <n v="42250"/>
    <n v="6990074.8899999997"/>
    <n v="9"/>
  </r>
  <r>
    <x v="173"/>
    <x v="29"/>
    <s v="X.22266647"/>
    <n v="0"/>
    <x v="3"/>
    <n v="5220"/>
    <n v="0"/>
    <n v="5220"/>
    <n v="6995294.8899999997"/>
    <n v="9"/>
  </r>
  <r>
    <x v="174"/>
    <x v="45"/>
    <s v="X.22266648"/>
    <n v="0"/>
    <x v="6"/>
    <n v="4900"/>
    <n v="0"/>
    <n v="4900"/>
    <n v="7000194.8899999997"/>
    <n v="9"/>
  </r>
  <r>
    <x v="172"/>
    <x v="4"/>
    <s v="X.22266552 Dev"/>
    <n v="0"/>
    <x v="3"/>
    <n v="-15120"/>
    <n v="0"/>
    <n v="-15120"/>
    <n v="6985074.8899999997"/>
    <n v="9"/>
  </r>
  <r>
    <x v="175"/>
    <x v="18"/>
    <s v="X.22266551"/>
    <n v="0"/>
    <x v="3"/>
    <n v="50062.5"/>
    <n v="-34049.4"/>
    <n v="16013.099999999999"/>
    <n v="7001087.9899999993"/>
    <n v="9"/>
  </r>
  <r>
    <x v="167"/>
    <x v="1"/>
    <s v="X.35872388"/>
    <n v="0"/>
    <x v="0"/>
    <n v="96"/>
    <n v="0"/>
    <n v="96"/>
    <n v="7001183.9899999993"/>
    <n v="9"/>
  </r>
  <r>
    <x v="170"/>
    <x v="2"/>
    <s v="X.35872391"/>
    <n v="0"/>
    <x v="6"/>
    <n v="440"/>
    <n v="0"/>
    <n v="440"/>
    <n v="7001623.9899999993"/>
    <n v="9"/>
  </r>
  <r>
    <x v="170"/>
    <x v="0"/>
    <s v="X.35872392"/>
    <n v="0"/>
    <x v="0"/>
    <n v="200"/>
    <n v="0"/>
    <n v="200"/>
    <n v="7001823.9899999993"/>
    <n v="9"/>
  </r>
  <r>
    <x v="176"/>
    <x v="1"/>
    <s v="X.35872394"/>
    <n v="0"/>
    <x v="0"/>
    <n v="4704"/>
    <n v="0"/>
    <n v="4704"/>
    <n v="7006527.9899999993"/>
    <n v="9"/>
  </r>
  <r>
    <x v="172"/>
    <x v="0"/>
    <s v="X.35872395"/>
    <n v="0"/>
    <x v="0"/>
    <n v="260"/>
    <n v="0"/>
    <n v="260"/>
    <n v="7006787.9899999993"/>
    <n v="9"/>
  </r>
  <r>
    <x v="172"/>
    <x v="43"/>
    <s v="X.35872396"/>
    <n v="0"/>
    <x v="6"/>
    <n v="5600"/>
    <n v="0"/>
    <n v="5600"/>
    <n v="7012387.9899999993"/>
    <n v="9"/>
  </r>
  <r>
    <x v="177"/>
    <x v="10"/>
    <s v="X.35872397"/>
    <n v="0"/>
    <x v="1"/>
    <n v="5568"/>
    <n v="0"/>
    <n v="5568"/>
    <n v="7017955.9899999993"/>
    <n v="9"/>
  </r>
  <r>
    <x v="177"/>
    <x v="10"/>
    <s v="X.35872398"/>
    <n v="0"/>
    <x v="1"/>
    <n v="4368"/>
    <n v="0"/>
    <n v="4368"/>
    <n v="7022323.9899999993"/>
    <n v="9"/>
  </r>
  <r>
    <x v="177"/>
    <x v="0"/>
    <s v="X.35872399"/>
    <n v="0"/>
    <x v="4"/>
    <n v="975"/>
    <n v="0"/>
    <n v="975"/>
    <n v="7023298.9899999993"/>
    <n v="9"/>
  </r>
  <r>
    <x v="177"/>
    <x v="0"/>
    <s v="x.35872400"/>
    <n v="0"/>
    <x v="0"/>
    <n v="144"/>
    <n v="0"/>
    <n v="144"/>
    <n v="7023442.9899999993"/>
    <n v="9"/>
  </r>
  <r>
    <x v="178"/>
    <x v="46"/>
    <s v="X.88791002"/>
    <n v="0"/>
    <x v="4"/>
    <n v="17500"/>
    <n v="0"/>
    <n v="17500"/>
    <n v="7040942.9899999993"/>
    <n v="9"/>
  </r>
  <r>
    <x v="178"/>
    <x v="1"/>
    <s v="X.88791003"/>
    <n v="0"/>
    <x v="4"/>
    <n v="24000"/>
    <n v="0"/>
    <n v="24000"/>
    <n v="7064942.9899999993"/>
    <n v="9"/>
  </r>
  <r>
    <x v="178"/>
    <x v="45"/>
    <s v="X.22266555"/>
    <n v="0"/>
    <x v="6"/>
    <n v="4900"/>
    <n v="0"/>
    <n v="4900"/>
    <n v="7069842.9899999993"/>
    <n v="9"/>
  </r>
  <r>
    <x v="178"/>
    <x v="29"/>
    <s v="X.22266554"/>
    <n v="0"/>
    <x v="3"/>
    <n v="1620"/>
    <n v="0"/>
    <n v="1620"/>
    <n v="7071462.9899999993"/>
    <n v="9"/>
  </r>
  <r>
    <x v="179"/>
    <x v="12"/>
    <s v="X.24937928 Dev"/>
    <n v="0"/>
    <x v="3"/>
    <n v="-2360"/>
    <n v="0"/>
    <n v="-2360"/>
    <n v="7069102.9899999993"/>
    <n v="9"/>
  </r>
  <r>
    <x v="180"/>
    <x v="47"/>
    <s v="X.22266557"/>
    <n v="0"/>
    <x v="3"/>
    <n v="36800"/>
    <n v="0"/>
    <n v="36800"/>
    <n v="7105902.9899999993"/>
    <n v="9"/>
  </r>
  <r>
    <x v="181"/>
    <x v="7"/>
    <s v="X.22266558"/>
    <n v="0"/>
    <x v="3"/>
    <n v="1037"/>
    <n v="0"/>
    <n v="1037"/>
    <n v="7106939.9899999993"/>
    <n v="10"/>
  </r>
  <r>
    <x v="182"/>
    <x v="36"/>
    <s v="X.22266561 Dev"/>
    <n v="0"/>
    <x v="3"/>
    <n v="-80797.5"/>
    <n v="0"/>
    <n v="-80797.5"/>
    <n v="7026142.4899999993"/>
    <n v="10"/>
  </r>
  <r>
    <x v="182"/>
    <x v="7"/>
    <s v="X.22266562"/>
    <n v="0"/>
    <x v="3"/>
    <n v="29478"/>
    <n v="0"/>
    <n v="29478"/>
    <n v="7055620.4899999993"/>
    <n v="10"/>
  </r>
  <r>
    <x v="183"/>
    <x v="7"/>
    <s v="X.22266564"/>
    <n v="0"/>
    <x v="3"/>
    <n v="26010"/>
    <n v="0"/>
    <n v="26010"/>
    <n v="7081630.4899999993"/>
    <n v="10"/>
  </r>
  <r>
    <x v="179"/>
    <x v="23"/>
    <s v="X.88791005"/>
    <n v="0"/>
    <x v="1"/>
    <n v="2400"/>
    <n v="0"/>
    <n v="2400"/>
    <n v="7084030.4899999993"/>
    <n v="9"/>
  </r>
  <r>
    <x v="180"/>
    <x v="0"/>
    <s v="X.88791006"/>
    <n v="0"/>
    <x v="4"/>
    <n v="3335"/>
    <n v="0"/>
    <n v="3335"/>
    <n v="7087365.4899999993"/>
    <n v="9"/>
  </r>
  <r>
    <x v="180"/>
    <x v="40"/>
    <s v="X.88791007"/>
    <n v="0"/>
    <x v="1"/>
    <n v="96"/>
    <n v="0"/>
    <n v="96"/>
    <n v="7087461.4899999993"/>
    <n v="9"/>
  </r>
  <r>
    <x v="180"/>
    <x v="40"/>
    <s v="X.88791008"/>
    <n v="0"/>
    <x v="1"/>
    <n v="72"/>
    <n v="0"/>
    <n v="72"/>
    <n v="7087533.4899999993"/>
    <n v="9"/>
  </r>
  <r>
    <x v="181"/>
    <x v="43"/>
    <s v="X.88791009"/>
    <n v="0"/>
    <x v="6"/>
    <n v="10080"/>
    <n v="0"/>
    <n v="10080"/>
    <n v="7097613.4899999993"/>
    <n v="10"/>
  </r>
  <r>
    <x v="182"/>
    <x v="0"/>
    <s v="X.88791010"/>
    <n v="0"/>
    <x v="0"/>
    <n v="200"/>
    <n v="0"/>
    <n v="200"/>
    <n v="7097813.4899999993"/>
    <n v="10"/>
  </r>
  <r>
    <x v="184"/>
    <x v="0"/>
    <s v="X.88791012"/>
    <n v="0"/>
    <x v="0"/>
    <n v="680"/>
    <n v="0"/>
    <n v="680"/>
    <n v="7098493.4899999993"/>
    <n v="10"/>
  </r>
  <r>
    <x v="184"/>
    <x v="10"/>
    <s v="X.88791013"/>
    <n v="0"/>
    <x v="1"/>
    <n v="4920"/>
    <n v="0"/>
    <n v="4920"/>
    <n v="7103413.4899999993"/>
    <n v="10"/>
  </r>
  <r>
    <x v="184"/>
    <x v="48"/>
    <s v="X.22266567"/>
    <n v="0"/>
    <x v="2"/>
    <n v="72100"/>
    <n v="0"/>
    <n v="72100"/>
    <n v="7175513.4899999993"/>
    <n v="10"/>
  </r>
  <r>
    <x v="185"/>
    <x v="49"/>
    <s v="X.22266569 Dev"/>
    <n v="0"/>
    <x v="3"/>
    <n v="-121337.5"/>
    <n v="0"/>
    <n v="-121337.5"/>
    <n v="7054175.9899999993"/>
    <n v="10"/>
  </r>
  <r>
    <x v="185"/>
    <x v="42"/>
    <s v="X.22266570 Ajuste-dev"/>
    <n v="0"/>
    <x v="3"/>
    <n v="-1402.5"/>
    <n v="0"/>
    <n v="-1402.5"/>
    <n v="7052773.4899999993"/>
    <n v="10"/>
  </r>
  <r>
    <x v="184"/>
    <x v="50"/>
    <s v="X.22266571"/>
    <n v="0"/>
    <x v="3"/>
    <n v="15120"/>
    <n v="0"/>
    <n v="15120"/>
    <n v="7067893.4899999993"/>
    <n v="10"/>
  </r>
  <r>
    <x v="184"/>
    <x v="45"/>
    <s v="X.22266566"/>
    <n v="0"/>
    <x v="6"/>
    <n v="5100"/>
    <m/>
    <n v="5100"/>
    <n v="7072993.4899999993"/>
    <n v="10"/>
  </r>
  <r>
    <x v="186"/>
    <x v="29"/>
    <s v="X.22266575 Dev"/>
    <n v="0"/>
    <x v="3"/>
    <n v="-5140"/>
    <n v="0"/>
    <n v="-5140"/>
    <n v="7067853.4899999993"/>
    <n v="10"/>
  </r>
  <r>
    <x v="185"/>
    <x v="42"/>
    <s v="X.22266573"/>
    <n v="0"/>
    <x v="3"/>
    <n v="60010"/>
    <n v="0"/>
    <n v="60010"/>
    <n v="7127863.4899999993"/>
    <n v="10"/>
  </r>
  <r>
    <x v="186"/>
    <x v="45"/>
    <s v="X.22266574"/>
    <n v="0"/>
    <x v="6"/>
    <n v="5100"/>
    <n v="0"/>
    <n v="5100"/>
    <n v="7132963.4899999993"/>
    <n v="10"/>
  </r>
  <r>
    <x v="185"/>
    <x v="51"/>
    <s v="X.22266572 Dev"/>
    <n v="0"/>
    <x v="3"/>
    <n v="-1980.5"/>
    <n v="0"/>
    <n v="-1980.5"/>
    <n v="7130982.9899999993"/>
    <n v="10"/>
  </r>
  <r>
    <x v="183"/>
    <x v="4"/>
    <s v="X.22266579 Dev"/>
    <n v="0"/>
    <x v="3"/>
    <n v="-7940"/>
    <n v="0"/>
    <n v="-7940"/>
    <n v="7123042.9899999993"/>
    <n v="10"/>
  </r>
  <r>
    <x v="187"/>
    <x v="26"/>
    <s v="X.22266581"/>
    <n v="0"/>
    <x v="3"/>
    <n v="10500"/>
    <n v="0"/>
    <n v="10500"/>
    <n v="7133542.9899999993"/>
    <n v="10"/>
  </r>
  <r>
    <x v="35"/>
    <x v="16"/>
    <m/>
    <m/>
    <x v="8"/>
    <m/>
    <m/>
    <n v="0"/>
    <n v="7133542.9899999993"/>
    <n v="1"/>
  </r>
  <r>
    <x v="35"/>
    <x v="16"/>
    <m/>
    <m/>
    <x v="8"/>
    <m/>
    <m/>
    <n v="0"/>
    <n v="7133542.9899999993"/>
    <n v="1"/>
  </r>
  <r>
    <x v="35"/>
    <x v="16"/>
    <m/>
    <m/>
    <x v="8"/>
    <m/>
    <m/>
    <n v="0"/>
    <n v="7133542.9899999993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M3:AB30" firstHeaderRow="1" firstDataRow="2" firstDataCol="1"/>
  <pivotFields count="11"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multipleItemSelectionAllowed="1" showAll="0">
      <items count="55">
        <item x="5"/>
        <item x="11"/>
        <item x="17"/>
        <item x="0"/>
        <item x="21"/>
        <item x="23"/>
        <item x="15"/>
        <item x="9"/>
        <item x="6"/>
        <item x="8"/>
        <item x="2"/>
        <item x="3"/>
        <item x="12"/>
        <item x="14"/>
        <item x="7"/>
        <item x="10"/>
        <item x="20"/>
        <item x="22"/>
        <item x="13"/>
        <item x="4"/>
        <item x="19"/>
        <item x="18"/>
        <item x="1"/>
        <item x="16"/>
        <item x="24"/>
        <item x="25"/>
        <item m="1" x="52"/>
        <item x="27"/>
        <item m="1" x="53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26"/>
        <item x="51"/>
        <item t="default"/>
      </items>
    </pivotField>
    <pivotField showAll="0"/>
    <pivotField showAll="0"/>
    <pivotField axis="axisCol" showAll="0">
      <items count="15">
        <item x="2"/>
        <item x="4"/>
        <item x="0"/>
        <item x="9"/>
        <item x="1"/>
        <item x="5"/>
        <item x="3"/>
        <item x="6"/>
        <item x="7"/>
        <item x="8"/>
        <item x="10"/>
        <item x="11"/>
        <item x="12"/>
        <item x="13"/>
        <item t="default"/>
      </items>
    </pivotField>
    <pivotField dataField="1" showAll="0"/>
    <pivotField showAll="0"/>
    <pivotField numFmtId="44" showAll="0"/>
    <pivotField numFmtId="44" showAll="0"/>
    <pivotField numFmtId="1"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sd="0" x="11"/>
        <item sd="0" x="12"/>
        <item sd="0" x="13"/>
      </items>
    </pivotField>
  </pivotFields>
  <rowFields count="2">
    <field x="10"/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r="1">
      <x v="3"/>
    </i>
    <i r="1">
      <x v="14"/>
    </i>
    <i r="1">
      <x v="15"/>
    </i>
    <i r="1">
      <x v="19"/>
    </i>
    <i r="1">
      <x v="30"/>
    </i>
    <i r="1">
      <x v="37"/>
    </i>
    <i r="1">
      <x v="43"/>
    </i>
    <i r="1">
      <x v="44"/>
    </i>
    <i r="1">
      <x v="46"/>
    </i>
    <i r="1">
      <x v="49"/>
    </i>
    <i r="1">
      <x v="50"/>
    </i>
    <i r="1">
      <x v="51"/>
    </i>
    <i r="1">
      <x v="52"/>
    </i>
    <i r="1">
      <x v="53"/>
    </i>
    <i t="grand">
      <x/>
    </i>
  </rowItems>
  <colFields count="1">
    <field x="4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a de Monto" fld="5" baseField="2" baseItem="0" numFmtId="166"/>
  </dataFields>
  <chartFormats count="3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12:W81" firstHeaderRow="1" firstDataRow="1" firstDataCol="1"/>
  <pivotFields count="12">
    <pivotField axis="axisRow" showAll="0">
      <items count="19">
        <item x="5"/>
        <item sd="0" x="2"/>
        <item x="11"/>
        <item x="3"/>
        <item sd="0" x="9"/>
        <item m="1" x="17"/>
        <item x="13"/>
        <item x="10"/>
        <item x="7"/>
        <item x="4"/>
        <item x="0"/>
        <item x="8"/>
        <item x="12"/>
        <item x="6"/>
        <item x="1"/>
        <item sd="0" x="16"/>
        <item sd="0" x="14"/>
        <item sd="0" x="15"/>
        <item t="default"/>
      </items>
    </pivotField>
    <pivotField showAll="0"/>
    <pivotField axis="axisRow" showAll="0">
      <items count="54">
        <item x="5"/>
        <item x="26"/>
        <item x="25"/>
        <item x="4"/>
        <item x="6"/>
        <item x="18"/>
        <item x="8"/>
        <item x="3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7"/>
        <item x="0"/>
        <item x="1"/>
        <item x="2"/>
        <item x="40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m="1" x="51"/>
        <item m="1" x="52"/>
        <item x="42"/>
        <item x="43"/>
        <item x="44"/>
        <item x="41"/>
        <item x="45"/>
        <item x="46"/>
        <item x="47"/>
        <item x="48"/>
        <item x="49"/>
        <item x="5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numFmtId="44" showAll="0" defaultSubtotal="0"/>
    <pivotField dataField="1" numFmtId="44" showAll="0" defaultSubtotal="0"/>
  </pivotFields>
  <rowFields count="2">
    <field x="0"/>
    <field x="2"/>
  </rowFields>
  <rowItems count="69">
    <i>
      <x/>
    </i>
    <i r="1">
      <x v="9"/>
    </i>
    <i r="1">
      <x v="40"/>
    </i>
    <i r="1">
      <x v="43"/>
    </i>
    <i r="1">
      <x v="45"/>
    </i>
    <i r="1">
      <x v="46"/>
    </i>
    <i>
      <x v="1"/>
    </i>
    <i>
      <x v="2"/>
    </i>
    <i r="1">
      <x v="2"/>
    </i>
    <i r="1">
      <x v="19"/>
    </i>
    <i r="1">
      <x v="37"/>
    </i>
    <i>
      <x v="3"/>
    </i>
    <i r="1">
      <x/>
    </i>
    <i r="1">
      <x v="2"/>
    </i>
    <i r="1">
      <x v="4"/>
    </i>
    <i>
      <x v="4"/>
    </i>
    <i>
      <x v="6"/>
    </i>
    <i r="1">
      <x v="21"/>
    </i>
    <i r="1">
      <x v="23"/>
    </i>
    <i r="1">
      <x v="30"/>
    </i>
    <i r="1">
      <x v="38"/>
    </i>
    <i r="1">
      <x v="39"/>
    </i>
    <i>
      <x v="7"/>
    </i>
    <i r="1">
      <x v="2"/>
    </i>
    <i r="1">
      <x v="5"/>
    </i>
    <i r="1">
      <x v="17"/>
    </i>
    <i>
      <x v="8"/>
    </i>
    <i r="1">
      <x v="11"/>
    </i>
    <i r="1">
      <x v="22"/>
    </i>
    <i>
      <x v="9"/>
    </i>
    <i r="1">
      <x v="2"/>
    </i>
    <i r="1">
      <x v="6"/>
    </i>
    <i r="1">
      <x v="8"/>
    </i>
    <i>
      <x v="10"/>
    </i>
    <i r="1">
      <x v="3"/>
    </i>
    <i r="1">
      <x v="25"/>
    </i>
    <i r="1">
      <x v="26"/>
    </i>
    <i r="1">
      <x v="35"/>
    </i>
    <i r="1">
      <x v="44"/>
    </i>
    <i>
      <x v="11"/>
    </i>
    <i r="1">
      <x v="1"/>
    </i>
    <i r="1">
      <x v="2"/>
    </i>
    <i r="1">
      <x v="12"/>
    </i>
    <i r="1">
      <x v="14"/>
    </i>
    <i r="1">
      <x v="16"/>
    </i>
    <i r="1">
      <x v="32"/>
    </i>
    <i r="1">
      <x v="33"/>
    </i>
    <i r="1">
      <x v="50"/>
    </i>
    <i r="1">
      <x v="51"/>
    </i>
    <i>
      <x v="12"/>
    </i>
    <i r="1">
      <x v="20"/>
    </i>
    <i>
      <x v="13"/>
    </i>
    <i r="1">
      <x v="10"/>
    </i>
    <i r="1">
      <x v="52"/>
    </i>
    <i>
      <x v="14"/>
    </i>
    <i r="1">
      <x v="18"/>
    </i>
    <i r="1">
      <x v="24"/>
    </i>
    <i r="1">
      <x v="27"/>
    </i>
    <i r="1">
      <x v="30"/>
    </i>
    <i r="1">
      <x v="31"/>
    </i>
    <i r="1">
      <x v="36"/>
    </i>
    <i r="1">
      <x v="46"/>
    </i>
    <i r="1">
      <x v="47"/>
    </i>
    <i r="1">
      <x v="48"/>
    </i>
    <i r="1">
      <x v="49"/>
    </i>
    <i>
      <x v="15"/>
    </i>
    <i>
      <x v="16"/>
    </i>
    <i>
      <x v="17"/>
    </i>
    <i t="grand">
      <x/>
    </i>
  </rowItems>
  <colItems count="1">
    <i/>
  </colItems>
  <dataFields count="1">
    <dataField name="Suma de Columna1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Z12:Z89" firstHeaderRow="1" firstDataRow="1" firstDataCol="1"/>
  <pivotFields count="12">
    <pivotField axis="axisRow" showAll="0">
      <items count="19">
        <item x="15"/>
        <item x="5"/>
        <item x="2"/>
        <item x="11"/>
        <item x="3"/>
        <item x="9"/>
        <item m="1" x="17"/>
        <item x="13"/>
        <item x="10"/>
        <item x="7"/>
        <item x="4"/>
        <item x="0"/>
        <item x="8"/>
        <item x="14"/>
        <item x="12"/>
        <item x="6"/>
        <item x="1"/>
        <item x="16"/>
        <item t="default"/>
      </items>
    </pivotField>
    <pivotField showAll="0"/>
    <pivotField axis="axisRow" showAll="0">
      <items count="54">
        <item x="29"/>
        <item x="28"/>
        <item x="5"/>
        <item m="1" x="51"/>
        <item x="26"/>
        <item x="25"/>
        <item x="35"/>
        <item x="36"/>
        <item x="37"/>
        <item x="39"/>
        <item x="38"/>
        <item x="4"/>
        <item x="6"/>
        <item x="18"/>
        <item x="8"/>
        <item x="3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7"/>
        <item x="30"/>
        <item x="31"/>
        <item x="32"/>
        <item x="33"/>
        <item x="34"/>
        <item x="0"/>
        <item x="1"/>
        <item x="2"/>
        <item x="40"/>
        <item m="1" x="52"/>
        <item x="42"/>
        <item x="43"/>
        <item x="44"/>
        <item x="41"/>
        <item x="45"/>
        <item x="46"/>
        <item x="47"/>
        <item x="48"/>
        <item x="49"/>
        <item x="5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numFmtId="44" showAll="0" defaultSubtotal="0"/>
    <pivotField numFmtId="44" showAll="0" defaultSubtotal="0"/>
  </pivotFields>
  <rowFields count="2">
    <field x="0"/>
    <field x="2"/>
  </rowFields>
  <rowItems count="77">
    <i>
      <x/>
    </i>
    <i r="1">
      <x v="5"/>
    </i>
    <i r="1">
      <x v="36"/>
    </i>
    <i>
      <x v="1"/>
    </i>
    <i r="1">
      <x v="9"/>
    </i>
    <i r="1">
      <x v="17"/>
    </i>
    <i r="1">
      <x v="43"/>
    </i>
    <i r="1">
      <x v="45"/>
    </i>
    <i r="1">
      <x v="46"/>
    </i>
    <i>
      <x v="2"/>
    </i>
    <i r="1">
      <x v="15"/>
    </i>
    <i r="1">
      <x v="21"/>
    </i>
    <i>
      <x v="3"/>
    </i>
    <i r="1">
      <x v="5"/>
    </i>
    <i r="1">
      <x v="7"/>
    </i>
    <i r="1">
      <x v="27"/>
    </i>
    <i>
      <x v="4"/>
    </i>
    <i r="1">
      <x v="2"/>
    </i>
    <i r="1">
      <x v="5"/>
    </i>
    <i r="1">
      <x v="12"/>
    </i>
    <i>
      <x v="5"/>
    </i>
    <i r="1">
      <x v="5"/>
    </i>
    <i r="1">
      <x v="23"/>
    </i>
    <i>
      <x v="7"/>
    </i>
    <i r="1">
      <x/>
    </i>
    <i r="1">
      <x v="8"/>
    </i>
    <i r="1">
      <x v="10"/>
    </i>
    <i r="1">
      <x v="29"/>
    </i>
    <i r="1">
      <x v="31"/>
    </i>
    <i>
      <x v="8"/>
    </i>
    <i r="1">
      <x v="5"/>
    </i>
    <i r="1">
      <x v="13"/>
    </i>
    <i r="1">
      <x v="25"/>
    </i>
    <i>
      <x v="9"/>
    </i>
    <i r="1">
      <x v="19"/>
    </i>
    <i r="1">
      <x v="30"/>
    </i>
    <i>
      <x v="10"/>
    </i>
    <i r="1">
      <x v="5"/>
    </i>
    <i r="1">
      <x v="14"/>
    </i>
    <i r="1">
      <x v="16"/>
    </i>
    <i>
      <x v="11"/>
    </i>
    <i r="1">
      <x v="11"/>
    </i>
    <i r="1">
      <x v="37"/>
    </i>
    <i r="1">
      <x v="38"/>
    </i>
    <i r="1">
      <x v="39"/>
    </i>
    <i r="1">
      <x v="44"/>
    </i>
    <i>
      <x v="12"/>
    </i>
    <i r="1">
      <x v="4"/>
    </i>
    <i r="1">
      <x v="5"/>
    </i>
    <i r="1">
      <x v="20"/>
    </i>
    <i r="1">
      <x v="22"/>
    </i>
    <i r="1">
      <x v="24"/>
    </i>
    <i r="1">
      <x v="34"/>
    </i>
    <i r="1">
      <x v="35"/>
    </i>
    <i r="1">
      <x v="50"/>
    </i>
    <i r="1">
      <x v="51"/>
    </i>
    <i>
      <x v="13"/>
    </i>
    <i r="1">
      <x v="1"/>
    </i>
    <i>
      <x v="14"/>
    </i>
    <i r="1">
      <x v="28"/>
    </i>
    <i>
      <x v="15"/>
    </i>
    <i r="1">
      <x v="18"/>
    </i>
    <i r="1">
      <x v="52"/>
    </i>
    <i>
      <x v="16"/>
    </i>
    <i r="1">
      <x/>
    </i>
    <i r="1">
      <x v="6"/>
    </i>
    <i r="1">
      <x v="26"/>
    </i>
    <i r="1">
      <x v="32"/>
    </i>
    <i r="1">
      <x v="33"/>
    </i>
    <i r="1">
      <x v="40"/>
    </i>
    <i r="1">
      <x v="46"/>
    </i>
    <i r="1">
      <x v="47"/>
    </i>
    <i r="1">
      <x v="48"/>
    </i>
    <i r="1">
      <x v="49"/>
    </i>
    <i>
      <x v="17"/>
    </i>
    <i r="1">
      <x v="4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Z12:Z89" firstHeaderRow="1" firstDataRow="1" firstDataCol="1"/>
  <pivotFields count="12">
    <pivotField axis="axisRow" showAll="0">
      <items count="19">
        <item x="15"/>
        <item x="5"/>
        <item x="2"/>
        <item x="11"/>
        <item x="3"/>
        <item x="9"/>
        <item m="1" x="17"/>
        <item x="13"/>
        <item x="10"/>
        <item x="7"/>
        <item x="4"/>
        <item x="0"/>
        <item x="8"/>
        <item x="14"/>
        <item x="12"/>
        <item x="6"/>
        <item x="1"/>
        <item x="16"/>
        <item t="default"/>
      </items>
    </pivotField>
    <pivotField showAll="0"/>
    <pivotField axis="axisRow" showAll="0">
      <items count="54">
        <item x="29"/>
        <item x="28"/>
        <item x="5"/>
        <item m="1" x="51"/>
        <item x="26"/>
        <item x="25"/>
        <item x="35"/>
        <item x="36"/>
        <item x="37"/>
        <item x="39"/>
        <item x="38"/>
        <item x="4"/>
        <item x="6"/>
        <item x="18"/>
        <item x="8"/>
        <item x="3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7"/>
        <item x="30"/>
        <item x="31"/>
        <item x="32"/>
        <item x="33"/>
        <item x="34"/>
        <item x="0"/>
        <item x="1"/>
        <item x="2"/>
        <item x="40"/>
        <item m="1" x="52"/>
        <item x="42"/>
        <item x="43"/>
        <item x="44"/>
        <item x="41"/>
        <item x="45"/>
        <item x="46"/>
        <item x="47"/>
        <item x="48"/>
        <item x="49"/>
        <item x="5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numFmtId="44" showAll="0" defaultSubtotal="0"/>
    <pivotField numFmtId="44" showAll="0" defaultSubtotal="0"/>
  </pivotFields>
  <rowFields count="2">
    <field x="0"/>
    <field x="2"/>
  </rowFields>
  <rowItems count="77">
    <i>
      <x/>
    </i>
    <i r="1">
      <x v="5"/>
    </i>
    <i r="1">
      <x v="36"/>
    </i>
    <i>
      <x v="1"/>
    </i>
    <i r="1">
      <x v="9"/>
    </i>
    <i r="1">
      <x v="17"/>
    </i>
    <i r="1">
      <x v="43"/>
    </i>
    <i r="1">
      <x v="45"/>
    </i>
    <i r="1">
      <x v="46"/>
    </i>
    <i>
      <x v="2"/>
    </i>
    <i r="1">
      <x v="15"/>
    </i>
    <i r="1">
      <x v="21"/>
    </i>
    <i>
      <x v="3"/>
    </i>
    <i r="1">
      <x v="5"/>
    </i>
    <i r="1">
      <x v="7"/>
    </i>
    <i r="1">
      <x v="27"/>
    </i>
    <i>
      <x v="4"/>
    </i>
    <i r="1">
      <x v="2"/>
    </i>
    <i r="1">
      <x v="5"/>
    </i>
    <i r="1">
      <x v="12"/>
    </i>
    <i>
      <x v="5"/>
    </i>
    <i r="1">
      <x v="5"/>
    </i>
    <i r="1">
      <x v="23"/>
    </i>
    <i>
      <x v="7"/>
    </i>
    <i r="1">
      <x/>
    </i>
    <i r="1">
      <x v="8"/>
    </i>
    <i r="1">
      <x v="10"/>
    </i>
    <i r="1">
      <x v="29"/>
    </i>
    <i r="1">
      <x v="31"/>
    </i>
    <i>
      <x v="8"/>
    </i>
    <i r="1">
      <x v="5"/>
    </i>
    <i r="1">
      <x v="13"/>
    </i>
    <i r="1">
      <x v="25"/>
    </i>
    <i>
      <x v="9"/>
    </i>
    <i r="1">
      <x v="19"/>
    </i>
    <i r="1">
      <x v="30"/>
    </i>
    <i>
      <x v="10"/>
    </i>
    <i r="1">
      <x v="5"/>
    </i>
    <i r="1">
      <x v="14"/>
    </i>
    <i r="1">
      <x v="16"/>
    </i>
    <i>
      <x v="11"/>
    </i>
    <i r="1">
      <x v="11"/>
    </i>
    <i r="1">
      <x v="37"/>
    </i>
    <i r="1">
      <x v="38"/>
    </i>
    <i r="1">
      <x v="39"/>
    </i>
    <i r="1">
      <x v="44"/>
    </i>
    <i>
      <x v="12"/>
    </i>
    <i r="1">
      <x v="4"/>
    </i>
    <i r="1">
      <x v="5"/>
    </i>
    <i r="1">
      <x v="20"/>
    </i>
    <i r="1">
      <x v="22"/>
    </i>
    <i r="1">
      <x v="24"/>
    </i>
    <i r="1">
      <x v="34"/>
    </i>
    <i r="1">
      <x v="35"/>
    </i>
    <i r="1">
      <x v="50"/>
    </i>
    <i r="1">
      <x v="51"/>
    </i>
    <i>
      <x v="13"/>
    </i>
    <i r="1">
      <x v="1"/>
    </i>
    <i>
      <x v="14"/>
    </i>
    <i r="1">
      <x v="28"/>
    </i>
    <i>
      <x v="15"/>
    </i>
    <i r="1">
      <x v="18"/>
    </i>
    <i r="1">
      <x v="52"/>
    </i>
    <i>
      <x v="16"/>
    </i>
    <i r="1">
      <x/>
    </i>
    <i r="1">
      <x v="6"/>
    </i>
    <i r="1">
      <x v="26"/>
    </i>
    <i r="1">
      <x v="32"/>
    </i>
    <i r="1">
      <x v="33"/>
    </i>
    <i r="1">
      <x v="40"/>
    </i>
    <i r="1">
      <x v="46"/>
    </i>
    <i r="1">
      <x v="47"/>
    </i>
    <i r="1">
      <x v="48"/>
    </i>
    <i r="1">
      <x v="49"/>
    </i>
    <i>
      <x v="17"/>
    </i>
    <i r="1">
      <x v="4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V12:W30" firstHeaderRow="1" firstDataRow="1" firstDataCol="1"/>
  <pivotFields count="12">
    <pivotField axis="axisRow" showAll="0">
      <items count="19">
        <item sd="0" x="5"/>
        <item sd="0" x="2"/>
        <item sd="0" x="11"/>
        <item sd="0" x="3"/>
        <item sd="0" x="9"/>
        <item m="1" x="17"/>
        <item sd="0" x="13"/>
        <item sd="0" x="10"/>
        <item sd="0" x="7"/>
        <item sd="0" x="4"/>
        <item sd="0" x="0"/>
        <item sd="0" x="8"/>
        <item sd="0" x="12"/>
        <item sd="0" x="6"/>
        <item sd="0" x="1"/>
        <item sd="0" x="16"/>
        <item sd="0" x="14"/>
        <item sd="0" x="15"/>
        <item t="default"/>
      </items>
    </pivotField>
    <pivotField showAll="0"/>
    <pivotField axis="axisRow" showAll="0">
      <items count="54">
        <item x="5"/>
        <item x="26"/>
        <item x="25"/>
        <item x="4"/>
        <item x="6"/>
        <item x="18"/>
        <item x="8"/>
        <item x="3"/>
        <item x="7"/>
        <item x="9"/>
        <item x="10"/>
        <item x="11"/>
        <item x="12"/>
        <item x="13"/>
        <item x="14"/>
        <item x="15"/>
        <item x="16"/>
        <item x="17"/>
        <item x="19"/>
        <item x="20"/>
        <item x="21"/>
        <item x="22"/>
        <item x="23"/>
        <item x="24"/>
        <item x="27"/>
        <item x="0"/>
        <item x="1"/>
        <item x="2"/>
        <item x="40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m="1" x="51"/>
        <item m="1" x="52"/>
        <item x="42"/>
        <item x="43"/>
        <item x="44"/>
        <item x="41"/>
        <item x="45"/>
        <item x="46"/>
        <item x="47"/>
        <item x="48"/>
        <item x="49"/>
        <item x="5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dataField="1" numFmtId="44" showAll="0" defaultSubtotal="0"/>
    <pivotField numFmtId="44" showAll="0" defaultSubtotal="0"/>
  </pivotFields>
  <rowFields count="2">
    <field x="0"/>
    <field x="2"/>
  </rowFields>
  <rowItems count="18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Suma de Diff Deb-Haber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Y113:Z133" firstHeaderRow="1" firstDataRow="1" firstDataCol="1"/>
  <pivotFields count="2">
    <pivotField axis="axisRow" showAll="0">
      <items count="21">
        <item x="3"/>
        <item x="12"/>
        <item x="16"/>
        <item x="1"/>
        <item x="9"/>
        <item x="17"/>
        <item x="13"/>
        <item x="7"/>
        <item x="15"/>
        <item x="11"/>
        <item x="4"/>
        <item x="5"/>
        <item x="2"/>
        <item x="6"/>
        <item x="0"/>
        <item x="14"/>
        <item x="8"/>
        <item x="18"/>
        <item x="10"/>
        <item m="1" x="19"/>
        <item t="default"/>
      </items>
    </pivotField>
    <pivotField dataField="1" numFmtId="44" showAll="0" defaultSubtotal="0"/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a de Movimiento" fld="1" baseField="0" baseItem="15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2:J555" totalsRowShown="0" headerRowDxfId="41" dataDxfId="39" headerRowBorderDxfId="40" tableBorderDxfId="38" dataCellStyle="Moneda">
  <autoFilter ref="A2:J555"/>
  <tableColumns count="10">
    <tableColumn id="1" name="Fechas" dataDxfId="37"/>
    <tableColumn id="2" name="Cliente" dataDxfId="36"/>
    <tableColumn id="3" name="Comprobante" dataDxfId="35"/>
    <tableColumn id="4" name="Columna1" dataDxfId="34"/>
    <tableColumn id="5" name="Producto" dataDxfId="33"/>
    <tableColumn id="6" name="Monto" dataDxfId="32" dataCellStyle="Moneda"/>
    <tableColumn id="7" name="Declarado" dataDxfId="31" dataCellStyle="Moneda"/>
    <tableColumn id="8" name="Diferencia" dataDxfId="30" dataCellStyle="Moneda">
      <calculatedColumnFormula>+F3+G3</calculatedColumnFormula>
    </tableColumn>
    <tableColumn id="9" name="Subtotal" dataDxfId="29" dataCellStyle="Moneda">
      <calculatedColumnFormula>+I2+H3</calculatedColumnFormula>
    </tableColumn>
    <tableColumn id="10" name="Mes" dataDxfId="28" dataCellStyle="Moneda">
      <calculatedColumnFormula>+MONTH(Tabla1[[#This Row],[Fechas]])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a24" displayName="Tabla24" ref="A2:L500" totalsRowShown="0" headerRowDxfId="27" dataDxfId="26" tableBorderDxfId="25" headerRowCellStyle="Moneda" dataCellStyle="Moneda">
  <autoFilter ref="A2:L500"/>
  <tableColumns count="12">
    <tableColumn id="1" name="Cliente"/>
    <tableColumn id="2" name="Fecha" dataDxfId="24" dataCellStyle="Moneda"/>
    <tableColumn id="3" name="Descripcion" dataDxfId="23" dataCellStyle="Moneda"/>
    <tableColumn id="4" name="Prendas" dataDxfId="22" dataCellStyle="Moneda"/>
    <tableColumn id="5" name="Iva" dataDxfId="21" dataCellStyle="Moneda"/>
    <tableColumn id="6" name="Total Factura" dataDxfId="20" dataCellStyle="Moneda"/>
    <tableColumn id="7" name="Debe" dataDxfId="19" dataCellStyle="Moneda"/>
    <tableColumn id="8" name="Haber " dataDxfId="18" dataCellStyle="Moneda"/>
    <tableColumn id="9" name="Saldo" dataDxfId="17" dataCellStyle="Moneda">
      <calculatedColumnFormula>I2+G3-H3</calculatedColumnFormula>
    </tableColumn>
    <tableColumn id="10" name="Descuento" dataDxfId="16"/>
    <tableColumn id="11" name="Diff Deb-Haber" dataDxfId="15" dataCellStyle="Moneda">
      <calculatedColumnFormula>+Tabla24[[#This Row],[Debe]]-Tabla24[[#This Row],[Haber ]]</calculatedColumnFormula>
    </tableColumn>
    <tableColumn id="12" name="Columna1" dataDxfId="14" dataCellStyle="Moneda">
      <calculatedColumnFormula>+Tabla24[[#This Row],[Total Factura]]-Tabla24[[#This Row],[Haber 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a2" displayName="Tabla2" ref="A2:L500" totalsRowShown="0" headerRowDxfId="13" dataDxfId="12" tableBorderDxfId="11" headerRowCellStyle="Moneda" dataCellStyle="Moneda">
  <autoFilter ref="A2:L500"/>
  <tableColumns count="12">
    <tableColumn id="1" name="Cliente"/>
    <tableColumn id="2" name="Fecha" dataDxfId="10" dataCellStyle="Moneda"/>
    <tableColumn id="3" name="Descripcion" dataDxfId="9" dataCellStyle="Moneda"/>
    <tableColumn id="4" name="Prendas" dataDxfId="8" dataCellStyle="Moneda"/>
    <tableColumn id="5" name="Iva" dataDxfId="7" dataCellStyle="Moneda"/>
    <tableColumn id="6" name="Total Factura" dataDxfId="6" dataCellStyle="Moneda"/>
    <tableColumn id="7" name="Debe" dataDxfId="5" dataCellStyle="Moneda"/>
    <tableColumn id="8" name="Haber " dataDxfId="4" dataCellStyle="Moneda"/>
    <tableColumn id="9" name="Saldo" dataDxfId="3" dataCellStyle="Moneda">
      <calculatedColumnFormula>I2+G3-H3</calculatedColumnFormula>
    </tableColumn>
    <tableColumn id="10" name="Descuento" dataDxfId="2"/>
    <tableColumn id="11" name="Diff Deb-Haber" dataDxfId="1" dataCellStyle="Moneda">
      <calculatedColumnFormula>+Tabla2[[#This Row],[Debe]]-Tabla2[[#This Row],[Haber ]]</calculatedColumnFormula>
    </tableColumn>
    <tableColumn id="12" name="Columna1" dataDxfId="0" dataCellStyle="Moneda">
      <calculatedColumnFormula>+Tabla2[[#This Row],[Total Factura]]-Tabla2[[#This Row],[Haber 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1.bin"/><Relationship Id="rId1" Type="http://schemas.openxmlformats.org/officeDocument/2006/relationships/pivotTable" Target="../pivotTables/pivotTable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33"/>
  <sheetViews>
    <sheetView tabSelected="1" view="pageBreakPreview" topLeftCell="A4" zoomScale="80" zoomScaleNormal="80" zoomScaleSheetLayoutView="80" zoomScalePageLayoutView="55" workbookViewId="0">
      <selection activeCell="H8" sqref="H8"/>
    </sheetView>
  </sheetViews>
  <sheetFormatPr baseColWidth="10" defaultColWidth="19" defaultRowHeight="15.75" x14ac:dyDescent="0.25"/>
  <cols>
    <col min="1" max="1" width="7.85546875" style="208" bestFit="1" customWidth="1"/>
    <col min="2" max="2" width="19.42578125" style="208" customWidth="1"/>
    <col min="3" max="3" width="16.140625" style="208" customWidth="1"/>
    <col min="4" max="4" width="18" style="208" bestFit="1" customWidth="1"/>
    <col min="5" max="5" width="18.7109375" style="208" bestFit="1" customWidth="1"/>
    <col min="6" max="6" width="17" style="208" bestFit="1" customWidth="1"/>
    <col min="7" max="7" width="21" style="208" bestFit="1" customWidth="1"/>
    <col min="8" max="8" width="17" style="208" customWidth="1"/>
    <col min="9" max="10" width="16" style="208" customWidth="1"/>
    <col min="11" max="11" width="21.28515625" style="208" bestFit="1" customWidth="1"/>
    <col min="12" max="12" width="17.7109375" style="208" bestFit="1" customWidth="1"/>
    <col min="13" max="13" width="15.7109375" style="208" customWidth="1"/>
    <col min="14" max="14" width="22.85546875" style="208" bestFit="1" customWidth="1"/>
    <col min="15" max="15" width="18" style="208" bestFit="1" customWidth="1"/>
    <col min="16" max="16" width="16.5703125" style="208" bestFit="1" customWidth="1"/>
    <col min="17" max="16384" width="19" style="208"/>
  </cols>
  <sheetData>
    <row r="1" spans="1:16" ht="18.75" x14ac:dyDescent="0.3">
      <c r="A1" s="205"/>
      <c r="B1" s="265" t="s">
        <v>90</v>
      </c>
      <c r="C1" s="265"/>
      <c r="D1" s="265"/>
      <c r="E1" s="265"/>
      <c r="F1" s="206"/>
      <c r="G1" s="206"/>
      <c r="H1" s="206"/>
      <c r="I1" s="206"/>
      <c r="J1" s="206"/>
      <c r="K1" s="206"/>
      <c r="L1" s="206"/>
      <c r="M1" s="206"/>
      <c r="N1" s="206"/>
      <c r="O1" s="207"/>
      <c r="P1" s="207"/>
    </row>
    <row r="2" spans="1:16" ht="18.75" x14ac:dyDescent="0.3">
      <c r="A2" s="207"/>
      <c r="B2" s="207"/>
      <c r="C2" s="207"/>
      <c r="D2" s="207"/>
      <c r="E2" s="207"/>
      <c r="F2" s="207"/>
      <c r="G2" s="207"/>
      <c r="H2" s="207"/>
      <c r="I2" s="207"/>
      <c r="J2" s="207"/>
      <c r="K2" s="207"/>
      <c r="L2" s="207"/>
      <c r="M2" s="207"/>
      <c r="N2" s="207"/>
      <c r="O2" s="207"/>
      <c r="P2" s="207"/>
    </row>
    <row r="3" spans="1:16" ht="18.75" x14ac:dyDescent="0.3">
      <c r="A3" s="209"/>
      <c r="B3" s="263" t="s">
        <v>117</v>
      </c>
      <c r="C3" s="264"/>
      <c r="D3" s="210"/>
      <c r="E3" s="210"/>
      <c r="F3" s="210"/>
      <c r="G3" s="210"/>
      <c r="H3" s="210"/>
      <c r="I3" s="210"/>
      <c r="J3" s="210"/>
      <c r="K3" s="210"/>
      <c r="L3" s="210"/>
      <c r="M3" s="210"/>
      <c r="N3" s="205"/>
      <c r="O3" s="205"/>
      <c r="P3" s="207"/>
    </row>
    <row r="4" spans="1:16" ht="37.5" x14ac:dyDescent="0.3">
      <c r="A4" s="211"/>
      <c r="B4" s="204" t="s">
        <v>2227</v>
      </c>
      <c r="C4" s="204" t="s">
        <v>119</v>
      </c>
      <c r="D4" s="204" t="s">
        <v>252</v>
      </c>
      <c r="E4" s="204" t="s">
        <v>624</v>
      </c>
      <c r="F4" s="204" t="s">
        <v>747</v>
      </c>
      <c r="G4" s="204" t="s">
        <v>1977</v>
      </c>
      <c r="H4" s="204"/>
      <c r="I4" s="204" t="s">
        <v>1970</v>
      </c>
      <c r="J4" s="204" t="s">
        <v>294</v>
      </c>
      <c r="K4" s="204" t="s">
        <v>1123</v>
      </c>
      <c r="L4" s="204"/>
      <c r="M4" s="204"/>
      <c r="N4" s="204" t="s">
        <v>93</v>
      </c>
      <c r="O4" s="204" t="s">
        <v>94</v>
      </c>
      <c r="P4" s="204" t="s">
        <v>120</v>
      </c>
    </row>
    <row r="5" spans="1:16" ht="18.75" x14ac:dyDescent="0.3">
      <c r="A5" s="204" t="s">
        <v>4</v>
      </c>
      <c r="B5" s="212">
        <f>+'Dario Petrich - Ver2022'!N1</f>
        <v>441115.86</v>
      </c>
      <c r="C5" s="212">
        <f>'Miguel Cabello'!J1</f>
        <v>4716.9699999998556</v>
      </c>
      <c r="D5" s="212">
        <f>'Signori Luis Alberto'!I1</f>
        <v>266855</v>
      </c>
      <c r="E5" s="212">
        <f>Borra!J1</f>
        <v>2000</v>
      </c>
      <c r="F5" s="212">
        <f>'El club del diseño'!J1</f>
        <v>0</v>
      </c>
      <c r="G5" s="212">
        <f>+Luciano!J1</f>
        <v>32188</v>
      </c>
      <c r="H5" s="212"/>
      <c r="I5" s="212">
        <f>+'Alfredo- Deportes de Cordillera'!J1</f>
        <v>121544.5</v>
      </c>
      <c r="J5" s="212">
        <f>Martinez!I1</f>
        <v>2969</v>
      </c>
      <c r="K5" s="212">
        <f>+Serra!I1</f>
        <v>95000</v>
      </c>
      <c r="L5" s="212"/>
      <c r="M5" s="212"/>
      <c r="N5" s="213">
        <f>SUM(B5:M5)</f>
        <v>966389.32999999984</v>
      </c>
      <c r="O5" s="214">
        <f>AVERAGE(B5:M5)</f>
        <v>107376.5922222222</v>
      </c>
      <c r="P5" s="214">
        <f>MEDIAN(B5:M5)</f>
        <v>32188</v>
      </c>
    </row>
    <row r="6" spans="1:16" ht="18.75" x14ac:dyDescent="0.3">
      <c r="A6" s="204" t="s">
        <v>0</v>
      </c>
      <c r="B6" s="215">
        <f>+'Dario Petrich - Ver2022'!O2</f>
        <v>44487</v>
      </c>
      <c r="C6" s="215">
        <f>'Miguel Cabello'!J2</f>
        <v>44373</v>
      </c>
      <c r="D6" s="215">
        <f>'Signori Luis Alberto'!I2</f>
        <v>44481</v>
      </c>
      <c r="E6" s="215">
        <f>Borra!J2</f>
        <v>44490</v>
      </c>
      <c r="F6" s="215">
        <f>'El club del diseño'!J2</f>
        <v>44185</v>
      </c>
      <c r="G6" s="215">
        <f>+Luciano!J2</f>
        <v>44475</v>
      </c>
      <c r="H6" s="215"/>
      <c r="I6" s="215">
        <f>+'Alfredo- Deportes de Cordillera'!J2</f>
        <v>44482</v>
      </c>
      <c r="J6" s="215">
        <f>Martinez!I2</f>
        <v>44470</v>
      </c>
      <c r="K6" s="215">
        <f>+Serra!I2</f>
        <v>44487</v>
      </c>
      <c r="L6" s="215"/>
      <c r="M6" s="215"/>
      <c r="N6" s="216">
        <f>MIN(B6:M6)</f>
        <v>44185</v>
      </c>
      <c r="O6" s="205"/>
      <c r="P6" s="207"/>
    </row>
    <row r="7" spans="1:16" ht="18.75" x14ac:dyDescent="0.3">
      <c r="A7" s="217" t="s">
        <v>816</v>
      </c>
      <c r="B7" s="218">
        <f t="shared" ref="B7:G7" si="0">B5/$N$21</f>
        <v>0.34034985642513021</v>
      </c>
      <c r="C7" s="218">
        <f t="shared" si="0"/>
        <v>3.6394521436195863E-3</v>
      </c>
      <c r="D7" s="218">
        <f t="shared" si="0"/>
        <v>0.20589615829348809</v>
      </c>
      <c r="E7" s="218">
        <f t="shared" si="0"/>
        <v>1.5431313506847396E-3</v>
      </c>
      <c r="F7" s="218">
        <f t="shared" si="0"/>
        <v>0</v>
      </c>
      <c r="G7" s="218">
        <f t="shared" si="0"/>
        <v>2.4835155957920199E-2</v>
      </c>
      <c r="H7" s="218"/>
      <c r="I7" s="218">
        <f>I5/$N$21</f>
        <v>9.3779564226650666E-2</v>
      </c>
      <c r="J7" s="218">
        <f>J5/$N$21</f>
        <v>2.2907784900914959E-3</v>
      </c>
      <c r="K7" s="218">
        <f>K5/$N$21</f>
        <v>7.3298739157525133E-2</v>
      </c>
      <c r="L7" s="218"/>
      <c r="M7" s="218"/>
      <c r="N7" s="219">
        <f>SUM(B7:M7)</f>
        <v>0.74563283604511021</v>
      </c>
      <c r="O7" s="207"/>
      <c r="P7" s="207"/>
    </row>
    <row r="8" spans="1:16" ht="18.75" x14ac:dyDescent="0.3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</row>
    <row r="9" spans="1:16" ht="18.75" x14ac:dyDescent="0.3">
      <c r="A9" s="209"/>
      <c r="B9" s="263" t="s">
        <v>118</v>
      </c>
      <c r="C9" s="264"/>
      <c r="D9" s="210"/>
      <c r="E9" s="210"/>
      <c r="F9" s="210"/>
      <c r="G9" s="210"/>
      <c r="H9" s="210"/>
      <c r="I9" s="210"/>
      <c r="J9" s="210"/>
      <c r="K9" s="210"/>
      <c r="L9" s="210"/>
      <c r="M9" s="210"/>
      <c r="N9" s="205"/>
      <c r="O9" s="205"/>
      <c r="P9" s="207"/>
    </row>
    <row r="10" spans="1:16" ht="37.5" x14ac:dyDescent="0.3">
      <c r="A10" s="211"/>
      <c r="B10" s="204" t="s">
        <v>52</v>
      </c>
      <c r="C10" s="204" t="s">
        <v>2054</v>
      </c>
      <c r="D10" s="204" t="s">
        <v>1750</v>
      </c>
      <c r="E10" s="204" t="s">
        <v>2396</v>
      </c>
      <c r="F10" s="204" t="s">
        <v>338</v>
      </c>
      <c r="G10" s="204" t="s">
        <v>709</v>
      </c>
      <c r="H10" s="204" t="s">
        <v>1634</v>
      </c>
      <c r="I10" s="204" t="s">
        <v>697</v>
      </c>
      <c r="J10" s="204" t="s">
        <v>2333</v>
      </c>
      <c r="K10" s="204" t="s">
        <v>2199</v>
      </c>
      <c r="L10" s="204" t="s">
        <v>1508</v>
      </c>
      <c r="M10" s="204" t="s">
        <v>1385</v>
      </c>
      <c r="N10" s="204" t="s">
        <v>93</v>
      </c>
      <c r="O10" s="204" t="s">
        <v>94</v>
      </c>
      <c r="P10" s="207"/>
    </row>
    <row r="11" spans="1:16" ht="18.75" x14ac:dyDescent="0.3">
      <c r="A11" s="204" t="s">
        <v>4</v>
      </c>
      <c r="B11" s="212">
        <f>'Marina Ferrando'!J1</f>
        <v>25880</v>
      </c>
      <c r="C11" s="212">
        <f>+Cassibba!J1</f>
        <v>-1100</v>
      </c>
      <c r="D11" s="212">
        <f>+'Raul Carrizo'!J1</f>
        <v>1000.7999999999884</v>
      </c>
      <c r="E11" s="212">
        <f>+Dalat!J1</f>
        <v>72100</v>
      </c>
      <c r="F11" s="212">
        <f>'Riabis B'!J1</f>
        <v>17894.990000000013</v>
      </c>
      <c r="G11" s="212">
        <f>'Maria Jose Escala'!J1</f>
        <v>38030</v>
      </c>
      <c r="H11" s="212">
        <f>+'Fernando Sosa -Indico-'!I1</f>
        <v>16610</v>
      </c>
      <c r="I11" s="212">
        <f>+'Cristina Elias'!J1</f>
        <v>62180</v>
      </c>
      <c r="J11" s="212">
        <f>+'Sabrina - Borra'!J1</f>
        <v>95190</v>
      </c>
      <c r="K11" s="212">
        <f>+'Tejiendo Arte'!I1</f>
        <v>-768</v>
      </c>
      <c r="L11" s="212">
        <f>+'Ruben - Yumbel'!J1</f>
        <v>400</v>
      </c>
      <c r="M11" s="212">
        <f>+'La Casita - Solis Miriam'!I1</f>
        <v>0</v>
      </c>
      <c r="N11" s="213">
        <f>SUM(B11:M11)</f>
        <v>327417.79000000004</v>
      </c>
      <c r="O11" s="214">
        <f>AVERAGE(B11:M11)</f>
        <v>27284.815833333338</v>
      </c>
      <c r="P11" s="207"/>
    </row>
    <row r="12" spans="1:16" ht="18.75" x14ac:dyDescent="0.3">
      <c r="A12" s="204" t="s">
        <v>0</v>
      </c>
      <c r="B12" s="215">
        <f>'Marina Ferrando'!J2</f>
        <v>44452</v>
      </c>
      <c r="C12" s="215">
        <f>+Cassibba!J2</f>
        <v>44390</v>
      </c>
      <c r="D12" s="215">
        <f>+'Raul Carrizo'!J2</f>
        <v>44365</v>
      </c>
      <c r="E12" s="215">
        <f>+Dalat!J2</f>
        <v>44475</v>
      </c>
      <c r="F12" s="215">
        <f>'Riabis B'!J2</f>
        <v>44475</v>
      </c>
      <c r="G12" s="215">
        <f>'Maria Jose Escala'!J2</f>
        <v>44390</v>
      </c>
      <c r="H12" s="215">
        <f>+'Fernando Sosa -Indico-'!I2</f>
        <v>44449</v>
      </c>
      <c r="I12" s="215">
        <f>+'Cristina Elias'!J2</f>
        <v>44481</v>
      </c>
      <c r="J12" s="215">
        <f>+'Sabrina - Borra'!J2</f>
        <v>44459</v>
      </c>
      <c r="K12" s="215">
        <f>+'Tejiendo Arte'!I2</f>
        <v>44469</v>
      </c>
      <c r="L12" s="215">
        <f>+'Ruben - Yumbel'!J2</f>
        <v>44434</v>
      </c>
      <c r="M12" s="215">
        <f>+'La Casita - Solis Miriam'!I2</f>
        <v>44452</v>
      </c>
      <c r="N12" s="216">
        <f>MIN(B12:M12)</f>
        <v>44365</v>
      </c>
      <c r="O12" s="205"/>
      <c r="P12" s="207"/>
    </row>
    <row r="13" spans="1:16" ht="18.75" x14ac:dyDescent="0.3">
      <c r="A13" s="204" t="s">
        <v>816</v>
      </c>
      <c r="B13" s="220">
        <f t="shared" ref="B13:M13" si="1">B11/$N$21</f>
        <v>1.9968119677860531E-2</v>
      </c>
      <c r="C13" s="220">
        <f t="shared" si="1"/>
        <v>-8.4872224287660674E-4</v>
      </c>
      <c r="D13" s="220">
        <f t="shared" si="1"/>
        <v>7.7218292788263471E-4</v>
      </c>
      <c r="E13" s="220">
        <f t="shared" si="1"/>
        <v>5.5629885192184862E-2</v>
      </c>
      <c r="F13" s="220">
        <f t="shared" si="1"/>
        <v>1.3807160044594964E-2</v>
      </c>
      <c r="G13" s="220">
        <f t="shared" si="1"/>
        <v>2.934264263327032E-2</v>
      </c>
      <c r="H13" s="220">
        <f t="shared" si="1"/>
        <v>1.2815705867436761E-2</v>
      </c>
      <c r="I13" s="220">
        <f t="shared" si="1"/>
        <v>4.797595369278855E-2</v>
      </c>
      <c r="J13" s="220">
        <f t="shared" si="1"/>
        <v>7.3445336635840172E-2</v>
      </c>
      <c r="K13" s="220">
        <f t="shared" si="1"/>
        <v>-5.9256243866293999E-4</v>
      </c>
      <c r="L13" s="220">
        <f t="shared" si="1"/>
        <v>3.0862627013694791E-4</v>
      </c>
      <c r="M13" s="220">
        <f t="shared" si="1"/>
        <v>0</v>
      </c>
      <c r="N13" s="219">
        <f>SUM(B13:M13)</f>
        <v>0.25262432826045622</v>
      </c>
      <c r="O13" s="207"/>
      <c r="P13" s="207"/>
    </row>
    <row r="14" spans="1:16" ht="18.75" x14ac:dyDescent="0.3">
      <c r="A14" s="207"/>
      <c r="B14" s="207"/>
      <c r="C14" s="207"/>
      <c r="D14" s="207"/>
      <c r="E14" s="207"/>
      <c r="F14" s="207"/>
      <c r="G14" s="207"/>
      <c r="H14" s="207"/>
      <c r="I14" s="207"/>
      <c r="J14" s="207"/>
      <c r="K14" s="207"/>
      <c r="L14" s="207"/>
      <c r="M14" s="207"/>
      <c r="N14" s="207"/>
      <c r="O14" s="207"/>
      <c r="P14" s="207"/>
    </row>
    <row r="15" spans="1:16" ht="18.75" x14ac:dyDescent="0.3">
      <c r="A15" s="209"/>
      <c r="B15" s="263" t="s">
        <v>171</v>
      </c>
      <c r="C15" s="264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05"/>
      <c r="O15" s="205"/>
      <c r="P15" s="207"/>
    </row>
    <row r="16" spans="1:16" ht="37.5" x14ac:dyDescent="0.3">
      <c r="A16" s="211"/>
      <c r="B16" s="204" t="s">
        <v>1589</v>
      </c>
      <c r="C16" s="204" t="s">
        <v>356</v>
      </c>
      <c r="D16" s="204" t="s">
        <v>337</v>
      </c>
      <c r="E16" s="204" t="s">
        <v>668</v>
      </c>
      <c r="F16" s="204" t="s">
        <v>299</v>
      </c>
      <c r="G16" s="204" t="s">
        <v>524</v>
      </c>
      <c r="H16" s="204" t="s">
        <v>1609</v>
      </c>
      <c r="I16" s="204" t="s">
        <v>1721</v>
      </c>
      <c r="J16" s="204" t="s">
        <v>2306</v>
      </c>
      <c r="K16" s="204" t="s">
        <v>2341</v>
      </c>
      <c r="L16" s="214" t="s">
        <v>2373</v>
      </c>
      <c r="M16" s="204" t="s">
        <v>964</v>
      </c>
      <c r="N16" s="204" t="s">
        <v>93</v>
      </c>
      <c r="O16" s="204" t="s">
        <v>94</v>
      </c>
      <c r="P16" s="207"/>
    </row>
    <row r="17" spans="1:16" ht="18.75" x14ac:dyDescent="0.3">
      <c r="A17" s="204" t="s">
        <v>4</v>
      </c>
      <c r="B17" s="212">
        <f>Tifosi!I1</f>
        <v>0</v>
      </c>
      <c r="C17" s="212">
        <f>Dodero!J1</f>
        <v>-9722.5</v>
      </c>
      <c r="D17" s="212">
        <f>'Riabis A'!I1</f>
        <v>-618.66999999999462</v>
      </c>
      <c r="E17" s="212">
        <f>'Rita Ferrando'!J1</f>
        <v>0</v>
      </c>
      <c r="F17" s="212">
        <f>Horacio!I1</f>
        <v>2400</v>
      </c>
      <c r="G17" s="212">
        <f>'Mirta Aldes- Colegiales'!J1</f>
        <v>-23510</v>
      </c>
      <c r="H17" s="212">
        <f>+'Rocio del Mar'!J1</f>
        <v>3900</v>
      </c>
      <c r="I17" s="212">
        <f>+'Eliana Ochoa'!J1</f>
        <v>1.4779288903810084E-12</v>
      </c>
      <c r="J17" s="212">
        <f>+Belen!J1</f>
        <v>0</v>
      </c>
      <c r="K17" s="212">
        <f>+Paracas!I1</f>
        <v>35810</v>
      </c>
      <c r="L17" s="212">
        <f>+'Magdalena - Mancha HandMade'!J1</f>
        <v>-6000</v>
      </c>
      <c r="M17" s="212">
        <f>'Andrea Vargas'!J1</f>
        <v>0</v>
      </c>
      <c r="N17" s="213">
        <f>SUM(B17:M17)</f>
        <v>2258.8300000000054</v>
      </c>
      <c r="O17" s="214">
        <f>AVERAGE(B17:M17)</f>
        <v>188.23583333333377</v>
      </c>
      <c r="P17" s="207"/>
    </row>
    <row r="18" spans="1:16" ht="18.75" x14ac:dyDescent="0.3">
      <c r="A18" s="204" t="s">
        <v>0</v>
      </c>
      <c r="B18" s="215">
        <f>Tifosi!I2</f>
        <v>44434</v>
      </c>
      <c r="C18" s="215">
        <f>Dodero!J2</f>
        <v>44475</v>
      </c>
      <c r="D18" s="215">
        <f>'Riabis A'!I2</f>
        <v>44417</v>
      </c>
      <c r="E18" s="215">
        <f>'Rita Ferrando'!J2</f>
        <v>44470</v>
      </c>
      <c r="F18" s="215">
        <f>Horacio!I2</f>
        <v>44468</v>
      </c>
      <c r="G18" s="215">
        <f>'Mirta Aldes- Colegiales'!J2</f>
        <v>44487</v>
      </c>
      <c r="H18" s="215">
        <f>+'Rocio del Mar'!J2</f>
        <v>44481</v>
      </c>
      <c r="I18" s="215">
        <f>+'Eliana Ochoa'!J2</f>
        <v>44439</v>
      </c>
      <c r="J18" s="215">
        <f>+Belen!J2</f>
        <v>44477</v>
      </c>
      <c r="K18" s="215">
        <f>+Paracas!I2</f>
        <v>44487</v>
      </c>
      <c r="L18" s="215">
        <f>+'Magdalena - Mancha HandMade'!J2</f>
        <v>44467</v>
      </c>
      <c r="M18" s="215">
        <f>'Andrea Vargas'!J2</f>
        <v>44418</v>
      </c>
      <c r="N18" s="216">
        <f>MIN(B18:M18)</f>
        <v>44417</v>
      </c>
      <c r="O18" s="205"/>
      <c r="P18" s="207"/>
    </row>
    <row r="19" spans="1:16" ht="18.75" x14ac:dyDescent="0.3">
      <c r="A19" s="204" t="s">
        <v>816</v>
      </c>
      <c r="B19" s="220">
        <f t="shared" ref="B19:M19" si="2">B17/$N$21</f>
        <v>0</v>
      </c>
      <c r="C19" s="220">
        <f t="shared" si="2"/>
        <v>-7.50154727851619E-3</v>
      </c>
      <c r="D19" s="220">
        <f t="shared" si="2"/>
        <v>-4.7734453636405976E-4</v>
      </c>
      <c r="E19" s="220">
        <f t="shared" si="2"/>
        <v>0</v>
      </c>
      <c r="F19" s="220">
        <f t="shared" si="2"/>
        <v>1.8517576208216873E-3</v>
      </c>
      <c r="G19" s="220">
        <f t="shared" si="2"/>
        <v>-1.8139509027299112E-2</v>
      </c>
      <c r="H19" s="220">
        <f t="shared" si="2"/>
        <v>3.009106133835242E-3</v>
      </c>
      <c r="I19" s="220">
        <f t="shared" si="2"/>
        <v>1.1403192024148219E-18</v>
      </c>
      <c r="J19" s="220">
        <f t="shared" si="2"/>
        <v>0</v>
      </c>
      <c r="K19" s="220">
        <f t="shared" si="2"/>
        <v>2.762976683401026E-2</v>
      </c>
      <c r="L19" s="220">
        <f t="shared" si="2"/>
        <v>-4.6293940520542188E-3</v>
      </c>
      <c r="M19" s="220">
        <f t="shared" si="2"/>
        <v>0</v>
      </c>
      <c r="N19" s="219">
        <f>SUM(B19:M19)</f>
        <v>1.7428356944336077E-3</v>
      </c>
      <c r="O19" s="207"/>
      <c r="P19" s="207"/>
    </row>
    <row r="20" spans="1:16" x14ac:dyDescent="0.25">
      <c r="N20" s="221" t="s">
        <v>285</v>
      </c>
    </row>
    <row r="21" spans="1:16" ht="21" x14ac:dyDescent="0.35">
      <c r="N21" s="222">
        <f>N17+N11+N5</f>
        <v>1296065.95</v>
      </c>
      <c r="O21" s="223"/>
    </row>
    <row r="22" spans="1:16" ht="18.75" x14ac:dyDescent="0.3">
      <c r="A22" s="209"/>
      <c r="B22" s="263" t="s">
        <v>1154</v>
      </c>
      <c r="C22" s="264"/>
      <c r="D22" s="210"/>
      <c r="E22" s="210"/>
      <c r="F22" s="210"/>
      <c r="G22" s="210"/>
      <c r="H22" s="210"/>
      <c r="I22" s="210"/>
      <c r="J22" s="210"/>
      <c r="K22" s="210"/>
      <c r="L22" s="210"/>
      <c r="M22" s="210"/>
      <c r="N22" s="224"/>
      <c r="O22" s="205"/>
    </row>
    <row r="23" spans="1:16" ht="37.5" x14ac:dyDescent="0.3">
      <c r="A23" s="211"/>
      <c r="B23" s="204" t="s">
        <v>148</v>
      </c>
      <c r="C23" s="204" t="s">
        <v>238</v>
      </c>
      <c r="D23" s="204" t="s">
        <v>1172</v>
      </c>
      <c r="E23" s="204" t="s">
        <v>46</v>
      </c>
      <c r="F23" s="204" t="s">
        <v>416</v>
      </c>
      <c r="G23" s="204" t="s">
        <v>543</v>
      </c>
      <c r="H23" s="204" t="s">
        <v>1722</v>
      </c>
      <c r="I23" s="204"/>
      <c r="J23" s="204"/>
      <c r="K23" s="204"/>
      <c r="L23" s="204"/>
      <c r="M23" s="204"/>
      <c r="N23" s="204" t="s">
        <v>93</v>
      </c>
      <c r="O23" s="204"/>
    </row>
    <row r="24" spans="1:16" ht="18.75" x14ac:dyDescent="0.3">
      <c r="A24" s="204" t="s">
        <v>4</v>
      </c>
      <c r="B24" s="212">
        <f>'Marcelo Jerez'!I1</f>
        <v>97574.098400831732</v>
      </c>
      <c r="C24" s="212">
        <f>'Gustavo Mennilli'!J1</f>
        <v>35208.600000000006</v>
      </c>
      <c r="D24" s="212">
        <f>Bonifacio!J1</f>
        <v>126</v>
      </c>
      <c r="E24" s="212">
        <f>'Majo y German'!J1</f>
        <v>18040</v>
      </c>
      <c r="F24" s="212">
        <f>'Alejandro Manzo'!I1</f>
        <v>74030</v>
      </c>
      <c r="G24" s="212">
        <f>'Marcelo Manzo'!I1</f>
        <v>6841.2499999999982</v>
      </c>
      <c r="H24" s="212">
        <f>+Pablo!J1</f>
        <v>2475</v>
      </c>
      <c r="I24" s="212"/>
      <c r="J24" s="212"/>
      <c r="K24" s="212"/>
      <c r="L24" s="212"/>
      <c r="M24" s="212"/>
      <c r="N24" s="213">
        <f>SUM(B24:M24)</f>
        <v>234294.94840083172</v>
      </c>
      <c r="O24" s="214"/>
    </row>
    <row r="25" spans="1:16" ht="18.75" x14ac:dyDescent="0.3">
      <c r="A25" s="204" t="s">
        <v>0</v>
      </c>
      <c r="B25" s="215">
        <f>'Marcelo Jerez'!I2</f>
        <v>44480</v>
      </c>
      <c r="C25" s="215">
        <f>'Gustavo Mennilli'!J2</f>
        <v>43819</v>
      </c>
      <c r="D25" s="215">
        <f>Bonifacio!J2</f>
        <v>44097</v>
      </c>
      <c r="E25" s="215">
        <f>'Majo y German'!J2</f>
        <v>43384</v>
      </c>
      <c r="F25" s="215">
        <f>'Alejandro Manzo'!I2</f>
        <v>43748</v>
      </c>
      <c r="G25" s="215">
        <f>'Marcelo Manzo'!I2</f>
        <v>44232</v>
      </c>
      <c r="H25" s="215">
        <f>+Pablo!J2</f>
        <v>44270</v>
      </c>
      <c r="I25" s="215"/>
      <c r="J25" s="215"/>
      <c r="K25" s="215"/>
      <c r="L25" s="215"/>
      <c r="M25" s="215"/>
      <c r="N25" s="216">
        <f>MIN(B25:M25)</f>
        <v>43384</v>
      </c>
      <c r="O25" s="205"/>
    </row>
    <row r="26" spans="1:16" ht="18.75" x14ac:dyDescent="0.3">
      <c r="A26" s="204" t="s">
        <v>816</v>
      </c>
      <c r="B26" s="220">
        <f t="shared" ref="B26:H26" si="3">B24/$N$24</f>
        <v>0.41645839599538442</v>
      </c>
      <c r="C26" s="220">
        <f t="shared" si="3"/>
        <v>0.15027468684371778</v>
      </c>
      <c r="D26" s="220">
        <f t="shared" si="3"/>
        <v>5.3778368189329987E-4</v>
      </c>
      <c r="E26" s="220">
        <f t="shared" si="3"/>
        <v>7.6996965248850233E-2</v>
      </c>
      <c r="F26" s="220">
        <f t="shared" si="3"/>
        <v>0.31596925373461104</v>
      </c>
      <c r="G26" s="220">
        <f t="shared" si="3"/>
        <v>2.9199306458353468E-2</v>
      </c>
      <c r="H26" s="220">
        <f t="shared" si="3"/>
        <v>1.0563608037189819E-2</v>
      </c>
      <c r="I26" s="220"/>
      <c r="J26" s="220"/>
      <c r="K26" s="220"/>
      <c r="L26" s="220"/>
      <c r="M26" s="220"/>
      <c r="N26" s="219">
        <f>SUM(B26:M26)</f>
        <v>1</v>
      </c>
      <c r="O26" s="207"/>
    </row>
    <row r="33" spans="11:11" x14ac:dyDescent="0.25">
      <c r="K33" s="208" t="s">
        <v>1505</v>
      </c>
    </row>
  </sheetData>
  <mergeCells count="5">
    <mergeCell ref="B3:C3"/>
    <mergeCell ref="B9:C9"/>
    <mergeCell ref="B15:C15"/>
    <mergeCell ref="B1:E1"/>
    <mergeCell ref="B22:C22"/>
  </mergeCells>
  <conditionalFormatting sqref="B12">
    <cfRule type="colorScale" priority="190">
      <colorScale>
        <cfvo type="min"/>
        <cfvo type="max"/>
        <color rgb="FFF8696B"/>
        <color rgb="FFFCFCFF"/>
      </colorScale>
    </cfRule>
    <cfRule type="colorScale" priority="19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6:F6 M6 B6">
    <cfRule type="colorScale" priority="220">
      <colorScale>
        <cfvo type="min"/>
        <cfvo type="max"/>
        <color rgb="FFF8696B"/>
        <color rgb="FFFCFCFF"/>
      </colorScale>
    </cfRule>
    <cfRule type="colorScale" priority="2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">
    <cfRule type="colorScale" priority="185">
      <colorScale>
        <cfvo type="min"/>
        <cfvo type="max"/>
        <color rgb="FFF8696B"/>
        <color rgb="FFFCFCFF"/>
      </colorScale>
    </cfRule>
    <cfRule type="colorScale" priority="18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6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F6 M6">
    <cfRule type="colorScale" priority="178">
      <colorScale>
        <cfvo type="min"/>
        <cfvo type="max"/>
        <color rgb="FFF8696B"/>
        <color rgb="FFFCFCFF"/>
      </colorScale>
    </cfRule>
  </conditionalFormatting>
  <conditionalFormatting sqref="D18">
    <cfRule type="colorScale" priority="237">
      <colorScale>
        <cfvo type="min"/>
        <cfvo type="max"/>
        <color rgb="FFF8696B"/>
        <color rgb="FFFCFCFF"/>
      </colorScale>
    </cfRule>
    <cfRule type="colorScale" priority="23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7:F18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">
    <cfRule type="colorScale" priority="141">
      <colorScale>
        <cfvo type="min"/>
        <cfvo type="max"/>
        <color rgb="FFF8696B"/>
        <color rgb="FFFCFCFF"/>
      </colorScale>
    </cfRule>
  </conditionalFormatting>
  <conditionalFormatting sqref="F17">
    <cfRule type="colorScale" priority="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7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:J18">
    <cfRule type="colorScale" priority="144">
      <colorScale>
        <cfvo type="min"/>
        <cfvo type="max"/>
        <color rgb="FFF8696B"/>
        <color rgb="FFFCFCFF"/>
      </colorScale>
    </cfRule>
  </conditionalFormatting>
  <conditionalFormatting sqref="F17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8:J18">
    <cfRule type="colorScale" priority="146">
      <colorScale>
        <cfvo type="min"/>
        <cfvo type="max"/>
        <color rgb="FFF8696B"/>
        <color rgb="FFFCFCFF"/>
      </colorScale>
    </cfRule>
  </conditionalFormatting>
  <conditionalFormatting sqref="F17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5">
    <cfRule type="colorScale" priority="124">
      <colorScale>
        <cfvo type="min"/>
        <cfvo type="max"/>
        <color rgb="FFF8696B"/>
        <color rgb="FFFCFCFF"/>
      </colorScale>
    </cfRule>
    <cfRule type="colorScale" priority="1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4:F25">
    <cfRule type="colorScale" priority="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">
    <cfRule type="colorScale" priority="117">
      <colorScale>
        <cfvo type="min"/>
        <cfvo type="max"/>
        <color rgb="FFF8696B"/>
        <color rgb="FFFCFCFF"/>
      </colorScale>
    </cfRule>
  </conditionalFormatting>
  <conditionalFormatting sqref="F24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4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">
    <cfRule type="colorScale" priority="120">
      <colorScale>
        <cfvo type="min"/>
        <cfvo type="max"/>
        <color rgb="FFF8696B"/>
        <color rgb="FFFCFCFF"/>
      </colorScale>
    </cfRule>
  </conditionalFormatting>
  <conditionalFormatting sqref="F24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5">
    <cfRule type="colorScale" priority="122">
      <colorScale>
        <cfvo type="min"/>
        <cfvo type="max"/>
        <color rgb="FFF8696B"/>
        <color rgb="FFFCFCFF"/>
      </colorScale>
    </cfRule>
  </conditionalFormatting>
  <conditionalFormatting sqref="F24">
    <cfRule type="colorScale" priority="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D25">
    <cfRule type="colorScale" priority="102">
      <colorScale>
        <cfvo type="min"/>
        <cfvo type="max"/>
        <color rgb="FFF8696B"/>
        <color rgb="FFFCFCFF"/>
      </colorScale>
    </cfRule>
    <cfRule type="colorScale" priority="10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4:D24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D25">
    <cfRule type="colorScale" priority="105">
      <colorScale>
        <cfvo type="min"/>
        <cfvo type="max"/>
        <color rgb="FFF8696B"/>
        <color rgb="FFFCFCFF"/>
      </colorScale>
    </cfRule>
  </conditionalFormatting>
  <conditionalFormatting sqref="C24:D24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D25">
    <cfRule type="colorScale" priority="107">
      <colorScale>
        <cfvo type="min"/>
        <cfvo type="max"/>
        <color rgb="FFF8696B"/>
        <color rgb="FFFCFCFF"/>
      </colorScale>
    </cfRule>
  </conditionalFormatting>
  <conditionalFormatting sqref="C24:D24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D25">
    <cfRule type="colorScale" priority="109">
      <colorScale>
        <cfvo type="min"/>
        <cfvo type="max"/>
        <color rgb="FFF8696B"/>
        <color rgb="FFFCFCFF"/>
      </colorScale>
    </cfRule>
  </conditionalFormatting>
  <conditionalFormatting sqref="C24:D24">
    <cfRule type="colorScale" priority="1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:D25">
    <cfRule type="colorScale" priority="100">
      <colorScale>
        <cfvo type="min"/>
        <cfvo type="max"/>
        <color rgb="FFF8696B"/>
        <color rgb="FFFCFCFF"/>
      </colorScale>
    </cfRule>
    <cfRule type="colorScale" priority="10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 D18">
    <cfRule type="colorScale" priority="486">
      <colorScale>
        <cfvo type="min"/>
        <cfvo type="max"/>
        <color rgb="FFF8696B"/>
        <color rgb="FFFCFCFF"/>
      </colorScale>
    </cfRule>
  </conditionalFormatting>
  <conditionalFormatting sqref="B18:D18">
    <cfRule type="colorScale" priority="495">
      <colorScale>
        <cfvo type="min"/>
        <cfvo type="max"/>
        <color rgb="FFF8696B"/>
        <color rgb="FFFCFCFF"/>
      </colorScale>
    </cfRule>
  </conditionalFormatting>
  <conditionalFormatting sqref="B18:E18">
    <cfRule type="colorScale" priority="501">
      <colorScale>
        <cfvo type="min"/>
        <cfvo type="max"/>
        <color rgb="FFF8696B"/>
        <color rgb="FFFCFCFF"/>
      </colorScale>
    </cfRule>
  </conditionalFormatting>
  <conditionalFormatting sqref="B25">
    <cfRule type="colorScale" priority="511">
      <colorScale>
        <cfvo type="min"/>
        <cfvo type="max"/>
        <color rgb="FFF8696B"/>
        <color rgb="FFFCFCFF"/>
      </colorScale>
    </cfRule>
  </conditionalFormatting>
  <conditionalFormatting sqref="B25 E25">
    <cfRule type="colorScale" priority="516">
      <colorScale>
        <cfvo type="min"/>
        <cfvo type="max"/>
        <color rgb="FFF8696B"/>
        <color rgb="FFFCFCFF"/>
      </colorScale>
    </cfRule>
  </conditionalFormatting>
  <conditionalFormatting sqref="M12">
    <cfRule type="colorScale" priority="73">
      <colorScale>
        <cfvo type="min"/>
        <cfvo type="max"/>
        <color rgb="FFF8696B"/>
        <color rgb="FFFCFCFF"/>
      </colorScale>
    </cfRule>
    <cfRule type="colorScale" priority="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8:J18">
    <cfRule type="colorScale" priority="52">
      <colorScale>
        <cfvo type="min"/>
        <cfvo type="max"/>
        <color rgb="FFF8696B"/>
        <color rgb="FFFCFCFF"/>
      </colorScale>
    </cfRule>
  </conditionalFormatting>
  <conditionalFormatting sqref="H18:J18">
    <cfRule type="colorScale" priority="53">
      <colorScale>
        <cfvo type="min"/>
        <cfvo type="max"/>
        <color rgb="FFF8696B"/>
        <color rgb="FFFCFCFF"/>
      </colorScale>
    </cfRule>
  </conditionalFormatting>
  <conditionalFormatting sqref="H12">
    <cfRule type="colorScale" priority="49">
      <colorScale>
        <cfvo type="min"/>
        <cfvo type="max"/>
        <color rgb="FFF8696B"/>
        <color rgb="FFFCFCFF"/>
      </colorScale>
    </cfRule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2">
    <cfRule type="colorScale" priority="51">
      <colorScale>
        <cfvo type="min"/>
        <cfvo type="max"/>
        <color rgb="FFF8696B"/>
        <color rgb="FFFCFCFF"/>
      </colorScale>
    </cfRule>
  </conditionalFormatting>
  <conditionalFormatting sqref="H6">
    <cfRule type="colorScale" priority="46">
      <colorScale>
        <cfvo type="min"/>
        <cfvo type="max"/>
        <color rgb="FFF8696B"/>
        <color rgb="FFFCFCFF"/>
      </colorScale>
    </cfRule>
    <cfRule type="colorScale" priority="4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6">
    <cfRule type="colorScale" priority="45">
      <colorScale>
        <cfvo type="min"/>
        <cfvo type="max"/>
        <color rgb="FFF8696B"/>
        <color rgb="FFFCFCFF"/>
      </colorScale>
    </cfRule>
  </conditionalFormatting>
  <conditionalFormatting sqref="H6">
    <cfRule type="colorScale" priority="48">
      <colorScale>
        <cfvo type="min"/>
        <cfvo type="max"/>
        <color rgb="FFF8696B"/>
        <color rgb="FFFCFCFF"/>
      </colorScale>
    </cfRule>
  </conditionalFormatting>
  <conditionalFormatting sqref="D12">
    <cfRule type="colorScale" priority="42">
      <colorScale>
        <cfvo type="min"/>
        <cfvo type="max"/>
        <color rgb="FFF8696B"/>
        <color rgb="FFFCFCFF"/>
      </colorScale>
    </cfRule>
    <cfRule type="colorScale" priority="4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2">
    <cfRule type="colorScale" priority="44">
      <colorScale>
        <cfvo type="min"/>
        <cfvo type="max"/>
        <color rgb="FFF8696B"/>
        <color rgb="FFFCFCFF"/>
      </colorScale>
    </cfRule>
  </conditionalFormatting>
  <conditionalFormatting sqref="I12">
    <cfRule type="colorScale" priority="39">
      <colorScale>
        <cfvo type="min"/>
        <cfvo type="max"/>
        <color rgb="FFF8696B"/>
        <color rgb="FFFCFCFF"/>
      </colorScale>
    </cfRule>
    <cfRule type="colorScale" priority="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2">
    <cfRule type="colorScale" priority="41">
      <colorScale>
        <cfvo type="min"/>
        <cfvo type="max"/>
        <color rgb="FFF8696B"/>
        <color rgb="FFFCFCFF"/>
      </colorScale>
    </cfRule>
  </conditionalFormatting>
  <conditionalFormatting sqref="G25:H25">
    <cfRule type="colorScale" priority="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5:H25">
    <cfRule type="colorScale" priority="36">
      <colorScale>
        <cfvo type="min"/>
        <cfvo type="max"/>
        <color rgb="FFF8696B"/>
        <color rgb="FFFCFCFF"/>
      </colorScale>
    </cfRule>
  </conditionalFormatting>
  <conditionalFormatting sqref="G25:H25">
    <cfRule type="colorScale" priority="37">
      <colorScale>
        <cfvo type="min"/>
        <cfvo type="max"/>
        <color rgb="FFF8696B"/>
        <color rgb="FFFCFCFF"/>
      </colorScale>
    </cfRule>
  </conditionalFormatting>
  <conditionalFormatting sqref="G25:H25">
    <cfRule type="colorScale" priority="38">
      <colorScale>
        <cfvo type="min"/>
        <cfvo type="max"/>
        <color rgb="FFF8696B"/>
        <color rgb="FFFCFCFF"/>
      </colorScale>
    </cfRule>
  </conditionalFormatting>
  <conditionalFormatting sqref="G12 E12">
    <cfRule type="colorScale" priority="612">
      <colorScale>
        <cfvo type="min"/>
        <cfvo type="max"/>
        <color rgb="FFF8696B"/>
        <color rgb="FFFCFCFF"/>
      </colorScale>
    </cfRule>
    <cfRule type="colorScale" priority="6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2 M12 E12:G12">
    <cfRule type="colorScale" priority="618">
      <colorScale>
        <cfvo type="min"/>
        <cfvo type="max"/>
        <color rgb="FFF8696B"/>
        <color rgb="FFFCFCFF"/>
      </colorScale>
    </cfRule>
  </conditionalFormatting>
  <conditionalFormatting sqref="B11:M11 M12 F12">
    <cfRule type="colorScale" priority="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:M11 M12">
    <cfRule type="colorScale" priority="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:F6">
    <cfRule type="colorScale" priority="652">
      <colorScale>
        <cfvo type="min"/>
        <cfvo type="max"/>
        <color rgb="FFF8696B"/>
        <color rgb="FFFCFCFF"/>
      </colorScale>
    </cfRule>
  </conditionalFormatting>
  <conditionalFormatting sqref="I6:J6">
    <cfRule type="colorScale" priority="30">
      <colorScale>
        <cfvo type="min"/>
        <cfvo type="max"/>
        <color rgb="FFF8696B"/>
        <color rgb="FFFCFCFF"/>
      </colorScale>
    </cfRule>
    <cfRule type="colorScale" priority="3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6:J6">
    <cfRule type="colorScale" priority="29">
      <colorScale>
        <cfvo type="min"/>
        <cfvo type="max"/>
        <color rgb="FFF8696B"/>
        <color rgb="FFFCFCFF"/>
      </colorScale>
    </cfRule>
  </conditionalFormatting>
  <conditionalFormatting sqref="I6:J6">
    <cfRule type="colorScale" priority="32">
      <colorScale>
        <cfvo type="min"/>
        <cfvo type="max"/>
        <color rgb="FFF8696B"/>
        <color rgb="FFFCFCFF"/>
      </colorScale>
    </cfRule>
  </conditionalFormatting>
  <conditionalFormatting sqref="L6">
    <cfRule type="colorScale" priority="26">
      <colorScale>
        <cfvo type="min"/>
        <cfvo type="max"/>
        <color rgb="FFF8696B"/>
        <color rgb="FFFCFCFF"/>
      </colorScale>
    </cfRule>
    <cfRule type="colorScale" priority="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6">
    <cfRule type="colorScale" priority="25">
      <colorScale>
        <cfvo type="min"/>
        <cfvo type="max"/>
        <color rgb="FFF8696B"/>
        <color rgb="FFFCFCFF"/>
      </colorScale>
    </cfRule>
  </conditionalFormatting>
  <conditionalFormatting sqref="L6">
    <cfRule type="colorScale" priority="28">
      <colorScale>
        <cfvo type="min"/>
        <cfvo type="max"/>
        <color rgb="FFF8696B"/>
        <color rgb="FFFCFCFF"/>
      </colorScale>
    </cfRule>
  </conditionalFormatting>
  <conditionalFormatting sqref="C12">
    <cfRule type="colorScale" priority="22">
      <colorScale>
        <cfvo type="min"/>
        <cfvo type="max"/>
        <color rgb="FFF8696B"/>
        <color rgb="FFFCFCFF"/>
      </colorScale>
    </cfRule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2">
    <cfRule type="colorScale" priority="24">
      <colorScale>
        <cfvo type="min"/>
        <cfvo type="max"/>
        <color rgb="FFF8696B"/>
        <color rgb="FFFCFCFF"/>
      </colorScale>
    </cfRule>
  </conditionalFormatting>
  <conditionalFormatting sqref="K12">
    <cfRule type="colorScale" priority="18">
      <colorScale>
        <cfvo type="min"/>
        <cfvo type="max"/>
        <color rgb="FFF8696B"/>
        <color rgb="FFFCFCFF"/>
      </colorScale>
    </cfRule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2">
    <cfRule type="colorScale" priority="20">
      <colorScale>
        <cfvo type="min"/>
        <cfvo type="max"/>
        <color rgb="FFF8696B"/>
        <color rgb="FFFCFCFF"/>
      </colorScale>
    </cfRule>
  </conditionalFormatting>
  <conditionalFormatting sqref="L12">
    <cfRule type="colorScale" priority="15">
      <colorScale>
        <cfvo type="min"/>
        <cfvo type="max"/>
        <color rgb="FFF8696B"/>
        <color rgb="FFFCFCFF"/>
      </colorScale>
    </cfRule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2">
    <cfRule type="colorScale" priority="17">
      <colorScale>
        <cfvo type="min"/>
        <cfvo type="max"/>
        <color rgb="FFF8696B"/>
        <color rgb="FFFCFCFF"/>
      </colorScale>
    </cfRule>
  </conditionalFormatting>
  <conditionalFormatting sqref="J12">
    <cfRule type="colorScale" priority="12">
      <colorScale>
        <cfvo type="min"/>
        <cfvo type="max"/>
        <color rgb="FFF8696B"/>
        <color rgb="FFFCFCFF"/>
      </colorScale>
    </cfRule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2">
    <cfRule type="colorScale" priority="14">
      <colorScale>
        <cfvo type="min"/>
        <cfvo type="max"/>
        <color rgb="FFF8696B"/>
        <color rgb="FFFCFCFF"/>
      </colorScale>
    </cfRule>
  </conditionalFormatting>
  <conditionalFormatting sqref="G6">
    <cfRule type="colorScale" priority="6">
      <colorScale>
        <cfvo type="min"/>
        <cfvo type="max"/>
        <color rgb="FFF8696B"/>
        <color rgb="FFFCFCFF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6">
    <cfRule type="colorScale" priority="5">
      <colorScale>
        <cfvo type="min"/>
        <cfvo type="max"/>
        <color rgb="FFF8696B"/>
        <color rgb="FFFCFCFF"/>
      </colorScale>
    </cfRule>
  </conditionalFormatting>
  <conditionalFormatting sqref="G6">
    <cfRule type="colorScale" priority="8">
      <colorScale>
        <cfvo type="min"/>
        <cfvo type="max"/>
        <color rgb="FFF8696B"/>
        <color rgb="FFFCFCFF"/>
      </colorScale>
    </cfRule>
  </conditionalFormatting>
  <conditionalFormatting sqref="K18:L18">
    <cfRule type="colorScale" priority="665">
      <colorScale>
        <cfvo type="min"/>
        <cfvo type="max"/>
        <color rgb="FFF8696B"/>
        <color rgb="FFFCFCFF"/>
      </colorScale>
    </cfRule>
  </conditionalFormatting>
  <conditionalFormatting sqref="G18:M18">
    <cfRule type="colorScale" priority="669">
      <colorScale>
        <cfvo type="min"/>
        <cfvo type="max"/>
        <color rgb="FFF8696B"/>
        <color rgb="FFFCFCFF"/>
      </colorScale>
    </cfRule>
  </conditionalFormatting>
  <conditionalFormatting sqref="B18:M18">
    <cfRule type="colorScale" priority="671">
      <colorScale>
        <cfvo type="min"/>
        <cfvo type="max"/>
        <color rgb="FFF8696B"/>
        <color rgb="FFFCFCFF"/>
      </colorScale>
    </cfRule>
    <cfRule type="colorScale" priority="6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9:M19">
    <cfRule type="colorScale" priority="675">
      <colorScale>
        <cfvo type="min"/>
        <cfvo type="max"/>
        <color rgb="FFFCFCFF"/>
        <color rgb="FFF8696B"/>
      </colorScale>
    </cfRule>
  </conditionalFormatting>
  <conditionalFormatting sqref="G25:M25">
    <cfRule type="colorScale" priority="677">
      <colorScale>
        <cfvo type="min"/>
        <cfvo type="max"/>
        <color rgb="FFF8696B"/>
        <color rgb="FFFCFCFF"/>
      </colorScale>
    </cfRule>
  </conditionalFormatting>
  <conditionalFormatting sqref="B5:M5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E17 C18 E18 G17:M18">
    <cfRule type="colorScale" priority="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E17 E18 G17:M18">
    <cfRule type="colorScale" priority="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7:E17 G17:M18">
    <cfRule type="colorScale" priority="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4:E25 B24 G24:M25">
    <cfRule type="colorScale" priority="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 E24 G24:M25">
    <cfRule type="colorScale" priority="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5:M25 B25">
    <cfRule type="colorScale" priority="708">
      <colorScale>
        <cfvo type="min"/>
        <cfvo type="max"/>
        <color rgb="FFF8696B"/>
        <color rgb="FFFCFCFF"/>
      </colorScale>
    </cfRule>
    <cfRule type="colorScale" priority="7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7:M17 H18:L18">
    <cfRule type="colorScale" priority="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4:M24 G25:H25">
    <cfRule type="colorScale" priority="718">
      <colorScale>
        <cfvo type="min"/>
        <cfvo type="max"/>
        <color theme="5" tint="0.39997558519241921"/>
        <color rgb="FFFF0000"/>
      </colorScale>
    </cfRule>
  </conditionalFormatting>
  <conditionalFormatting sqref="B25:M25">
    <cfRule type="colorScale" priority="721">
      <colorScale>
        <cfvo type="min"/>
        <cfvo type="max"/>
        <color rgb="FFF8696B"/>
        <color rgb="FFFCFCFF"/>
      </colorScale>
    </cfRule>
  </conditionalFormatting>
  <conditionalFormatting sqref="B13:M13">
    <cfRule type="colorScale" priority="723">
      <colorScale>
        <cfvo type="min"/>
        <cfvo type="max"/>
        <color rgb="FFF8696B"/>
        <color rgb="FFFCFCFF"/>
      </colorScale>
    </cfRule>
  </conditionalFormatting>
  <conditionalFormatting sqref="B7:M7">
    <cfRule type="colorScale" priority="725">
      <colorScale>
        <cfvo type="min"/>
        <cfvo type="max"/>
        <color rgb="FFFCFCFF"/>
        <color rgb="FFF8696B"/>
      </colorScale>
    </cfRule>
  </conditionalFormatting>
  <conditionalFormatting sqref="B7:M7">
    <cfRule type="colorScale" priority="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7:M7">
    <cfRule type="colorScale" priority="729">
      <colorScale>
        <cfvo type="min"/>
        <cfvo type="max"/>
        <color rgb="FFF8696B"/>
        <color rgb="FFFCFCFF"/>
      </colorScale>
    </cfRule>
  </conditionalFormatting>
  <conditionalFormatting sqref="K6">
    <cfRule type="colorScale" priority="2">
      <colorScale>
        <cfvo type="min"/>
        <cfvo type="max"/>
        <color rgb="FFF8696B"/>
        <color rgb="FFFCFCFF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6">
    <cfRule type="colorScale" priority="1">
      <colorScale>
        <cfvo type="min"/>
        <cfvo type="max"/>
        <color rgb="FFF8696B"/>
        <color rgb="FFFCFCFF"/>
      </colorScale>
    </cfRule>
  </conditionalFormatting>
  <conditionalFormatting sqref="K6">
    <cfRule type="colorScale" priority="4">
      <colorScale>
        <cfvo type="min"/>
        <cfvo type="max"/>
        <color rgb="FFF8696B"/>
        <color rgb="FFFCFCFF"/>
      </colorScale>
    </cfRule>
  </conditionalFormatting>
  <pageMargins left="0.25" right="0.25" top="0.75" bottom="0.75" header="0.3" footer="0.3"/>
  <pageSetup paperSize="9" scale="5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AJ555"/>
  <sheetViews>
    <sheetView topLeftCell="X1" zoomScale="90" zoomScaleNormal="90" workbookViewId="0">
      <selection activeCell="AH10" sqref="AH10:AH15"/>
    </sheetView>
  </sheetViews>
  <sheetFormatPr baseColWidth="10" defaultRowHeight="15" x14ac:dyDescent="0.25"/>
  <cols>
    <col min="1" max="1" width="13.42578125" bestFit="1" customWidth="1"/>
    <col min="2" max="2" width="20.7109375" bestFit="1" customWidth="1"/>
    <col min="3" max="3" width="25.7109375" bestFit="1" customWidth="1"/>
    <col min="4" max="4" width="15.85546875" bestFit="1" customWidth="1"/>
    <col min="5" max="5" width="15.42578125" bestFit="1" customWidth="1"/>
    <col min="6" max="6" width="15.7109375" bestFit="1" customWidth="1"/>
    <col min="7" max="8" width="16.7109375" bestFit="1" customWidth="1"/>
    <col min="9" max="9" width="17.85546875" bestFit="1" customWidth="1"/>
    <col min="10" max="10" width="12.85546875" style="135" bestFit="1" customWidth="1"/>
    <col min="13" max="13" width="20.42578125" customWidth="1"/>
    <col min="14" max="14" width="22.42578125" customWidth="1"/>
    <col min="15" max="15" width="12.5703125" customWidth="1"/>
    <col min="16" max="16" width="11.42578125" customWidth="1"/>
    <col min="17" max="17" width="11" customWidth="1"/>
    <col min="18" max="18" width="12.5703125" customWidth="1"/>
    <col min="19" max="19" width="12" customWidth="1"/>
    <col min="20" max="20" width="14.140625" customWidth="1"/>
    <col min="21" max="21" width="12.5703125" customWidth="1"/>
    <col min="22" max="22" width="8.7109375" customWidth="1"/>
    <col min="23" max="23" width="11" customWidth="1"/>
    <col min="24" max="25" width="11.42578125" customWidth="1"/>
    <col min="26" max="26" width="14" customWidth="1"/>
    <col min="27" max="27" width="10.28515625" bestFit="1" customWidth="1"/>
    <col min="28" max="28" width="14.140625" customWidth="1"/>
    <col min="29" max="29" width="25" bestFit="1" customWidth="1"/>
    <col min="30" max="30" width="22.140625" bestFit="1" customWidth="1"/>
    <col min="31" max="31" width="21.5703125" bestFit="1" customWidth="1"/>
    <col min="33" max="33" width="22.42578125" bestFit="1" customWidth="1"/>
    <col min="34" max="34" width="25" bestFit="1" customWidth="1"/>
    <col min="35" max="36" width="22.140625" bestFit="1" customWidth="1"/>
  </cols>
  <sheetData>
    <row r="2" spans="1:36" ht="21" x14ac:dyDescent="0.35">
      <c r="A2" s="119" t="s">
        <v>1361</v>
      </c>
      <c r="B2" s="120" t="s">
        <v>1362</v>
      </c>
      <c r="C2" s="120" t="s">
        <v>1366</v>
      </c>
      <c r="D2" s="120" t="s">
        <v>1588</v>
      </c>
      <c r="E2" s="120" t="s">
        <v>1363</v>
      </c>
      <c r="F2" s="120" t="s">
        <v>1364</v>
      </c>
      <c r="G2" s="120" t="s">
        <v>1365</v>
      </c>
      <c r="H2" s="121" t="s">
        <v>692</v>
      </c>
      <c r="I2" s="122" t="s">
        <v>1368</v>
      </c>
      <c r="J2" s="131" t="s">
        <v>1140</v>
      </c>
      <c r="Z2" s="251"/>
      <c r="AA2" s="251"/>
      <c r="AB2" s="251"/>
      <c r="AC2" s="251"/>
      <c r="AD2" s="251"/>
      <c r="AE2" s="254" t="s">
        <v>1655</v>
      </c>
      <c r="AF2" s="225"/>
      <c r="AG2" s="225"/>
      <c r="AH2" s="225"/>
      <c r="AI2" s="225"/>
      <c r="AJ2" s="225"/>
    </row>
    <row r="3" spans="1:36" ht="21" x14ac:dyDescent="0.35">
      <c r="A3" s="117">
        <v>44200</v>
      </c>
      <c r="B3" s="2" t="s">
        <v>356</v>
      </c>
      <c r="C3" s="2" t="s">
        <v>1352</v>
      </c>
      <c r="D3" s="36"/>
      <c r="E3" s="2" t="s">
        <v>1367</v>
      </c>
      <c r="F3" s="4">
        <v>712</v>
      </c>
      <c r="G3" s="4">
        <v>0</v>
      </c>
      <c r="H3" s="4">
        <f>+F3+G3</f>
        <v>712</v>
      </c>
      <c r="I3" s="118">
        <f>+H3</f>
        <v>712</v>
      </c>
      <c r="J3" s="132">
        <f>+MONTH(Tabla1[[#This Row],[Fechas]])</f>
        <v>1</v>
      </c>
      <c r="M3" s="111" t="s">
        <v>1648</v>
      </c>
      <c r="N3" s="111" t="s">
        <v>1654</v>
      </c>
      <c r="AC3" s="251"/>
      <c r="AD3" s="252"/>
      <c r="AE3" s="250">
        <v>2021</v>
      </c>
      <c r="AF3" s="225"/>
      <c r="AG3" s="225"/>
      <c r="AH3" s="225" t="s">
        <v>1994</v>
      </c>
      <c r="AI3" s="261">
        <v>2.5000000000000001E-2</v>
      </c>
      <c r="AJ3" s="261">
        <v>1.4999999999999999E-2</v>
      </c>
    </row>
    <row r="4" spans="1:36" ht="21" x14ac:dyDescent="0.35">
      <c r="A4" s="117">
        <v>44204</v>
      </c>
      <c r="B4" s="2" t="s">
        <v>356</v>
      </c>
      <c r="C4" s="2" t="s">
        <v>1353</v>
      </c>
      <c r="D4" s="36"/>
      <c r="E4" s="2" t="s">
        <v>1367</v>
      </c>
      <c r="F4" s="4">
        <v>520</v>
      </c>
      <c r="G4" s="4">
        <v>0</v>
      </c>
      <c r="H4" s="4">
        <f>+F4+G4</f>
        <v>520</v>
      </c>
      <c r="I4" s="118">
        <f>+I3+H4</f>
        <v>1232</v>
      </c>
      <c r="J4" s="133">
        <f>+MONTH(Tabla1[[#This Row],[Fechas]])</f>
        <v>1</v>
      </c>
      <c r="M4" s="111" t="s">
        <v>1542</v>
      </c>
      <c r="N4" t="s">
        <v>1383</v>
      </c>
      <c r="O4" t="s">
        <v>1441</v>
      </c>
      <c r="P4" t="s">
        <v>1367</v>
      </c>
      <c r="Q4" t="s">
        <v>1525</v>
      </c>
      <c r="R4" t="s">
        <v>1377</v>
      </c>
      <c r="S4" t="s">
        <v>4</v>
      </c>
      <c r="T4" t="s">
        <v>1387</v>
      </c>
      <c r="U4" t="s">
        <v>1490</v>
      </c>
      <c r="V4" t="s">
        <v>1511</v>
      </c>
      <c r="W4" t="s">
        <v>1574</v>
      </c>
      <c r="X4" t="s">
        <v>1755</v>
      </c>
      <c r="Y4" t="s">
        <v>2268</v>
      </c>
      <c r="Z4" t="s">
        <v>2283</v>
      </c>
      <c r="AA4" t="s">
        <v>2270</v>
      </c>
      <c r="AB4" t="s">
        <v>1543</v>
      </c>
      <c r="AC4" s="269"/>
      <c r="AD4" s="271"/>
      <c r="AE4" s="250" t="s">
        <v>1656</v>
      </c>
      <c r="AF4" s="225">
        <v>1</v>
      </c>
      <c r="AG4" s="226">
        <f>+SUMIF($J$3:$J$1402,AF4,$F$3:$F$1402)</f>
        <v>98624</v>
      </c>
      <c r="AH4" s="267">
        <f>+SUM(AG4:AG9)</f>
        <v>5682993.2899999991</v>
      </c>
      <c r="AI4" s="266">
        <f>+ROUND($AH$4*$AI$3,2)</f>
        <v>142074.82999999999</v>
      </c>
      <c r="AJ4" s="266">
        <f>+ROUND($AH$4*$AJ$3,2)</f>
        <v>85244.9</v>
      </c>
    </row>
    <row r="5" spans="1:36" ht="21" x14ac:dyDescent="0.35">
      <c r="A5" s="117">
        <v>44209</v>
      </c>
      <c r="B5" s="8" t="s">
        <v>356</v>
      </c>
      <c r="C5" s="8" t="s">
        <v>1322</v>
      </c>
      <c r="D5" s="156"/>
      <c r="E5" s="8" t="s">
        <v>1367</v>
      </c>
      <c r="F5" s="4">
        <v>176</v>
      </c>
      <c r="G5" s="4">
        <v>0</v>
      </c>
      <c r="H5" s="4">
        <f>+F5+G5</f>
        <v>176</v>
      </c>
      <c r="I5" s="118">
        <f>+I4+H5</f>
        <v>1408</v>
      </c>
      <c r="J5" s="133">
        <f>+MONTH(Tabla1[[#This Row],[Fechas]])</f>
        <v>1</v>
      </c>
      <c r="M5" s="112" t="s">
        <v>1653</v>
      </c>
      <c r="N5" s="130"/>
      <c r="O5" s="130"/>
      <c r="P5" s="130"/>
      <c r="Q5" s="130"/>
      <c r="R5" s="130"/>
      <c r="S5" s="130"/>
      <c r="T5" s="130"/>
      <c r="U5" s="130"/>
      <c r="V5" s="130"/>
      <c r="W5" s="130"/>
      <c r="X5" s="130"/>
      <c r="Y5" s="130"/>
      <c r="Z5" s="130"/>
      <c r="AA5" s="130"/>
      <c r="AB5" s="130"/>
      <c r="AC5" s="270"/>
      <c r="AD5" s="271"/>
      <c r="AE5" s="250" t="s">
        <v>1657</v>
      </c>
      <c r="AF5" s="225">
        <v>2</v>
      </c>
      <c r="AG5" s="226">
        <f t="shared" ref="AG5:AG15" si="0">+SUMIF($J$3:$J$1402,AF5,$F$3:$F$1402)</f>
        <v>201912.93</v>
      </c>
      <c r="AH5" s="268"/>
      <c r="AI5" s="266"/>
      <c r="AJ5" s="266"/>
    </row>
    <row r="6" spans="1:36" ht="21" x14ac:dyDescent="0.35">
      <c r="A6" s="117">
        <v>44214</v>
      </c>
      <c r="B6" s="2" t="s">
        <v>1376</v>
      </c>
      <c r="C6" s="2" t="s">
        <v>1375</v>
      </c>
      <c r="D6" s="36"/>
      <c r="E6" s="2" t="s">
        <v>1377</v>
      </c>
      <c r="F6" s="4">
        <v>1566</v>
      </c>
      <c r="G6" s="4">
        <v>0</v>
      </c>
      <c r="H6" s="4">
        <f t="shared" ref="H6:H69" si="1">+F6+G6</f>
        <v>1566</v>
      </c>
      <c r="I6" s="118">
        <f t="shared" ref="I6:I69" si="2">+I5+H6</f>
        <v>2974</v>
      </c>
      <c r="J6" s="133">
        <f>+MONTH(Tabla1[[#This Row],[Fechas]])</f>
        <v>1</v>
      </c>
      <c r="M6" s="112" t="s">
        <v>1652</v>
      </c>
      <c r="N6" s="130">
        <v>33900</v>
      </c>
      <c r="O6" s="130"/>
      <c r="P6" s="130">
        <v>1528</v>
      </c>
      <c r="Q6" s="130"/>
      <c r="R6" s="130">
        <v>12276</v>
      </c>
      <c r="S6" s="130"/>
      <c r="T6" s="130">
        <v>50920</v>
      </c>
      <c r="U6" s="130"/>
      <c r="V6" s="130"/>
      <c r="W6" s="130"/>
      <c r="X6" s="130"/>
      <c r="Y6" s="130"/>
      <c r="Z6" s="130"/>
      <c r="AA6" s="130"/>
      <c r="AB6" s="130">
        <v>98624</v>
      </c>
      <c r="AC6" s="270"/>
      <c r="AD6" s="271"/>
      <c r="AE6" s="250" t="s">
        <v>1594</v>
      </c>
      <c r="AF6" s="225">
        <v>3</v>
      </c>
      <c r="AG6" s="226">
        <f t="shared" si="0"/>
        <v>1031005.2</v>
      </c>
      <c r="AH6" s="268"/>
      <c r="AI6" s="266"/>
      <c r="AJ6" s="266"/>
    </row>
    <row r="7" spans="1:36" ht="21" x14ac:dyDescent="0.35">
      <c r="A7" s="117">
        <v>44207</v>
      </c>
      <c r="B7" s="2" t="s">
        <v>294</v>
      </c>
      <c r="C7" s="2" t="s">
        <v>1378</v>
      </c>
      <c r="D7" s="36"/>
      <c r="E7" s="2" t="s">
        <v>1377</v>
      </c>
      <c r="F7" s="4">
        <v>1080</v>
      </c>
      <c r="G7" s="4">
        <v>0</v>
      </c>
      <c r="H7" s="4">
        <f t="shared" si="1"/>
        <v>1080</v>
      </c>
      <c r="I7" s="118">
        <f t="shared" si="2"/>
        <v>4054</v>
      </c>
      <c r="J7" s="133">
        <f>+MONTH(Tabla1[[#This Row],[Fechas]])</f>
        <v>1</v>
      </c>
      <c r="M7" s="112" t="s">
        <v>1650</v>
      </c>
      <c r="N7" s="130">
        <v>39200</v>
      </c>
      <c r="O7" s="130">
        <v>24142</v>
      </c>
      <c r="P7" s="130">
        <v>1904</v>
      </c>
      <c r="Q7" s="130"/>
      <c r="R7" s="130">
        <v>558</v>
      </c>
      <c r="S7" s="130"/>
      <c r="T7" s="130">
        <v>136108.93</v>
      </c>
      <c r="U7" s="130"/>
      <c r="V7" s="130"/>
      <c r="W7" s="130"/>
      <c r="X7" s="130"/>
      <c r="Y7" s="130"/>
      <c r="Z7" s="130"/>
      <c r="AA7" s="130"/>
      <c r="AB7" s="130">
        <v>201912.93</v>
      </c>
      <c r="AC7" s="270"/>
      <c r="AD7" s="271"/>
      <c r="AE7" s="250" t="s">
        <v>1658</v>
      </c>
      <c r="AF7" s="225">
        <v>4</v>
      </c>
      <c r="AG7" s="226">
        <f t="shared" si="0"/>
        <v>1142358.8899999999</v>
      </c>
      <c r="AH7" s="268"/>
      <c r="AI7" s="266"/>
      <c r="AJ7" s="266"/>
    </row>
    <row r="8" spans="1:36" ht="21" x14ac:dyDescent="0.35">
      <c r="A8" s="117">
        <v>44216</v>
      </c>
      <c r="B8" s="2" t="s">
        <v>294</v>
      </c>
      <c r="C8" s="2" t="s">
        <v>1379</v>
      </c>
      <c r="D8" s="36"/>
      <c r="E8" s="2" t="s">
        <v>1377</v>
      </c>
      <c r="F8" s="4">
        <v>1296</v>
      </c>
      <c r="G8" s="4">
        <v>0</v>
      </c>
      <c r="H8" s="4">
        <f t="shared" si="1"/>
        <v>1296</v>
      </c>
      <c r="I8" s="118">
        <f t="shared" si="2"/>
        <v>5350</v>
      </c>
      <c r="J8" s="133">
        <f>+MONTH(Tabla1[[#This Row],[Fechas]])</f>
        <v>1</v>
      </c>
      <c r="M8" s="112" t="s">
        <v>1649</v>
      </c>
      <c r="N8" s="130">
        <v>95710</v>
      </c>
      <c r="O8" s="130"/>
      <c r="P8" s="130">
        <v>2380</v>
      </c>
      <c r="Q8" s="130"/>
      <c r="R8" s="130">
        <v>42219</v>
      </c>
      <c r="S8" s="130">
        <v>66880</v>
      </c>
      <c r="T8" s="130">
        <v>814399.2</v>
      </c>
      <c r="U8" s="130">
        <v>9000</v>
      </c>
      <c r="V8" s="130">
        <v>417</v>
      </c>
      <c r="W8" s="130"/>
      <c r="X8" s="130"/>
      <c r="Y8" s="130"/>
      <c r="Z8" s="130"/>
      <c r="AA8" s="130"/>
      <c r="AB8" s="130">
        <v>1031005.2</v>
      </c>
      <c r="AC8" s="270"/>
      <c r="AD8" s="271"/>
      <c r="AE8" s="250" t="s">
        <v>1659</v>
      </c>
      <c r="AF8" s="225">
        <v>5</v>
      </c>
      <c r="AG8" s="226">
        <f t="shared" si="0"/>
        <v>1426955.6700000002</v>
      </c>
      <c r="AH8" s="268"/>
      <c r="AI8" s="266"/>
      <c r="AJ8" s="266"/>
    </row>
    <row r="9" spans="1:36" ht="21" x14ac:dyDescent="0.35">
      <c r="A9" s="117">
        <v>44222</v>
      </c>
      <c r="B9" s="2" t="s">
        <v>356</v>
      </c>
      <c r="C9" s="2" t="s">
        <v>1380</v>
      </c>
      <c r="D9" s="36"/>
      <c r="E9" s="2" t="s">
        <v>1367</v>
      </c>
      <c r="F9" s="4">
        <v>120</v>
      </c>
      <c r="G9" s="4">
        <v>0</v>
      </c>
      <c r="H9" s="4">
        <f t="shared" si="1"/>
        <v>120</v>
      </c>
      <c r="I9" s="118">
        <f t="shared" si="2"/>
        <v>5470</v>
      </c>
      <c r="J9" s="133">
        <f>+MONTH(Tabla1[[#This Row],[Fechas]])</f>
        <v>1</v>
      </c>
      <c r="M9" s="112" t="s">
        <v>1651</v>
      </c>
      <c r="N9" s="130">
        <v>22190</v>
      </c>
      <c r="O9" s="130">
        <v>37579.5</v>
      </c>
      <c r="P9" s="130">
        <v>4101</v>
      </c>
      <c r="Q9" s="130">
        <v>5000</v>
      </c>
      <c r="R9" s="130">
        <v>38435</v>
      </c>
      <c r="S9" s="130">
        <v>-66880</v>
      </c>
      <c r="T9" s="130">
        <v>1041373.39</v>
      </c>
      <c r="U9" s="130">
        <v>47880</v>
      </c>
      <c r="V9" s="130"/>
      <c r="W9" s="130"/>
      <c r="X9" s="130">
        <v>12680</v>
      </c>
      <c r="Y9" s="130"/>
      <c r="Z9" s="130"/>
      <c r="AA9" s="130"/>
      <c r="AB9" s="130">
        <v>1142358.8900000001</v>
      </c>
      <c r="AC9" s="270"/>
      <c r="AD9" s="271"/>
      <c r="AE9" s="250" t="s">
        <v>1660</v>
      </c>
      <c r="AF9" s="225">
        <v>6</v>
      </c>
      <c r="AG9" s="226">
        <f t="shared" si="0"/>
        <v>1782136.5999999999</v>
      </c>
      <c r="AH9" s="268"/>
      <c r="AI9" s="266"/>
      <c r="AJ9" s="266"/>
    </row>
    <row r="10" spans="1:36" ht="21" x14ac:dyDescent="0.35">
      <c r="A10" s="117">
        <v>44218</v>
      </c>
      <c r="B10" s="2" t="s">
        <v>1381</v>
      </c>
      <c r="C10" s="2" t="s">
        <v>1382</v>
      </c>
      <c r="D10" s="36"/>
      <c r="E10" s="2" t="s">
        <v>1383</v>
      </c>
      <c r="F10" s="4">
        <v>33900</v>
      </c>
      <c r="G10" s="4">
        <v>0</v>
      </c>
      <c r="H10" s="4">
        <f t="shared" si="1"/>
        <v>33900</v>
      </c>
      <c r="I10" s="118">
        <f t="shared" si="2"/>
        <v>39370</v>
      </c>
      <c r="J10" s="133">
        <f>+MONTH(Tabla1[[#This Row],[Fechas]])</f>
        <v>1</v>
      </c>
      <c r="M10" s="112" t="s">
        <v>1835</v>
      </c>
      <c r="N10" s="130"/>
      <c r="O10" s="130"/>
      <c r="P10" s="130">
        <v>4306</v>
      </c>
      <c r="Q10" s="130"/>
      <c r="R10" s="130">
        <v>32471</v>
      </c>
      <c r="S10" s="130"/>
      <c r="T10" s="130">
        <v>1360978.6700000002</v>
      </c>
      <c r="U10" s="130">
        <v>29200</v>
      </c>
      <c r="V10" s="130"/>
      <c r="W10" s="130"/>
      <c r="X10" s="130"/>
      <c r="Y10" s="130"/>
      <c r="Z10" s="130"/>
      <c r="AA10" s="130"/>
      <c r="AB10" s="130">
        <v>1426955.6700000002</v>
      </c>
      <c r="AC10" s="269"/>
      <c r="AD10" s="271"/>
      <c r="AE10" s="250" t="s">
        <v>1142</v>
      </c>
      <c r="AF10" s="225">
        <v>7</v>
      </c>
      <c r="AG10" s="226">
        <f t="shared" si="0"/>
        <v>1285773.8</v>
      </c>
      <c r="AH10" s="267">
        <f>+SUM(AG10:AG15)</f>
        <v>2972143.2</v>
      </c>
      <c r="AI10" s="266">
        <f>+ROUND($AH$10*$AI$3,2)</f>
        <v>74303.58</v>
      </c>
      <c r="AJ10" s="266">
        <f>+ROUND($AH$10*$AJ$3,2)</f>
        <v>44582.15</v>
      </c>
    </row>
    <row r="11" spans="1:36" ht="21" x14ac:dyDescent="0.35">
      <c r="A11" s="117">
        <v>44217</v>
      </c>
      <c r="B11" s="2" t="s">
        <v>252</v>
      </c>
      <c r="C11" s="2" t="s">
        <v>1386</v>
      </c>
      <c r="D11" s="36"/>
      <c r="E11" s="2" t="s">
        <v>1387</v>
      </c>
      <c r="F11" s="4">
        <v>46720</v>
      </c>
      <c r="G11" s="4">
        <v>0</v>
      </c>
      <c r="H11" s="4">
        <f t="shared" si="1"/>
        <v>46720</v>
      </c>
      <c r="I11" s="118">
        <f t="shared" si="2"/>
        <v>86090</v>
      </c>
      <c r="J11" s="133">
        <f>+MONTH(Tabla1[[#This Row],[Fechas]])</f>
        <v>1</v>
      </c>
      <c r="M11" s="112" t="s">
        <v>1951</v>
      </c>
      <c r="N11" s="130"/>
      <c r="O11" s="130"/>
      <c r="P11" s="130">
        <v>3280</v>
      </c>
      <c r="Q11" s="130"/>
      <c r="R11" s="130">
        <v>29657</v>
      </c>
      <c r="S11" s="130"/>
      <c r="T11" s="130">
        <v>1718199.6</v>
      </c>
      <c r="U11" s="130">
        <v>31000</v>
      </c>
      <c r="V11" s="130"/>
      <c r="W11" s="130"/>
      <c r="X11" s="130"/>
      <c r="Y11" s="130"/>
      <c r="Z11" s="130"/>
      <c r="AA11" s="130"/>
      <c r="AB11" s="130">
        <v>1782136.6</v>
      </c>
      <c r="AC11" s="270"/>
      <c r="AD11" s="271"/>
      <c r="AE11" s="250" t="s">
        <v>1143</v>
      </c>
      <c r="AF11" s="225">
        <v>8</v>
      </c>
      <c r="AG11" s="226">
        <f t="shared" si="0"/>
        <v>340754.2</v>
      </c>
      <c r="AH11" s="268"/>
      <c r="AI11" s="266"/>
      <c r="AJ11" s="266"/>
    </row>
    <row r="12" spans="1:36" ht="21" x14ac:dyDescent="0.35">
      <c r="A12" s="117">
        <v>44214</v>
      </c>
      <c r="B12" s="2" t="s">
        <v>294</v>
      </c>
      <c r="C12" s="2" t="s">
        <v>1396</v>
      </c>
      <c r="D12" s="36"/>
      <c r="E12" s="2" t="s">
        <v>1377</v>
      </c>
      <c r="F12" s="4">
        <v>1512</v>
      </c>
      <c r="G12" s="4">
        <v>0</v>
      </c>
      <c r="H12" s="4">
        <f t="shared" si="1"/>
        <v>1512</v>
      </c>
      <c r="I12" s="118">
        <f t="shared" si="2"/>
        <v>87602</v>
      </c>
      <c r="J12" s="133">
        <f>+MONTH(Tabla1[[#This Row],[Fechas]])</f>
        <v>1</v>
      </c>
      <c r="M12" s="112" t="s">
        <v>2233</v>
      </c>
      <c r="N12" s="130"/>
      <c r="O12" s="130">
        <v>54903</v>
      </c>
      <c r="P12" s="130">
        <v>26952</v>
      </c>
      <c r="Q12" s="130"/>
      <c r="R12" s="130">
        <v>56233</v>
      </c>
      <c r="S12" s="130"/>
      <c r="T12" s="130">
        <v>1017025.8</v>
      </c>
      <c r="U12" s="130">
        <v>130660</v>
      </c>
      <c r="V12" s="130"/>
      <c r="W12" s="130"/>
      <c r="X12" s="130"/>
      <c r="Y12" s="130"/>
      <c r="Z12" s="130"/>
      <c r="AA12" s="130"/>
      <c r="AB12" s="130">
        <v>1285773.8</v>
      </c>
      <c r="AC12" s="270"/>
      <c r="AD12" s="271"/>
      <c r="AE12" s="250" t="s">
        <v>1661</v>
      </c>
      <c r="AF12" s="225">
        <v>9</v>
      </c>
      <c r="AG12" s="226">
        <f t="shared" si="0"/>
        <v>1204428.2</v>
      </c>
      <c r="AH12" s="268"/>
      <c r="AI12" s="266"/>
      <c r="AJ12" s="266"/>
    </row>
    <row r="13" spans="1:36" ht="21" x14ac:dyDescent="0.35">
      <c r="A13" s="117">
        <v>44218</v>
      </c>
      <c r="B13" s="2" t="s">
        <v>294</v>
      </c>
      <c r="C13" s="2" t="s">
        <v>1397</v>
      </c>
      <c r="D13" s="36"/>
      <c r="E13" s="2" t="s">
        <v>1377</v>
      </c>
      <c r="F13" s="4">
        <v>2214</v>
      </c>
      <c r="G13" s="4">
        <v>0</v>
      </c>
      <c r="H13" s="4">
        <f t="shared" si="1"/>
        <v>2214</v>
      </c>
      <c r="I13" s="118">
        <f t="shared" si="2"/>
        <v>89816</v>
      </c>
      <c r="J13" s="133">
        <f>+MONTH(Tabla1[[#This Row],[Fechas]])</f>
        <v>1</v>
      </c>
      <c r="M13" s="112" t="s">
        <v>2234</v>
      </c>
      <c r="N13" s="130"/>
      <c r="O13" s="130"/>
      <c r="P13" s="130">
        <v>17012</v>
      </c>
      <c r="Q13" s="130">
        <v>1500</v>
      </c>
      <c r="R13" s="130">
        <v>5657</v>
      </c>
      <c r="S13" s="130"/>
      <c r="T13" s="130">
        <v>221223.2</v>
      </c>
      <c r="U13" s="130">
        <v>79220</v>
      </c>
      <c r="V13" s="130"/>
      <c r="W13" s="130"/>
      <c r="X13" s="130"/>
      <c r="Y13" s="130">
        <v>10000</v>
      </c>
      <c r="Z13" s="130">
        <v>3430</v>
      </c>
      <c r="AA13" s="130">
        <v>2712</v>
      </c>
      <c r="AB13" s="130">
        <v>340754.2</v>
      </c>
      <c r="AC13" s="270"/>
      <c r="AD13" s="271"/>
      <c r="AE13" s="250" t="s">
        <v>1662</v>
      </c>
      <c r="AF13" s="225">
        <v>10</v>
      </c>
      <c r="AG13" s="226">
        <f t="shared" si="0"/>
        <v>141187</v>
      </c>
      <c r="AH13" s="268"/>
      <c r="AI13" s="266"/>
      <c r="AJ13" s="266"/>
    </row>
    <row r="14" spans="1:36" ht="21" x14ac:dyDescent="0.35">
      <c r="A14" s="117">
        <v>44223</v>
      </c>
      <c r="B14" s="2" t="s">
        <v>294</v>
      </c>
      <c r="C14" s="2" t="s">
        <v>1398</v>
      </c>
      <c r="D14" s="36"/>
      <c r="E14" s="2" t="s">
        <v>1377</v>
      </c>
      <c r="F14" s="4">
        <v>450</v>
      </c>
      <c r="G14" s="4">
        <v>0</v>
      </c>
      <c r="H14" s="4">
        <f t="shared" si="1"/>
        <v>450</v>
      </c>
      <c r="I14" s="118">
        <f t="shared" si="2"/>
        <v>90266</v>
      </c>
      <c r="J14" s="133">
        <f>+MONTH(Tabla1[[#This Row],[Fechas]])</f>
        <v>1</v>
      </c>
      <c r="M14" s="112" t="s">
        <v>2313</v>
      </c>
      <c r="N14" s="130">
        <v>6850</v>
      </c>
      <c r="O14" s="130">
        <v>45810</v>
      </c>
      <c r="P14" s="130">
        <v>6444</v>
      </c>
      <c r="Q14" s="130">
        <v>-1500</v>
      </c>
      <c r="R14" s="130">
        <v>19080</v>
      </c>
      <c r="S14" s="130"/>
      <c r="T14" s="130">
        <v>1054564.2</v>
      </c>
      <c r="U14" s="130">
        <v>68060</v>
      </c>
      <c r="V14" s="130"/>
      <c r="W14" s="130"/>
      <c r="X14" s="130"/>
      <c r="Y14" s="130">
        <v>5120</v>
      </c>
      <c r="Z14" s="130"/>
      <c r="AA14" s="130"/>
      <c r="AB14" s="130">
        <v>1204428.2</v>
      </c>
      <c r="AC14" s="270"/>
      <c r="AD14" s="271"/>
      <c r="AE14" s="250" t="s">
        <v>1663</v>
      </c>
      <c r="AF14" s="225">
        <v>11</v>
      </c>
      <c r="AG14" s="226">
        <f t="shared" si="0"/>
        <v>0</v>
      </c>
      <c r="AH14" s="268"/>
      <c r="AI14" s="266"/>
      <c r="AJ14" s="266"/>
    </row>
    <row r="15" spans="1:36" ht="21" x14ac:dyDescent="0.35">
      <c r="A15" s="117">
        <v>44223</v>
      </c>
      <c r="B15" s="2" t="s">
        <v>294</v>
      </c>
      <c r="C15" s="2" t="s">
        <v>1399</v>
      </c>
      <c r="D15" s="36"/>
      <c r="E15" s="2" t="s">
        <v>1377</v>
      </c>
      <c r="F15" s="4">
        <v>2052</v>
      </c>
      <c r="G15" s="4">
        <v>0</v>
      </c>
      <c r="H15" s="4">
        <f t="shared" si="1"/>
        <v>2052</v>
      </c>
      <c r="I15" s="118">
        <f t="shared" si="2"/>
        <v>92318</v>
      </c>
      <c r="J15" s="133">
        <f>+MONTH(Tabla1[[#This Row],[Fechas]])</f>
        <v>1</v>
      </c>
      <c r="M15" s="112" t="s">
        <v>2380</v>
      </c>
      <c r="N15" s="130"/>
      <c r="O15" s="130"/>
      <c r="P15" s="130"/>
      <c r="Q15" s="130"/>
      <c r="R15" s="130"/>
      <c r="S15" s="130"/>
      <c r="T15" s="130"/>
      <c r="U15" s="130"/>
      <c r="V15" s="130"/>
      <c r="W15" s="130"/>
      <c r="X15" s="130"/>
      <c r="Y15" s="130"/>
      <c r="Z15" s="130"/>
      <c r="AA15" s="130"/>
      <c r="AB15" s="130"/>
      <c r="AC15" s="270"/>
      <c r="AD15" s="271"/>
      <c r="AE15" s="250" t="s">
        <v>1664</v>
      </c>
      <c r="AF15" s="225">
        <v>12</v>
      </c>
      <c r="AG15" s="226">
        <f t="shared" si="0"/>
        <v>0</v>
      </c>
      <c r="AH15" s="268"/>
      <c r="AI15" s="266"/>
      <c r="AJ15" s="266"/>
    </row>
    <row r="16" spans="1:36" ht="23.25" x14ac:dyDescent="0.35">
      <c r="A16" s="117">
        <v>44225</v>
      </c>
      <c r="B16" s="2" t="s">
        <v>294</v>
      </c>
      <c r="C16" s="2" t="s">
        <v>1400</v>
      </c>
      <c r="D16" s="36"/>
      <c r="E16" s="2" t="s">
        <v>1377</v>
      </c>
      <c r="F16" s="4">
        <v>1692</v>
      </c>
      <c r="G16" s="4">
        <v>0</v>
      </c>
      <c r="H16" s="4">
        <f t="shared" si="1"/>
        <v>1692</v>
      </c>
      <c r="I16" s="118">
        <f t="shared" si="2"/>
        <v>94010</v>
      </c>
      <c r="J16" s="133">
        <f>+MONTH(Tabla1[[#This Row],[Fechas]])</f>
        <v>1</v>
      </c>
      <c r="M16" s="174" t="s">
        <v>356</v>
      </c>
      <c r="N16" s="130"/>
      <c r="O16" s="130"/>
      <c r="P16" s="130">
        <v>880</v>
      </c>
      <c r="Q16" s="130"/>
      <c r="R16" s="130"/>
      <c r="S16" s="130"/>
      <c r="T16" s="130"/>
      <c r="U16" s="130"/>
      <c r="V16" s="130"/>
      <c r="W16" s="130"/>
      <c r="X16" s="130"/>
      <c r="Y16" s="130"/>
      <c r="Z16" s="130"/>
      <c r="AA16" s="130"/>
      <c r="AB16" s="130">
        <v>880</v>
      </c>
      <c r="AC16" s="253"/>
      <c r="AD16" s="253"/>
      <c r="AE16" s="250" t="s">
        <v>93</v>
      </c>
      <c r="AF16" s="225"/>
      <c r="AG16" s="226">
        <f>+SUM(AG4:AG15)</f>
        <v>8655136.4899999984</v>
      </c>
      <c r="AH16" s="241">
        <f>+SUM(AH4:AH15)</f>
        <v>8655136.4899999984</v>
      </c>
      <c r="AI16" s="241">
        <f>+SUM(AI4:AI15)</f>
        <v>216378.40999999997</v>
      </c>
      <c r="AJ16" s="241">
        <f>+SUM(AJ4:AJ15)</f>
        <v>129827.04999999999</v>
      </c>
    </row>
    <row r="17" spans="1:30" x14ac:dyDescent="0.25">
      <c r="A17" s="117">
        <v>44225</v>
      </c>
      <c r="B17" s="2" t="s">
        <v>1376</v>
      </c>
      <c r="C17" s="2" t="s">
        <v>1401</v>
      </c>
      <c r="D17" s="36"/>
      <c r="E17" s="2" t="s">
        <v>1377</v>
      </c>
      <c r="F17" s="4">
        <v>414</v>
      </c>
      <c r="G17" s="4">
        <v>0</v>
      </c>
      <c r="H17" s="4">
        <f t="shared" si="1"/>
        <v>414</v>
      </c>
      <c r="I17" s="118">
        <f t="shared" si="2"/>
        <v>94424</v>
      </c>
      <c r="J17" s="133">
        <f>+MONTH(Tabla1[[#This Row],[Fechas]])</f>
        <v>1</v>
      </c>
      <c r="M17" s="174" t="s">
        <v>1446</v>
      </c>
      <c r="N17" s="130"/>
      <c r="O17" s="130"/>
      <c r="P17" s="130"/>
      <c r="Q17" s="130"/>
      <c r="R17" s="130"/>
      <c r="S17" s="130"/>
      <c r="T17" s="130">
        <v>56525</v>
      </c>
      <c r="U17" s="130"/>
      <c r="V17" s="130"/>
      <c r="W17" s="130"/>
      <c r="X17" s="130"/>
      <c r="Y17" s="130"/>
      <c r="Z17" s="130"/>
      <c r="AA17" s="130"/>
      <c r="AB17" s="130">
        <v>56525</v>
      </c>
      <c r="AC17" s="37"/>
      <c r="AD17" s="37"/>
    </row>
    <row r="18" spans="1:30" x14ac:dyDescent="0.25">
      <c r="A18" s="117">
        <v>44236</v>
      </c>
      <c r="B18" s="2" t="s">
        <v>1412</v>
      </c>
      <c r="C18" s="2" t="s">
        <v>1411</v>
      </c>
      <c r="D18" s="36"/>
      <c r="E18" s="2" t="s">
        <v>1387</v>
      </c>
      <c r="F18" s="4">
        <v>4800</v>
      </c>
      <c r="G18" s="4">
        <v>0</v>
      </c>
      <c r="H18" s="4">
        <f t="shared" si="1"/>
        <v>4800</v>
      </c>
      <c r="I18" s="118">
        <f t="shared" si="2"/>
        <v>99224</v>
      </c>
      <c r="J18" s="133">
        <f>+MONTH(Tabla1[[#This Row],[Fechas]])</f>
        <v>2</v>
      </c>
      <c r="M18" s="174" t="s">
        <v>248</v>
      </c>
      <c r="N18" s="130"/>
      <c r="O18" s="130"/>
      <c r="P18" s="130"/>
      <c r="Q18" s="130"/>
      <c r="R18" s="130">
        <v>4920</v>
      </c>
      <c r="S18" s="130"/>
      <c r="T18" s="130"/>
      <c r="U18" s="130"/>
      <c r="V18" s="130"/>
      <c r="W18" s="130"/>
      <c r="X18" s="130"/>
      <c r="Y18" s="130"/>
      <c r="Z18" s="130"/>
      <c r="AA18" s="130"/>
      <c r="AB18" s="130">
        <v>4920</v>
      </c>
      <c r="AC18" s="37"/>
      <c r="AD18" s="37"/>
    </row>
    <row r="19" spans="1:30" x14ac:dyDescent="0.25">
      <c r="A19" s="117">
        <v>44239</v>
      </c>
      <c r="B19" s="2" t="s">
        <v>1381</v>
      </c>
      <c r="C19" s="2" t="s">
        <v>1418</v>
      </c>
      <c r="D19" s="36"/>
      <c r="E19" s="2" t="s">
        <v>1383</v>
      </c>
      <c r="F19" s="4">
        <v>20300</v>
      </c>
      <c r="G19" s="4">
        <v>0</v>
      </c>
      <c r="H19" s="4">
        <f t="shared" si="1"/>
        <v>20300</v>
      </c>
      <c r="I19" s="118">
        <f t="shared" si="2"/>
        <v>119524</v>
      </c>
      <c r="J19" s="133">
        <f>+MONTH(Tabla1[[#This Row],[Fechas]])</f>
        <v>2</v>
      </c>
      <c r="M19" s="174" t="s">
        <v>252</v>
      </c>
      <c r="N19" s="130"/>
      <c r="O19" s="130"/>
      <c r="P19" s="130"/>
      <c r="Q19" s="130"/>
      <c r="R19" s="130"/>
      <c r="S19" s="130"/>
      <c r="T19" s="130">
        <v>-7940</v>
      </c>
      <c r="U19" s="130"/>
      <c r="V19" s="130"/>
      <c r="W19" s="130"/>
      <c r="X19" s="130"/>
      <c r="Y19" s="130"/>
      <c r="Z19" s="130"/>
      <c r="AA19" s="130"/>
      <c r="AB19" s="130">
        <v>-7940</v>
      </c>
      <c r="AC19" s="37"/>
      <c r="AD19" s="37"/>
    </row>
    <row r="20" spans="1:30" x14ac:dyDescent="0.25">
      <c r="A20" s="117">
        <v>44240</v>
      </c>
      <c r="B20" s="2" t="s">
        <v>1412</v>
      </c>
      <c r="C20" s="2" t="s">
        <v>1420</v>
      </c>
      <c r="D20" s="36"/>
      <c r="E20" s="2" t="s">
        <v>1387</v>
      </c>
      <c r="F20" s="4">
        <v>1600</v>
      </c>
      <c r="G20" s="4">
        <v>0</v>
      </c>
      <c r="H20" s="4">
        <f t="shared" si="1"/>
        <v>1600</v>
      </c>
      <c r="I20" s="118">
        <f t="shared" si="2"/>
        <v>121124</v>
      </c>
      <c r="J20" s="133">
        <f>+MONTH(Tabla1[[#This Row],[Fechas]])</f>
        <v>2</v>
      </c>
      <c r="M20" s="174" t="s">
        <v>624</v>
      </c>
      <c r="N20" s="130"/>
      <c r="O20" s="130"/>
      <c r="P20" s="130"/>
      <c r="Q20" s="130"/>
      <c r="R20" s="130"/>
      <c r="S20" s="130"/>
      <c r="T20" s="130">
        <v>-5140</v>
      </c>
      <c r="U20" s="130"/>
      <c r="V20" s="130"/>
      <c r="W20" s="130"/>
      <c r="X20" s="130"/>
      <c r="Y20" s="130"/>
      <c r="Z20" s="130"/>
      <c r="AA20" s="130"/>
      <c r="AB20" s="130">
        <v>-5140</v>
      </c>
    </row>
    <row r="21" spans="1:30" x14ac:dyDescent="0.25">
      <c r="A21" s="117">
        <v>44246</v>
      </c>
      <c r="B21" s="2" t="s">
        <v>1381</v>
      </c>
      <c r="C21" s="2" t="s">
        <v>1440</v>
      </c>
      <c r="D21" s="36"/>
      <c r="E21" s="2" t="s">
        <v>1387</v>
      </c>
      <c r="F21" s="4">
        <v>5580</v>
      </c>
      <c r="G21" s="4">
        <v>0</v>
      </c>
      <c r="H21" s="4">
        <f t="shared" si="1"/>
        <v>5580</v>
      </c>
      <c r="I21" s="118">
        <f t="shared" si="2"/>
        <v>126704</v>
      </c>
      <c r="J21" s="133">
        <f>+MONTH(Tabla1[[#This Row],[Fechas]])</f>
        <v>2</v>
      </c>
      <c r="M21" s="174" t="s">
        <v>1971</v>
      </c>
      <c r="N21" s="130"/>
      <c r="O21" s="130"/>
      <c r="P21" s="130"/>
      <c r="Q21" s="130"/>
      <c r="R21" s="130"/>
      <c r="S21" s="130"/>
      <c r="T21" s="130">
        <v>-80797.5</v>
      </c>
      <c r="U21" s="130"/>
      <c r="V21" s="130"/>
      <c r="W21" s="130"/>
      <c r="X21" s="130"/>
      <c r="Y21" s="130"/>
      <c r="Z21" s="130"/>
      <c r="AA21" s="130"/>
      <c r="AB21" s="130">
        <v>-80797.5</v>
      </c>
    </row>
    <row r="22" spans="1:30" x14ac:dyDescent="0.25">
      <c r="A22" s="117">
        <v>44229</v>
      </c>
      <c r="B22" s="2" t="s">
        <v>1442</v>
      </c>
      <c r="C22" s="2" t="s">
        <v>1427</v>
      </c>
      <c r="D22" s="36"/>
      <c r="E22" s="2" t="s">
        <v>1441</v>
      </c>
      <c r="F22" s="4">
        <v>1232</v>
      </c>
      <c r="G22" s="4">
        <v>0</v>
      </c>
      <c r="H22" s="4">
        <f t="shared" si="1"/>
        <v>1232</v>
      </c>
      <c r="I22" s="118">
        <f t="shared" si="2"/>
        <v>127936</v>
      </c>
      <c r="J22" s="133">
        <f>+MONTH(Tabla1[[#This Row],[Fechas]])</f>
        <v>2</v>
      </c>
      <c r="M22" s="174" t="s">
        <v>2297</v>
      </c>
      <c r="N22" s="130"/>
      <c r="O22" s="130"/>
      <c r="P22" s="130"/>
      <c r="Q22" s="130"/>
      <c r="R22" s="130"/>
      <c r="S22" s="130"/>
      <c r="T22" s="130">
        <v>58607.5</v>
      </c>
      <c r="U22" s="130"/>
      <c r="V22" s="130"/>
      <c r="W22" s="130"/>
      <c r="X22" s="130"/>
      <c r="Y22" s="130"/>
      <c r="Z22" s="130"/>
      <c r="AA22" s="130"/>
      <c r="AB22" s="130">
        <v>58607.5</v>
      </c>
    </row>
    <row r="23" spans="1:30" x14ac:dyDescent="0.25">
      <c r="A23" s="117">
        <v>44244</v>
      </c>
      <c r="B23" s="2" t="s">
        <v>1446</v>
      </c>
      <c r="C23" s="17" t="s">
        <v>1444</v>
      </c>
      <c r="D23" s="36"/>
      <c r="E23" s="2" t="s">
        <v>1387</v>
      </c>
      <c r="F23" s="100">
        <v>22244.5</v>
      </c>
      <c r="G23" s="4">
        <v>0</v>
      </c>
      <c r="H23" s="4">
        <f t="shared" si="1"/>
        <v>22244.5</v>
      </c>
      <c r="I23" s="118">
        <f t="shared" si="2"/>
        <v>150180.5</v>
      </c>
      <c r="J23" s="133">
        <f>+MONTH(Tabla1[[#This Row],[Fechas]])</f>
        <v>2</v>
      </c>
      <c r="M23" s="174" t="s">
        <v>2327</v>
      </c>
      <c r="N23" s="130"/>
      <c r="O23" s="130"/>
      <c r="P23" s="130"/>
      <c r="Q23" s="130"/>
      <c r="R23" s="130"/>
      <c r="S23" s="130"/>
      <c r="T23" s="130"/>
      <c r="U23" s="130">
        <v>10080</v>
      </c>
      <c r="V23" s="130"/>
      <c r="W23" s="130"/>
      <c r="X23" s="130"/>
      <c r="Y23" s="130"/>
      <c r="Z23" s="130"/>
      <c r="AA23" s="130"/>
      <c r="AB23" s="130">
        <v>10080</v>
      </c>
    </row>
    <row r="24" spans="1:30" x14ac:dyDescent="0.25">
      <c r="A24" s="117">
        <v>44244</v>
      </c>
      <c r="B24" s="2" t="s">
        <v>1446</v>
      </c>
      <c r="C24" s="73" t="s">
        <v>1445</v>
      </c>
      <c r="D24" s="36"/>
      <c r="E24" s="2" t="s">
        <v>1387</v>
      </c>
      <c r="F24" s="100">
        <v>3238.5</v>
      </c>
      <c r="G24" s="4">
        <v>0</v>
      </c>
      <c r="H24" s="4">
        <f t="shared" si="1"/>
        <v>3238.5</v>
      </c>
      <c r="I24" s="118">
        <f t="shared" si="2"/>
        <v>153419</v>
      </c>
      <c r="J24" s="133">
        <f>+MONTH(Tabla1[[#This Row],[Fechas]])</f>
        <v>2</v>
      </c>
      <c r="M24" s="174" t="s">
        <v>2341</v>
      </c>
      <c r="N24" s="130"/>
      <c r="O24" s="130"/>
      <c r="P24" s="130"/>
      <c r="Q24" s="130"/>
      <c r="R24" s="130"/>
      <c r="S24" s="130"/>
      <c r="T24" s="130"/>
      <c r="U24" s="130">
        <v>10200</v>
      </c>
      <c r="V24" s="130"/>
      <c r="W24" s="130"/>
      <c r="X24" s="130"/>
      <c r="Y24" s="130"/>
      <c r="Z24" s="130"/>
      <c r="AA24" s="130"/>
      <c r="AB24" s="130">
        <v>10200</v>
      </c>
    </row>
    <row r="25" spans="1:30" x14ac:dyDescent="0.25">
      <c r="A25" s="117">
        <v>44208</v>
      </c>
      <c r="B25" s="2" t="s">
        <v>52</v>
      </c>
      <c r="C25" s="2" t="s">
        <v>1447</v>
      </c>
      <c r="D25" s="36"/>
      <c r="E25" s="2" t="s">
        <v>1387</v>
      </c>
      <c r="F25" s="4">
        <v>4200</v>
      </c>
      <c r="G25" s="4">
        <v>0</v>
      </c>
      <c r="H25" s="4">
        <f t="shared" si="1"/>
        <v>4200</v>
      </c>
      <c r="I25" s="118">
        <f t="shared" si="2"/>
        <v>157619</v>
      </c>
      <c r="J25" s="133">
        <f>+MONTH(Tabla1[[#This Row],[Fechas]])</f>
        <v>1</v>
      </c>
      <c r="M25" s="174" t="s">
        <v>2396</v>
      </c>
      <c r="N25" s="130">
        <v>72100</v>
      </c>
      <c r="O25" s="130"/>
      <c r="P25" s="130"/>
      <c r="Q25" s="130"/>
      <c r="R25" s="130"/>
      <c r="S25" s="130"/>
      <c r="T25" s="130"/>
      <c r="U25" s="130"/>
      <c r="V25" s="130"/>
      <c r="W25" s="130"/>
      <c r="X25" s="130"/>
      <c r="Y25" s="130"/>
      <c r="Z25" s="130"/>
      <c r="AA25" s="130"/>
      <c r="AB25" s="130">
        <v>72100</v>
      </c>
    </row>
    <row r="26" spans="1:30" x14ac:dyDescent="0.25">
      <c r="A26" s="117">
        <v>44229</v>
      </c>
      <c r="B26" s="2" t="s">
        <v>294</v>
      </c>
      <c r="C26" s="2" t="s">
        <v>1428</v>
      </c>
      <c r="D26" s="36"/>
      <c r="E26" s="2" t="s">
        <v>1387</v>
      </c>
      <c r="F26" s="4">
        <v>720</v>
      </c>
      <c r="G26" s="4">
        <v>0</v>
      </c>
      <c r="H26" s="4">
        <f t="shared" si="1"/>
        <v>720</v>
      </c>
      <c r="I26" s="118">
        <f t="shared" si="2"/>
        <v>158339</v>
      </c>
      <c r="J26" s="133">
        <f>+MONTH(Tabla1[[#This Row],[Fechas]])</f>
        <v>2</v>
      </c>
      <c r="M26" s="174" t="s">
        <v>1521</v>
      </c>
      <c r="N26" s="130"/>
      <c r="O26" s="130"/>
      <c r="P26" s="130"/>
      <c r="Q26" s="130"/>
      <c r="R26" s="130"/>
      <c r="S26" s="130"/>
      <c r="T26" s="130">
        <v>-121337.5</v>
      </c>
      <c r="U26" s="130"/>
      <c r="V26" s="130"/>
      <c r="W26" s="130"/>
      <c r="X26" s="130"/>
      <c r="Y26" s="130"/>
      <c r="Z26" s="130"/>
      <c r="AA26" s="130"/>
      <c r="AB26" s="130">
        <v>-121337.5</v>
      </c>
    </row>
    <row r="27" spans="1:30" x14ac:dyDescent="0.25">
      <c r="A27" s="117">
        <v>44237</v>
      </c>
      <c r="B27" s="2" t="s">
        <v>356</v>
      </c>
      <c r="C27" s="2" t="s">
        <v>1429</v>
      </c>
      <c r="D27" s="36"/>
      <c r="E27" s="8" t="s">
        <v>1367</v>
      </c>
      <c r="F27" s="4">
        <v>480</v>
      </c>
      <c r="G27" s="4">
        <v>0</v>
      </c>
      <c r="H27" s="4">
        <f t="shared" si="1"/>
        <v>480</v>
      </c>
      <c r="I27" s="118">
        <f t="shared" si="2"/>
        <v>158819</v>
      </c>
      <c r="J27" s="133">
        <f>+MONTH(Tabla1[[#This Row],[Fechas]])</f>
        <v>2</v>
      </c>
      <c r="M27" s="174" t="s">
        <v>2037</v>
      </c>
      <c r="N27" s="130"/>
      <c r="O27" s="130"/>
      <c r="P27" s="130"/>
      <c r="Q27" s="130"/>
      <c r="R27" s="130"/>
      <c r="S27" s="130"/>
      <c r="T27" s="130">
        <v>15120</v>
      </c>
      <c r="U27" s="130"/>
      <c r="V27" s="130"/>
      <c r="W27" s="130"/>
      <c r="X27" s="130"/>
      <c r="Y27" s="130"/>
      <c r="Z27" s="130"/>
      <c r="AA27" s="130"/>
      <c r="AB27" s="130">
        <v>15120</v>
      </c>
    </row>
    <row r="28" spans="1:30" x14ac:dyDescent="0.25">
      <c r="A28" s="117">
        <v>44240</v>
      </c>
      <c r="B28" s="2" t="s">
        <v>356</v>
      </c>
      <c r="C28" s="2" t="s">
        <v>1430</v>
      </c>
      <c r="D28" s="36"/>
      <c r="E28" s="8" t="s">
        <v>1441</v>
      </c>
      <c r="F28" s="4">
        <v>11500</v>
      </c>
      <c r="G28" s="4">
        <v>0</v>
      </c>
      <c r="H28" s="4">
        <f t="shared" si="1"/>
        <v>11500</v>
      </c>
      <c r="I28" s="118">
        <f t="shared" si="2"/>
        <v>170319</v>
      </c>
      <c r="J28" s="133">
        <f>+MONTH(Tabla1[[#This Row],[Fechas]])</f>
        <v>2</v>
      </c>
      <c r="M28" s="174" t="s">
        <v>670</v>
      </c>
      <c r="N28" s="130"/>
      <c r="O28" s="130"/>
      <c r="P28" s="130"/>
      <c r="Q28" s="130"/>
      <c r="R28" s="130"/>
      <c r="S28" s="130"/>
      <c r="T28" s="130">
        <v>10500</v>
      </c>
      <c r="U28" s="130"/>
      <c r="V28" s="130"/>
      <c r="W28" s="130"/>
      <c r="X28" s="130"/>
      <c r="Y28" s="130"/>
      <c r="Z28" s="130"/>
      <c r="AA28" s="130"/>
      <c r="AB28" s="130">
        <v>10500</v>
      </c>
    </row>
    <row r="29" spans="1:30" x14ac:dyDescent="0.25">
      <c r="A29" s="117">
        <v>44244</v>
      </c>
      <c r="B29" s="2" t="s">
        <v>356</v>
      </c>
      <c r="C29" s="2" t="s">
        <v>1432</v>
      </c>
      <c r="D29" s="36"/>
      <c r="E29" s="8" t="s">
        <v>1367</v>
      </c>
      <c r="F29" s="4">
        <v>208</v>
      </c>
      <c r="G29" s="4">
        <v>0</v>
      </c>
      <c r="H29" s="4">
        <f t="shared" si="1"/>
        <v>208</v>
      </c>
      <c r="I29" s="118">
        <f t="shared" si="2"/>
        <v>170527</v>
      </c>
      <c r="J29" s="133">
        <f>+MONTH(Tabla1[[#This Row],[Fechas]])</f>
        <v>2</v>
      </c>
      <c r="M29" s="174" t="s">
        <v>1538</v>
      </c>
      <c r="N29" s="130"/>
      <c r="O29" s="130"/>
      <c r="P29" s="130"/>
      <c r="Q29" s="130"/>
      <c r="R29" s="130"/>
      <c r="S29" s="130"/>
      <c r="T29" s="130">
        <v>-1980.5</v>
      </c>
      <c r="U29" s="130"/>
      <c r="V29" s="130"/>
      <c r="W29" s="130"/>
      <c r="X29" s="130"/>
      <c r="Y29" s="130"/>
      <c r="Z29" s="130"/>
      <c r="AA29" s="130"/>
      <c r="AB29" s="130">
        <v>-1980.5</v>
      </c>
    </row>
    <row r="30" spans="1:30" x14ac:dyDescent="0.25">
      <c r="A30" s="117">
        <v>44246</v>
      </c>
      <c r="B30" s="2" t="s">
        <v>356</v>
      </c>
      <c r="C30" s="2" t="s">
        <v>1448</v>
      </c>
      <c r="D30" s="36"/>
      <c r="E30" s="2" t="s">
        <v>1367</v>
      </c>
      <c r="F30" s="4">
        <v>216</v>
      </c>
      <c r="G30" s="4">
        <v>0</v>
      </c>
      <c r="H30" s="4">
        <f t="shared" si="1"/>
        <v>216</v>
      </c>
      <c r="I30" s="118">
        <f t="shared" si="2"/>
        <v>170743</v>
      </c>
      <c r="J30" s="133">
        <f>+MONTH(Tabla1[[#This Row],[Fechas]])</f>
        <v>2</v>
      </c>
      <c r="M30" s="112" t="s">
        <v>1543</v>
      </c>
      <c r="N30" s="130">
        <v>269950</v>
      </c>
      <c r="O30" s="130">
        <v>162434.5</v>
      </c>
      <c r="P30" s="130">
        <v>68787</v>
      </c>
      <c r="Q30" s="130">
        <v>5000</v>
      </c>
      <c r="R30" s="130">
        <v>241506</v>
      </c>
      <c r="S30" s="130">
        <v>0</v>
      </c>
      <c r="T30" s="130">
        <v>7338349.9900000012</v>
      </c>
      <c r="U30" s="130">
        <v>415300</v>
      </c>
      <c r="V30" s="130">
        <v>417</v>
      </c>
      <c r="W30" s="130"/>
      <c r="X30" s="130">
        <v>12680</v>
      </c>
      <c r="Y30" s="130">
        <v>15120</v>
      </c>
      <c r="Z30" s="130">
        <v>3430</v>
      </c>
      <c r="AA30" s="130">
        <v>2712</v>
      </c>
      <c r="AB30" s="130">
        <v>8535686.4900000002</v>
      </c>
    </row>
    <row r="31" spans="1:30" x14ac:dyDescent="0.25">
      <c r="A31" s="117">
        <v>44246</v>
      </c>
      <c r="B31" s="2" t="s">
        <v>1376</v>
      </c>
      <c r="C31" s="2" t="s">
        <v>1449</v>
      </c>
      <c r="D31" s="36"/>
      <c r="E31" s="2" t="s">
        <v>1451</v>
      </c>
      <c r="F31" s="4">
        <v>558</v>
      </c>
      <c r="G31" s="4">
        <v>0</v>
      </c>
      <c r="H31" s="4">
        <f t="shared" si="1"/>
        <v>558</v>
      </c>
      <c r="I31" s="118">
        <f t="shared" si="2"/>
        <v>171301</v>
      </c>
      <c r="J31" s="133">
        <f>+MONTH(Tabla1[[#This Row],[Fechas]])</f>
        <v>2</v>
      </c>
    </row>
    <row r="32" spans="1:30" x14ac:dyDescent="0.25">
      <c r="A32" s="117">
        <v>44249</v>
      </c>
      <c r="B32" s="2" t="s">
        <v>356</v>
      </c>
      <c r="C32" s="2" t="s">
        <v>1453</v>
      </c>
      <c r="D32" s="36"/>
      <c r="E32" s="2" t="s">
        <v>1441</v>
      </c>
      <c r="F32" s="4">
        <v>7850</v>
      </c>
      <c r="G32" s="4">
        <v>0</v>
      </c>
      <c r="H32" s="4">
        <f t="shared" si="1"/>
        <v>7850</v>
      </c>
      <c r="I32" s="118">
        <f t="shared" si="2"/>
        <v>179151</v>
      </c>
      <c r="J32" s="133">
        <f>+MONTH(Tabla1[[#This Row],[Fechas]])</f>
        <v>2</v>
      </c>
    </row>
    <row r="33" spans="1:10" x14ac:dyDescent="0.25">
      <c r="A33" s="117">
        <v>44249</v>
      </c>
      <c r="B33" s="2" t="s">
        <v>356</v>
      </c>
      <c r="C33" s="2" t="s">
        <v>1454</v>
      </c>
      <c r="D33" s="36"/>
      <c r="E33" s="2" t="s">
        <v>1441</v>
      </c>
      <c r="F33" s="4">
        <v>3560</v>
      </c>
      <c r="G33" s="4">
        <v>0</v>
      </c>
      <c r="H33" s="4">
        <f t="shared" si="1"/>
        <v>3560</v>
      </c>
      <c r="I33" s="118">
        <f t="shared" si="2"/>
        <v>182711</v>
      </c>
      <c r="J33" s="133">
        <f>+MONTH(Tabla1[[#This Row],[Fechas]])</f>
        <v>2</v>
      </c>
    </row>
    <row r="34" spans="1:10" x14ac:dyDescent="0.25">
      <c r="A34" s="117">
        <v>44253</v>
      </c>
      <c r="B34" s="2" t="s">
        <v>52</v>
      </c>
      <c r="C34" s="2" t="s">
        <v>1468</v>
      </c>
      <c r="D34" s="36"/>
      <c r="E34" s="2" t="s">
        <v>1387</v>
      </c>
      <c r="F34" s="4">
        <v>20870</v>
      </c>
      <c r="G34" s="4">
        <v>0</v>
      </c>
      <c r="H34" s="4">
        <f t="shared" si="1"/>
        <v>20870</v>
      </c>
      <c r="I34" s="118">
        <f t="shared" si="2"/>
        <v>203581</v>
      </c>
      <c r="J34" s="133">
        <f>+MONTH(Tabla1[[#This Row],[Fechas]])</f>
        <v>2</v>
      </c>
    </row>
    <row r="35" spans="1:10" x14ac:dyDescent="0.25">
      <c r="A35" s="117">
        <v>44251</v>
      </c>
      <c r="B35" s="2" t="s">
        <v>356</v>
      </c>
      <c r="C35" s="2" t="s">
        <v>1471</v>
      </c>
      <c r="D35" s="36"/>
      <c r="E35" s="2" t="s">
        <v>1367</v>
      </c>
      <c r="F35" s="4">
        <v>120</v>
      </c>
      <c r="G35" s="4">
        <v>0</v>
      </c>
      <c r="H35" s="4">
        <f>+F35+G35</f>
        <v>120</v>
      </c>
      <c r="I35" s="118">
        <f t="shared" si="2"/>
        <v>203701</v>
      </c>
      <c r="J35" s="133">
        <f>+MONTH(Tabla1[[#This Row],[Fechas]])</f>
        <v>2</v>
      </c>
    </row>
    <row r="36" spans="1:10" x14ac:dyDescent="0.25">
      <c r="A36" s="117">
        <v>44252</v>
      </c>
      <c r="B36" s="2" t="s">
        <v>356</v>
      </c>
      <c r="C36" s="2" t="s">
        <v>1473</v>
      </c>
      <c r="D36" s="36"/>
      <c r="E36" s="2" t="s">
        <v>1367</v>
      </c>
      <c r="F36" s="4">
        <v>20</v>
      </c>
      <c r="G36" s="4">
        <v>0</v>
      </c>
      <c r="H36" s="4">
        <f t="shared" si="1"/>
        <v>20</v>
      </c>
      <c r="I36" s="118">
        <f t="shared" si="2"/>
        <v>203721</v>
      </c>
      <c r="J36" s="133">
        <f>+MONTH(Tabla1[[#This Row],[Fechas]])</f>
        <v>2</v>
      </c>
    </row>
    <row r="37" spans="1:10" x14ac:dyDescent="0.25">
      <c r="A37" s="117">
        <v>44253</v>
      </c>
      <c r="B37" s="2" t="s">
        <v>356</v>
      </c>
      <c r="C37" s="2" t="s">
        <v>1474</v>
      </c>
      <c r="D37" s="36"/>
      <c r="E37" s="2" t="s">
        <v>1367</v>
      </c>
      <c r="F37" s="4">
        <v>756</v>
      </c>
      <c r="G37" s="4">
        <v>0</v>
      </c>
      <c r="H37" s="4">
        <f t="shared" si="1"/>
        <v>756</v>
      </c>
      <c r="I37" s="118">
        <f t="shared" si="2"/>
        <v>204477</v>
      </c>
      <c r="J37" s="133">
        <f>+MONTH(Tabla1[[#This Row],[Fechas]])</f>
        <v>2</v>
      </c>
    </row>
    <row r="38" spans="1:10" x14ac:dyDescent="0.25">
      <c r="A38" s="117">
        <v>44253</v>
      </c>
      <c r="B38" s="2" t="s">
        <v>1381</v>
      </c>
      <c r="C38" s="2" t="s">
        <v>1477</v>
      </c>
      <c r="D38" s="36"/>
      <c r="E38" s="2" t="s">
        <v>1383</v>
      </c>
      <c r="F38" s="4">
        <v>18900</v>
      </c>
      <c r="G38" s="4">
        <v>0</v>
      </c>
      <c r="H38" s="4">
        <f t="shared" si="1"/>
        <v>18900</v>
      </c>
      <c r="I38" s="118">
        <f t="shared" si="2"/>
        <v>223377</v>
      </c>
      <c r="J38" s="133">
        <f>+MONTH(Tabla1[[#This Row],[Fechas]])</f>
        <v>2</v>
      </c>
    </row>
    <row r="39" spans="1:10" x14ac:dyDescent="0.25">
      <c r="A39" s="117">
        <v>44256</v>
      </c>
      <c r="B39" s="2" t="s">
        <v>1479</v>
      </c>
      <c r="C39" s="2" t="s">
        <v>1480</v>
      </c>
      <c r="D39" s="36"/>
      <c r="E39" s="2" t="s">
        <v>4</v>
      </c>
      <c r="F39" s="4">
        <v>66880</v>
      </c>
      <c r="G39" s="4">
        <v>0</v>
      </c>
      <c r="H39" s="4">
        <f t="shared" si="1"/>
        <v>66880</v>
      </c>
      <c r="I39" s="118">
        <f t="shared" si="2"/>
        <v>290257</v>
      </c>
      <c r="J39" s="133">
        <f>+MONTH(Tabla1[[#This Row],[Fechas]])</f>
        <v>3</v>
      </c>
    </row>
    <row r="40" spans="1:10" x14ac:dyDescent="0.25">
      <c r="A40" s="117">
        <v>44253</v>
      </c>
      <c r="B40" s="2" t="s">
        <v>356</v>
      </c>
      <c r="C40" s="2" t="s">
        <v>1481</v>
      </c>
      <c r="D40" s="36"/>
      <c r="E40" s="2" t="s">
        <v>1367</v>
      </c>
      <c r="F40" s="4">
        <v>104</v>
      </c>
      <c r="G40" s="4">
        <v>0</v>
      </c>
      <c r="H40" s="4">
        <f t="shared" si="1"/>
        <v>104</v>
      </c>
      <c r="I40" s="118">
        <f t="shared" si="2"/>
        <v>290361</v>
      </c>
      <c r="J40" s="133">
        <f>+MONTH(Tabla1[[#This Row],[Fechas]])</f>
        <v>2</v>
      </c>
    </row>
    <row r="41" spans="1:10" x14ac:dyDescent="0.25">
      <c r="A41" s="117">
        <v>44257</v>
      </c>
      <c r="B41" s="2" t="s">
        <v>1412</v>
      </c>
      <c r="C41" s="2" t="s">
        <v>1483</v>
      </c>
      <c r="D41" s="36"/>
      <c r="E41" s="2" t="s">
        <v>1387</v>
      </c>
      <c r="F41" s="4">
        <v>6180</v>
      </c>
      <c r="G41" s="4">
        <v>0</v>
      </c>
      <c r="H41" s="4">
        <f t="shared" si="1"/>
        <v>6180</v>
      </c>
      <c r="I41" s="118">
        <f t="shared" si="2"/>
        <v>296541</v>
      </c>
      <c r="J41" s="133">
        <f>+MONTH(Tabla1[[#This Row],[Fechas]])</f>
        <v>3</v>
      </c>
    </row>
    <row r="42" spans="1:10" x14ac:dyDescent="0.25">
      <c r="A42" s="117">
        <v>44257</v>
      </c>
      <c r="B42" s="2" t="s">
        <v>356</v>
      </c>
      <c r="C42" s="2" t="s">
        <v>1486</v>
      </c>
      <c r="D42" s="36"/>
      <c r="E42" s="2" t="s">
        <v>1367</v>
      </c>
      <c r="F42" s="4">
        <v>630</v>
      </c>
      <c r="G42" s="4">
        <v>0</v>
      </c>
      <c r="H42" s="4">
        <f t="shared" si="1"/>
        <v>630</v>
      </c>
      <c r="I42" s="118">
        <f t="shared" si="2"/>
        <v>297171</v>
      </c>
      <c r="J42" s="133">
        <f>+MONTH(Tabla1[[#This Row],[Fechas]])</f>
        <v>3</v>
      </c>
    </row>
    <row r="43" spans="1:10" x14ac:dyDescent="0.25">
      <c r="A43" s="117">
        <v>44258</v>
      </c>
      <c r="B43" s="2" t="s">
        <v>294</v>
      </c>
      <c r="C43" s="2" t="s">
        <v>1487</v>
      </c>
      <c r="D43" s="36"/>
      <c r="E43" s="2" t="s">
        <v>1377</v>
      </c>
      <c r="F43" s="4">
        <v>4440</v>
      </c>
      <c r="G43" s="4">
        <v>0</v>
      </c>
      <c r="H43" s="4">
        <f t="shared" si="1"/>
        <v>4440</v>
      </c>
      <c r="I43" s="118">
        <f t="shared" si="2"/>
        <v>301611</v>
      </c>
      <c r="J43" s="133">
        <f>+MONTH(Tabla1[[#This Row],[Fechas]])</f>
        <v>3</v>
      </c>
    </row>
    <row r="44" spans="1:10" x14ac:dyDescent="0.25">
      <c r="A44" s="117">
        <v>44260</v>
      </c>
      <c r="B44" s="2" t="s">
        <v>248</v>
      </c>
      <c r="C44" s="2" t="s">
        <v>1488</v>
      </c>
      <c r="D44" s="36"/>
      <c r="E44" s="2" t="s">
        <v>1377</v>
      </c>
      <c r="F44" s="4">
        <v>3072</v>
      </c>
      <c r="G44" s="4">
        <v>0</v>
      </c>
      <c r="H44" s="4">
        <f t="shared" si="1"/>
        <v>3072</v>
      </c>
      <c r="I44" s="118">
        <f t="shared" si="2"/>
        <v>304683</v>
      </c>
      <c r="J44" s="133">
        <f>+MONTH(Tabla1[[#This Row],[Fechas]])</f>
        <v>3</v>
      </c>
    </row>
    <row r="45" spans="1:10" x14ac:dyDescent="0.25">
      <c r="A45" s="117">
        <v>44260</v>
      </c>
      <c r="B45" s="2" t="s">
        <v>248</v>
      </c>
      <c r="C45" s="2" t="s">
        <v>1489</v>
      </c>
      <c r="D45" s="36"/>
      <c r="E45" s="2" t="s">
        <v>1490</v>
      </c>
      <c r="F45" s="4">
        <v>9000</v>
      </c>
      <c r="G45" s="4">
        <v>0</v>
      </c>
      <c r="H45" s="4">
        <f t="shared" si="1"/>
        <v>9000</v>
      </c>
      <c r="I45" s="118">
        <f t="shared" si="2"/>
        <v>313683</v>
      </c>
      <c r="J45" s="133">
        <f>+MONTH(Tabla1[[#This Row],[Fechas]])</f>
        <v>3</v>
      </c>
    </row>
    <row r="46" spans="1:10" x14ac:dyDescent="0.25">
      <c r="A46" s="117">
        <v>44263</v>
      </c>
      <c r="B46" s="2" t="s">
        <v>1495</v>
      </c>
      <c r="C46" s="2" t="s">
        <v>1494</v>
      </c>
      <c r="D46" s="36"/>
      <c r="E46" s="2" t="s">
        <v>1387</v>
      </c>
      <c r="F46" s="4">
        <v>23730</v>
      </c>
      <c r="G46" s="4">
        <v>0</v>
      </c>
      <c r="H46" s="4">
        <f t="shared" si="1"/>
        <v>23730</v>
      </c>
      <c r="I46" s="118">
        <f t="shared" si="2"/>
        <v>337413</v>
      </c>
      <c r="J46" s="133">
        <f>+MONTH(Tabla1[[#This Row],[Fechas]])</f>
        <v>3</v>
      </c>
    </row>
    <row r="47" spans="1:10" x14ac:dyDescent="0.25">
      <c r="A47" s="117">
        <v>44261</v>
      </c>
      <c r="B47" s="2" t="s">
        <v>524</v>
      </c>
      <c r="C47" s="2" t="s">
        <v>1497</v>
      </c>
      <c r="D47" s="36"/>
      <c r="E47" s="2" t="s">
        <v>1383</v>
      </c>
      <c r="F47" s="4">
        <v>30310</v>
      </c>
      <c r="G47" s="4">
        <v>0</v>
      </c>
      <c r="H47" s="4">
        <f t="shared" si="1"/>
        <v>30310</v>
      </c>
      <c r="I47" s="118">
        <f t="shared" si="2"/>
        <v>367723</v>
      </c>
      <c r="J47" s="133">
        <f>+MONTH(Tabla1[[#This Row],[Fechas]])</f>
        <v>3</v>
      </c>
    </row>
    <row r="48" spans="1:10" x14ac:dyDescent="0.25">
      <c r="A48" s="117">
        <v>44266</v>
      </c>
      <c r="B48" s="2" t="s">
        <v>1508</v>
      </c>
      <c r="C48" s="2" t="s">
        <v>1507</v>
      </c>
      <c r="D48" s="36"/>
      <c r="E48" s="2" t="s">
        <v>1383</v>
      </c>
      <c r="F48" s="4">
        <v>65400</v>
      </c>
      <c r="G48" s="4">
        <v>0</v>
      </c>
      <c r="H48" s="4">
        <f t="shared" si="1"/>
        <v>65400</v>
      </c>
      <c r="I48" s="118">
        <f t="shared" si="2"/>
        <v>433123</v>
      </c>
      <c r="J48" s="133">
        <f>+MONTH(Tabla1[[#This Row],[Fechas]])</f>
        <v>3</v>
      </c>
    </row>
    <row r="49" spans="1:10" x14ac:dyDescent="0.25">
      <c r="A49" s="117">
        <v>44260</v>
      </c>
      <c r="B49" s="2" t="s">
        <v>248</v>
      </c>
      <c r="C49" s="2" t="s">
        <v>1509</v>
      </c>
      <c r="D49" s="36"/>
      <c r="E49" s="2" t="s">
        <v>1377</v>
      </c>
      <c r="F49" s="4">
        <v>736</v>
      </c>
      <c r="G49" s="4">
        <v>0</v>
      </c>
      <c r="H49" s="4">
        <f t="shared" si="1"/>
        <v>736</v>
      </c>
      <c r="I49" s="118">
        <f t="shared" si="2"/>
        <v>433859</v>
      </c>
      <c r="J49" s="133">
        <f>+MONTH(Tabla1[[#This Row],[Fechas]])</f>
        <v>3</v>
      </c>
    </row>
    <row r="50" spans="1:10" x14ac:dyDescent="0.25">
      <c r="A50" s="117">
        <v>44260</v>
      </c>
      <c r="B50" s="2" t="s">
        <v>356</v>
      </c>
      <c r="C50" s="2" t="s">
        <v>1510</v>
      </c>
      <c r="D50" s="36"/>
      <c r="E50" s="2" t="s">
        <v>1367</v>
      </c>
      <c r="F50" s="4">
        <v>520</v>
      </c>
      <c r="G50" s="4">
        <v>0</v>
      </c>
      <c r="H50" s="4">
        <f t="shared" si="1"/>
        <v>520</v>
      </c>
      <c r="I50" s="118">
        <f t="shared" si="2"/>
        <v>434379</v>
      </c>
      <c r="J50" s="133">
        <f>+MONTH(Tabla1[[#This Row],[Fechas]])</f>
        <v>3</v>
      </c>
    </row>
    <row r="51" spans="1:10" x14ac:dyDescent="0.25">
      <c r="A51" s="117">
        <v>44260</v>
      </c>
      <c r="B51" s="2" t="s">
        <v>356</v>
      </c>
      <c r="C51" s="2" t="s">
        <v>1510</v>
      </c>
      <c r="D51" s="36"/>
      <c r="E51" s="2" t="s">
        <v>1511</v>
      </c>
      <c r="F51" s="4">
        <v>288</v>
      </c>
      <c r="G51" s="4">
        <v>0</v>
      </c>
      <c r="H51" s="4">
        <f t="shared" si="1"/>
        <v>288</v>
      </c>
      <c r="I51" s="118">
        <f t="shared" si="2"/>
        <v>434667</v>
      </c>
      <c r="J51" s="133">
        <f>+MONTH(Tabla1[[#This Row],[Fechas]])</f>
        <v>3</v>
      </c>
    </row>
    <row r="52" spans="1:10" x14ac:dyDescent="0.25">
      <c r="A52" s="117">
        <v>44266</v>
      </c>
      <c r="B52" s="48" t="s">
        <v>1515</v>
      </c>
      <c r="C52" s="2" t="s">
        <v>1514</v>
      </c>
      <c r="D52" s="36"/>
      <c r="E52" s="2" t="s">
        <v>1377</v>
      </c>
      <c r="F52" s="4">
        <f>15*49</f>
        <v>735</v>
      </c>
      <c r="G52" s="4">
        <v>0</v>
      </c>
      <c r="H52" s="4">
        <f t="shared" si="1"/>
        <v>735</v>
      </c>
      <c r="I52" s="118">
        <f t="shared" si="2"/>
        <v>435402</v>
      </c>
      <c r="J52" s="133">
        <f>+MONTH(Tabla1[[#This Row],[Fechas]])</f>
        <v>3</v>
      </c>
    </row>
    <row r="53" spans="1:10" x14ac:dyDescent="0.25">
      <c r="A53" s="117">
        <v>44267</v>
      </c>
      <c r="B53" s="2" t="s">
        <v>294</v>
      </c>
      <c r="C53" s="2" t="s">
        <v>1516</v>
      </c>
      <c r="D53" s="36"/>
      <c r="E53" s="2" t="s">
        <v>1377</v>
      </c>
      <c r="F53" s="4">
        <v>1704</v>
      </c>
      <c r="G53" s="4">
        <v>0</v>
      </c>
      <c r="H53" s="4">
        <f t="shared" si="1"/>
        <v>1704</v>
      </c>
      <c r="I53" s="118">
        <f t="shared" si="2"/>
        <v>437106</v>
      </c>
      <c r="J53" s="133">
        <f>+MONTH(Tabla1[[#This Row],[Fechas]])</f>
        <v>3</v>
      </c>
    </row>
    <row r="54" spans="1:10" x14ac:dyDescent="0.25">
      <c r="A54" s="117">
        <v>44267</v>
      </c>
      <c r="B54" s="2" t="s">
        <v>356</v>
      </c>
      <c r="C54" s="2" t="s">
        <v>1517</v>
      </c>
      <c r="D54" s="36"/>
      <c r="E54" s="2" t="s">
        <v>1367</v>
      </c>
      <c r="F54" s="4">
        <v>110</v>
      </c>
      <c r="G54" s="4">
        <v>0</v>
      </c>
      <c r="H54" s="4">
        <f t="shared" si="1"/>
        <v>110</v>
      </c>
      <c r="I54" s="118">
        <f t="shared" si="2"/>
        <v>437216</v>
      </c>
      <c r="J54" s="133">
        <f>+MONTH(Tabla1[[#This Row],[Fechas]])</f>
        <v>3</v>
      </c>
    </row>
    <row r="55" spans="1:10" x14ac:dyDescent="0.25">
      <c r="A55" s="117">
        <v>44271</v>
      </c>
      <c r="B55" s="2" t="s">
        <v>1495</v>
      </c>
      <c r="C55" s="2" t="s">
        <v>1548</v>
      </c>
      <c r="D55" s="4"/>
      <c r="E55" s="2" t="s">
        <v>1387</v>
      </c>
      <c r="F55" s="4">
        <v>311437.5</v>
      </c>
      <c r="G55" s="4">
        <v>-127500</v>
      </c>
      <c r="H55" s="4">
        <f t="shared" si="1"/>
        <v>183937.5</v>
      </c>
      <c r="I55" s="118">
        <f t="shared" si="2"/>
        <v>621153.5</v>
      </c>
      <c r="J55" s="133">
        <f>+MONTH(Tabla1[[#This Row],[Fechas]])</f>
        <v>3</v>
      </c>
    </row>
    <row r="56" spans="1:10" x14ac:dyDescent="0.25">
      <c r="A56" s="117">
        <v>44270</v>
      </c>
      <c r="B56" s="2" t="s">
        <v>356</v>
      </c>
      <c r="C56" s="2" t="s">
        <v>1552</v>
      </c>
      <c r="D56" s="36"/>
      <c r="E56" s="2" t="s">
        <v>1367</v>
      </c>
      <c r="F56" s="4">
        <v>100</v>
      </c>
      <c r="G56" s="4">
        <v>0</v>
      </c>
      <c r="H56" s="4">
        <f t="shared" si="1"/>
        <v>100</v>
      </c>
      <c r="I56" s="118">
        <f t="shared" si="2"/>
        <v>621253.5</v>
      </c>
      <c r="J56" s="133">
        <f>+MONTH(Tabla1[[#This Row],[Fechas]])</f>
        <v>3</v>
      </c>
    </row>
    <row r="57" spans="1:10" x14ac:dyDescent="0.25">
      <c r="A57" s="117">
        <v>44271</v>
      </c>
      <c r="B57" s="2" t="s">
        <v>356</v>
      </c>
      <c r="C57" s="2" t="s">
        <v>1553</v>
      </c>
      <c r="D57" s="36"/>
      <c r="E57" s="2" t="s">
        <v>1367</v>
      </c>
      <c r="F57" s="4">
        <v>400</v>
      </c>
      <c r="G57" s="4">
        <v>0</v>
      </c>
      <c r="H57" s="4">
        <f t="shared" si="1"/>
        <v>400</v>
      </c>
      <c r="I57" s="118">
        <f t="shared" si="2"/>
        <v>621653.5</v>
      </c>
      <c r="J57" s="133">
        <f>+MONTH(Tabla1[[#This Row],[Fechas]])</f>
        <v>3</v>
      </c>
    </row>
    <row r="58" spans="1:10" x14ac:dyDescent="0.25">
      <c r="A58" s="117">
        <v>44270</v>
      </c>
      <c r="B58" s="48" t="s">
        <v>1515</v>
      </c>
      <c r="C58" s="2" t="s">
        <v>1554</v>
      </c>
      <c r="D58" s="36"/>
      <c r="E58" s="2" t="s">
        <v>1377</v>
      </c>
      <c r="F58" s="4">
        <f>+(58+58)*15</f>
        <v>1740</v>
      </c>
      <c r="G58" s="4">
        <v>0</v>
      </c>
      <c r="H58" s="4">
        <f t="shared" si="1"/>
        <v>1740</v>
      </c>
      <c r="I58" s="118">
        <f t="shared" si="2"/>
        <v>623393.5</v>
      </c>
      <c r="J58" s="133">
        <f>+MONTH(Tabla1[[#This Row],[Fechas]])</f>
        <v>3</v>
      </c>
    </row>
    <row r="59" spans="1:10" x14ac:dyDescent="0.25">
      <c r="A59" s="117">
        <v>44272</v>
      </c>
      <c r="B59" s="2" t="s">
        <v>294</v>
      </c>
      <c r="C59" s="2" t="s">
        <v>1555</v>
      </c>
      <c r="D59" s="4"/>
      <c r="E59" s="2" t="s">
        <v>1377</v>
      </c>
      <c r="F59" s="4">
        <f>307*24</f>
        <v>7368</v>
      </c>
      <c r="G59" s="4">
        <v>0</v>
      </c>
      <c r="H59" s="4">
        <f t="shared" si="1"/>
        <v>7368</v>
      </c>
      <c r="I59" s="118">
        <f t="shared" si="2"/>
        <v>630761.5</v>
      </c>
      <c r="J59" s="133">
        <f>+MONTH(Tabla1[[#This Row],[Fechas]])</f>
        <v>3</v>
      </c>
    </row>
    <row r="60" spans="1:10" x14ac:dyDescent="0.25">
      <c r="A60" s="117">
        <v>44272</v>
      </c>
      <c r="B60" s="2" t="s">
        <v>1559</v>
      </c>
      <c r="C60" s="2" t="s">
        <v>1558</v>
      </c>
      <c r="D60" s="36"/>
      <c r="E60" s="2" t="s">
        <v>1387</v>
      </c>
      <c r="F60" s="4">
        <v>5580</v>
      </c>
      <c r="G60" s="4">
        <v>0</v>
      </c>
      <c r="H60" s="4">
        <f t="shared" si="1"/>
        <v>5580</v>
      </c>
      <c r="I60" s="118">
        <f t="shared" si="2"/>
        <v>636341.5</v>
      </c>
      <c r="J60" s="133">
        <f>+MONTH(Tabla1[[#This Row],[Fechas]])</f>
        <v>3</v>
      </c>
    </row>
    <row r="61" spans="1:10" x14ac:dyDescent="0.25">
      <c r="A61" s="117">
        <v>44274</v>
      </c>
      <c r="B61" s="2" t="s">
        <v>248</v>
      </c>
      <c r="C61" s="2" t="s">
        <v>1560</v>
      </c>
      <c r="D61" s="4"/>
      <c r="E61" s="2" t="s">
        <v>1377</v>
      </c>
      <c r="F61" s="4">
        <v>6120</v>
      </c>
      <c r="G61" s="4"/>
      <c r="H61" s="4">
        <f t="shared" si="1"/>
        <v>6120</v>
      </c>
      <c r="I61" s="118">
        <f t="shared" si="2"/>
        <v>642461.5</v>
      </c>
      <c r="J61" s="133">
        <f>+MONTH(Tabla1[[#This Row],[Fechas]])</f>
        <v>3</v>
      </c>
    </row>
    <row r="62" spans="1:10" x14ac:dyDescent="0.25">
      <c r="A62" s="117"/>
      <c r="B62" s="2"/>
      <c r="C62" s="2"/>
      <c r="D62" s="4"/>
      <c r="E62" s="2"/>
      <c r="F62" s="4"/>
      <c r="G62" s="4"/>
      <c r="H62" s="4">
        <f t="shared" si="1"/>
        <v>0</v>
      </c>
      <c r="I62" s="118">
        <f t="shared" si="2"/>
        <v>642461.5</v>
      </c>
      <c r="J62" s="133">
        <f>+MONTH(Tabla1[[#This Row],[Fechas]])</f>
        <v>1</v>
      </c>
    </row>
    <row r="63" spans="1:10" x14ac:dyDescent="0.25">
      <c r="A63" s="117">
        <v>44274</v>
      </c>
      <c r="B63" s="2" t="s">
        <v>1412</v>
      </c>
      <c r="C63" s="2" t="s">
        <v>1562</v>
      </c>
      <c r="D63" s="4"/>
      <c r="E63" s="2" t="s">
        <v>1387</v>
      </c>
      <c r="F63" s="4">
        <f>25350+850</f>
        <v>26200</v>
      </c>
      <c r="G63" s="4"/>
      <c r="H63" s="4">
        <f t="shared" si="1"/>
        <v>26200</v>
      </c>
      <c r="I63" s="118">
        <f t="shared" si="2"/>
        <v>668661.5</v>
      </c>
      <c r="J63" s="133">
        <f>+MONTH(Tabla1[[#This Row],[Fechas]])</f>
        <v>3</v>
      </c>
    </row>
    <row r="64" spans="1:10" x14ac:dyDescent="0.25">
      <c r="A64" s="117">
        <v>44274</v>
      </c>
      <c r="B64" s="2" t="s">
        <v>524</v>
      </c>
      <c r="C64" s="2" t="s">
        <v>1564</v>
      </c>
      <c r="D64" s="4"/>
      <c r="E64" s="2" t="s">
        <v>1387</v>
      </c>
      <c r="F64" s="4">
        <v>20480</v>
      </c>
      <c r="G64" s="4"/>
      <c r="H64" s="4">
        <f t="shared" si="1"/>
        <v>20480</v>
      </c>
      <c r="I64" s="118">
        <f t="shared" si="2"/>
        <v>689141.5</v>
      </c>
      <c r="J64" s="133">
        <f>+MONTH(Tabla1[[#This Row],[Fechas]])</f>
        <v>3</v>
      </c>
    </row>
    <row r="65" spans="1:10" x14ac:dyDescent="0.25">
      <c r="A65" s="117">
        <v>44277</v>
      </c>
      <c r="B65" s="2" t="s">
        <v>52</v>
      </c>
      <c r="C65" s="2" t="s">
        <v>1565</v>
      </c>
      <c r="D65" s="4"/>
      <c r="E65" s="2" t="s">
        <v>1387</v>
      </c>
      <c r="F65" s="4">
        <v>3480</v>
      </c>
      <c r="G65" s="4"/>
      <c r="H65" s="4">
        <f t="shared" si="1"/>
        <v>3480</v>
      </c>
      <c r="I65" s="118">
        <f t="shared" si="2"/>
        <v>692621.5</v>
      </c>
      <c r="J65" s="133">
        <f>+MONTH(Tabla1[[#This Row],[Fechas]])</f>
        <v>3</v>
      </c>
    </row>
    <row r="66" spans="1:10" x14ac:dyDescent="0.25">
      <c r="A66" s="117">
        <v>44274</v>
      </c>
      <c r="B66" s="2" t="s">
        <v>252</v>
      </c>
      <c r="C66" s="2" t="s">
        <v>1567</v>
      </c>
      <c r="D66" s="36"/>
      <c r="E66" s="2" t="s">
        <v>1387</v>
      </c>
      <c r="F66" s="4">
        <v>44660</v>
      </c>
      <c r="G66" s="4"/>
      <c r="H66" s="4">
        <f t="shared" si="1"/>
        <v>44660</v>
      </c>
      <c r="I66" s="118">
        <f t="shared" si="2"/>
        <v>737281.5</v>
      </c>
      <c r="J66" s="133">
        <f>+MONTH(Tabla1[[#This Row],[Fechas]])</f>
        <v>3</v>
      </c>
    </row>
    <row r="67" spans="1:10" x14ac:dyDescent="0.25">
      <c r="A67" s="117">
        <v>44280</v>
      </c>
      <c r="B67" s="2" t="s">
        <v>252</v>
      </c>
      <c r="C67" s="2" t="s">
        <v>1571</v>
      </c>
      <c r="D67" s="4"/>
      <c r="E67" s="2" t="s">
        <v>1387</v>
      </c>
      <c r="F67" s="4">
        <v>136800</v>
      </c>
      <c r="G67" s="4"/>
      <c r="H67" s="4">
        <f t="shared" si="1"/>
        <v>136800</v>
      </c>
      <c r="I67" s="118">
        <f t="shared" si="2"/>
        <v>874081.5</v>
      </c>
      <c r="J67" s="133">
        <f>+MONTH(Tabla1[[#This Row],[Fechas]])</f>
        <v>3</v>
      </c>
    </row>
    <row r="68" spans="1:10" x14ac:dyDescent="0.25">
      <c r="A68" s="117">
        <v>44277</v>
      </c>
      <c r="B68" s="2" t="s">
        <v>356</v>
      </c>
      <c r="C68" s="2" t="s">
        <v>1577</v>
      </c>
      <c r="D68" s="4"/>
      <c r="E68" s="2" t="s">
        <v>1367</v>
      </c>
      <c r="F68" s="4">
        <v>410</v>
      </c>
      <c r="G68" s="4">
        <v>0</v>
      </c>
      <c r="H68" s="4">
        <f t="shared" si="1"/>
        <v>410</v>
      </c>
      <c r="I68" s="118">
        <f t="shared" si="2"/>
        <v>874491.5</v>
      </c>
      <c r="J68" s="133">
        <f>+MONTH(Tabla1[[#This Row],[Fechas]])</f>
        <v>3</v>
      </c>
    </row>
    <row r="69" spans="1:10" x14ac:dyDescent="0.25">
      <c r="A69" s="117">
        <v>44278</v>
      </c>
      <c r="B69" s="2" t="s">
        <v>356</v>
      </c>
      <c r="C69" s="2" t="s">
        <v>1578</v>
      </c>
      <c r="D69" s="36"/>
      <c r="E69" s="2" t="s">
        <v>1367</v>
      </c>
      <c r="F69" s="4">
        <v>210</v>
      </c>
      <c r="G69" s="4">
        <v>0</v>
      </c>
      <c r="H69" s="4">
        <f t="shared" si="1"/>
        <v>210</v>
      </c>
      <c r="I69" s="118">
        <f t="shared" si="2"/>
        <v>874701.5</v>
      </c>
      <c r="J69" s="133">
        <f>+MONTH(Tabla1[[#This Row],[Fechas]])</f>
        <v>3</v>
      </c>
    </row>
    <row r="70" spans="1:10" x14ac:dyDescent="0.25">
      <c r="A70" s="117">
        <v>44279</v>
      </c>
      <c r="B70" s="2" t="s">
        <v>294</v>
      </c>
      <c r="C70" s="2" t="s">
        <v>1579</v>
      </c>
      <c r="D70" s="36"/>
      <c r="E70" s="2" t="s">
        <v>1377</v>
      </c>
      <c r="F70" s="4">
        <v>2328</v>
      </c>
      <c r="G70" s="4"/>
      <c r="H70" s="4">
        <f t="shared" ref="H70:H133" si="3">+F70+G70</f>
        <v>2328</v>
      </c>
      <c r="I70" s="118">
        <f t="shared" ref="I70:I133" si="4">+I69+H70</f>
        <v>877029.5</v>
      </c>
      <c r="J70" s="133">
        <f>+MONTH(Tabla1[[#This Row],[Fechas]])</f>
        <v>3</v>
      </c>
    </row>
    <row r="71" spans="1:10" x14ac:dyDescent="0.25">
      <c r="A71" s="117">
        <v>44280</v>
      </c>
      <c r="B71" s="2" t="s">
        <v>356</v>
      </c>
      <c r="C71" s="2" t="s">
        <v>1580</v>
      </c>
      <c r="D71" s="4"/>
      <c r="E71" s="2" t="s">
        <v>1511</v>
      </c>
      <c r="F71" s="4">
        <v>129</v>
      </c>
      <c r="G71" s="4"/>
      <c r="H71" s="4">
        <f t="shared" si="3"/>
        <v>129</v>
      </c>
      <c r="I71" s="118">
        <f t="shared" si="4"/>
        <v>877158.5</v>
      </c>
      <c r="J71" s="133">
        <f>+MONTH(Tabla1[[#This Row],[Fechas]])</f>
        <v>3</v>
      </c>
    </row>
    <row r="72" spans="1:10" x14ac:dyDescent="0.25">
      <c r="A72" s="117">
        <v>44281</v>
      </c>
      <c r="B72" s="2" t="s">
        <v>294</v>
      </c>
      <c r="C72" s="2" t="s">
        <v>1581</v>
      </c>
      <c r="D72" s="36"/>
      <c r="E72" s="2" t="s">
        <v>1451</v>
      </c>
      <c r="F72" s="4">
        <v>1968</v>
      </c>
      <c r="G72" s="4"/>
      <c r="H72" s="4">
        <f t="shared" si="3"/>
        <v>1968</v>
      </c>
      <c r="I72" s="118">
        <f t="shared" si="4"/>
        <v>879126.5</v>
      </c>
      <c r="J72" s="133">
        <f>+MONTH(Tabla1[[#This Row],[Fechas]])</f>
        <v>3</v>
      </c>
    </row>
    <row r="73" spans="1:10" x14ac:dyDescent="0.25">
      <c r="A73" s="117">
        <v>44281</v>
      </c>
      <c r="B73" s="2" t="s">
        <v>356</v>
      </c>
      <c r="C73" s="2" t="s">
        <v>1582</v>
      </c>
      <c r="D73" s="36"/>
      <c r="E73" s="2" t="s">
        <v>1451</v>
      </c>
      <c r="F73" s="4">
        <v>944</v>
      </c>
      <c r="G73" s="4">
        <v>0</v>
      </c>
      <c r="H73" s="4">
        <f t="shared" si="3"/>
        <v>944</v>
      </c>
      <c r="I73" s="118">
        <f t="shared" si="4"/>
        <v>880070.5</v>
      </c>
      <c r="J73" s="133">
        <f>+MONTH(Tabla1[[#This Row],[Fechas]])</f>
        <v>3</v>
      </c>
    </row>
    <row r="74" spans="1:10" x14ac:dyDescent="0.25">
      <c r="A74" s="117">
        <v>44284</v>
      </c>
      <c r="B74" t="s">
        <v>1524</v>
      </c>
      <c r="C74" s="73" t="s">
        <v>1587</v>
      </c>
      <c r="D74" s="9"/>
      <c r="E74" s="2" t="s">
        <v>1387</v>
      </c>
      <c r="F74" s="9">
        <v>29622.5</v>
      </c>
      <c r="G74" s="4"/>
      <c r="H74" s="4">
        <f t="shared" si="3"/>
        <v>29622.5</v>
      </c>
      <c r="I74" s="118">
        <f t="shared" si="4"/>
        <v>909693</v>
      </c>
      <c r="J74" s="133">
        <f>+MONTH(Tabla1[[#This Row],[Fechas]])</f>
        <v>3</v>
      </c>
    </row>
    <row r="75" spans="1:10" x14ac:dyDescent="0.25">
      <c r="A75" s="117">
        <v>44252</v>
      </c>
      <c r="B75" t="s">
        <v>1463</v>
      </c>
      <c r="C75" s="73" t="s">
        <v>1464</v>
      </c>
      <c r="D75" s="100"/>
      <c r="E75" s="2" t="s">
        <v>1387</v>
      </c>
      <c r="F75" s="100">
        <v>77055.929999999993</v>
      </c>
      <c r="G75" s="4"/>
      <c r="H75" s="4">
        <f t="shared" si="3"/>
        <v>77055.929999999993</v>
      </c>
      <c r="I75" s="118">
        <f t="shared" si="4"/>
        <v>986748.92999999993</v>
      </c>
      <c r="J75" s="133">
        <f>+MONTH(Tabla1[[#This Row],[Fechas]])</f>
        <v>2</v>
      </c>
    </row>
    <row r="76" spans="1:10" x14ac:dyDescent="0.25">
      <c r="A76" s="117">
        <v>44284</v>
      </c>
      <c r="B76" s="2" t="s">
        <v>1589</v>
      </c>
      <c r="C76" s="2" t="s">
        <v>1590</v>
      </c>
      <c r="D76" s="36"/>
      <c r="E76" s="2" t="s">
        <v>1387</v>
      </c>
      <c r="F76" s="4">
        <v>50915.7</v>
      </c>
      <c r="G76" s="4">
        <v>-16800</v>
      </c>
      <c r="H76" s="4">
        <f t="shared" si="3"/>
        <v>34115.699999999997</v>
      </c>
      <c r="I76" s="118">
        <f t="shared" si="4"/>
        <v>1020864.6299999999</v>
      </c>
      <c r="J76" s="133">
        <f>+MONTH(Tabla1[[#This Row],[Fechas]])</f>
        <v>3</v>
      </c>
    </row>
    <row r="77" spans="1:10" x14ac:dyDescent="0.25">
      <c r="A77" s="117">
        <v>44284</v>
      </c>
      <c r="B77" s="2" t="s">
        <v>668</v>
      </c>
      <c r="C77" s="2" t="s">
        <v>1591</v>
      </c>
      <c r="D77" s="36"/>
      <c r="E77" s="2" t="s">
        <v>1387</v>
      </c>
      <c r="F77" s="4">
        <v>34240</v>
      </c>
      <c r="G77" s="4"/>
      <c r="H77" s="4">
        <f t="shared" si="3"/>
        <v>34240</v>
      </c>
      <c r="I77" s="118">
        <f t="shared" si="4"/>
        <v>1055104.6299999999</v>
      </c>
      <c r="J77" s="133">
        <f>+MONTH(Tabla1[[#This Row],[Fechas]])</f>
        <v>3</v>
      </c>
    </row>
    <row r="78" spans="1:10" x14ac:dyDescent="0.25">
      <c r="A78" s="117">
        <v>44280</v>
      </c>
      <c r="B78" s="2" t="s">
        <v>52</v>
      </c>
      <c r="C78" s="2" t="s">
        <v>1595</v>
      </c>
      <c r="D78" s="36"/>
      <c r="E78" s="2" t="s">
        <v>1387</v>
      </c>
      <c r="F78" s="4">
        <v>2420</v>
      </c>
      <c r="G78" s="4"/>
      <c r="H78" s="4">
        <f t="shared" si="3"/>
        <v>2420</v>
      </c>
      <c r="I78" s="118">
        <f t="shared" si="4"/>
        <v>1057524.6299999999</v>
      </c>
      <c r="J78" s="133">
        <f>+MONTH(Tabla1[[#This Row],[Fechas]])</f>
        <v>3</v>
      </c>
    </row>
    <row r="79" spans="1:10" x14ac:dyDescent="0.25">
      <c r="A79" s="117">
        <v>44268</v>
      </c>
      <c r="B79" s="2" t="s">
        <v>1446</v>
      </c>
      <c r="C79" s="2" t="s">
        <v>1596</v>
      </c>
      <c r="D79" s="36"/>
      <c r="E79" s="2" t="s">
        <v>1387</v>
      </c>
      <c r="F79" s="9">
        <v>1521.5</v>
      </c>
      <c r="G79" s="4"/>
      <c r="H79" s="4">
        <f t="shared" si="3"/>
        <v>1521.5</v>
      </c>
      <c r="I79" s="118">
        <f t="shared" si="4"/>
        <v>1059046.1299999999</v>
      </c>
      <c r="J79" s="133">
        <f>+MONTH(Tabla1[[#This Row],[Fechas]])</f>
        <v>3</v>
      </c>
    </row>
    <row r="80" spans="1:10" x14ac:dyDescent="0.25">
      <c r="A80" s="29">
        <v>44285</v>
      </c>
      <c r="B80" s="2" t="s">
        <v>1446</v>
      </c>
      <c r="C80" s="17" t="s">
        <v>1599</v>
      </c>
      <c r="D80" s="128"/>
      <c r="E80" s="2" t="s">
        <v>1387</v>
      </c>
      <c r="F80" s="100">
        <v>82807.199999999997</v>
      </c>
      <c r="G80" s="4">
        <v>-82807.199999999997</v>
      </c>
      <c r="H80" s="4">
        <f t="shared" si="3"/>
        <v>0</v>
      </c>
      <c r="I80" s="118">
        <f t="shared" si="4"/>
        <v>1059046.1299999999</v>
      </c>
      <c r="J80" s="133">
        <f>+MONTH(Tabla1[[#This Row],[Fechas]])</f>
        <v>3</v>
      </c>
    </row>
    <row r="81" spans="1:10" x14ac:dyDescent="0.25">
      <c r="A81" s="117">
        <v>44286</v>
      </c>
      <c r="B81" s="2" t="s">
        <v>1446</v>
      </c>
      <c r="C81" s="2" t="s">
        <v>1601</v>
      </c>
      <c r="D81" s="36"/>
      <c r="E81" s="2" t="s">
        <v>1387</v>
      </c>
      <c r="F81" s="4">
        <f>31620+2704.8</f>
        <v>34324.800000000003</v>
      </c>
      <c r="G81" s="4">
        <v>-15584.8</v>
      </c>
      <c r="H81" s="4">
        <f t="shared" si="3"/>
        <v>18740.000000000004</v>
      </c>
      <c r="I81" s="118">
        <f t="shared" si="4"/>
        <v>1077786.1299999999</v>
      </c>
      <c r="J81" s="133">
        <f>+MONTH(Tabla1[[#This Row],[Fechas]])</f>
        <v>3</v>
      </c>
    </row>
    <row r="82" spans="1:10" x14ac:dyDescent="0.25">
      <c r="A82" s="117">
        <v>44287</v>
      </c>
      <c r="B82" s="2" t="s">
        <v>1381</v>
      </c>
      <c r="C82" s="2" t="s">
        <v>1605</v>
      </c>
      <c r="D82" s="4"/>
      <c r="E82" s="2" t="s">
        <v>1387</v>
      </c>
      <c r="F82" s="4">
        <v>16910</v>
      </c>
      <c r="G82" s="4"/>
      <c r="H82" s="4">
        <f t="shared" si="3"/>
        <v>16910</v>
      </c>
      <c r="I82" s="118">
        <f t="shared" si="4"/>
        <v>1094696.1299999999</v>
      </c>
      <c r="J82" s="133">
        <f>+MONTH(Tabla1[[#This Row],[Fechas]])</f>
        <v>4</v>
      </c>
    </row>
    <row r="83" spans="1:10" x14ac:dyDescent="0.25">
      <c r="A83" s="117">
        <v>44291</v>
      </c>
      <c r="B83" s="2" t="s">
        <v>1607</v>
      </c>
      <c r="C83" s="2" t="s">
        <v>1606</v>
      </c>
      <c r="D83" s="4"/>
      <c r="E83" s="2" t="s">
        <v>1387</v>
      </c>
      <c r="F83" s="4">
        <v>7260</v>
      </c>
      <c r="G83" s="4"/>
      <c r="H83" s="4">
        <f t="shared" si="3"/>
        <v>7260</v>
      </c>
      <c r="I83" s="118">
        <f t="shared" si="4"/>
        <v>1101956.1299999999</v>
      </c>
      <c r="J83" s="133">
        <f>+MONTH(Tabla1[[#This Row],[Fechas]])</f>
        <v>4</v>
      </c>
    </row>
    <row r="84" spans="1:10" x14ac:dyDescent="0.25">
      <c r="A84" s="117">
        <v>44287</v>
      </c>
      <c r="B84" s="2" t="s">
        <v>1609</v>
      </c>
      <c r="C84" s="2" t="s">
        <v>1608</v>
      </c>
      <c r="D84" s="36"/>
      <c r="E84" s="2" t="s">
        <v>1525</v>
      </c>
      <c r="F84" s="4">
        <v>5000</v>
      </c>
      <c r="G84" s="4"/>
      <c r="H84" s="4">
        <f t="shared" si="3"/>
        <v>5000</v>
      </c>
      <c r="I84" s="118">
        <f t="shared" si="4"/>
        <v>1106956.1299999999</v>
      </c>
      <c r="J84" s="133">
        <f>+MONTH(Tabla1[[#This Row],[Fechas]])</f>
        <v>4</v>
      </c>
    </row>
    <row r="85" spans="1:10" x14ac:dyDescent="0.25">
      <c r="A85" s="117">
        <v>44284</v>
      </c>
      <c r="B85" s="2" t="s">
        <v>248</v>
      </c>
      <c r="C85" s="2" t="s">
        <v>1610</v>
      </c>
      <c r="D85" s="4"/>
      <c r="E85" s="2" t="s">
        <v>1451</v>
      </c>
      <c r="F85" s="4">
        <v>5568</v>
      </c>
      <c r="G85" s="4"/>
      <c r="H85" s="4">
        <f t="shared" si="3"/>
        <v>5568</v>
      </c>
      <c r="I85" s="118">
        <f t="shared" si="4"/>
        <v>1112524.1299999999</v>
      </c>
      <c r="J85" s="133">
        <f>+MONTH(Tabla1[[#This Row],[Fechas]])</f>
        <v>3</v>
      </c>
    </row>
    <row r="86" spans="1:10" x14ac:dyDescent="0.25">
      <c r="A86" s="117">
        <v>44286</v>
      </c>
      <c r="B86" s="2" t="s">
        <v>248</v>
      </c>
      <c r="C86" s="2" t="s">
        <v>1611</v>
      </c>
      <c r="D86" s="36"/>
      <c r="E86" s="2" t="s">
        <v>1451</v>
      </c>
      <c r="F86" s="4">
        <v>4920</v>
      </c>
      <c r="G86" s="4"/>
      <c r="H86" s="4">
        <f t="shared" si="3"/>
        <v>4920</v>
      </c>
      <c r="I86" s="118">
        <f t="shared" si="4"/>
        <v>1117444.1299999999</v>
      </c>
      <c r="J86" s="133">
        <f>+MONTH(Tabla1[[#This Row],[Fechas]])</f>
        <v>3</v>
      </c>
    </row>
    <row r="87" spans="1:10" x14ac:dyDescent="0.25">
      <c r="A87" s="117">
        <v>44286</v>
      </c>
      <c r="B87" s="2" t="s">
        <v>248</v>
      </c>
      <c r="C87" s="2" t="s">
        <v>1612</v>
      </c>
      <c r="D87" s="36"/>
      <c r="E87" s="2" t="s">
        <v>1451</v>
      </c>
      <c r="F87" s="4">
        <v>576</v>
      </c>
      <c r="G87" s="4">
        <v>0</v>
      </c>
      <c r="H87" s="4">
        <f t="shared" si="3"/>
        <v>576</v>
      </c>
      <c r="I87" s="118">
        <f t="shared" si="4"/>
        <v>1118020.1299999999</v>
      </c>
      <c r="J87" s="133">
        <f>+MONTH(Tabla1[[#This Row],[Fechas]])</f>
        <v>3</v>
      </c>
    </row>
    <row r="88" spans="1:10" x14ac:dyDescent="0.25">
      <c r="A88" s="117">
        <v>44291</v>
      </c>
      <c r="B88" s="2" t="s">
        <v>356</v>
      </c>
      <c r="C88" s="2" t="s">
        <v>1613</v>
      </c>
      <c r="D88" s="36"/>
      <c r="E88" s="2" t="s">
        <v>1441</v>
      </c>
      <c r="F88" s="4">
        <v>15000</v>
      </c>
      <c r="G88" s="4">
        <v>0</v>
      </c>
      <c r="H88" s="4">
        <f t="shared" si="3"/>
        <v>15000</v>
      </c>
      <c r="I88" s="118">
        <f t="shared" si="4"/>
        <v>1133020.1299999999</v>
      </c>
      <c r="J88" s="133">
        <f>+MONTH(Tabla1[[#This Row],[Fechas]])</f>
        <v>4</v>
      </c>
    </row>
    <row r="89" spans="1:10" x14ac:dyDescent="0.25">
      <c r="A89" s="117">
        <v>44292</v>
      </c>
      <c r="B89" s="2" t="s">
        <v>252</v>
      </c>
      <c r="C89" s="2" t="s">
        <v>1617</v>
      </c>
      <c r="D89" s="4"/>
      <c r="E89" s="4" t="s">
        <v>1387</v>
      </c>
      <c r="F89" s="4">
        <v>-2880</v>
      </c>
      <c r="G89" s="4"/>
      <c r="H89" s="4">
        <f t="shared" si="3"/>
        <v>-2880</v>
      </c>
      <c r="I89" s="118">
        <f t="shared" si="4"/>
        <v>1130140.1299999999</v>
      </c>
      <c r="J89" s="133">
        <f>+MONTH(Tabla1[[#This Row],[Fechas]])</f>
        <v>4</v>
      </c>
    </row>
    <row r="90" spans="1:10" x14ac:dyDescent="0.25">
      <c r="A90" s="117">
        <v>44292</v>
      </c>
      <c r="B90" s="2" t="s">
        <v>1446</v>
      </c>
      <c r="C90" s="17" t="s">
        <v>1619</v>
      </c>
      <c r="D90" s="9"/>
      <c r="E90" s="2" t="s">
        <v>1387</v>
      </c>
      <c r="F90" s="9">
        <v>52596.5</v>
      </c>
      <c r="G90" s="4">
        <v>-29524</v>
      </c>
      <c r="H90" s="4">
        <f>+F90+G90</f>
        <v>23072.5</v>
      </c>
      <c r="I90" s="118">
        <f t="shared" si="4"/>
        <v>1153212.6299999999</v>
      </c>
      <c r="J90" s="133">
        <f>+MONTH(Tabla1[[#This Row],[Fechas]])</f>
        <v>4</v>
      </c>
    </row>
    <row r="91" spans="1:10" x14ac:dyDescent="0.25">
      <c r="A91" s="117">
        <v>44292</v>
      </c>
      <c r="B91" s="2" t="s">
        <v>1446</v>
      </c>
      <c r="C91" s="2" t="s">
        <v>1620</v>
      </c>
      <c r="D91" s="36"/>
      <c r="E91" s="2" t="s">
        <v>1387</v>
      </c>
      <c r="F91" s="4">
        <v>18260</v>
      </c>
      <c r="G91" s="4">
        <v>0</v>
      </c>
      <c r="H91" s="4">
        <f t="shared" si="3"/>
        <v>18260</v>
      </c>
      <c r="I91" s="118">
        <f t="shared" si="4"/>
        <v>1171472.6299999999</v>
      </c>
      <c r="J91" s="133">
        <f>+MONTH(Tabla1[[#This Row],[Fechas]])</f>
        <v>4</v>
      </c>
    </row>
    <row r="92" spans="1:10" x14ac:dyDescent="0.25">
      <c r="A92" s="117">
        <v>44291</v>
      </c>
      <c r="B92" s="2" t="s">
        <v>1412</v>
      </c>
      <c r="C92" s="2" t="s">
        <v>1622</v>
      </c>
      <c r="D92" s="4"/>
      <c r="E92" s="2" t="s">
        <v>1387</v>
      </c>
      <c r="F92" s="4">
        <v>1600</v>
      </c>
      <c r="G92" s="4"/>
      <c r="H92" s="4">
        <f t="shared" si="3"/>
        <v>1600</v>
      </c>
      <c r="I92" s="118">
        <f t="shared" si="4"/>
        <v>1173072.6299999999</v>
      </c>
      <c r="J92" s="133">
        <f>+MONTH(Tabla1[[#This Row],[Fechas]])</f>
        <v>4</v>
      </c>
    </row>
    <row r="93" spans="1:10" x14ac:dyDescent="0.25">
      <c r="A93" s="117">
        <v>44292</v>
      </c>
      <c r="B93" s="2" t="s">
        <v>356</v>
      </c>
      <c r="C93" s="2" t="s">
        <v>1623</v>
      </c>
      <c r="D93" s="4"/>
      <c r="E93" s="2" t="s">
        <v>1451</v>
      </c>
      <c r="F93" s="4">
        <v>200</v>
      </c>
      <c r="G93" s="4"/>
      <c r="H93" s="4">
        <f t="shared" si="3"/>
        <v>200</v>
      </c>
      <c r="I93" s="118">
        <f t="shared" si="4"/>
        <v>1173272.6299999999</v>
      </c>
      <c r="J93" s="133">
        <f>+MONTH(Tabla1[[#This Row],[Fechas]])</f>
        <v>4</v>
      </c>
    </row>
    <row r="94" spans="1:10" x14ac:dyDescent="0.25">
      <c r="A94" s="117">
        <v>44292</v>
      </c>
      <c r="B94" s="2" t="s">
        <v>294</v>
      </c>
      <c r="C94" s="2" t="s">
        <v>1624</v>
      </c>
      <c r="D94" s="36"/>
      <c r="E94" s="2" t="s">
        <v>1451</v>
      </c>
      <c r="F94" s="4">
        <v>2424</v>
      </c>
      <c r="G94" s="4"/>
      <c r="H94" s="4">
        <f t="shared" si="3"/>
        <v>2424</v>
      </c>
      <c r="I94" s="118">
        <f t="shared" si="4"/>
        <v>1175696.6299999999</v>
      </c>
      <c r="J94" s="133">
        <f>+MONTH(Tabla1[[#This Row],[Fechas]])</f>
        <v>4</v>
      </c>
    </row>
    <row r="95" spans="1:10" x14ac:dyDescent="0.25">
      <c r="A95" s="117">
        <v>44293</v>
      </c>
      <c r="B95" s="2" t="s">
        <v>294</v>
      </c>
      <c r="C95" s="2" t="s">
        <v>1625</v>
      </c>
      <c r="D95" s="4"/>
      <c r="E95" s="2" t="s">
        <v>1451</v>
      </c>
      <c r="F95" s="4">
        <v>912</v>
      </c>
      <c r="G95" s="4"/>
      <c r="H95" s="4">
        <f t="shared" si="3"/>
        <v>912</v>
      </c>
      <c r="I95" s="118">
        <f t="shared" si="4"/>
        <v>1176608.6299999999</v>
      </c>
      <c r="J95" s="133">
        <f>+MONTH(Tabla1[[#This Row],[Fechas]])</f>
        <v>4</v>
      </c>
    </row>
    <row r="96" spans="1:10" x14ac:dyDescent="0.25">
      <c r="A96" s="117">
        <v>44293</v>
      </c>
      <c r="B96" s="2" t="s">
        <v>248</v>
      </c>
      <c r="C96" s="2" t="s">
        <v>1626</v>
      </c>
      <c r="D96" s="36"/>
      <c r="E96" s="2" t="s">
        <v>1490</v>
      </c>
      <c r="F96" s="4">
        <f>180*112</f>
        <v>20160</v>
      </c>
      <c r="G96" s="4"/>
      <c r="H96" s="4">
        <f t="shared" si="3"/>
        <v>20160</v>
      </c>
      <c r="I96" s="118">
        <f t="shared" si="4"/>
        <v>1196768.6299999999</v>
      </c>
      <c r="J96" s="133">
        <f>+MONTH(Tabla1[[#This Row],[Fechas]])</f>
        <v>4</v>
      </c>
    </row>
    <row r="97" spans="1:10" x14ac:dyDescent="0.25">
      <c r="A97" s="117">
        <v>44293</v>
      </c>
      <c r="B97" s="2" t="s">
        <v>1446</v>
      </c>
      <c r="C97" s="17" t="s">
        <v>1627</v>
      </c>
      <c r="D97" s="9"/>
      <c r="E97" s="2" t="s">
        <v>1387</v>
      </c>
      <c r="F97" s="9">
        <v>92933.2</v>
      </c>
      <c r="G97" s="4">
        <v>-59374.7</v>
      </c>
      <c r="H97" s="4">
        <f t="shared" si="3"/>
        <v>33558.5</v>
      </c>
      <c r="I97" s="118">
        <f t="shared" si="4"/>
        <v>1230327.1299999999</v>
      </c>
      <c r="J97" s="133">
        <f>+MONTH(Tabla1[[#This Row],[Fechas]])</f>
        <v>4</v>
      </c>
    </row>
    <row r="98" spans="1:10" x14ac:dyDescent="0.25">
      <c r="A98" s="117">
        <v>44293</v>
      </c>
      <c r="B98" s="2" t="s">
        <v>1446</v>
      </c>
      <c r="C98" s="17" t="s">
        <v>1629</v>
      </c>
      <c r="D98" s="9"/>
      <c r="E98" s="2" t="s">
        <v>1387</v>
      </c>
      <c r="F98" s="9">
        <v>73802.399999999994</v>
      </c>
      <c r="G98" s="4">
        <v>-46754.400000000001</v>
      </c>
      <c r="H98" s="4">
        <f t="shared" si="3"/>
        <v>27047.999999999993</v>
      </c>
      <c r="I98" s="118">
        <f t="shared" si="4"/>
        <v>1257375.1299999999</v>
      </c>
      <c r="J98" s="133">
        <f>+MONTH(Tabla1[[#This Row],[Fechas]])</f>
        <v>4</v>
      </c>
    </row>
    <row r="99" spans="1:10" x14ac:dyDescent="0.25">
      <c r="A99" s="117">
        <v>44294</v>
      </c>
      <c r="B99" s="2" t="s">
        <v>356</v>
      </c>
      <c r="C99" s="2" t="s">
        <v>1635</v>
      </c>
      <c r="D99" s="36"/>
      <c r="E99" s="2" t="s">
        <v>1367</v>
      </c>
      <c r="F99" s="4">
        <v>350</v>
      </c>
      <c r="G99" s="4">
        <v>0</v>
      </c>
      <c r="H99" s="4">
        <f t="shared" si="3"/>
        <v>350</v>
      </c>
      <c r="I99" s="118">
        <f t="shared" si="4"/>
        <v>1257725.1299999999</v>
      </c>
      <c r="J99" s="133">
        <f>+MONTH(Tabla1[[#This Row],[Fechas]])</f>
        <v>4</v>
      </c>
    </row>
    <row r="100" spans="1:10" x14ac:dyDescent="0.25">
      <c r="A100" s="117">
        <v>44294</v>
      </c>
      <c r="B100" s="2" t="s">
        <v>299</v>
      </c>
      <c r="C100" s="2" t="s">
        <v>1636</v>
      </c>
      <c r="D100" s="36"/>
      <c r="E100" s="2" t="s">
        <v>1377</v>
      </c>
      <c r="F100" s="4">
        <v>1977</v>
      </c>
      <c r="G100" s="4">
        <v>0</v>
      </c>
      <c r="H100" s="4">
        <f t="shared" si="3"/>
        <v>1977</v>
      </c>
      <c r="I100" s="118">
        <f t="shared" si="4"/>
        <v>1259702.1299999999</v>
      </c>
      <c r="J100" s="133">
        <f>+MONTH(Tabla1[[#This Row],[Fechas]])</f>
        <v>4</v>
      </c>
    </row>
    <row r="101" spans="1:10" x14ac:dyDescent="0.25">
      <c r="A101" s="117">
        <v>44295</v>
      </c>
      <c r="B101" s="2" t="s">
        <v>356</v>
      </c>
      <c r="C101" s="2" t="s">
        <v>1637</v>
      </c>
      <c r="D101" s="36"/>
      <c r="E101" s="2" t="s">
        <v>1367</v>
      </c>
      <c r="F101" s="4">
        <v>250</v>
      </c>
      <c r="G101" s="4"/>
      <c r="H101" s="4">
        <f t="shared" si="3"/>
        <v>250</v>
      </c>
      <c r="I101" s="118">
        <f t="shared" si="4"/>
        <v>1259952.1299999999</v>
      </c>
      <c r="J101" s="133">
        <f>+MONTH(Tabla1[[#This Row],[Fechas]])</f>
        <v>4</v>
      </c>
    </row>
    <row r="102" spans="1:10" x14ac:dyDescent="0.25">
      <c r="A102" s="117">
        <v>44296</v>
      </c>
      <c r="B102" s="2" t="s">
        <v>356</v>
      </c>
      <c r="C102" s="2" t="s">
        <v>1639</v>
      </c>
      <c r="D102" s="4"/>
      <c r="E102" s="2" t="s">
        <v>1441</v>
      </c>
      <c r="F102" s="4">
        <v>17750</v>
      </c>
      <c r="G102" s="4"/>
      <c r="H102" s="4">
        <f t="shared" si="3"/>
        <v>17750</v>
      </c>
      <c r="I102" s="118">
        <f t="shared" si="4"/>
        <v>1277702.1299999999</v>
      </c>
      <c r="J102" s="133">
        <f>+MONTH(Tabla1[[#This Row],[Fechas]])</f>
        <v>4</v>
      </c>
    </row>
    <row r="103" spans="1:10" x14ac:dyDescent="0.25">
      <c r="A103" s="117">
        <v>44298</v>
      </c>
      <c r="B103" s="2" t="s">
        <v>299</v>
      </c>
      <c r="C103" s="2" t="s">
        <v>1642</v>
      </c>
      <c r="D103" s="36"/>
      <c r="E103" s="2" t="s">
        <v>1377</v>
      </c>
      <c r="F103" s="4">
        <v>7259</v>
      </c>
      <c r="G103" s="4"/>
      <c r="H103" s="4">
        <f t="shared" si="3"/>
        <v>7259</v>
      </c>
      <c r="I103" s="118">
        <f t="shared" si="4"/>
        <v>1284961.1299999999</v>
      </c>
      <c r="J103" s="133">
        <f>+MONTH(Tabla1[[#This Row],[Fechas]])</f>
        <v>4</v>
      </c>
    </row>
    <row r="104" spans="1:10" x14ac:dyDescent="0.25">
      <c r="A104" s="117">
        <v>44298</v>
      </c>
      <c r="B104" s="2" t="s">
        <v>52</v>
      </c>
      <c r="C104" s="2" t="s">
        <v>1643</v>
      </c>
      <c r="D104" s="36"/>
      <c r="E104" s="2" t="s">
        <v>1387</v>
      </c>
      <c r="F104" s="4">
        <v>8540</v>
      </c>
      <c r="G104" s="4"/>
      <c r="H104" s="4">
        <f t="shared" si="3"/>
        <v>8540</v>
      </c>
      <c r="I104" s="118">
        <f t="shared" si="4"/>
        <v>1293501.1299999999</v>
      </c>
      <c r="J104" s="133">
        <f>+MONTH(Tabla1[[#This Row],[Fechas]])</f>
        <v>4</v>
      </c>
    </row>
    <row r="105" spans="1:10" x14ac:dyDescent="0.25">
      <c r="A105" s="117">
        <v>44301</v>
      </c>
      <c r="B105" s="2" t="s">
        <v>1479</v>
      </c>
      <c r="C105" s="2" t="s">
        <v>1645</v>
      </c>
      <c r="D105" s="36"/>
      <c r="E105" s="2" t="s">
        <v>1387</v>
      </c>
      <c r="F105" s="4">
        <v>8180</v>
      </c>
      <c r="G105" s="4">
        <v>0</v>
      </c>
      <c r="H105" s="4">
        <f t="shared" si="3"/>
        <v>8180</v>
      </c>
      <c r="I105" s="118">
        <f t="shared" si="4"/>
        <v>1301681.1299999999</v>
      </c>
      <c r="J105" s="133">
        <f>+MONTH(Tabla1[[#This Row],[Fechas]])</f>
        <v>4</v>
      </c>
    </row>
    <row r="106" spans="1:10" x14ac:dyDescent="0.25">
      <c r="A106" s="117">
        <v>44299</v>
      </c>
      <c r="B106" s="2" t="s">
        <v>356</v>
      </c>
      <c r="C106" s="2" t="s">
        <v>1646</v>
      </c>
      <c r="D106" s="36"/>
      <c r="E106" s="2" t="s">
        <v>1441</v>
      </c>
      <c r="F106" s="4">
        <v>-2260</v>
      </c>
      <c r="G106" s="4">
        <v>0</v>
      </c>
      <c r="H106" s="4">
        <f t="shared" si="3"/>
        <v>-2260</v>
      </c>
      <c r="I106" s="118">
        <f t="shared" si="4"/>
        <v>1299421.1299999999</v>
      </c>
      <c r="J106" s="133">
        <f>+MONTH(Tabla1[[#This Row],[Fechas]])</f>
        <v>4</v>
      </c>
    </row>
    <row r="107" spans="1:10" x14ac:dyDescent="0.25">
      <c r="A107" s="5">
        <v>44300</v>
      </c>
      <c r="B107" s="2" t="s">
        <v>1446</v>
      </c>
      <c r="C107" s="17" t="s">
        <v>1665</v>
      </c>
      <c r="D107" s="9"/>
      <c r="E107" s="2" t="s">
        <v>1387</v>
      </c>
      <c r="F107" s="9">
        <v>-3220</v>
      </c>
      <c r="G107" s="4"/>
      <c r="H107" s="4">
        <f t="shared" si="3"/>
        <v>-3220</v>
      </c>
      <c r="I107" s="118">
        <f t="shared" si="4"/>
        <v>1296201.1299999999</v>
      </c>
      <c r="J107" s="133">
        <f>+MONTH(Tabla1[[#This Row],[Fechas]])</f>
        <v>4</v>
      </c>
    </row>
    <row r="108" spans="1:10" x14ac:dyDescent="0.25">
      <c r="A108" s="117">
        <v>44300</v>
      </c>
      <c r="B108" s="2" t="s">
        <v>1381</v>
      </c>
      <c r="C108" s="2" t="s">
        <v>1666</v>
      </c>
      <c r="D108" s="4"/>
      <c r="E108" s="2" t="s">
        <v>1383</v>
      </c>
      <c r="F108" s="4">
        <v>22190</v>
      </c>
      <c r="G108" s="4"/>
      <c r="H108" s="4">
        <f t="shared" si="3"/>
        <v>22190</v>
      </c>
      <c r="I108" s="118">
        <f t="shared" si="4"/>
        <v>1318391.1299999999</v>
      </c>
      <c r="J108" s="133">
        <f>+MONTH(Tabla1[[#This Row],[Fechas]])</f>
        <v>4</v>
      </c>
    </row>
    <row r="109" spans="1:10" x14ac:dyDescent="0.25">
      <c r="A109" s="117">
        <v>44301</v>
      </c>
      <c r="B109" s="2" t="s">
        <v>299</v>
      </c>
      <c r="C109" s="2" t="s">
        <v>1672</v>
      </c>
      <c r="D109" s="4"/>
      <c r="E109" s="2" t="s">
        <v>1377</v>
      </c>
      <c r="F109" s="4">
        <v>3764</v>
      </c>
      <c r="G109" s="4"/>
      <c r="H109" s="4">
        <f t="shared" si="3"/>
        <v>3764</v>
      </c>
      <c r="I109" s="118">
        <f t="shared" si="4"/>
        <v>1322155.1299999999</v>
      </c>
      <c r="J109" s="133">
        <f>+MONTH(Tabla1[[#This Row],[Fechas]])</f>
        <v>4</v>
      </c>
    </row>
    <row r="110" spans="1:10" x14ac:dyDescent="0.25">
      <c r="A110" s="117">
        <v>44301</v>
      </c>
      <c r="B110" s="2" t="s">
        <v>248</v>
      </c>
      <c r="C110" s="2" t="s">
        <v>1673</v>
      </c>
      <c r="D110" s="4"/>
      <c r="E110" s="2" t="s">
        <v>1490</v>
      </c>
      <c r="F110" s="4">
        <v>27720</v>
      </c>
      <c r="G110" s="4"/>
      <c r="H110" s="4">
        <f t="shared" si="3"/>
        <v>27720</v>
      </c>
      <c r="I110" s="118">
        <f t="shared" si="4"/>
        <v>1349875.13</v>
      </c>
      <c r="J110" s="133">
        <f>+MONTH(Tabla1[[#This Row],[Fechas]])</f>
        <v>4</v>
      </c>
    </row>
    <row r="111" spans="1:10" x14ac:dyDescent="0.25">
      <c r="A111" s="117">
        <v>44306</v>
      </c>
      <c r="B111" s="2" t="s">
        <v>1446</v>
      </c>
      <c r="C111" s="17" t="s">
        <v>1675</v>
      </c>
      <c r="D111" s="9"/>
      <c r="E111" s="2" t="s">
        <v>1387</v>
      </c>
      <c r="F111" s="9">
        <v>77202.2</v>
      </c>
      <c r="G111" s="4">
        <v>-48908.2</v>
      </c>
      <c r="H111" s="4">
        <f t="shared" si="3"/>
        <v>28294</v>
      </c>
      <c r="I111" s="118">
        <f t="shared" si="4"/>
        <v>1378169.13</v>
      </c>
      <c r="J111" s="133">
        <f>+MONTH(Tabla1[[#This Row],[Fechas]])</f>
        <v>4</v>
      </c>
    </row>
    <row r="112" spans="1:10" x14ac:dyDescent="0.25">
      <c r="A112" s="117">
        <v>44305</v>
      </c>
      <c r="B112" s="2" t="s">
        <v>1446</v>
      </c>
      <c r="C112" s="17" t="s">
        <v>1674</v>
      </c>
      <c r="D112" s="9"/>
      <c r="E112" s="2" t="s">
        <v>1387</v>
      </c>
      <c r="F112" s="9">
        <v>178959.8</v>
      </c>
      <c r="G112" s="4">
        <v>-204284.3</v>
      </c>
      <c r="H112" s="4">
        <f t="shared" si="3"/>
        <v>-25324.5</v>
      </c>
      <c r="I112" s="118">
        <f t="shared" si="4"/>
        <v>1352844.63</v>
      </c>
      <c r="J112" s="133">
        <f>+MONTH(Tabla1[[#This Row],[Fechas]])</f>
        <v>4</v>
      </c>
    </row>
    <row r="113" spans="1:10" x14ac:dyDescent="0.25">
      <c r="A113" s="117">
        <v>44301</v>
      </c>
      <c r="B113" s="2" t="s">
        <v>1479</v>
      </c>
      <c r="C113" s="2" t="s">
        <v>9</v>
      </c>
      <c r="D113" s="36"/>
      <c r="E113" s="2" t="s">
        <v>4</v>
      </c>
      <c r="F113" s="4">
        <v>-66880</v>
      </c>
      <c r="G113" s="4">
        <v>0</v>
      </c>
      <c r="H113" s="4">
        <f t="shared" si="3"/>
        <v>-66880</v>
      </c>
      <c r="I113" s="118">
        <f t="shared" si="4"/>
        <v>1285964.6299999999</v>
      </c>
      <c r="J113" s="133">
        <f>+MONTH(Tabla1[[#This Row],[Fechas]])</f>
        <v>4</v>
      </c>
    </row>
    <row r="114" spans="1:10" x14ac:dyDescent="0.25">
      <c r="A114" s="117">
        <v>44305</v>
      </c>
      <c r="B114" s="2" t="s">
        <v>1479</v>
      </c>
      <c r="C114" s="2" t="s">
        <v>1676</v>
      </c>
      <c r="D114" s="36"/>
      <c r="E114" s="2" t="s">
        <v>1387</v>
      </c>
      <c r="F114" s="4">
        <v>13440</v>
      </c>
      <c r="G114" s="4">
        <v>0</v>
      </c>
      <c r="H114" s="4">
        <f t="shared" si="3"/>
        <v>13440</v>
      </c>
      <c r="I114" s="118">
        <f t="shared" si="4"/>
        <v>1299404.6299999999</v>
      </c>
      <c r="J114" s="133">
        <f>+MONTH(Tabla1[[#This Row],[Fechas]])</f>
        <v>4</v>
      </c>
    </row>
    <row r="115" spans="1:10" x14ac:dyDescent="0.25">
      <c r="A115" s="117">
        <v>44305</v>
      </c>
      <c r="B115" s="2" t="s">
        <v>668</v>
      </c>
      <c r="C115" s="2" t="s">
        <v>1678</v>
      </c>
      <c r="D115" s="36"/>
      <c r="E115" s="2" t="s">
        <v>1387</v>
      </c>
      <c r="F115" s="4">
        <v>16060</v>
      </c>
      <c r="G115" s="4">
        <v>0</v>
      </c>
      <c r="H115" s="4">
        <f t="shared" si="3"/>
        <v>16060</v>
      </c>
      <c r="I115" s="118">
        <f t="shared" si="4"/>
        <v>1315464.6299999999</v>
      </c>
      <c r="J115" s="133">
        <f>+MONTH(Tabla1[[#This Row],[Fechas]])</f>
        <v>4</v>
      </c>
    </row>
    <row r="116" spans="1:10" x14ac:dyDescent="0.25">
      <c r="A116" s="117">
        <v>44306</v>
      </c>
      <c r="B116" s="2" t="s">
        <v>252</v>
      </c>
      <c r="C116" s="2" t="s">
        <v>1680</v>
      </c>
      <c r="D116" s="4"/>
      <c r="E116" s="2" t="s">
        <v>1387</v>
      </c>
      <c r="F116" s="4">
        <v>-5760</v>
      </c>
      <c r="G116" s="4">
        <v>0</v>
      </c>
      <c r="H116" s="4">
        <f t="shared" si="3"/>
        <v>-5760</v>
      </c>
      <c r="I116" s="118">
        <f t="shared" si="4"/>
        <v>1309704.6299999999</v>
      </c>
      <c r="J116" s="133">
        <f>+MONTH(Tabla1[[#This Row],[Fechas]])</f>
        <v>4</v>
      </c>
    </row>
    <row r="117" spans="1:10" x14ac:dyDescent="0.25">
      <c r="A117" s="117">
        <v>44306</v>
      </c>
      <c r="B117" s="2" t="s">
        <v>1559</v>
      </c>
      <c r="C117" s="2" t="s">
        <v>1681</v>
      </c>
      <c r="D117" s="4"/>
      <c r="E117" s="2" t="s">
        <v>1387</v>
      </c>
      <c r="F117" s="4">
        <v>5580</v>
      </c>
      <c r="G117" s="4"/>
      <c r="H117" s="4">
        <f t="shared" si="3"/>
        <v>5580</v>
      </c>
      <c r="I117" s="118">
        <f t="shared" si="4"/>
        <v>1315284.6299999999</v>
      </c>
      <c r="J117" s="133">
        <f>+MONTH(Tabla1[[#This Row],[Fechas]])</f>
        <v>4</v>
      </c>
    </row>
    <row r="118" spans="1:10" x14ac:dyDescent="0.25">
      <c r="A118" s="117">
        <v>44298</v>
      </c>
      <c r="B118" s="2" t="s">
        <v>1682</v>
      </c>
      <c r="C118" s="2" t="s">
        <v>1683</v>
      </c>
      <c r="D118" s="36"/>
      <c r="E118" s="2" t="s">
        <v>1387</v>
      </c>
      <c r="F118" s="4">
        <f>7470-990</f>
        <v>6480</v>
      </c>
      <c r="G118" s="4">
        <v>0</v>
      </c>
      <c r="H118" s="4">
        <f t="shared" si="3"/>
        <v>6480</v>
      </c>
      <c r="I118" s="118">
        <f t="shared" si="4"/>
        <v>1321764.6299999999</v>
      </c>
      <c r="J118" s="133">
        <f>+MONTH(Tabla1[[#This Row],[Fechas]])</f>
        <v>4</v>
      </c>
    </row>
    <row r="119" spans="1:10" x14ac:dyDescent="0.25">
      <c r="A119" s="5">
        <v>44305</v>
      </c>
      <c r="B119" s="2" t="s">
        <v>248</v>
      </c>
      <c r="C119" s="2" t="s">
        <v>1685</v>
      </c>
      <c r="D119" s="36"/>
      <c r="E119" s="4" t="s">
        <v>1377</v>
      </c>
      <c r="F119" s="4">
        <v>2760</v>
      </c>
      <c r="G119" s="4"/>
      <c r="H119" s="4">
        <f t="shared" si="3"/>
        <v>2760</v>
      </c>
      <c r="I119" s="118">
        <f t="shared" si="4"/>
        <v>1324524.6299999999</v>
      </c>
      <c r="J119" s="133">
        <f>+MONTH(Tabla1[[#This Row],[Fechas]])</f>
        <v>4</v>
      </c>
    </row>
    <row r="120" spans="1:10" x14ac:dyDescent="0.25">
      <c r="A120" s="5">
        <v>44305</v>
      </c>
      <c r="B120" s="2" t="s">
        <v>248</v>
      </c>
      <c r="C120" s="2" t="s">
        <v>1686</v>
      </c>
      <c r="D120" s="36"/>
      <c r="E120" s="4" t="s">
        <v>1451</v>
      </c>
      <c r="F120" s="4">
        <v>4176</v>
      </c>
      <c r="G120" s="4"/>
      <c r="H120" s="4">
        <f t="shared" si="3"/>
        <v>4176</v>
      </c>
      <c r="I120" s="118">
        <f t="shared" si="4"/>
        <v>1328700.6299999999</v>
      </c>
      <c r="J120" s="133">
        <f>+MONTH(Tabla1[[#This Row],[Fechas]])</f>
        <v>4</v>
      </c>
    </row>
    <row r="121" spans="1:10" x14ac:dyDescent="0.25">
      <c r="A121" s="5">
        <v>44306</v>
      </c>
      <c r="B121" s="2" t="s">
        <v>356</v>
      </c>
      <c r="C121" s="2" t="s">
        <v>1690</v>
      </c>
      <c r="D121" s="36"/>
      <c r="E121" s="2" t="s">
        <v>1367</v>
      </c>
      <c r="F121" s="4">
        <v>960</v>
      </c>
      <c r="G121" s="4"/>
      <c r="H121" s="4">
        <f t="shared" si="3"/>
        <v>960</v>
      </c>
      <c r="I121" s="118">
        <f t="shared" si="4"/>
        <v>1329660.6299999999</v>
      </c>
      <c r="J121" s="133">
        <f>+MONTH(Tabla1[[#This Row],[Fechas]])</f>
        <v>4</v>
      </c>
    </row>
    <row r="122" spans="1:10" x14ac:dyDescent="0.25">
      <c r="A122" s="117">
        <v>44306</v>
      </c>
      <c r="B122" s="2" t="s">
        <v>299</v>
      </c>
      <c r="C122" s="2" t="s">
        <v>1689</v>
      </c>
      <c r="D122" s="36"/>
      <c r="E122" s="2" t="s">
        <v>1377</v>
      </c>
      <c r="F122" s="4">
        <v>5933</v>
      </c>
      <c r="G122" s="4">
        <v>0</v>
      </c>
      <c r="H122" s="4">
        <f t="shared" si="3"/>
        <v>5933</v>
      </c>
      <c r="I122" s="118">
        <f t="shared" si="4"/>
        <v>1335593.6299999999</v>
      </c>
      <c r="J122" s="133">
        <f>+MONTH(Tabla1[[#This Row],[Fechas]])</f>
        <v>4</v>
      </c>
    </row>
    <row r="123" spans="1:10" x14ac:dyDescent="0.25">
      <c r="A123" s="117">
        <v>44307</v>
      </c>
      <c r="B123" s="2" t="s">
        <v>248</v>
      </c>
      <c r="C123" s="2" t="s">
        <v>1691</v>
      </c>
      <c r="D123" s="4"/>
      <c r="E123" s="2" t="s">
        <v>1377</v>
      </c>
      <c r="F123" s="4">
        <v>2160</v>
      </c>
      <c r="G123" s="4"/>
      <c r="H123" s="4">
        <f t="shared" si="3"/>
        <v>2160</v>
      </c>
      <c r="I123" s="118">
        <f t="shared" si="4"/>
        <v>1337753.6299999999</v>
      </c>
      <c r="J123" s="133">
        <f>+MONTH(Tabla1[[#This Row],[Fechas]])</f>
        <v>4</v>
      </c>
    </row>
    <row r="124" spans="1:10" x14ac:dyDescent="0.25">
      <c r="A124" s="117">
        <v>44307</v>
      </c>
      <c r="B124" s="2" t="s">
        <v>1446</v>
      </c>
      <c r="C124" s="17" t="s">
        <v>1693</v>
      </c>
      <c r="D124" s="9"/>
      <c r="E124" s="2" t="s">
        <v>1387</v>
      </c>
      <c r="F124" s="9">
        <v>89029</v>
      </c>
      <c r="G124" s="4"/>
      <c r="H124" s="4">
        <f t="shared" si="3"/>
        <v>89029</v>
      </c>
      <c r="I124" s="118">
        <f t="shared" si="4"/>
        <v>1426782.63</v>
      </c>
      <c r="J124" s="133">
        <f>+MONTH(Tabla1[[#This Row],[Fechas]])</f>
        <v>4</v>
      </c>
    </row>
    <row r="125" spans="1:10" x14ac:dyDescent="0.25">
      <c r="A125" s="5">
        <v>44308</v>
      </c>
      <c r="B125" s="5" t="s">
        <v>299</v>
      </c>
      <c r="C125" s="2" t="s">
        <v>1695</v>
      </c>
      <c r="D125" s="4"/>
      <c r="E125" s="2" t="s">
        <v>1377</v>
      </c>
      <c r="F125" s="4">
        <v>3706</v>
      </c>
      <c r="G125" s="4"/>
      <c r="H125" s="4">
        <f t="shared" si="3"/>
        <v>3706</v>
      </c>
      <c r="I125" s="118">
        <f t="shared" si="4"/>
        <v>1430488.63</v>
      </c>
      <c r="J125" s="133">
        <f>+MONTH(Tabla1[[#This Row],[Fechas]])</f>
        <v>4</v>
      </c>
    </row>
    <row r="126" spans="1:10" x14ac:dyDescent="0.25">
      <c r="A126" s="117">
        <v>44308</v>
      </c>
      <c r="B126" s="2" t="s">
        <v>252</v>
      </c>
      <c r="C126" s="2" t="s">
        <v>1696</v>
      </c>
      <c r="D126" s="36"/>
      <c r="E126" s="2" t="s">
        <v>1387</v>
      </c>
      <c r="F126" s="4">
        <v>103630</v>
      </c>
      <c r="G126" s="4"/>
      <c r="H126" s="4">
        <f t="shared" si="3"/>
        <v>103630</v>
      </c>
      <c r="I126" s="118">
        <f t="shared" si="4"/>
        <v>1534118.63</v>
      </c>
      <c r="J126" s="133">
        <f>+MONTH(Tabla1[[#This Row],[Fechas]])</f>
        <v>4</v>
      </c>
    </row>
    <row r="127" spans="1:10" x14ac:dyDescent="0.25">
      <c r="A127" s="117">
        <v>44310</v>
      </c>
      <c r="B127" s="2" t="s">
        <v>1546</v>
      </c>
      <c r="C127" s="2" t="s">
        <v>1697</v>
      </c>
      <c r="D127" s="36"/>
      <c r="E127" s="2" t="s">
        <v>1387</v>
      </c>
      <c r="F127" s="4">
        <v>76095.199999999997</v>
      </c>
      <c r="G127" s="4">
        <v>-30395.200000000001</v>
      </c>
      <c r="H127" s="4">
        <f t="shared" si="3"/>
        <v>45700</v>
      </c>
      <c r="I127" s="118">
        <f t="shared" si="4"/>
        <v>1579818.63</v>
      </c>
      <c r="J127" s="133">
        <f>+MONTH(Tabla1[[#This Row],[Fechas]])</f>
        <v>4</v>
      </c>
    </row>
    <row r="128" spans="1:10" x14ac:dyDescent="0.25">
      <c r="A128" s="141">
        <v>44310</v>
      </c>
      <c r="B128" s="69" t="s">
        <v>670</v>
      </c>
      <c r="C128" s="69" t="s">
        <v>1704</v>
      </c>
      <c r="D128" s="140"/>
      <c r="E128" s="69" t="s">
        <v>1387</v>
      </c>
      <c r="F128" s="123">
        <v>1380</v>
      </c>
      <c r="G128" s="123">
        <v>0</v>
      </c>
      <c r="H128" s="123">
        <f t="shared" si="3"/>
        <v>1380</v>
      </c>
      <c r="I128" s="124">
        <f t="shared" si="4"/>
        <v>1581198.63</v>
      </c>
      <c r="J128" s="134">
        <f>+MONTH(Tabla1[[#This Row],[Fechas]])</f>
        <v>4</v>
      </c>
    </row>
    <row r="129" spans="1:10" x14ac:dyDescent="0.25">
      <c r="A129" s="117">
        <v>44310</v>
      </c>
      <c r="B129" s="2" t="s">
        <v>356</v>
      </c>
      <c r="C129" s="2" t="s">
        <v>1705</v>
      </c>
      <c r="D129" s="36"/>
      <c r="E129" s="2" t="s">
        <v>1441</v>
      </c>
      <c r="F129" s="4">
        <v>509.5</v>
      </c>
      <c r="G129" s="4">
        <v>0</v>
      </c>
      <c r="H129" s="4">
        <f t="shared" si="3"/>
        <v>509.5</v>
      </c>
      <c r="I129" s="118">
        <f t="shared" si="4"/>
        <v>1581708.13</v>
      </c>
      <c r="J129" s="133">
        <f>+MONTH(Tabla1[[#This Row],[Fechas]])</f>
        <v>4</v>
      </c>
    </row>
    <row r="130" spans="1:10" x14ac:dyDescent="0.25">
      <c r="A130" s="117">
        <v>44310</v>
      </c>
      <c r="B130" s="2" t="s">
        <v>1706</v>
      </c>
      <c r="C130" s="2" t="s">
        <v>1707</v>
      </c>
      <c r="D130" s="36"/>
      <c r="E130" s="2" t="s">
        <v>1441</v>
      </c>
      <c r="F130" s="4">
        <v>6580</v>
      </c>
      <c r="G130" s="4">
        <v>0</v>
      </c>
      <c r="H130" s="4">
        <f t="shared" si="3"/>
        <v>6580</v>
      </c>
      <c r="I130" s="118">
        <f t="shared" si="4"/>
        <v>1588288.13</v>
      </c>
      <c r="J130" s="133">
        <f>+MONTH(Tabla1[[#This Row],[Fechas]])</f>
        <v>4</v>
      </c>
    </row>
    <row r="131" spans="1:10" x14ac:dyDescent="0.25">
      <c r="A131" s="117">
        <v>44312</v>
      </c>
      <c r="B131" s="2" t="s">
        <v>1446</v>
      </c>
      <c r="C131" s="17" t="s">
        <v>1708</v>
      </c>
      <c r="D131" s="9"/>
      <c r="E131" s="2" t="s">
        <v>1387</v>
      </c>
      <c r="F131" s="9">
        <v>36889.68</v>
      </c>
      <c r="G131" s="4">
        <v>-21864.7</v>
      </c>
      <c r="H131" s="4">
        <f t="shared" si="3"/>
        <v>15024.98</v>
      </c>
      <c r="I131" s="118">
        <f t="shared" si="4"/>
        <v>1603313.1099999999</v>
      </c>
      <c r="J131" s="133">
        <f>+MONTH(Tabla1[[#This Row],[Fechas]])</f>
        <v>4</v>
      </c>
    </row>
    <row r="132" spans="1:10" x14ac:dyDescent="0.25">
      <c r="A132" s="117">
        <v>44312</v>
      </c>
      <c r="B132" s="2" t="s">
        <v>1446</v>
      </c>
      <c r="C132" s="17" t="s">
        <v>1709</v>
      </c>
      <c r="D132" s="9"/>
      <c r="E132" s="2" t="s">
        <v>1387</v>
      </c>
      <c r="F132" s="9">
        <v>75502.899999999994</v>
      </c>
      <c r="G132" s="4">
        <v>-40341.4</v>
      </c>
      <c r="H132" s="4">
        <f t="shared" si="3"/>
        <v>35161.499999999993</v>
      </c>
      <c r="I132" s="118">
        <f t="shared" si="4"/>
        <v>1638474.6099999999</v>
      </c>
      <c r="J132" s="133">
        <f>+MONTH(Tabla1[[#This Row],[Fechas]])</f>
        <v>4</v>
      </c>
    </row>
    <row r="133" spans="1:10" x14ac:dyDescent="0.25">
      <c r="A133" s="117">
        <v>44312</v>
      </c>
      <c r="B133" s="2" t="s">
        <v>1479</v>
      </c>
      <c r="C133" s="2" t="s">
        <v>1710</v>
      </c>
      <c r="D133" s="4"/>
      <c r="E133" s="2" t="s">
        <v>1387</v>
      </c>
      <c r="F133" s="4">
        <v>-5240</v>
      </c>
      <c r="G133" s="4"/>
      <c r="H133" s="4">
        <f t="shared" si="3"/>
        <v>-5240</v>
      </c>
      <c r="I133" s="118">
        <f t="shared" si="4"/>
        <v>1633234.6099999999</v>
      </c>
      <c r="J133" s="133">
        <f>+MONTH(Tabla1[[#This Row],[Fechas]])</f>
        <v>4</v>
      </c>
    </row>
    <row r="134" spans="1:10" x14ac:dyDescent="0.25">
      <c r="A134" s="117">
        <v>44308</v>
      </c>
      <c r="B134" s="2" t="s">
        <v>356</v>
      </c>
      <c r="C134" s="2" t="s">
        <v>1712</v>
      </c>
      <c r="D134" s="36"/>
      <c r="E134" s="2" t="s">
        <v>1367</v>
      </c>
      <c r="F134" s="4">
        <v>961</v>
      </c>
      <c r="G134" s="4">
        <v>0</v>
      </c>
      <c r="H134" s="4">
        <f t="shared" ref="H134:H198" si="5">+F134+G134</f>
        <v>961</v>
      </c>
      <c r="I134" s="118">
        <f t="shared" ref="I134:I198" si="6">+I133+H134</f>
        <v>1634195.6099999999</v>
      </c>
      <c r="J134" s="133">
        <f>+MONTH(Tabla1[[#This Row],[Fechas]])</f>
        <v>4</v>
      </c>
    </row>
    <row r="135" spans="1:10" x14ac:dyDescent="0.25">
      <c r="A135" s="117">
        <v>44309</v>
      </c>
      <c r="B135" s="2" t="s">
        <v>356</v>
      </c>
      <c r="C135" s="2" t="s">
        <v>1713</v>
      </c>
      <c r="D135" s="36"/>
      <c r="E135" s="2" t="s">
        <v>1367</v>
      </c>
      <c r="F135" s="4">
        <v>480</v>
      </c>
      <c r="G135" s="4">
        <v>0</v>
      </c>
      <c r="H135" s="4">
        <f t="shared" si="5"/>
        <v>480</v>
      </c>
      <c r="I135" s="118">
        <f t="shared" si="6"/>
        <v>1634675.6099999999</v>
      </c>
      <c r="J135" s="133">
        <f>+MONTH(Tabla1[[#This Row],[Fechas]])</f>
        <v>4</v>
      </c>
    </row>
    <row r="136" spans="1:10" x14ac:dyDescent="0.25">
      <c r="A136" s="117">
        <v>44312</v>
      </c>
      <c r="B136" s="2" t="s">
        <v>356</v>
      </c>
      <c r="C136" s="2" t="s">
        <v>1714</v>
      </c>
      <c r="D136" s="4"/>
      <c r="E136" s="2" t="s">
        <v>1367</v>
      </c>
      <c r="F136" s="4">
        <v>670</v>
      </c>
      <c r="G136" s="4">
        <v>0</v>
      </c>
      <c r="H136" s="4">
        <f t="shared" si="5"/>
        <v>670</v>
      </c>
      <c r="I136" s="118">
        <f t="shared" si="6"/>
        <v>1635345.6099999999</v>
      </c>
      <c r="J136" s="133">
        <f>+MONTH(Tabla1[[#This Row],[Fechas]])</f>
        <v>4</v>
      </c>
    </row>
    <row r="137" spans="1:10" x14ac:dyDescent="0.25">
      <c r="A137" s="141">
        <v>44313</v>
      </c>
      <c r="B137" s="69" t="s">
        <v>356</v>
      </c>
      <c r="C137" s="69" t="s">
        <v>1715</v>
      </c>
      <c r="D137" s="140"/>
      <c r="E137" s="69" t="s">
        <v>1367</v>
      </c>
      <c r="F137" s="123">
        <v>430</v>
      </c>
      <c r="G137" s="123">
        <v>0</v>
      </c>
      <c r="H137" s="123">
        <f t="shared" si="5"/>
        <v>430</v>
      </c>
      <c r="I137" s="124">
        <f t="shared" si="6"/>
        <v>1635775.6099999999</v>
      </c>
      <c r="J137" s="134">
        <f>+MONTH(Tabla1[[#This Row],[Fechas]])</f>
        <v>4</v>
      </c>
    </row>
    <row r="138" spans="1:10" x14ac:dyDescent="0.25">
      <c r="A138" s="5">
        <v>44313</v>
      </c>
      <c r="B138" s="2" t="s">
        <v>299</v>
      </c>
      <c r="C138" s="2" t="s">
        <v>1717</v>
      </c>
      <c r="D138" s="36"/>
      <c r="E138" s="2" t="s">
        <v>1377</v>
      </c>
      <c r="F138" s="4">
        <v>3164</v>
      </c>
      <c r="G138" s="4">
        <v>0</v>
      </c>
      <c r="H138" s="4">
        <f>+F138+G138</f>
        <v>3164</v>
      </c>
      <c r="I138" s="147">
        <f>+I137+H138</f>
        <v>1638939.6099999999</v>
      </c>
      <c r="J138" s="134">
        <f>+MONTH(Tabla1[[#This Row],[Fechas]])</f>
        <v>4</v>
      </c>
    </row>
    <row r="139" spans="1:10" x14ac:dyDescent="0.25">
      <c r="A139" s="117">
        <v>44313</v>
      </c>
      <c r="B139" s="2" t="s">
        <v>52</v>
      </c>
      <c r="C139" s="2" t="s">
        <v>1720</v>
      </c>
      <c r="D139" s="36"/>
      <c r="E139" s="2" t="s">
        <v>1387</v>
      </c>
      <c r="F139" s="146">
        <v>6100</v>
      </c>
      <c r="G139" s="146">
        <v>0</v>
      </c>
      <c r="H139" s="146">
        <f t="shared" si="5"/>
        <v>6100</v>
      </c>
      <c r="I139" s="147">
        <f>+I138+H139</f>
        <v>1645039.6099999999</v>
      </c>
      <c r="J139" s="148">
        <f>+MONTH(Tabla1[[#This Row],[Fechas]])</f>
        <v>4</v>
      </c>
    </row>
    <row r="140" spans="1:10" x14ac:dyDescent="0.25">
      <c r="A140" s="117">
        <v>44315</v>
      </c>
      <c r="B140" s="2" t="s">
        <v>1546</v>
      </c>
      <c r="C140" s="2" t="s">
        <v>1724</v>
      </c>
      <c r="D140" s="36"/>
      <c r="E140" s="2" t="s">
        <v>1387</v>
      </c>
      <c r="F140" s="146">
        <v>85012.51</v>
      </c>
      <c r="G140" s="146">
        <v>-33664</v>
      </c>
      <c r="H140" s="146">
        <f t="shared" si="5"/>
        <v>51348.509999999995</v>
      </c>
      <c r="I140" s="147">
        <f t="shared" si="6"/>
        <v>1696388.1199999999</v>
      </c>
      <c r="J140" s="148">
        <f>+MONTH(Tabla1[[#This Row],[Fechas]])</f>
        <v>4</v>
      </c>
    </row>
    <row r="141" spans="1:10" x14ac:dyDescent="0.25">
      <c r="A141" s="117">
        <v>44314</v>
      </c>
      <c r="B141" s="2" t="s">
        <v>252</v>
      </c>
      <c r="C141" s="2" t="s">
        <v>1727</v>
      </c>
      <c r="D141" s="36"/>
      <c r="E141" s="2" t="s">
        <v>1387</v>
      </c>
      <c r="F141" s="4">
        <v>-12960</v>
      </c>
      <c r="G141" s="146">
        <v>0</v>
      </c>
      <c r="H141" s="146">
        <f t="shared" si="5"/>
        <v>-12960</v>
      </c>
      <c r="I141" s="147">
        <f t="shared" si="6"/>
        <v>1683428.1199999999</v>
      </c>
      <c r="J141" s="148">
        <f>+MONTH(Tabla1[[#This Row],[Fechas]])</f>
        <v>4</v>
      </c>
    </row>
    <row r="142" spans="1:10" x14ac:dyDescent="0.25">
      <c r="A142" s="117">
        <v>44319</v>
      </c>
      <c r="B142" s="2" t="s">
        <v>252</v>
      </c>
      <c r="C142" s="2" t="s">
        <v>1728</v>
      </c>
      <c r="D142" s="4"/>
      <c r="E142" s="2" t="s">
        <v>1387</v>
      </c>
      <c r="F142" s="4">
        <v>97840</v>
      </c>
      <c r="G142" s="146">
        <v>0</v>
      </c>
      <c r="H142" s="146">
        <f t="shared" si="5"/>
        <v>97840</v>
      </c>
      <c r="I142" s="147">
        <f t="shared" si="6"/>
        <v>1781268.1199999999</v>
      </c>
      <c r="J142" s="148">
        <f>+MONTH(Tabla1[[#This Row],[Fechas]])</f>
        <v>5</v>
      </c>
    </row>
    <row r="143" spans="1:10" x14ac:dyDescent="0.25">
      <c r="A143" s="117">
        <v>44319</v>
      </c>
      <c r="B143" s="2" t="s">
        <v>1446</v>
      </c>
      <c r="C143" s="17" t="s">
        <v>1729</v>
      </c>
      <c r="D143" s="9"/>
      <c r="E143" s="2" t="s">
        <v>1387</v>
      </c>
      <c r="F143" s="9">
        <v>167875</v>
      </c>
      <c r="G143" s="146">
        <v>0</v>
      </c>
      <c r="H143" s="146">
        <f t="shared" si="5"/>
        <v>167875</v>
      </c>
      <c r="I143" s="147">
        <f t="shared" si="6"/>
        <v>1949143.1199999999</v>
      </c>
      <c r="J143" s="148">
        <f>+MONTH(Tabla1[[#This Row],[Fechas]])</f>
        <v>5</v>
      </c>
    </row>
    <row r="144" spans="1:10" x14ac:dyDescent="0.25">
      <c r="A144" s="117">
        <v>44319</v>
      </c>
      <c r="B144" s="2" t="s">
        <v>1446</v>
      </c>
      <c r="C144" s="17" t="s">
        <v>1731</v>
      </c>
      <c r="D144" s="9"/>
      <c r="E144" s="2" t="s">
        <v>1387</v>
      </c>
      <c r="F144" s="9">
        <v>112429.5</v>
      </c>
      <c r="G144" s="146">
        <v>0</v>
      </c>
      <c r="H144" s="146">
        <f t="shared" si="5"/>
        <v>112429.5</v>
      </c>
      <c r="I144" s="147">
        <f t="shared" si="6"/>
        <v>2061572.6199999999</v>
      </c>
      <c r="J144" s="148">
        <f>+MONTH(Tabla1[[#This Row],[Fechas]])</f>
        <v>5</v>
      </c>
    </row>
    <row r="145" spans="1:13" x14ac:dyDescent="0.25">
      <c r="A145" s="117">
        <v>44321</v>
      </c>
      <c r="B145" s="69" t="s">
        <v>670</v>
      </c>
      <c r="C145" s="2" t="s">
        <v>1734</v>
      </c>
      <c r="D145" s="36"/>
      <c r="E145" s="2" t="s">
        <v>1387</v>
      </c>
      <c r="F145" s="146">
        <v>3220</v>
      </c>
      <c r="G145" s="146">
        <v>0</v>
      </c>
      <c r="H145" s="146">
        <f t="shared" si="5"/>
        <v>3220</v>
      </c>
      <c r="I145" s="147">
        <f t="shared" si="6"/>
        <v>2064792.6199999999</v>
      </c>
      <c r="J145" s="148">
        <f>+MONTH(Tabla1[[#This Row],[Fechas]])</f>
        <v>5</v>
      </c>
    </row>
    <row r="146" spans="1:13" x14ac:dyDescent="0.25">
      <c r="A146" s="117">
        <v>44320</v>
      </c>
      <c r="B146" s="2" t="s">
        <v>1479</v>
      </c>
      <c r="C146" s="2" t="s">
        <v>1735</v>
      </c>
      <c r="D146" s="4"/>
      <c r="E146" s="2" t="s">
        <v>1387</v>
      </c>
      <c r="F146" s="4">
        <v>11600</v>
      </c>
      <c r="G146" s="146">
        <v>0</v>
      </c>
      <c r="H146" s="146">
        <f t="shared" si="5"/>
        <v>11600</v>
      </c>
      <c r="I146" s="147">
        <f t="shared" si="6"/>
        <v>2076392.6199999999</v>
      </c>
      <c r="J146" s="148">
        <f>+MONTH(Tabla1[[#This Row],[Fechas]])</f>
        <v>5</v>
      </c>
    </row>
    <row r="147" spans="1:13" x14ac:dyDescent="0.25">
      <c r="A147" s="117">
        <v>44321</v>
      </c>
      <c r="B147" s="2" t="s">
        <v>1446</v>
      </c>
      <c r="C147" s="2" t="s">
        <v>1736</v>
      </c>
      <c r="D147" s="36"/>
      <c r="E147" s="2" t="s">
        <v>1387</v>
      </c>
      <c r="F147" s="9">
        <v>-38369</v>
      </c>
      <c r="G147" s="146">
        <v>0</v>
      </c>
      <c r="H147" s="146">
        <f t="shared" si="5"/>
        <v>-38369</v>
      </c>
      <c r="I147" s="147">
        <f t="shared" si="6"/>
        <v>2038023.6199999999</v>
      </c>
      <c r="J147" s="148">
        <f>+MONTH(Tabla1[[#This Row],[Fechas]])</f>
        <v>5</v>
      </c>
    </row>
    <row r="148" spans="1:13" x14ac:dyDescent="0.25">
      <c r="A148" s="117">
        <v>44313</v>
      </c>
      <c r="B148" s="2" t="s">
        <v>356</v>
      </c>
      <c r="C148" s="2" t="s">
        <v>1738</v>
      </c>
      <c r="D148" s="36"/>
      <c r="E148" s="2" t="s">
        <v>1387</v>
      </c>
      <c r="F148" s="4">
        <v>19250</v>
      </c>
      <c r="G148" s="146">
        <v>0</v>
      </c>
      <c r="H148" s="146">
        <f t="shared" si="5"/>
        <v>19250</v>
      </c>
      <c r="I148" s="147">
        <f t="shared" si="6"/>
        <v>2057273.6199999999</v>
      </c>
      <c r="J148" s="148">
        <f>+MONTH(Tabla1[[#This Row],[Fechas]])</f>
        <v>4</v>
      </c>
      <c r="M148">
        <v>63428</v>
      </c>
    </row>
    <row r="149" spans="1:13" x14ac:dyDescent="0.25">
      <c r="A149" s="117">
        <v>44313</v>
      </c>
      <c r="B149" s="2" t="s">
        <v>356</v>
      </c>
      <c r="C149" s="2" t="s">
        <v>1740</v>
      </c>
      <c r="D149" s="36"/>
      <c r="E149" s="2" t="s">
        <v>1387</v>
      </c>
      <c r="F149" s="146">
        <v>230</v>
      </c>
      <c r="G149" s="146">
        <v>0</v>
      </c>
      <c r="H149" s="146">
        <f t="shared" si="5"/>
        <v>230</v>
      </c>
      <c r="I149" s="147">
        <f t="shared" si="6"/>
        <v>2057503.6199999999</v>
      </c>
      <c r="J149" s="148">
        <f>+MONTH(Tabla1[[#This Row],[Fechas]])</f>
        <v>4</v>
      </c>
      <c r="M149">
        <v>34096</v>
      </c>
    </row>
    <row r="150" spans="1:13" x14ac:dyDescent="0.25">
      <c r="A150" s="117">
        <v>44315</v>
      </c>
      <c r="B150" s="2" t="s">
        <v>356</v>
      </c>
      <c r="C150" s="2" t="s">
        <v>1741</v>
      </c>
      <c r="D150" s="4"/>
      <c r="E150" s="2" t="s">
        <v>1387</v>
      </c>
      <c r="F150" s="4">
        <v>270</v>
      </c>
      <c r="G150" s="146">
        <v>0</v>
      </c>
      <c r="H150" s="146">
        <f t="shared" si="5"/>
        <v>270</v>
      </c>
      <c r="I150" s="147">
        <f t="shared" si="6"/>
        <v>2057773.6199999999</v>
      </c>
      <c r="J150" s="148">
        <f>+MONTH(Tabla1[[#This Row],[Fechas]])</f>
        <v>4</v>
      </c>
      <c r="M150">
        <f>+M148-M149</f>
        <v>29332</v>
      </c>
    </row>
    <row r="151" spans="1:13" x14ac:dyDescent="0.25">
      <c r="A151" s="117">
        <v>44316</v>
      </c>
      <c r="B151" s="2" t="s">
        <v>356</v>
      </c>
      <c r="C151" s="2" t="s">
        <v>1742</v>
      </c>
      <c r="D151" s="36"/>
      <c r="E151" s="2" t="s">
        <v>1387</v>
      </c>
      <c r="F151" s="146">
        <v>240</v>
      </c>
      <c r="G151" s="146">
        <v>0</v>
      </c>
      <c r="H151" s="146">
        <f t="shared" si="5"/>
        <v>240</v>
      </c>
      <c r="I151" s="147">
        <f t="shared" si="6"/>
        <v>2058013.6199999999</v>
      </c>
      <c r="J151" s="148">
        <f>+MONTH(Tabla1[[#This Row],[Fechas]])</f>
        <v>4</v>
      </c>
    </row>
    <row r="152" spans="1:13" x14ac:dyDescent="0.25">
      <c r="A152" s="117">
        <v>44320</v>
      </c>
      <c r="B152" s="2" t="s">
        <v>356</v>
      </c>
      <c r="C152" s="2" t="s">
        <v>1743</v>
      </c>
      <c r="D152" s="4"/>
      <c r="E152" s="2" t="s">
        <v>1387</v>
      </c>
      <c r="F152" s="4">
        <v>4100</v>
      </c>
      <c r="G152" s="146">
        <v>0</v>
      </c>
      <c r="H152" s="146">
        <f t="shared" si="5"/>
        <v>4100</v>
      </c>
      <c r="I152" s="147">
        <f t="shared" si="6"/>
        <v>2062113.6199999999</v>
      </c>
      <c r="J152" s="148">
        <f>+MONTH(Tabla1[[#This Row],[Fechas]])</f>
        <v>5</v>
      </c>
    </row>
    <row r="153" spans="1:13" x14ac:dyDescent="0.25">
      <c r="A153" s="117">
        <v>44320</v>
      </c>
      <c r="B153" s="2" t="s">
        <v>356</v>
      </c>
      <c r="C153" s="2" t="s">
        <v>1745</v>
      </c>
      <c r="D153" s="36"/>
      <c r="E153" s="2" t="s">
        <v>1387</v>
      </c>
      <c r="F153" s="146">
        <v>1500</v>
      </c>
      <c r="G153" s="146">
        <v>0</v>
      </c>
      <c r="H153" s="146">
        <f t="shared" si="5"/>
        <v>1500</v>
      </c>
      <c r="I153" s="147">
        <f t="shared" si="6"/>
        <v>2063613.6199999999</v>
      </c>
      <c r="J153" s="148">
        <f>+MONTH(Tabla1[[#This Row],[Fechas]])</f>
        <v>5</v>
      </c>
    </row>
    <row r="154" spans="1:13" x14ac:dyDescent="0.25">
      <c r="A154" s="117">
        <v>44321</v>
      </c>
      <c r="B154" s="2" t="s">
        <v>356</v>
      </c>
      <c r="C154" s="2" t="s">
        <v>1747</v>
      </c>
      <c r="D154" s="36"/>
      <c r="E154" s="2" t="s">
        <v>1387</v>
      </c>
      <c r="F154" s="4">
        <v>1200</v>
      </c>
      <c r="G154" s="146">
        <v>0</v>
      </c>
      <c r="H154" s="146">
        <f t="shared" si="5"/>
        <v>1200</v>
      </c>
      <c r="I154" s="147">
        <f t="shared" si="6"/>
        <v>2064813.6199999999</v>
      </c>
      <c r="J154" s="148">
        <f>+MONTH(Tabla1[[#This Row],[Fechas]])</f>
        <v>5</v>
      </c>
    </row>
    <row r="155" spans="1:13" x14ac:dyDescent="0.25">
      <c r="A155" s="117">
        <v>44322</v>
      </c>
      <c r="B155" s="2" t="s">
        <v>356</v>
      </c>
      <c r="C155" s="2" t="s">
        <v>1748</v>
      </c>
      <c r="D155" s="36"/>
      <c r="E155" s="2" t="s">
        <v>1387</v>
      </c>
      <c r="F155" s="146">
        <v>325</v>
      </c>
      <c r="G155" s="146">
        <v>0</v>
      </c>
      <c r="H155" s="146">
        <f t="shared" si="5"/>
        <v>325</v>
      </c>
      <c r="I155" s="147">
        <f t="shared" si="6"/>
        <v>2065138.6199999999</v>
      </c>
      <c r="J155" s="148">
        <f>+MONTH(Tabla1[[#This Row],[Fechas]])</f>
        <v>5</v>
      </c>
    </row>
    <row r="156" spans="1:13" x14ac:dyDescent="0.25">
      <c r="A156" s="117">
        <v>44322</v>
      </c>
      <c r="B156" s="2" t="s">
        <v>1754</v>
      </c>
      <c r="C156" s="2" t="s">
        <v>1751</v>
      </c>
      <c r="D156" s="4"/>
      <c r="E156" s="2" t="s">
        <v>1387</v>
      </c>
      <c r="F156" s="4">
        <v>139210.79999999999</v>
      </c>
      <c r="G156" s="146">
        <v>-62290.8</v>
      </c>
      <c r="H156" s="146">
        <f t="shared" si="5"/>
        <v>76919.999999999985</v>
      </c>
      <c r="I156" s="147">
        <f t="shared" si="6"/>
        <v>2142058.6199999996</v>
      </c>
      <c r="J156" s="148">
        <f>+MONTH(Tabla1[[#This Row],[Fechas]])</f>
        <v>5</v>
      </c>
    </row>
    <row r="157" spans="1:13" x14ac:dyDescent="0.25">
      <c r="A157" s="117">
        <v>44309</v>
      </c>
      <c r="B157" s="2" t="s">
        <v>248</v>
      </c>
      <c r="C157" s="2" t="s">
        <v>1759</v>
      </c>
      <c r="D157" s="4"/>
      <c r="E157" s="2" t="s">
        <v>1755</v>
      </c>
      <c r="F157" s="4">
        <v>12680</v>
      </c>
      <c r="G157" s="146"/>
      <c r="H157" s="146">
        <f t="shared" si="5"/>
        <v>12680</v>
      </c>
      <c r="I157" s="147">
        <f t="shared" si="6"/>
        <v>2154738.6199999996</v>
      </c>
      <c r="J157" s="148">
        <f>+MONTH(Tabla1[[#This Row],[Fechas]])</f>
        <v>4</v>
      </c>
    </row>
    <row r="158" spans="1:13" x14ac:dyDescent="0.25">
      <c r="A158" s="117">
        <v>44323</v>
      </c>
      <c r="B158" s="2" t="s">
        <v>294</v>
      </c>
      <c r="C158" s="2" t="s">
        <v>1756</v>
      </c>
      <c r="D158" s="36"/>
      <c r="E158" s="2" t="s">
        <v>1377</v>
      </c>
      <c r="F158" s="146">
        <v>2400</v>
      </c>
      <c r="G158" s="146">
        <v>0</v>
      </c>
      <c r="H158" s="146">
        <f t="shared" si="5"/>
        <v>2400</v>
      </c>
      <c r="I158" s="147">
        <f t="shared" si="6"/>
        <v>2157138.6199999996</v>
      </c>
      <c r="J158" s="148">
        <f>+MONTH(Tabla1[[#This Row],[Fechas]])</f>
        <v>5</v>
      </c>
    </row>
    <row r="159" spans="1:13" x14ac:dyDescent="0.25">
      <c r="A159" s="117">
        <v>44323</v>
      </c>
      <c r="B159" s="2" t="s">
        <v>1546</v>
      </c>
      <c r="C159" s="2" t="s">
        <v>1762</v>
      </c>
      <c r="D159" s="36"/>
      <c r="E159" s="2" t="s">
        <v>1387</v>
      </c>
      <c r="F159" s="146">
        <v>58019</v>
      </c>
      <c r="G159" s="146">
        <v>-17400</v>
      </c>
      <c r="H159" s="146">
        <f t="shared" si="5"/>
        <v>40619</v>
      </c>
      <c r="I159" s="147">
        <f t="shared" si="6"/>
        <v>2197757.6199999996</v>
      </c>
      <c r="J159" s="148">
        <f>+MONTH(Tabla1[[#This Row],[Fechas]])</f>
        <v>5</v>
      </c>
    </row>
    <row r="160" spans="1:13" x14ac:dyDescent="0.25">
      <c r="A160" s="117">
        <v>44323</v>
      </c>
      <c r="B160" s="2" t="s">
        <v>624</v>
      </c>
      <c r="C160" s="2" t="s">
        <v>1764</v>
      </c>
      <c r="D160" s="4"/>
      <c r="E160" s="2" t="s">
        <v>1387</v>
      </c>
      <c r="F160" s="4">
        <v>35620</v>
      </c>
      <c r="G160" s="146">
        <v>0</v>
      </c>
      <c r="H160" s="146">
        <f t="shared" si="5"/>
        <v>35620</v>
      </c>
      <c r="I160" s="147">
        <f t="shared" si="6"/>
        <v>2233377.6199999996</v>
      </c>
      <c r="J160" s="148">
        <f>+MONTH(Tabla1[[#This Row],[Fechas]])</f>
        <v>5</v>
      </c>
    </row>
    <row r="161" spans="1:10" x14ac:dyDescent="0.25">
      <c r="A161" s="117">
        <v>44323</v>
      </c>
      <c r="B161" s="2" t="s">
        <v>248</v>
      </c>
      <c r="C161" s="2" t="s">
        <v>1765</v>
      </c>
      <c r="D161" s="36"/>
      <c r="E161" s="2" t="s">
        <v>1451</v>
      </c>
      <c r="F161" s="146">
        <v>5112</v>
      </c>
      <c r="G161" s="146">
        <v>0</v>
      </c>
      <c r="H161" s="146">
        <f t="shared" si="5"/>
        <v>5112</v>
      </c>
      <c r="I161" s="147">
        <f t="shared" si="6"/>
        <v>2238489.6199999996</v>
      </c>
      <c r="J161" s="148">
        <f>+MONTH(Tabla1[[#This Row],[Fechas]])</f>
        <v>5</v>
      </c>
    </row>
    <row r="162" spans="1:10" x14ac:dyDescent="0.25">
      <c r="A162" s="117">
        <v>44323</v>
      </c>
      <c r="B162" s="2" t="s">
        <v>1376</v>
      </c>
      <c r="C162" s="2" t="s">
        <v>1766</v>
      </c>
      <c r="D162" s="36"/>
      <c r="E162" s="2" t="s">
        <v>1377</v>
      </c>
      <c r="F162" s="146">
        <v>1128</v>
      </c>
      <c r="G162" s="146">
        <v>0</v>
      </c>
      <c r="H162" s="146">
        <f t="shared" si="5"/>
        <v>1128</v>
      </c>
      <c r="I162" s="147">
        <f t="shared" si="6"/>
        <v>2239617.6199999996</v>
      </c>
      <c r="J162" s="148">
        <f>+MONTH(Tabla1[[#This Row],[Fechas]])</f>
        <v>5</v>
      </c>
    </row>
    <row r="163" spans="1:10" x14ac:dyDescent="0.25">
      <c r="A163" s="117">
        <v>44323</v>
      </c>
      <c r="B163" s="2" t="s">
        <v>248</v>
      </c>
      <c r="C163" s="2" t="s">
        <v>1767</v>
      </c>
      <c r="D163" s="36"/>
      <c r="E163" s="2" t="s">
        <v>1377</v>
      </c>
      <c r="F163" s="146">
        <v>1368</v>
      </c>
      <c r="G163" s="146">
        <v>0</v>
      </c>
      <c r="H163" s="146">
        <f t="shared" si="5"/>
        <v>1368</v>
      </c>
      <c r="I163" s="147">
        <f t="shared" si="6"/>
        <v>2240985.6199999996</v>
      </c>
      <c r="J163" s="148">
        <f>+MONTH(Tabla1[[#This Row],[Fechas]])</f>
        <v>5</v>
      </c>
    </row>
    <row r="164" spans="1:10" x14ac:dyDescent="0.25">
      <c r="A164" s="117">
        <v>44326</v>
      </c>
      <c r="B164" s="2" t="s">
        <v>624</v>
      </c>
      <c r="C164" s="2" t="s">
        <v>1772</v>
      </c>
      <c r="D164" s="36"/>
      <c r="E164" s="2" t="s">
        <v>1387</v>
      </c>
      <c r="F164" s="146">
        <v>7100</v>
      </c>
      <c r="G164" s="146">
        <v>0</v>
      </c>
      <c r="H164" s="146">
        <f t="shared" si="5"/>
        <v>7100</v>
      </c>
      <c r="I164" s="147">
        <f t="shared" si="6"/>
        <v>2248085.6199999996</v>
      </c>
      <c r="J164" s="148">
        <f>+MONTH(Tabla1[[#This Row],[Fechas]])</f>
        <v>5</v>
      </c>
    </row>
    <row r="165" spans="1:10" x14ac:dyDescent="0.25">
      <c r="A165" s="117">
        <v>44326</v>
      </c>
      <c r="B165" s="2" t="s">
        <v>356</v>
      </c>
      <c r="C165" s="2" t="s">
        <v>1774</v>
      </c>
      <c r="D165" s="36"/>
      <c r="E165" s="2" t="s">
        <v>1367</v>
      </c>
      <c r="F165" s="146">
        <v>450</v>
      </c>
      <c r="G165" s="146">
        <v>0</v>
      </c>
      <c r="H165" s="146">
        <f t="shared" si="5"/>
        <v>450</v>
      </c>
      <c r="I165" s="147">
        <f t="shared" si="6"/>
        <v>2248535.6199999996</v>
      </c>
      <c r="J165" s="148">
        <f>+MONTH(Tabla1[[#This Row],[Fechas]])</f>
        <v>5</v>
      </c>
    </row>
    <row r="166" spans="1:10" x14ac:dyDescent="0.25">
      <c r="A166" s="117">
        <v>44328</v>
      </c>
      <c r="B166" s="2" t="s">
        <v>1376</v>
      </c>
      <c r="C166" s="2" t="s">
        <v>1775</v>
      </c>
      <c r="D166" s="4"/>
      <c r="E166" s="2" t="s">
        <v>1377</v>
      </c>
      <c r="F166" s="4">
        <f>66*24</f>
        <v>1584</v>
      </c>
      <c r="G166" s="146">
        <v>0</v>
      </c>
      <c r="H166" s="146">
        <f t="shared" si="5"/>
        <v>1584</v>
      </c>
      <c r="I166" s="147">
        <f t="shared" si="6"/>
        <v>2250119.6199999996</v>
      </c>
      <c r="J166" s="148">
        <f>+MONTH(Tabla1[[#This Row],[Fechas]])</f>
        <v>5</v>
      </c>
    </row>
    <row r="167" spans="1:10" x14ac:dyDescent="0.25">
      <c r="A167" s="117">
        <v>44328</v>
      </c>
      <c r="B167" s="2" t="s">
        <v>294</v>
      </c>
      <c r="C167" s="2" t="s">
        <v>1776</v>
      </c>
      <c r="D167" s="36"/>
      <c r="E167" s="2" t="s">
        <v>1377</v>
      </c>
      <c r="F167" s="146">
        <f>59*24</f>
        <v>1416</v>
      </c>
      <c r="G167" s="146">
        <v>0</v>
      </c>
      <c r="H167" s="146">
        <f t="shared" si="5"/>
        <v>1416</v>
      </c>
      <c r="I167" s="147">
        <f t="shared" si="6"/>
        <v>2251535.6199999996</v>
      </c>
      <c r="J167" s="148">
        <f>+MONTH(Tabla1[[#This Row],[Fechas]])</f>
        <v>5</v>
      </c>
    </row>
    <row r="168" spans="1:10" x14ac:dyDescent="0.25">
      <c r="A168" s="117">
        <v>44328</v>
      </c>
      <c r="B168" s="2" t="s">
        <v>356</v>
      </c>
      <c r="C168" s="2" t="s">
        <v>1777</v>
      </c>
      <c r="D168" s="4"/>
      <c r="E168" s="2" t="s">
        <v>1367</v>
      </c>
      <c r="F168" s="4">
        <v>550</v>
      </c>
      <c r="G168" s="146">
        <v>0</v>
      </c>
      <c r="H168" s="146">
        <f t="shared" si="5"/>
        <v>550</v>
      </c>
      <c r="I168" s="147">
        <f t="shared" si="6"/>
        <v>2252085.6199999996</v>
      </c>
      <c r="J168" s="148">
        <f>+MONTH(Tabla1[[#This Row],[Fechas]])</f>
        <v>5</v>
      </c>
    </row>
    <row r="169" spans="1:10" x14ac:dyDescent="0.25">
      <c r="A169" s="117">
        <v>44329</v>
      </c>
      <c r="B169" s="2" t="s">
        <v>1376</v>
      </c>
      <c r="C169" s="2" t="s">
        <v>1778</v>
      </c>
      <c r="D169" s="4"/>
      <c r="E169" s="2" t="s">
        <v>1377</v>
      </c>
      <c r="F169" s="4">
        <v>600</v>
      </c>
      <c r="G169" s="146">
        <v>0</v>
      </c>
      <c r="H169" s="146">
        <f t="shared" si="5"/>
        <v>600</v>
      </c>
      <c r="I169" s="147">
        <f t="shared" si="6"/>
        <v>2252685.6199999996</v>
      </c>
      <c r="J169" s="148">
        <f>+MONTH(Tabla1[[#This Row],[Fechas]])</f>
        <v>5</v>
      </c>
    </row>
    <row r="170" spans="1:10" x14ac:dyDescent="0.25">
      <c r="A170" s="117">
        <v>44330</v>
      </c>
      <c r="B170" s="2" t="s">
        <v>1446</v>
      </c>
      <c r="C170" s="2" t="s">
        <v>1785</v>
      </c>
      <c r="D170" s="36"/>
      <c r="E170" s="2" t="s">
        <v>1387</v>
      </c>
      <c r="F170" s="146">
        <v>84468.3</v>
      </c>
      <c r="G170" s="146">
        <v>-32912</v>
      </c>
      <c r="H170" s="146">
        <f t="shared" si="5"/>
        <v>51556.3</v>
      </c>
      <c r="I170" s="147">
        <f t="shared" si="6"/>
        <v>2304241.9199999995</v>
      </c>
      <c r="J170" s="148">
        <f>+MONTH(Tabla1[[#This Row],[Fechas]])</f>
        <v>5</v>
      </c>
    </row>
    <row r="171" spans="1:10" x14ac:dyDescent="0.25">
      <c r="A171" s="117">
        <v>44333</v>
      </c>
      <c r="B171" s="2" t="s">
        <v>252</v>
      </c>
      <c r="C171" s="2" t="s">
        <v>1786</v>
      </c>
      <c r="D171" s="4"/>
      <c r="E171" s="2" t="s">
        <v>1387</v>
      </c>
      <c r="F171" s="4">
        <v>-8840</v>
      </c>
      <c r="G171" s="146"/>
      <c r="H171" s="146">
        <f t="shared" si="5"/>
        <v>-8840</v>
      </c>
      <c r="I171" s="147">
        <f t="shared" si="6"/>
        <v>2295401.9199999995</v>
      </c>
      <c r="J171" s="148">
        <f>+MONTH(Tabla1[[#This Row],[Fechas]])</f>
        <v>5</v>
      </c>
    </row>
    <row r="172" spans="1:10" x14ac:dyDescent="0.25">
      <c r="A172" s="117">
        <v>44330</v>
      </c>
      <c r="B172" s="2" t="s">
        <v>624</v>
      </c>
      <c r="C172" s="2" t="s">
        <v>1790</v>
      </c>
      <c r="D172" s="36"/>
      <c r="E172" s="2" t="s">
        <v>1387</v>
      </c>
      <c r="F172" s="146">
        <v>2840</v>
      </c>
      <c r="G172" s="146">
        <v>0</v>
      </c>
      <c r="H172" s="146">
        <f t="shared" si="5"/>
        <v>2840</v>
      </c>
      <c r="I172" s="147">
        <f t="shared" si="6"/>
        <v>2298241.9199999995</v>
      </c>
      <c r="J172" s="148">
        <f>+MONTH(Tabla1[[#This Row],[Fechas]])</f>
        <v>5</v>
      </c>
    </row>
    <row r="173" spans="1:10" x14ac:dyDescent="0.25">
      <c r="A173" s="117">
        <v>44334</v>
      </c>
      <c r="B173" s="2" t="s">
        <v>1798</v>
      </c>
      <c r="C173" s="2" t="s">
        <v>1799</v>
      </c>
      <c r="D173" s="36"/>
      <c r="E173" s="2" t="s">
        <v>1387</v>
      </c>
      <c r="F173" s="146">
        <v>101780</v>
      </c>
      <c r="G173" s="146">
        <v>0</v>
      </c>
      <c r="H173" s="146">
        <f t="shared" si="5"/>
        <v>101780</v>
      </c>
      <c r="I173" s="147">
        <f t="shared" si="6"/>
        <v>2400021.9199999995</v>
      </c>
      <c r="J173" s="148">
        <f>+MONTH(Tabla1[[#This Row],[Fechas]])</f>
        <v>5</v>
      </c>
    </row>
    <row r="174" spans="1:10" x14ac:dyDescent="0.25">
      <c r="A174" s="117">
        <v>44331</v>
      </c>
      <c r="B174" s="69" t="s">
        <v>670</v>
      </c>
      <c r="C174" s="2" t="s">
        <v>1800</v>
      </c>
      <c r="D174" s="36"/>
      <c r="E174" s="2" t="s">
        <v>1387</v>
      </c>
      <c r="F174" s="146">
        <v>13800</v>
      </c>
      <c r="G174" s="146">
        <v>0</v>
      </c>
      <c r="H174" s="146">
        <f t="shared" si="5"/>
        <v>13800</v>
      </c>
      <c r="I174" s="147">
        <f t="shared" si="6"/>
        <v>2413821.9199999995</v>
      </c>
      <c r="J174" s="148">
        <f>+MONTH(Tabla1[[#This Row],[Fechas]])</f>
        <v>5</v>
      </c>
    </row>
    <row r="175" spans="1:10" x14ac:dyDescent="0.25">
      <c r="A175" s="117">
        <v>44334</v>
      </c>
      <c r="B175" s="2" t="s">
        <v>1546</v>
      </c>
      <c r="C175" s="2" t="s">
        <v>1802</v>
      </c>
      <c r="D175" s="4"/>
      <c r="E175" s="2" t="s">
        <v>1387</v>
      </c>
      <c r="F175" s="4">
        <v>78956.77</v>
      </c>
      <c r="G175" s="146">
        <v>-18650</v>
      </c>
      <c r="H175" s="146">
        <f t="shared" si="5"/>
        <v>60306.770000000004</v>
      </c>
      <c r="I175" s="147">
        <f t="shared" si="6"/>
        <v>2474128.6899999995</v>
      </c>
      <c r="J175" s="148">
        <f>+MONTH(Tabla1[[#This Row],[Fechas]])</f>
        <v>5</v>
      </c>
    </row>
    <row r="176" spans="1:10" x14ac:dyDescent="0.25">
      <c r="A176" s="117">
        <v>44337</v>
      </c>
      <c r="B176" s="2" t="s">
        <v>252</v>
      </c>
      <c r="C176" s="2" t="s">
        <v>1809</v>
      </c>
      <c r="D176" s="36"/>
      <c r="E176" s="2" t="s">
        <v>1387</v>
      </c>
      <c r="F176" s="146">
        <v>70860</v>
      </c>
      <c r="G176" s="146">
        <v>0</v>
      </c>
      <c r="H176" s="146">
        <f t="shared" si="5"/>
        <v>70860</v>
      </c>
      <c r="I176" s="147">
        <f t="shared" si="6"/>
        <v>2544988.6899999995</v>
      </c>
      <c r="J176" s="148">
        <f>+MONTH(Tabla1[[#This Row],[Fechas]])</f>
        <v>5</v>
      </c>
    </row>
    <row r="177" spans="1:10" x14ac:dyDescent="0.25">
      <c r="A177" s="117">
        <v>44337</v>
      </c>
      <c r="B177" s="2" t="s">
        <v>294</v>
      </c>
      <c r="C177" s="2" t="s">
        <v>1810</v>
      </c>
      <c r="D177" s="4"/>
      <c r="E177" s="2" t="s">
        <v>1387</v>
      </c>
      <c r="F177" s="4">
        <v>143000</v>
      </c>
      <c r="G177" s="146"/>
      <c r="H177" s="146">
        <f t="shared" si="5"/>
        <v>143000</v>
      </c>
      <c r="I177" s="147">
        <f t="shared" si="6"/>
        <v>2687988.6899999995</v>
      </c>
      <c r="J177" s="148">
        <f>+MONTH(Tabla1[[#This Row],[Fechas]])</f>
        <v>5</v>
      </c>
    </row>
    <row r="178" spans="1:10" x14ac:dyDescent="0.25">
      <c r="A178" s="117">
        <v>44340</v>
      </c>
      <c r="B178" s="2" t="s">
        <v>1479</v>
      </c>
      <c r="C178" s="2" t="s">
        <v>1820</v>
      </c>
      <c r="D178" s="4"/>
      <c r="E178" s="2" t="s">
        <v>1387</v>
      </c>
      <c r="F178" s="146">
        <v>-9880</v>
      </c>
      <c r="G178" s="146"/>
      <c r="H178" s="146">
        <f t="shared" si="5"/>
        <v>-9880</v>
      </c>
      <c r="I178" s="147">
        <f t="shared" si="6"/>
        <v>2678108.6899999995</v>
      </c>
      <c r="J178" s="148">
        <f>+MONTH(Tabla1[[#This Row],[Fechas]])</f>
        <v>5</v>
      </c>
    </row>
    <row r="179" spans="1:10" x14ac:dyDescent="0.25">
      <c r="A179" s="141">
        <v>44333</v>
      </c>
      <c r="B179" s="69" t="s">
        <v>356</v>
      </c>
      <c r="C179" s="69" t="s">
        <v>1825</v>
      </c>
      <c r="D179" s="140"/>
      <c r="E179" s="69" t="s">
        <v>1367</v>
      </c>
      <c r="F179" s="149">
        <v>650</v>
      </c>
      <c r="G179" s="149">
        <v>0</v>
      </c>
      <c r="H179" s="149">
        <f t="shared" si="5"/>
        <v>650</v>
      </c>
      <c r="I179" s="150">
        <f t="shared" si="6"/>
        <v>2678758.6899999995</v>
      </c>
      <c r="J179" s="148">
        <f>+MONTH(Tabla1[[#This Row],[Fechas]])</f>
        <v>5</v>
      </c>
    </row>
    <row r="180" spans="1:10" x14ac:dyDescent="0.25">
      <c r="A180" s="117">
        <v>44333</v>
      </c>
      <c r="B180" s="2" t="s">
        <v>1826</v>
      </c>
      <c r="C180" s="2" t="s">
        <v>1827</v>
      </c>
      <c r="D180" s="36"/>
      <c r="E180" s="2" t="s">
        <v>1367</v>
      </c>
      <c r="F180" s="187">
        <v>648</v>
      </c>
      <c r="G180" s="187">
        <v>0</v>
      </c>
      <c r="H180" s="187">
        <f t="shared" si="5"/>
        <v>648</v>
      </c>
      <c r="I180" s="188">
        <f t="shared" si="6"/>
        <v>2679406.6899999995</v>
      </c>
      <c r="J180" s="189">
        <f>+MONTH(Tabla1[[#This Row],[Fechas]])</f>
        <v>5</v>
      </c>
    </row>
    <row r="181" spans="1:10" x14ac:dyDescent="0.25">
      <c r="A181" s="117">
        <v>44333</v>
      </c>
      <c r="B181" s="2" t="s">
        <v>294</v>
      </c>
      <c r="C181" s="2" t="s">
        <v>1828</v>
      </c>
      <c r="D181" s="128"/>
      <c r="E181" s="2" t="s">
        <v>1377</v>
      </c>
      <c r="F181" s="187">
        <v>1896</v>
      </c>
      <c r="G181" s="187"/>
      <c r="H181" s="187">
        <f t="shared" si="5"/>
        <v>1896</v>
      </c>
      <c r="I181" s="188">
        <f t="shared" si="6"/>
        <v>2681302.6899999995</v>
      </c>
      <c r="J181" s="189">
        <f>+MONTH(Tabla1[[#This Row],[Fechas]])</f>
        <v>5</v>
      </c>
    </row>
    <row r="182" spans="1:10" x14ac:dyDescent="0.25">
      <c r="A182" s="117">
        <v>44335</v>
      </c>
      <c r="B182" s="2" t="s">
        <v>299</v>
      </c>
      <c r="C182" s="2" t="s">
        <v>1829</v>
      </c>
      <c r="D182" s="36"/>
      <c r="E182" s="2" t="s">
        <v>1377</v>
      </c>
      <c r="F182" s="187">
        <v>2567</v>
      </c>
      <c r="G182" s="187">
        <v>0</v>
      </c>
      <c r="H182" s="187">
        <f t="shared" si="5"/>
        <v>2567</v>
      </c>
      <c r="I182" s="188">
        <f t="shared" si="6"/>
        <v>2683869.6899999995</v>
      </c>
      <c r="J182" s="189">
        <f>+MONTH(Tabla1[[#This Row],[Fechas]])</f>
        <v>5</v>
      </c>
    </row>
    <row r="183" spans="1:10" x14ac:dyDescent="0.25">
      <c r="A183" s="117">
        <v>44335</v>
      </c>
      <c r="B183" s="2" t="s">
        <v>1376</v>
      </c>
      <c r="C183" s="2" t="s">
        <v>1830</v>
      </c>
      <c r="D183" s="36"/>
      <c r="E183" s="2" t="s">
        <v>1377</v>
      </c>
      <c r="F183" s="187">
        <v>1104</v>
      </c>
      <c r="G183" s="187">
        <v>0</v>
      </c>
      <c r="H183" s="187">
        <f t="shared" si="5"/>
        <v>1104</v>
      </c>
      <c r="I183" s="188">
        <f t="shared" si="6"/>
        <v>2684973.6899999995</v>
      </c>
      <c r="J183" s="189">
        <f>+MONTH(Tabla1[[#This Row],[Fechas]])</f>
        <v>5</v>
      </c>
    </row>
    <row r="184" spans="1:10" x14ac:dyDescent="0.25">
      <c r="A184" s="117">
        <v>44336</v>
      </c>
      <c r="B184" s="2" t="s">
        <v>1826</v>
      </c>
      <c r="C184" s="2" t="s">
        <v>1831</v>
      </c>
      <c r="D184" s="36"/>
      <c r="E184" s="2" t="s">
        <v>1377</v>
      </c>
      <c r="F184" s="187">
        <v>510</v>
      </c>
      <c r="G184" s="187">
        <v>0</v>
      </c>
      <c r="H184" s="187">
        <f t="shared" si="5"/>
        <v>510</v>
      </c>
      <c r="I184" s="188">
        <f t="shared" si="6"/>
        <v>2685483.6899999995</v>
      </c>
      <c r="J184" s="189">
        <f>+MONTH(Tabla1[[#This Row],[Fechas]])</f>
        <v>5</v>
      </c>
    </row>
    <row r="185" spans="1:10" x14ac:dyDescent="0.25">
      <c r="A185" s="117">
        <v>44336</v>
      </c>
      <c r="B185" s="2" t="s">
        <v>248</v>
      </c>
      <c r="C185" s="2" t="s">
        <v>1832</v>
      </c>
      <c r="D185" s="4"/>
      <c r="E185" s="2" t="s">
        <v>1377</v>
      </c>
      <c r="F185" s="4">
        <v>5088</v>
      </c>
      <c r="G185" s="187">
        <v>0</v>
      </c>
      <c r="H185" s="187">
        <f t="shared" si="5"/>
        <v>5088</v>
      </c>
      <c r="I185" s="188">
        <f t="shared" si="6"/>
        <v>2690571.6899999995</v>
      </c>
      <c r="J185" s="189">
        <f>+MONTH(Tabla1[[#This Row],[Fechas]])</f>
        <v>5</v>
      </c>
    </row>
    <row r="186" spans="1:10" x14ac:dyDescent="0.25">
      <c r="A186" s="117">
        <v>44336</v>
      </c>
      <c r="B186" s="2" t="s">
        <v>248</v>
      </c>
      <c r="C186" s="2" t="s">
        <v>1833</v>
      </c>
      <c r="D186" s="36"/>
      <c r="E186" s="2" t="s">
        <v>1377</v>
      </c>
      <c r="F186" s="187">
        <v>4848</v>
      </c>
      <c r="G186" s="187">
        <v>0</v>
      </c>
      <c r="H186" s="187">
        <f t="shared" si="5"/>
        <v>4848</v>
      </c>
      <c r="I186" s="188">
        <f t="shared" si="6"/>
        <v>2695419.6899999995</v>
      </c>
      <c r="J186" s="189">
        <f>+MONTH(Tabla1[[#This Row],[Fechas]])</f>
        <v>5</v>
      </c>
    </row>
    <row r="187" spans="1:10" x14ac:dyDescent="0.25">
      <c r="A187" s="117">
        <v>44337</v>
      </c>
      <c r="B187" s="2" t="s">
        <v>356</v>
      </c>
      <c r="C187" s="2" t="s">
        <v>1834</v>
      </c>
      <c r="D187" s="4"/>
      <c r="E187" s="2" t="s">
        <v>1367</v>
      </c>
      <c r="F187" s="4">
        <v>450</v>
      </c>
      <c r="G187" s="187">
        <v>0</v>
      </c>
      <c r="H187" s="187">
        <f t="shared" si="5"/>
        <v>450</v>
      </c>
      <c r="I187" s="188">
        <f t="shared" si="6"/>
        <v>2695869.6899999995</v>
      </c>
      <c r="J187" s="189">
        <f>+MONTH(Tabla1[[#This Row],[Fechas]])</f>
        <v>5</v>
      </c>
    </row>
    <row r="188" spans="1:10" x14ac:dyDescent="0.25">
      <c r="A188" s="117">
        <v>44342</v>
      </c>
      <c r="B188" s="2" t="s">
        <v>1446</v>
      </c>
      <c r="C188" s="17" t="s">
        <v>1836</v>
      </c>
      <c r="D188" s="9"/>
      <c r="E188" s="2" t="s">
        <v>1387</v>
      </c>
      <c r="F188" s="9">
        <v>32238</v>
      </c>
      <c r="G188" s="187">
        <v>0</v>
      </c>
      <c r="H188" s="187">
        <f t="shared" si="5"/>
        <v>32238</v>
      </c>
      <c r="I188" s="188">
        <f t="shared" si="6"/>
        <v>2728107.6899999995</v>
      </c>
      <c r="J188" s="189">
        <f>+MONTH(Tabla1[[#This Row],[Fechas]])</f>
        <v>5</v>
      </c>
    </row>
    <row r="189" spans="1:10" x14ac:dyDescent="0.25">
      <c r="A189" s="117">
        <v>44344</v>
      </c>
      <c r="B189" s="2" t="s">
        <v>1412</v>
      </c>
      <c r="C189" s="2" t="s">
        <v>1839</v>
      </c>
      <c r="D189" s="36"/>
      <c r="E189" s="2" t="s">
        <v>1387</v>
      </c>
      <c r="F189" s="187">
        <v>5000</v>
      </c>
      <c r="G189" s="187">
        <v>0</v>
      </c>
      <c r="H189" s="187">
        <f t="shared" si="5"/>
        <v>5000</v>
      </c>
      <c r="I189" s="188">
        <f t="shared" si="6"/>
        <v>2733107.6899999995</v>
      </c>
      <c r="J189" s="189">
        <f>+MONTH(Tabla1[[#This Row],[Fechas]])</f>
        <v>5</v>
      </c>
    </row>
    <row r="190" spans="1:10" x14ac:dyDescent="0.25">
      <c r="A190" s="117">
        <v>44337</v>
      </c>
      <c r="B190" s="2" t="s">
        <v>1446</v>
      </c>
      <c r="C190" s="17" t="s">
        <v>1838</v>
      </c>
      <c r="D190" s="9"/>
      <c r="E190" s="2" t="s">
        <v>1387</v>
      </c>
      <c r="F190" s="9">
        <v>-12529</v>
      </c>
      <c r="G190" s="187">
        <v>0</v>
      </c>
      <c r="H190" s="187">
        <f t="shared" si="5"/>
        <v>-12529</v>
      </c>
      <c r="I190" s="188">
        <f t="shared" si="6"/>
        <v>2720578.6899999995</v>
      </c>
      <c r="J190" s="189">
        <f>+MONTH(Tabla1[[#This Row],[Fechas]])</f>
        <v>5</v>
      </c>
    </row>
    <row r="191" spans="1:10" x14ac:dyDescent="0.25">
      <c r="A191" s="117">
        <v>44344</v>
      </c>
      <c r="B191" s="2" t="s">
        <v>1446</v>
      </c>
      <c r="C191" s="17" t="s">
        <v>1840</v>
      </c>
      <c r="D191" s="9"/>
      <c r="E191" s="2" t="s">
        <v>1387</v>
      </c>
      <c r="F191" s="9">
        <v>23375</v>
      </c>
      <c r="G191" s="187"/>
      <c r="H191" s="187">
        <f t="shared" si="5"/>
        <v>23375</v>
      </c>
      <c r="I191" s="188">
        <f t="shared" si="6"/>
        <v>2743953.6899999995</v>
      </c>
      <c r="J191" s="189">
        <f>+MONTH(Tabla1[[#This Row],[Fechas]])</f>
        <v>5</v>
      </c>
    </row>
    <row r="192" spans="1:10" x14ac:dyDescent="0.25">
      <c r="A192" s="117">
        <v>44344</v>
      </c>
      <c r="B192" s="2" t="s">
        <v>1446</v>
      </c>
      <c r="C192" s="17" t="s">
        <v>1841</v>
      </c>
      <c r="D192" s="9"/>
      <c r="E192" s="2" t="s">
        <v>1387</v>
      </c>
      <c r="F192" s="9">
        <v>1547</v>
      </c>
      <c r="G192" s="187"/>
      <c r="H192" s="187">
        <f t="shared" si="5"/>
        <v>1547</v>
      </c>
      <c r="I192" s="188">
        <f t="shared" si="6"/>
        <v>2745500.6899999995</v>
      </c>
      <c r="J192" s="189">
        <f>+MONTH(Tabla1[[#This Row],[Fechas]])</f>
        <v>5</v>
      </c>
    </row>
    <row r="193" spans="1:10" x14ac:dyDescent="0.25">
      <c r="A193" s="117">
        <v>44338</v>
      </c>
      <c r="B193" s="69" t="s">
        <v>670</v>
      </c>
      <c r="C193" s="2" t="s">
        <v>1842</v>
      </c>
      <c r="D193" s="4"/>
      <c r="E193" s="2" t="s">
        <v>1387</v>
      </c>
      <c r="F193" s="4">
        <v>3822.3</v>
      </c>
      <c r="G193" s="187"/>
      <c r="H193" s="187">
        <f t="shared" si="5"/>
        <v>3822.3</v>
      </c>
      <c r="I193" s="188">
        <f t="shared" si="6"/>
        <v>2749322.9899999993</v>
      </c>
      <c r="J193" s="189">
        <f>+MONTH(Tabla1[[#This Row],[Fechas]])</f>
        <v>5</v>
      </c>
    </row>
    <row r="194" spans="1:10" x14ac:dyDescent="0.25">
      <c r="A194" s="117">
        <v>44345</v>
      </c>
      <c r="B194" s="2" t="s">
        <v>1798</v>
      </c>
      <c r="C194" s="2" t="s">
        <v>1843</v>
      </c>
      <c r="D194" s="36"/>
      <c r="E194" s="2" t="s">
        <v>1387</v>
      </c>
      <c r="F194" s="187">
        <v>24580</v>
      </c>
      <c r="G194" s="187"/>
      <c r="H194" s="187">
        <f t="shared" si="5"/>
        <v>24580</v>
      </c>
      <c r="I194" s="188">
        <f t="shared" si="6"/>
        <v>2773902.9899999993</v>
      </c>
      <c r="J194" s="189">
        <f>+MONTH(Tabla1[[#This Row],[Fechas]])</f>
        <v>5</v>
      </c>
    </row>
    <row r="195" spans="1:10" x14ac:dyDescent="0.25">
      <c r="A195" s="117">
        <v>44347</v>
      </c>
      <c r="B195" s="2" t="s">
        <v>668</v>
      </c>
      <c r="C195" s="2" t="s">
        <v>1845</v>
      </c>
      <c r="D195" s="36"/>
      <c r="E195" s="2" t="s">
        <v>1387</v>
      </c>
      <c r="F195" s="187">
        <v>-14120</v>
      </c>
      <c r="G195" s="187">
        <v>0</v>
      </c>
      <c r="H195" s="187">
        <f t="shared" si="5"/>
        <v>-14120</v>
      </c>
      <c r="I195" s="188">
        <f t="shared" si="6"/>
        <v>2759782.9899999993</v>
      </c>
      <c r="J195" s="189">
        <f>+MONTH(Tabla1[[#This Row],[Fechas]])</f>
        <v>5</v>
      </c>
    </row>
    <row r="196" spans="1:10" x14ac:dyDescent="0.25">
      <c r="A196" s="117">
        <v>44347</v>
      </c>
      <c r="B196" s="2" t="s">
        <v>668</v>
      </c>
      <c r="C196" s="2" t="s">
        <v>1849</v>
      </c>
      <c r="D196" s="36"/>
      <c r="E196" s="2" t="s">
        <v>1387</v>
      </c>
      <c r="F196" s="187">
        <v>1580</v>
      </c>
      <c r="G196" s="187">
        <v>0</v>
      </c>
      <c r="H196" s="187">
        <f t="shared" si="5"/>
        <v>1580</v>
      </c>
      <c r="I196" s="188">
        <f t="shared" si="6"/>
        <v>2761362.9899999993</v>
      </c>
      <c r="J196" s="189">
        <f>+MONTH(Tabla1[[#This Row],[Fechas]])</f>
        <v>5</v>
      </c>
    </row>
    <row r="197" spans="1:10" x14ac:dyDescent="0.25">
      <c r="A197" s="117">
        <v>44342</v>
      </c>
      <c r="B197" s="2" t="s">
        <v>356</v>
      </c>
      <c r="C197" s="2" t="s">
        <v>1850</v>
      </c>
      <c r="D197" s="36"/>
      <c r="E197" s="2" t="s">
        <v>1367</v>
      </c>
      <c r="F197" s="187">
        <v>320</v>
      </c>
      <c r="G197" s="187">
        <v>0</v>
      </c>
      <c r="H197" s="187">
        <f t="shared" si="5"/>
        <v>320</v>
      </c>
      <c r="I197" s="188">
        <f t="shared" si="6"/>
        <v>2761682.9899999993</v>
      </c>
      <c r="J197" s="189">
        <f>+MONTH(Tabla1[[#This Row],[Fechas]])</f>
        <v>5</v>
      </c>
    </row>
    <row r="198" spans="1:10" x14ac:dyDescent="0.25">
      <c r="A198" s="117">
        <v>44343</v>
      </c>
      <c r="B198" s="2" t="s">
        <v>1376</v>
      </c>
      <c r="C198" s="2" t="s">
        <v>1851</v>
      </c>
      <c r="D198" s="4"/>
      <c r="E198" s="2" t="s">
        <v>1367</v>
      </c>
      <c r="F198" s="4">
        <v>288</v>
      </c>
      <c r="G198" s="187"/>
      <c r="H198" s="187">
        <f t="shared" si="5"/>
        <v>288</v>
      </c>
      <c r="I198" s="188">
        <f t="shared" si="6"/>
        <v>2761970.9899999993</v>
      </c>
      <c r="J198" s="189">
        <f>+MONTH(Tabla1[[#This Row],[Fechas]])</f>
        <v>5</v>
      </c>
    </row>
    <row r="199" spans="1:10" x14ac:dyDescent="0.25">
      <c r="A199" s="117">
        <v>44344</v>
      </c>
      <c r="B199" s="2" t="s">
        <v>356</v>
      </c>
      <c r="C199" s="2" t="s">
        <v>1852</v>
      </c>
      <c r="D199" s="4"/>
      <c r="E199" s="2" t="s">
        <v>1367</v>
      </c>
      <c r="F199" s="4">
        <v>950</v>
      </c>
      <c r="G199" s="187"/>
      <c r="H199" s="187">
        <f t="shared" ref="H199:H262" si="7">+F199+G199</f>
        <v>950</v>
      </c>
      <c r="I199" s="188">
        <f t="shared" ref="I199:I262" si="8">+I198+H199</f>
        <v>2762920.9899999993</v>
      </c>
      <c r="J199" s="189">
        <f>+MONTH(Tabla1[[#This Row],[Fechas]])</f>
        <v>5</v>
      </c>
    </row>
    <row r="200" spans="1:10" x14ac:dyDescent="0.25">
      <c r="A200" s="141">
        <v>44347</v>
      </c>
      <c r="B200" s="69" t="s">
        <v>299</v>
      </c>
      <c r="C200" s="69" t="s">
        <v>1853</v>
      </c>
      <c r="D200" s="140"/>
      <c r="E200" s="69" t="s">
        <v>1377</v>
      </c>
      <c r="F200" s="190">
        <v>3400</v>
      </c>
      <c r="G200" s="190">
        <v>0</v>
      </c>
      <c r="H200" s="190">
        <f t="shared" si="7"/>
        <v>3400</v>
      </c>
      <c r="I200" s="191">
        <f t="shared" si="8"/>
        <v>2766320.9899999993</v>
      </c>
      <c r="J200" s="192">
        <f>+MONTH(Tabla1[[#This Row],[Fechas]])</f>
        <v>5</v>
      </c>
    </row>
    <row r="201" spans="1:10" x14ac:dyDescent="0.25">
      <c r="A201" s="117">
        <v>44347</v>
      </c>
      <c r="B201" s="2" t="s">
        <v>356</v>
      </c>
      <c r="C201" s="2" t="s">
        <v>1854</v>
      </c>
      <c r="D201" s="36"/>
      <c r="E201" s="2" t="s">
        <v>1377</v>
      </c>
      <c r="F201" s="187">
        <v>-550</v>
      </c>
      <c r="G201" s="187">
        <v>0</v>
      </c>
      <c r="H201" s="187">
        <f t="shared" si="7"/>
        <v>-550</v>
      </c>
      <c r="I201" s="188">
        <f t="shared" si="8"/>
        <v>2765770.9899999993</v>
      </c>
      <c r="J201" s="189">
        <f>+MONTH(Tabla1[[#This Row],[Fechas]])</f>
        <v>5</v>
      </c>
    </row>
    <row r="202" spans="1:10" x14ac:dyDescent="0.25">
      <c r="A202" s="117">
        <v>44347</v>
      </c>
      <c r="B202" s="2" t="s">
        <v>624</v>
      </c>
      <c r="C202" s="2" t="s">
        <v>1855</v>
      </c>
      <c r="D202" s="36"/>
      <c r="E202" s="2" t="s">
        <v>1387</v>
      </c>
      <c r="F202" s="187">
        <v>132780</v>
      </c>
      <c r="G202" s="187">
        <v>-100793</v>
      </c>
      <c r="H202" s="187">
        <f t="shared" si="7"/>
        <v>31987</v>
      </c>
      <c r="I202" s="188">
        <f t="shared" si="8"/>
        <v>2797757.9899999993</v>
      </c>
      <c r="J202" s="189">
        <f>+MONTH(Tabla1[[#This Row],[Fechas]])</f>
        <v>5</v>
      </c>
    </row>
    <row r="203" spans="1:10" x14ac:dyDescent="0.25">
      <c r="A203" s="117">
        <v>44347</v>
      </c>
      <c r="B203" s="2" t="s">
        <v>624</v>
      </c>
      <c r="C203" s="2" t="s">
        <v>1857</v>
      </c>
      <c r="D203" s="36"/>
      <c r="E203" s="2" t="s">
        <v>1387</v>
      </c>
      <c r="F203" s="187">
        <v>7920</v>
      </c>
      <c r="G203" s="187">
        <v>0</v>
      </c>
      <c r="H203" s="187">
        <f t="shared" si="7"/>
        <v>7920</v>
      </c>
      <c r="I203" s="188">
        <f t="shared" si="8"/>
        <v>2805677.9899999993</v>
      </c>
      <c r="J203" s="189">
        <f>+MONTH(Tabla1[[#This Row],[Fechas]])</f>
        <v>5</v>
      </c>
    </row>
    <row r="204" spans="1:10" x14ac:dyDescent="0.25">
      <c r="A204" s="117">
        <v>44347</v>
      </c>
      <c r="B204" s="2" t="s">
        <v>624</v>
      </c>
      <c r="C204" s="2" t="s">
        <v>1858</v>
      </c>
      <c r="D204" s="36"/>
      <c r="E204" s="2" t="s">
        <v>1387</v>
      </c>
      <c r="F204" s="187">
        <v>3580</v>
      </c>
      <c r="G204" s="187">
        <v>0</v>
      </c>
      <c r="H204" s="187">
        <f t="shared" si="7"/>
        <v>3580</v>
      </c>
      <c r="I204" s="188">
        <f t="shared" si="8"/>
        <v>2809257.9899999993</v>
      </c>
      <c r="J204" s="189">
        <f>+MONTH(Tabla1[[#This Row],[Fechas]])</f>
        <v>5</v>
      </c>
    </row>
    <row r="205" spans="1:10" x14ac:dyDescent="0.25">
      <c r="A205" s="117">
        <v>44347</v>
      </c>
      <c r="B205" s="2" t="s">
        <v>624</v>
      </c>
      <c r="C205" s="2" t="s">
        <v>1860</v>
      </c>
      <c r="D205" s="36"/>
      <c r="E205" s="2" t="s">
        <v>1387</v>
      </c>
      <c r="F205" s="187">
        <v>26540</v>
      </c>
      <c r="G205" s="187">
        <v>0</v>
      </c>
      <c r="H205" s="187">
        <f t="shared" si="7"/>
        <v>26540</v>
      </c>
      <c r="I205" s="188">
        <f t="shared" si="8"/>
        <v>2835797.9899999993</v>
      </c>
      <c r="J205" s="189">
        <f>+MONTH(Tabla1[[#This Row],[Fechas]])</f>
        <v>5</v>
      </c>
    </row>
    <row r="206" spans="1:10" x14ac:dyDescent="0.25">
      <c r="A206" s="117">
        <v>44347</v>
      </c>
      <c r="B206" s="2" t="s">
        <v>668</v>
      </c>
      <c r="C206" s="2" t="s">
        <v>1861</v>
      </c>
      <c r="D206" s="36"/>
      <c r="E206" s="2" t="s">
        <v>1387</v>
      </c>
      <c r="F206" s="187">
        <v>43740</v>
      </c>
      <c r="G206" s="187"/>
      <c r="H206" s="187">
        <f t="shared" si="7"/>
        <v>43740</v>
      </c>
      <c r="I206" s="188">
        <f t="shared" si="8"/>
        <v>2879537.9899999993</v>
      </c>
      <c r="J206" s="189">
        <f>+MONTH(Tabla1[[#This Row],[Fechas]])</f>
        <v>5</v>
      </c>
    </row>
    <row r="207" spans="1:10" x14ac:dyDescent="0.25">
      <c r="A207" s="117">
        <v>44347</v>
      </c>
      <c r="B207" s="2" t="s">
        <v>668</v>
      </c>
      <c r="C207" s="2" t="s">
        <v>1862</v>
      </c>
      <c r="D207" s="36"/>
      <c r="E207" s="2" t="s">
        <v>1387</v>
      </c>
      <c r="F207" s="187">
        <v>5150</v>
      </c>
      <c r="G207" s="187">
        <v>0</v>
      </c>
      <c r="H207" s="187">
        <f t="shared" si="7"/>
        <v>5150</v>
      </c>
      <c r="I207" s="188">
        <f t="shared" si="8"/>
        <v>2884687.9899999993</v>
      </c>
      <c r="J207" s="189">
        <f>+MONTH(Tabla1[[#This Row],[Fechas]])</f>
        <v>5</v>
      </c>
    </row>
    <row r="208" spans="1:10" x14ac:dyDescent="0.25">
      <c r="A208" s="117">
        <v>44342</v>
      </c>
      <c r="B208" s="2" t="s">
        <v>252</v>
      </c>
      <c r="C208" s="2" t="s">
        <v>1863</v>
      </c>
      <c r="D208" s="4"/>
      <c r="E208" s="2" t="s">
        <v>1387</v>
      </c>
      <c r="F208" s="187">
        <v>-2880</v>
      </c>
      <c r="G208" s="187">
        <v>0</v>
      </c>
      <c r="H208" s="187">
        <f t="shared" si="7"/>
        <v>-2880</v>
      </c>
      <c r="I208" s="188">
        <f t="shared" si="8"/>
        <v>2881807.9899999993</v>
      </c>
      <c r="J208" s="189">
        <f>+MONTH(Tabla1[[#This Row],[Fechas]])</f>
        <v>5</v>
      </c>
    </row>
    <row r="209" spans="1:10" x14ac:dyDescent="0.25">
      <c r="A209" s="117">
        <v>44349</v>
      </c>
      <c r="B209" s="2" t="s">
        <v>1559</v>
      </c>
      <c r="C209" s="2" t="s">
        <v>1866</v>
      </c>
      <c r="D209" s="36"/>
      <c r="E209" s="2" t="s">
        <v>1387</v>
      </c>
      <c r="F209" s="187">
        <v>28200</v>
      </c>
      <c r="G209" s="187">
        <v>0</v>
      </c>
      <c r="H209" s="187">
        <f t="shared" si="7"/>
        <v>28200</v>
      </c>
      <c r="I209" s="188">
        <f t="shared" si="8"/>
        <v>2910007.9899999993</v>
      </c>
      <c r="J209" s="189">
        <f>+MONTH(Tabla1[[#This Row],[Fechas]])</f>
        <v>6</v>
      </c>
    </row>
    <row r="210" spans="1:10" x14ac:dyDescent="0.25">
      <c r="A210" s="117">
        <v>44348</v>
      </c>
      <c r="B210" s="2" t="s">
        <v>624</v>
      </c>
      <c r="C210" s="2" t="s">
        <v>1867</v>
      </c>
      <c r="D210" s="4"/>
      <c r="E210" s="2" t="s">
        <v>1387</v>
      </c>
      <c r="F210" s="4">
        <v>-64340</v>
      </c>
      <c r="G210" s="187"/>
      <c r="H210" s="187">
        <f t="shared" si="7"/>
        <v>-64340</v>
      </c>
      <c r="I210" s="188">
        <f t="shared" si="8"/>
        <v>2845667.9899999993</v>
      </c>
      <c r="J210" s="189">
        <f>+MONTH(Tabla1[[#This Row],[Fechas]])</f>
        <v>6</v>
      </c>
    </row>
    <row r="211" spans="1:10" x14ac:dyDescent="0.25">
      <c r="A211" s="117">
        <v>44348</v>
      </c>
      <c r="B211" s="2" t="s">
        <v>624</v>
      </c>
      <c r="C211" s="2" t="s">
        <v>1868</v>
      </c>
      <c r="D211" s="4"/>
      <c r="E211" s="2" t="s">
        <v>1387</v>
      </c>
      <c r="F211" s="4">
        <v>5680</v>
      </c>
      <c r="G211" s="187"/>
      <c r="H211" s="187">
        <f t="shared" si="7"/>
        <v>5680</v>
      </c>
      <c r="I211" s="188">
        <f t="shared" si="8"/>
        <v>2851347.9899999993</v>
      </c>
      <c r="J211" s="189">
        <f>+MONTH(Tabla1[[#This Row],[Fechas]])</f>
        <v>6</v>
      </c>
    </row>
    <row r="212" spans="1:10" x14ac:dyDescent="0.25">
      <c r="A212" s="117">
        <v>44350</v>
      </c>
      <c r="B212" s="2" t="s">
        <v>1798</v>
      </c>
      <c r="C212" s="2" t="s">
        <v>1869</v>
      </c>
      <c r="D212" s="36"/>
      <c r="E212" s="2" t="s">
        <v>1387</v>
      </c>
      <c r="F212" s="187">
        <v>41590</v>
      </c>
      <c r="G212" s="187">
        <v>0</v>
      </c>
      <c r="H212" s="187">
        <f t="shared" si="7"/>
        <v>41590</v>
      </c>
      <c r="I212" s="188">
        <f t="shared" si="8"/>
        <v>2892937.9899999993</v>
      </c>
      <c r="J212" s="189">
        <f>+MONTH(Tabla1[[#This Row],[Fechas]])</f>
        <v>6</v>
      </c>
    </row>
    <row r="213" spans="1:10" x14ac:dyDescent="0.25">
      <c r="A213" s="117">
        <v>44349</v>
      </c>
      <c r="B213" s="2" t="s">
        <v>624</v>
      </c>
      <c r="C213" s="2" t="s">
        <v>1870</v>
      </c>
      <c r="D213" s="36"/>
      <c r="E213" s="2" t="s">
        <v>1387</v>
      </c>
      <c r="F213" s="187">
        <v>12360</v>
      </c>
      <c r="G213" s="187">
        <v>0</v>
      </c>
      <c r="H213" s="187">
        <f t="shared" si="7"/>
        <v>12360</v>
      </c>
      <c r="I213" s="188">
        <f t="shared" si="8"/>
        <v>2905297.9899999993</v>
      </c>
      <c r="J213" s="189">
        <f>+MONTH(Tabla1[[#This Row],[Fechas]])</f>
        <v>6</v>
      </c>
    </row>
    <row r="214" spans="1:10" x14ac:dyDescent="0.25">
      <c r="A214" s="117">
        <v>44350</v>
      </c>
      <c r="B214" s="2" t="s">
        <v>1546</v>
      </c>
      <c r="C214" s="2" t="s">
        <v>1872</v>
      </c>
      <c r="D214" s="36"/>
      <c r="E214" s="2" t="s">
        <v>1387</v>
      </c>
      <c r="F214" s="187">
        <v>95504.88</v>
      </c>
      <c r="G214" s="187">
        <v>-37250</v>
      </c>
      <c r="H214" s="187">
        <f t="shared" si="7"/>
        <v>58254.880000000005</v>
      </c>
      <c r="I214" s="188">
        <f t="shared" si="8"/>
        <v>2963552.8699999992</v>
      </c>
      <c r="J214" s="189">
        <f>+MONTH(Tabla1[[#This Row],[Fechas]])</f>
        <v>6</v>
      </c>
    </row>
    <row r="215" spans="1:10" x14ac:dyDescent="0.25">
      <c r="A215" s="117">
        <v>44350</v>
      </c>
      <c r="B215" s="2" t="s">
        <v>52</v>
      </c>
      <c r="C215" s="2" t="s">
        <v>1873</v>
      </c>
      <c r="D215" s="36"/>
      <c r="E215" s="2" t="s">
        <v>1387</v>
      </c>
      <c r="F215" s="187">
        <v>-31150</v>
      </c>
      <c r="G215" s="187">
        <v>0</v>
      </c>
      <c r="H215" s="187">
        <f t="shared" si="7"/>
        <v>-31150</v>
      </c>
      <c r="I215" s="188">
        <f t="shared" si="8"/>
        <v>2932402.8699999992</v>
      </c>
      <c r="J215" s="189">
        <f>+MONTH(Tabla1[[#This Row],[Fechas]])</f>
        <v>6</v>
      </c>
    </row>
    <row r="216" spans="1:10" x14ac:dyDescent="0.25">
      <c r="A216" s="117">
        <v>44350</v>
      </c>
      <c r="B216" s="2" t="s">
        <v>52</v>
      </c>
      <c r="C216" s="2" t="s">
        <v>1874</v>
      </c>
      <c r="D216" s="36"/>
      <c r="E216" s="2" t="s">
        <v>1387</v>
      </c>
      <c r="F216" s="187">
        <v>56410</v>
      </c>
      <c r="G216" s="187">
        <v>0</v>
      </c>
      <c r="H216" s="187">
        <f t="shared" si="7"/>
        <v>56410</v>
      </c>
      <c r="I216" s="188">
        <f t="shared" si="8"/>
        <v>2988812.8699999992</v>
      </c>
      <c r="J216" s="189">
        <f>+MONTH(Tabla1[[#This Row],[Fechas]])</f>
        <v>6</v>
      </c>
    </row>
    <row r="217" spans="1:10" x14ac:dyDescent="0.25">
      <c r="A217" s="117">
        <v>44350</v>
      </c>
      <c r="B217" s="2" t="s">
        <v>1879</v>
      </c>
      <c r="C217" s="2" t="s">
        <v>1878</v>
      </c>
      <c r="D217" s="4"/>
      <c r="E217" s="2" t="s">
        <v>1387</v>
      </c>
      <c r="F217" s="4">
        <v>43490</v>
      </c>
      <c r="G217" s="187"/>
      <c r="H217" s="187">
        <f t="shared" si="7"/>
        <v>43490</v>
      </c>
      <c r="I217" s="188">
        <f t="shared" si="8"/>
        <v>3032302.8699999992</v>
      </c>
      <c r="J217" s="189">
        <f>+MONTH(Tabla1[[#This Row],[Fechas]])</f>
        <v>6</v>
      </c>
    </row>
    <row r="218" spans="1:10" x14ac:dyDescent="0.25">
      <c r="A218" s="117">
        <v>44348</v>
      </c>
      <c r="B218" s="2" t="s">
        <v>356</v>
      </c>
      <c r="C218" s="2" t="s">
        <v>1881</v>
      </c>
      <c r="D218" s="4"/>
      <c r="E218" s="2" t="s">
        <v>1367</v>
      </c>
      <c r="F218" s="4">
        <v>180</v>
      </c>
      <c r="G218" s="187"/>
      <c r="H218" s="187">
        <f t="shared" si="7"/>
        <v>180</v>
      </c>
      <c r="I218" s="188">
        <f t="shared" si="8"/>
        <v>3032482.8699999992</v>
      </c>
      <c r="J218" s="189">
        <f>+MONTH(Tabla1[[#This Row],[Fechas]])</f>
        <v>6</v>
      </c>
    </row>
    <row r="219" spans="1:10" x14ac:dyDescent="0.25">
      <c r="A219" s="117">
        <v>44348</v>
      </c>
      <c r="B219" s="2" t="s">
        <v>294</v>
      </c>
      <c r="C219" s="2" t="s">
        <v>1882</v>
      </c>
      <c r="D219" s="36"/>
      <c r="E219" s="2" t="s">
        <v>1377</v>
      </c>
      <c r="F219" s="187">
        <v>1488</v>
      </c>
      <c r="G219" s="187">
        <v>0</v>
      </c>
      <c r="H219" s="187">
        <f t="shared" si="7"/>
        <v>1488</v>
      </c>
      <c r="I219" s="188">
        <f t="shared" si="8"/>
        <v>3033970.8699999992</v>
      </c>
      <c r="J219" s="189">
        <f>+MONTH(Tabla1[[#This Row],[Fechas]])</f>
        <v>6</v>
      </c>
    </row>
    <row r="220" spans="1:10" x14ac:dyDescent="0.25">
      <c r="A220" s="141">
        <v>44349</v>
      </c>
      <c r="B220" s="69" t="s">
        <v>294</v>
      </c>
      <c r="C220" s="2" t="s">
        <v>1883</v>
      </c>
      <c r="D220" s="4"/>
      <c r="E220" s="69" t="s">
        <v>1377</v>
      </c>
      <c r="F220" s="4">
        <v>1824</v>
      </c>
      <c r="G220" s="190"/>
      <c r="H220" s="190">
        <f t="shared" si="7"/>
        <v>1824</v>
      </c>
      <c r="I220" s="191">
        <f t="shared" si="8"/>
        <v>3035794.8699999992</v>
      </c>
      <c r="J220" s="192">
        <f>+MONTH(Tabla1[[#This Row],[Fechas]])</f>
        <v>6</v>
      </c>
    </row>
    <row r="221" spans="1:10" x14ac:dyDescent="0.25">
      <c r="A221" s="117">
        <v>44350</v>
      </c>
      <c r="B221" s="2" t="s">
        <v>356</v>
      </c>
      <c r="C221" s="2" t="s">
        <v>1884</v>
      </c>
      <c r="D221" s="36"/>
      <c r="E221" s="2" t="s">
        <v>1367</v>
      </c>
      <c r="F221" s="187">
        <v>450</v>
      </c>
      <c r="G221" s="187">
        <v>0</v>
      </c>
      <c r="H221" s="187">
        <f t="shared" si="7"/>
        <v>450</v>
      </c>
      <c r="I221" s="188">
        <f t="shared" si="8"/>
        <v>3036244.8699999992</v>
      </c>
      <c r="J221" s="189">
        <f>+MONTH(Tabla1[[#This Row],[Fechas]])</f>
        <v>6</v>
      </c>
    </row>
    <row r="222" spans="1:10" x14ac:dyDescent="0.25">
      <c r="A222" s="5">
        <v>44350</v>
      </c>
      <c r="B222" s="5" t="s">
        <v>299</v>
      </c>
      <c r="C222" s="2" t="s">
        <v>1885</v>
      </c>
      <c r="D222" s="4"/>
      <c r="E222" s="69" t="s">
        <v>1377</v>
      </c>
      <c r="F222" s="4">
        <v>2622</v>
      </c>
      <c r="G222" s="187">
        <v>0</v>
      </c>
      <c r="H222" s="187">
        <f t="shared" si="7"/>
        <v>2622</v>
      </c>
      <c r="I222" s="188">
        <f t="shared" si="8"/>
        <v>3038866.8699999992</v>
      </c>
      <c r="J222" s="189">
        <f>+MONTH(Tabla1[[#This Row],[Fechas]])</f>
        <v>6</v>
      </c>
    </row>
    <row r="223" spans="1:10" x14ac:dyDescent="0.25">
      <c r="A223" s="117">
        <v>44352</v>
      </c>
      <c r="B223" s="69" t="s">
        <v>670</v>
      </c>
      <c r="C223" s="2" t="s">
        <v>1887</v>
      </c>
      <c r="D223" s="36"/>
      <c r="E223" s="69" t="s">
        <v>1387</v>
      </c>
      <c r="F223" s="187">
        <v>6520</v>
      </c>
      <c r="G223" s="187">
        <v>0</v>
      </c>
      <c r="H223" s="187">
        <f t="shared" si="7"/>
        <v>6520</v>
      </c>
      <c r="I223" s="188">
        <f t="shared" si="8"/>
        <v>3045386.8699999992</v>
      </c>
      <c r="J223" s="189">
        <f>+MONTH(Tabla1[[#This Row],[Fechas]])</f>
        <v>6</v>
      </c>
    </row>
    <row r="224" spans="1:10" x14ac:dyDescent="0.25">
      <c r="A224" s="5">
        <v>44349</v>
      </c>
      <c r="B224" s="5" t="s">
        <v>624</v>
      </c>
      <c r="C224" s="2" t="s">
        <v>1888</v>
      </c>
      <c r="D224" s="4"/>
      <c r="E224" s="2" t="s">
        <v>1387</v>
      </c>
      <c r="F224" s="4">
        <v>31930</v>
      </c>
      <c r="G224" s="187">
        <v>0</v>
      </c>
      <c r="H224" s="187">
        <f t="shared" si="7"/>
        <v>31930</v>
      </c>
      <c r="I224" s="188">
        <f t="shared" si="8"/>
        <v>3077316.8699999992</v>
      </c>
      <c r="J224" s="189">
        <f>+MONTH(Tabla1[[#This Row],[Fechas]])</f>
        <v>6</v>
      </c>
    </row>
    <row r="225" spans="1:10" x14ac:dyDescent="0.25">
      <c r="A225" s="5">
        <v>44349</v>
      </c>
      <c r="B225" s="5" t="s">
        <v>624</v>
      </c>
      <c r="C225" s="2" t="s">
        <v>1889</v>
      </c>
      <c r="D225" s="4"/>
      <c r="E225" s="2" t="s">
        <v>1387</v>
      </c>
      <c r="F225" s="4">
        <v>23640</v>
      </c>
      <c r="G225" s="187">
        <v>0</v>
      </c>
      <c r="H225" s="187">
        <f t="shared" si="7"/>
        <v>23640</v>
      </c>
      <c r="I225" s="188">
        <f t="shared" si="8"/>
        <v>3100956.8699999992</v>
      </c>
      <c r="J225" s="189">
        <f>+MONTH(Tabla1[[#This Row],[Fechas]])</f>
        <v>6</v>
      </c>
    </row>
    <row r="226" spans="1:10" x14ac:dyDescent="0.25">
      <c r="A226" s="117">
        <v>44354</v>
      </c>
      <c r="B226" s="5" t="s">
        <v>624</v>
      </c>
      <c r="C226" s="2" t="s">
        <v>1890</v>
      </c>
      <c r="D226" s="36"/>
      <c r="E226" s="2" t="s">
        <v>1387</v>
      </c>
      <c r="F226" s="4">
        <v>-23920</v>
      </c>
      <c r="G226" s="187">
        <v>0</v>
      </c>
      <c r="H226" s="187">
        <f t="shared" si="7"/>
        <v>-23920</v>
      </c>
      <c r="I226" s="188">
        <f t="shared" si="8"/>
        <v>3077036.8699999992</v>
      </c>
      <c r="J226" s="189">
        <f>+MONTH(Tabla1[[#This Row],[Fechas]])</f>
        <v>6</v>
      </c>
    </row>
    <row r="227" spans="1:10" x14ac:dyDescent="0.25">
      <c r="A227" s="117">
        <v>44354</v>
      </c>
      <c r="B227" s="5" t="s">
        <v>624</v>
      </c>
      <c r="C227" s="2" t="s">
        <v>1891</v>
      </c>
      <c r="D227" s="4"/>
      <c r="E227" s="2" t="s">
        <v>1387</v>
      </c>
      <c r="F227" s="4">
        <v>55850</v>
      </c>
      <c r="G227" s="187">
        <v>0</v>
      </c>
      <c r="H227" s="187">
        <f t="shared" si="7"/>
        <v>55850</v>
      </c>
      <c r="I227" s="188">
        <f t="shared" si="8"/>
        <v>3132886.8699999992</v>
      </c>
      <c r="J227" s="189">
        <f>+MONTH(Tabla1[[#This Row],[Fechas]])</f>
        <v>6</v>
      </c>
    </row>
    <row r="228" spans="1:10" x14ac:dyDescent="0.25">
      <c r="A228" s="117">
        <v>44355</v>
      </c>
      <c r="B228" s="2" t="s">
        <v>624</v>
      </c>
      <c r="C228" s="2" t="s">
        <v>1892</v>
      </c>
      <c r="D228" s="4"/>
      <c r="E228" s="2" t="s">
        <v>1387</v>
      </c>
      <c r="F228" s="4">
        <v>42540</v>
      </c>
      <c r="G228" s="187">
        <v>0</v>
      </c>
      <c r="H228" s="187">
        <f t="shared" si="7"/>
        <v>42540</v>
      </c>
      <c r="I228" s="188">
        <f t="shared" si="8"/>
        <v>3175426.8699999992</v>
      </c>
      <c r="J228" s="189">
        <f>+MONTH(Tabla1[[#This Row],[Fechas]])</f>
        <v>6</v>
      </c>
    </row>
    <row r="229" spans="1:10" x14ac:dyDescent="0.25">
      <c r="A229" s="117">
        <v>44357</v>
      </c>
      <c r="B229" s="2" t="s">
        <v>1589</v>
      </c>
      <c r="C229" s="2" t="s">
        <v>1893</v>
      </c>
      <c r="D229" s="36"/>
      <c r="E229" s="2" t="s">
        <v>1387</v>
      </c>
      <c r="F229" s="187">
        <v>51173.55</v>
      </c>
      <c r="G229" s="187">
        <v>-25200</v>
      </c>
      <c r="H229" s="187">
        <f t="shared" si="7"/>
        <v>25973.550000000003</v>
      </c>
      <c r="I229" s="188">
        <f t="shared" si="8"/>
        <v>3201400.419999999</v>
      </c>
      <c r="J229" s="189">
        <f>+MONTH(Tabla1[[#This Row],[Fechas]])</f>
        <v>6</v>
      </c>
    </row>
    <row r="230" spans="1:10" x14ac:dyDescent="0.25">
      <c r="A230" s="117">
        <v>44354</v>
      </c>
      <c r="B230" s="2" t="s">
        <v>1412</v>
      </c>
      <c r="C230" s="2" t="s">
        <v>1904</v>
      </c>
      <c r="D230" s="36"/>
      <c r="E230" s="2" t="s">
        <v>1387</v>
      </c>
      <c r="F230" s="187">
        <v>6720</v>
      </c>
      <c r="G230" s="187">
        <v>0</v>
      </c>
      <c r="H230" s="187">
        <f t="shared" si="7"/>
        <v>6720</v>
      </c>
      <c r="I230" s="188">
        <f t="shared" si="8"/>
        <v>3208120.419999999</v>
      </c>
      <c r="J230" s="189">
        <f>+MONTH(Tabla1[[#This Row],[Fechas]])</f>
        <v>6</v>
      </c>
    </row>
    <row r="231" spans="1:10" x14ac:dyDescent="0.25">
      <c r="A231" s="117">
        <v>44355</v>
      </c>
      <c r="B231" s="2" t="s">
        <v>417</v>
      </c>
      <c r="C231" s="2" t="s">
        <v>1905</v>
      </c>
      <c r="D231" s="36"/>
      <c r="E231" s="2" t="s">
        <v>1387</v>
      </c>
      <c r="F231" s="187">
        <v>10660</v>
      </c>
      <c r="G231" s="187">
        <v>0</v>
      </c>
      <c r="H231" s="187">
        <f t="shared" si="7"/>
        <v>10660</v>
      </c>
      <c r="I231" s="188">
        <f t="shared" si="8"/>
        <v>3218780.419999999</v>
      </c>
      <c r="J231" s="189">
        <f>+MONTH(Tabla1[[#This Row],[Fechas]])</f>
        <v>6</v>
      </c>
    </row>
    <row r="232" spans="1:10" x14ac:dyDescent="0.25">
      <c r="A232" s="117">
        <v>44355</v>
      </c>
      <c r="B232" s="2" t="s">
        <v>1879</v>
      </c>
      <c r="C232" s="2" t="s">
        <v>1906</v>
      </c>
      <c r="D232" s="36"/>
      <c r="E232" s="2" t="s">
        <v>1387</v>
      </c>
      <c r="F232" s="187">
        <v>6550</v>
      </c>
      <c r="G232" s="187">
        <v>0</v>
      </c>
      <c r="H232" s="187">
        <f t="shared" si="7"/>
        <v>6550</v>
      </c>
      <c r="I232" s="188">
        <f t="shared" si="8"/>
        <v>3225330.419999999</v>
      </c>
      <c r="J232" s="189">
        <f>+MONTH(Tabla1[[#This Row],[Fechas]])</f>
        <v>6</v>
      </c>
    </row>
    <row r="233" spans="1:10" x14ac:dyDescent="0.25">
      <c r="A233" s="117">
        <v>44355</v>
      </c>
      <c r="B233" s="2" t="s">
        <v>52</v>
      </c>
      <c r="C233" s="2" t="s">
        <v>1907</v>
      </c>
      <c r="D233" s="4"/>
      <c r="E233" s="2" t="s">
        <v>1387</v>
      </c>
      <c r="F233" s="4">
        <v>19760</v>
      </c>
      <c r="G233" s="187"/>
      <c r="H233" s="187">
        <f t="shared" si="7"/>
        <v>19760</v>
      </c>
      <c r="I233" s="188">
        <f t="shared" si="8"/>
        <v>3245090.419999999</v>
      </c>
      <c r="J233" s="189">
        <f>+MONTH(Tabla1[[#This Row],[Fechas]])</f>
        <v>6</v>
      </c>
    </row>
    <row r="234" spans="1:10" x14ac:dyDescent="0.25">
      <c r="A234" s="117">
        <v>44355</v>
      </c>
      <c r="B234" s="2" t="s">
        <v>252</v>
      </c>
      <c r="C234" s="2" t="s">
        <v>1908</v>
      </c>
      <c r="D234" s="36"/>
      <c r="E234" s="2" t="s">
        <v>1387</v>
      </c>
      <c r="F234" s="187">
        <v>98820</v>
      </c>
      <c r="G234" s="187">
        <v>0</v>
      </c>
      <c r="H234" s="187">
        <f t="shared" si="7"/>
        <v>98820</v>
      </c>
      <c r="I234" s="188">
        <f t="shared" si="8"/>
        <v>3343910.419999999</v>
      </c>
      <c r="J234" s="189">
        <f>+MONTH(Tabla1[[#This Row],[Fechas]])</f>
        <v>6</v>
      </c>
    </row>
    <row r="235" spans="1:10" x14ac:dyDescent="0.25">
      <c r="A235" s="117">
        <v>44352</v>
      </c>
      <c r="B235" s="2" t="s">
        <v>1446</v>
      </c>
      <c r="C235" s="17" t="s">
        <v>1909</v>
      </c>
      <c r="D235" s="9"/>
      <c r="E235" s="2" t="s">
        <v>1387</v>
      </c>
      <c r="F235" s="9">
        <v>149915.1</v>
      </c>
      <c r="G235" s="187"/>
      <c r="H235" s="187">
        <f t="shared" si="7"/>
        <v>149915.1</v>
      </c>
      <c r="I235" s="188">
        <f t="shared" si="8"/>
        <v>3493825.5199999991</v>
      </c>
      <c r="J235" s="189">
        <f>+MONTH(Tabla1[[#This Row],[Fechas]])</f>
        <v>6</v>
      </c>
    </row>
    <row r="236" spans="1:10" x14ac:dyDescent="0.25">
      <c r="A236" s="117">
        <v>44357</v>
      </c>
      <c r="B236" s="2" t="s">
        <v>1910</v>
      </c>
      <c r="C236" s="2" t="s">
        <v>1911</v>
      </c>
      <c r="D236" s="36"/>
      <c r="E236" s="2" t="s">
        <v>1387</v>
      </c>
      <c r="F236" s="187">
        <v>132610</v>
      </c>
      <c r="G236" s="187">
        <v>0</v>
      </c>
      <c r="H236" s="187">
        <f t="shared" si="7"/>
        <v>132610</v>
      </c>
      <c r="I236" s="188">
        <f t="shared" si="8"/>
        <v>3626435.5199999991</v>
      </c>
      <c r="J236" s="189">
        <f>+MONTH(Tabla1[[#This Row],[Fechas]])</f>
        <v>6</v>
      </c>
    </row>
    <row r="237" spans="1:10" x14ac:dyDescent="0.25">
      <c r="A237" s="117">
        <v>44358</v>
      </c>
      <c r="B237" s="2" t="s">
        <v>624</v>
      </c>
      <c r="C237" s="2" t="s">
        <v>1914</v>
      </c>
      <c r="D237" s="4"/>
      <c r="E237" s="2" t="s">
        <v>1387</v>
      </c>
      <c r="F237" s="4">
        <v>-2040</v>
      </c>
      <c r="G237" s="187"/>
      <c r="H237" s="187">
        <f t="shared" si="7"/>
        <v>-2040</v>
      </c>
      <c r="I237" s="188">
        <f t="shared" si="8"/>
        <v>3624395.5199999991</v>
      </c>
      <c r="J237" s="189">
        <f>+MONTH(Tabla1[[#This Row],[Fechas]])</f>
        <v>6</v>
      </c>
    </row>
    <row r="238" spans="1:10" x14ac:dyDescent="0.25">
      <c r="A238" s="117">
        <v>44355</v>
      </c>
      <c r="B238" s="2" t="s">
        <v>624</v>
      </c>
      <c r="C238" s="2" t="s">
        <v>1897</v>
      </c>
      <c r="D238" s="36"/>
      <c r="E238" s="2" t="s">
        <v>1387</v>
      </c>
      <c r="F238" s="187">
        <v>17670</v>
      </c>
      <c r="G238" s="187">
        <v>0</v>
      </c>
      <c r="H238" s="187">
        <f t="shared" si="7"/>
        <v>17670</v>
      </c>
      <c r="I238" s="188">
        <f t="shared" si="8"/>
        <v>3642065.5199999991</v>
      </c>
      <c r="J238" s="189">
        <f>+MONTH(Tabla1[[#This Row],[Fechas]])</f>
        <v>6</v>
      </c>
    </row>
    <row r="239" spans="1:10" x14ac:dyDescent="0.25">
      <c r="A239" s="117">
        <v>44354</v>
      </c>
      <c r="B239" s="2" t="s">
        <v>624</v>
      </c>
      <c r="C239" s="2" t="s">
        <v>1917</v>
      </c>
      <c r="D239" s="36"/>
      <c r="E239" s="2" t="s">
        <v>1387</v>
      </c>
      <c r="F239" s="187">
        <v>-7490</v>
      </c>
      <c r="G239" s="187"/>
      <c r="H239" s="187">
        <f t="shared" si="7"/>
        <v>-7490</v>
      </c>
      <c r="I239" s="188">
        <f t="shared" si="8"/>
        <v>3634575.5199999991</v>
      </c>
      <c r="J239" s="189">
        <f>+MONTH(Tabla1[[#This Row],[Fechas]])</f>
        <v>6</v>
      </c>
    </row>
    <row r="240" spans="1:10" x14ac:dyDescent="0.25">
      <c r="A240" s="117">
        <v>44357</v>
      </c>
      <c r="B240" s="2" t="s">
        <v>624</v>
      </c>
      <c r="C240" s="2" t="s">
        <v>1918</v>
      </c>
      <c r="D240" s="36"/>
      <c r="E240" s="2" t="s">
        <v>1387</v>
      </c>
      <c r="F240" s="187">
        <v>10150</v>
      </c>
      <c r="G240" s="187"/>
      <c r="H240" s="187">
        <f t="shared" si="7"/>
        <v>10150</v>
      </c>
      <c r="I240" s="188">
        <f t="shared" si="8"/>
        <v>3644725.5199999991</v>
      </c>
      <c r="J240" s="189">
        <f>+MONTH(Tabla1[[#This Row],[Fechas]])</f>
        <v>6</v>
      </c>
    </row>
    <row r="241" spans="1:10" x14ac:dyDescent="0.25">
      <c r="A241" s="117">
        <v>44351</v>
      </c>
      <c r="B241" s="2" t="s">
        <v>624</v>
      </c>
      <c r="C241" s="2" t="s">
        <v>1898</v>
      </c>
      <c r="D241" s="36"/>
      <c r="E241" s="2" t="s">
        <v>1387</v>
      </c>
      <c r="F241" s="187">
        <v>7350</v>
      </c>
      <c r="G241" s="187"/>
      <c r="H241" s="187">
        <f t="shared" si="7"/>
        <v>7350</v>
      </c>
      <c r="I241" s="188">
        <f t="shared" si="8"/>
        <v>3652075.5199999991</v>
      </c>
      <c r="J241" s="189">
        <f>+MONTH(Tabla1[[#This Row],[Fechas]])</f>
        <v>6</v>
      </c>
    </row>
    <row r="242" spans="1:10" x14ac:dyDescent="0.25">
      <c r="A242" s="117">
        <v>44357</v>
      </c>
      <c r="B242" s="2" t="s">
        <v>624</v>
      </c>
      <c r="C242" s="2" t="s">
        <v>1919</v>
      </c>
      <c r="D242" s="36"/>
      <c r="E242" s="2" t="s">
        <v>1387</v>
      </c>
      <c r="F242" s="187">
        <v>14910</v>
      </c>
      <c r="G242" s="187"/>
      <c r="H242" s="187">
        <f t="shared" si="7"/>
        <v>14910</v>
      </c>
      <c r="I242" s="188">
        <f t="shared" si="8"/>
        <v>3666985.5199999991</v>
      </c>
      <c r="J242" s="189">
        <f>+MONTH(Tabla1[[#This Row],[Fechas]])</f>
        <v>6</v>
      </c>
    </row>
    <row r="243" spans="1:10" x14ac:dyDescent="0.25">
      <c r="A243" s="117">
        <v>44355</v>
      </c>
      <c r="B243" s="2" t="s">
        <v>624</v>
      </c>
      <c r="C243" s="2" t="s">
        <v>1900</v>
      </c>
      <c r="D243" s="36"/>
      <c r="E243" s="2" t="s">
        <v>1387</v>
      </c>
      <c r="F243" s="187">
        <v>35580</v>
      </c>
      <c r="G243" s="187"/>
      <c r="H243" s="187">
        <f t="shared" si="7"/>
        <v>35580</v>
      </c>
      <c r="I243" s="188">
        <f t="shared" si="8"/>
        <v>3702565.5199999991</v>
      </c>
      <c r="J243" s="189">
        <f>+MONTH(Tabla1[[#This Row],[Fechas]])</f>
        <v>6</v>
      </c>
    </row>
    <row r="244" spans="1:10" x14ac:dyDescent="0.25">
      <c r="A244" s="117">
        <v>44356</v>
      </c>
      <c r="B244" s="2" t="s">
        <v>624</v>
      </c>
      <c r="C244" s="2" t="s">
        <v>1920</v>
      </c>
      <c r="D244" s="36"/>
      <c r="E244" s="2" t="s">
        <v>1387</v>
      </c>
      <c r="F244" s="187">
        <v>-7680</v>
      </c>
      <c r="G244" s="187"/>
      <c r="H244" s="187">
        <f t="shared" si="7"/>
        <v>-7680</v>
      </c>
      <c r="I244" s="188">
        <f t="shared" si="8"/>
        <v>3694885.5199999991</v>
      </c>
      <c r="J244" s="189">
        <f>+MONTH(Tabla1[[#This Row],[Fechas]])</f>
        <v>6</v>
      </c>
    </row>
    <row r="245" spans="1:10" x14ac:dyDescent="0.25">
      <c r="A245" s="117">
        <v>44357</v>
      </c>
      <c r="B245" s="2" t="s">
        <v>624</v>
      </c>
      <c r="C245" s="2" t="s">
        <v>1902</v>
      </c>
      <c r="D245" s="36"/>
      <c r="E245" s="2" t="s">
        <v>1387</v>
      </c>
      <c r="F245" s="187">
        <v>9800</v>
      </c>
      <c r="G245" s="187"/>
      <c r="H245" s="187">
        <f t="shared" si="7"/>
        <v>9800</v>
      </c>
      <c r="I245" s="188">
        <f t="shared" si="8"/>
        <v>3704685.5199999991</v>
      </c>
      <c r="J245" s="189">
        <f>+MONTH(Tabla1[[#This Row],[Fechas]])</f>
        <v>6</v>
      </c>
    </row>
    <row r="246" spans="1:10" x14ac:dyDescent="0.25">
      <c r="A246" s="117">
        <v>44358</v>
      </c>
      <c r="B246" s="2" t="s">
        <v>1559</v>
      </c>
      <c r="C246" s="2" t="s">
        <v>1922</v>
      </c>
      <c r="D246" s="36"/>
      <c r="E246" s="2" t="s">
        <v>1387</v>
      </c>
      <c r="F246" s="187">
        <v>-13160</v>
      </c>
      <c r="G246" s="187">
        <v>0</v>
      </c>
      <c r="H246" s="187">
        <f t="shared" si="7"/>
        <v>-13160</v>
      </c>
      <c r="I246" s="188">
        <f t="shared" si="8"/>
        <v>3691525.5199999991</v>
      </c>
      <c r="J246" s="189">
        <f>+MONTH(Tabla1[[#This Row],[Fechas]])</f>
        <v>6</v>
      </c>
    </row>
    <row r="247" spans="1:10" x14ac:dyDescent="0.25">
      <c r="A247" s="117">
        <v>44354</v>
      </c>
      <c r="B247" s="2" t="s">
        <v>356</v>
      </c>
      <c r="C247" s="2" t="s">
        <v>1924</v>
      </c>
      <c r="D247" s="4"/>
      <c r="E247" s="2" t="s">
        <v>1367</v>
      </c>
      <c r="F247" s="4">
        <v>700</v>
      </c>
      <c r="G247" s="187"/>
      <c r="H247" s="187">
        <f t="shared" si="7"/>
        <v>700</v>
      </c>
      <c r="I247" s="188">
        <f t="shared" si="8"/>
        <v>3692225.5199999991</v>
      </c>
      <c r="J247" s="189">
        <f>+MONTH(Tabla1[[#This Row],[Fechas]])</f>
        <v>6</v>
      </c>
    </row>
    <row r="248" spans="1:10" x14ac:dyDescent="0.25">
      <c r="A248" s="117">
        <v>44358</v>
      </c>
      <c r="B248" s="2" t="s">
        <v>1925</v>
      </c>
      <c r="C248" s="2" t="s">
        <v>1926</v>
      </c>
      <c r="D248" s="36"/>
      <c r="E248" s="2" t="s">
        <v>1387</v>
      </c>
      <c r="F248" s="187">
        <v>-45330</v>
      </c>
      <c r="G248" s="187">
        <v>0</v>
      </c>
      <c r="H248" s="187">
        <f t="shared" si="7"/>
        <v>-45330</v>
      </c>
      <c r="I248" s="188">
        <f t="shared" si="8"/>
        <v>3646895.5199999991</v>
      </c>
      <c r="J248" s="189">
        <f>+MONTH(Tabla1[[#This Row],[Fechas]])</f>
        <v>6</v>
      </c>
    </row>
    <row r="249" spans="1:10" x14ac:dyDescent="0.25">
      <c r="A249" s="117">
        <v>44361</v>
      </c>
      <c r="B249" s="2" t="s">
        <v>1798</v>
      </c>
      <c r="C249" s="2" t="s">
        <v>1930</v>
      </c>
      <c r="D249" s="36"/>
      <c r="E249" s="2" t="s">
        <v>1387</v>
      </c>
      <c r="F249" s="187">
        <v>-7620</v>
      </c>
      <c r="G249" s="187">
        <v>0</v>
      </c>
      <c r="H249" s="187">
        <f t="shared" si="7"/>
        <v>-7620</v>
      </c>
      <c r="I249" s="188">
        <f t="shared" si="8"/>
        <v>3639275.5199999991</v>
      </c>
      <c r="J249" s="189">
        <f>+MONTH(Tabla1[[#This Row],[Fechas]])</f>
        <v>6</v>
      </c>
    </row>
    <row r="250" spans="1:10" x14ac:dyDescent="0.25">
      <c r="A250" s="117">
        <v>44361</v>
      </c>
      <c r="B250" s="2" t="s">
        <v>1798</v>
      </c>
      <c r="C250" s="2" t="s">
        <v>1929</v>
      </c>
      <c r="D250" s="36"/>
      <c r="E250" s="2" t="s">
        <v>1387</v>
      </c>
      <c r="F250" s="187">
        <v>46730</v>
      </c>
      <c r="G250" s="187">
        <v>0</v>
      </c>
      <c r="H250" s="187">
        <f t="shared" si="7"/>
        <v>46730</v>
      </c>
      <c r="I250" s="188">
        <f t="shared" si="8"/>
        <v>3686005.5199999991</v>
      </c>
      <c r="J250" s="189">
        <f>+MONTH(Tabla1[[#This Row],[Fechas]])</f>
        <v>6</v>
      </c>
    </row>
    <row r="251" spans="1:10" x14ac:dyDescent="0.25">
      <c r="A251" s="117">
        <v>44361</v>
      </c>
      <c r="B251" s="2" t="s">
        <v>52</v>
      </c>
      <c r="C251" s="2" t="s">
        <v>1933</v>
      </c>
      <c r="D251" s="4"/>
      <c r="E251" s="2" t="s">
        <v>1387</v>
      </c>
      <c r="F251" s="4">
        <v>3180</v>
      </c>
      <c r="G251" s="187"/>
      <c r="H251" s="187">
        <f t="shared" si="7"/>
        <v>3180</v>
      </c>
      <c r="I251" s="188">
        <f t="shared" si="8"/>
        <v>3689185.5199999991</v>
      </c>
      <c r="J251" s="189">
        <f>+MONTH(Tabla1[[#This Row],[Fechas]])</f>
        <v>6</v>
      </c>
    </row>
    <row r="252" spans="1:10" x14ac:dyDescent="0.25">
      <c r="A252" s="117">
        <v>44361</v>
      </c>
      <c r="B252" s="2" t="s">
        <v>668</v>
      </c>
      <c r="C252" s="2" t="s">
        <v>1934</v>
      </c>
      <c r="D252" s="36"/>
      <c r="E252" s="2" t="s">
        <v>1387</v>
      </c>
      <c r="F252" s="187">
        <v>27260</v>
      </c>
      <c r="G252" s="187">
        <v>0</v>
      </c>
      <c r="H252" s="187">
        <f t="shared" si="7"/>
        <v>27260</v>
      </c>
      <c r="I252" s="188">
        <f t="shared" si="8"/>
        <v>3716445.5199999991</v>
      </c>
      <c r="J252" s="189">
        <f>+MONTH(Tabla1[[#This Row],[Fechas]])</f>
        <v>6</v>
      </c>
    </row>
    <row r="253" spans="1:10" x14ac:dyDescent="0.25">
      <c r="A253" s="117">
        <v>44362</v>
      </c>
      <c r="B253" s="2" t="s">
        <v>1559</v>
      </c>
      <c r="C253" s="2" t="s">
        <v>1935</v>
      </c>
      <c r="D253" s="36"/>
      <c r="E253" s="2" t="s">
        <v>1387</v>
      </c>
      <c r="F253" s="187">
        <v>100110</v>
      </c>
      <c r="G253" s="187">
        <v>-56870</v>
      </c>
      <c r="H253" s="187">
        <f t="shared" si="7"/>
        <v>43240</v>
      </c>
      <c r="I253" s="188">
        <f t="shared" si="8"/>
        <v>3759685.5199999991</v>
      </c>
      <c r="J253" s="189">
        <f>+MONTH(Tabla1[[#This Row],[Fechas]])</f>
        <v>6</v>
      </c>
    </row>
    <row r="254" spans="1:10" x14ac:dyDescent="0.25">
      <c r="A254" s="117">
        <v>44355</v>
      </c>
      <c r="B254" s="2" t="s">
        <v>356</v>
      </c>
      <c r="C254" s="2" t="s">
        <v>1936</v>
      </c>
      <c r="D254" s="36"/>
      <c r="E254" s="2" t="s">
        <v>1367</v>
      </c>
      <c r="F254" s="187">
        <v>300</v>
      </c>
      <c r="G254" s="187">
        <v>0</v>
      </c>
      <c r="H254" s="187">
        <f t="shared" si="7"/>
        <v>300</v>
      </c>
      <c r="I254" s="188">
        <f t="shared" si="8"/>
        <v>3759985.5199999991</v>
      </c>
      <c r="J254" s="189">
        <f>+MONTH(Tabla1[[#This Row],[Fechas]])</f>
        <v>6</v>
      </c>
    </row>
    <row r="255" spans="1:10" x14ac:dyDescent="0.25">
      <c r="A255" s="141">
        <v>44356</v>
      </c>
      <c r="B255" s="69" t="s">
        <v>299</v>
      </c>
      <c r="C255" s="2" t="s">
        <v>1937</v>
      </c>
      <c r="D255" s="4"/>
      <c r="E255" s="69" t="s">
        <v>1377</v>
      </c>
      <c r="F255" s="4">
        <v>5032</v>
      </c>
      <c r="G255" s="190"/>
      <c r="H255" s="190">
        <f t="shared" si="7"/>
        <v>5032</v>
      </c>
      <c r="I255" s="191">
        <f t="shared" si="8"/>
        <v>3765017.5199999991</v>
      </c>
      <c r="J255" s="192">
        <f>+MONTH(Tabla1[[#This Row],[Fechas]])</f>
        <v>6</v>
      </c>
    </row>
    <row r="256" spans="1:10" x14ac:dyDescent="0.25">
      <c r="A256" s="117">
        <v>44357</v>
      </c>
      <c r="B256" s="2" t="s">
        <v>299</v>
      </c>
      <c r="C256" s="2" t="s">
        <v>1938</v>
      </c>
      <c r="D256" s="36"/>
      <c r="E256" s="2" t="s">
        <v>1377</v>
      </c>
      <c r="F256" s="187">
        <v>3366</v>
      </c>
      <c r="G256" s="187">
        <v>0</v>
      </c>
      <c r="H256" s="187">
        <f t="shared" si="7"/>
        <v>3366</v>
      </c>
      <c r="I256" s="188">
        <f>+I255+H256</f>
        <v>3768383.5199999991</v>
      </c>
      <c r="J256" s="189">
        <f>+MONTH(Tabla1[[#This Row],[Fechas]])</f>
        <v>6</v>
      </c>
    </row>
    <row r="257" spans="1:10" x14ac:dyDescent="0.25">
      <c r="A257" s="117">
        <v>44362</v>
      </c>
      <c r="B257" s="2" t="s">
        <v>299</v>
      </c>
      <c r="C257" s="2" t="s">
        <v>1939</v>
      </c>
      <c r="D257" s="128"/>
      <c r="E257" s="2" t="s">
        <v>1377</v>
      </c>
      <c r="F257" s="187">
        <v>3024</v>
      </c>
      <c r="G257" s="187"/>
      <c r="H257" s="187">
        <f t="shared" si="7"/>
        <v>3024</v>
      </c>
      <c r="I257" s="188">
        <f t="shared" si="8"/>
        <v>3771407.5199999991</v>
      </c>
      <c r="J257" s="189">
        <f>+MONTH(Tabla1[[#This Row],[Fechas]])</f>
        <v>6</v>
      </c>
    </row>
    <row r="258" spans="1:10" x14ac:dyDescent="0.25">
      <c r="A258" s="117">
        <v>44362</v>
      </c>
      <c r="B258" s="2" t="s">
        <v>356</v>
      </c>
      <c r="C258" s="2" t="s">
        <v>1939</v>
      </c>
      <c r="D258" s="36"/>
      <c r="E258" s="2" t="s">
        <v>1367</v>
      </c>
      <c r="F258" s="187">
        <v>650</v>
      </c>
      <c r="G258" s="187">
        <v>0</v>
      </c>
      <c r="H258" s="187">
        <f t="shared" si="7"/>
        <v>650</v>
      </c>
      <c r="I258" s="188">
        <f t="shared" si="8"/>
        <v>3772057.5199999991</v>
      </c>
      <c r="J258" s="189">
        <f>+MONTH(Tabla1[[#This Row],[Fechas]])</f>
        <v>6</v>
      </c>
    </row>
    <row r="259" spans="1:10" x14ac:dyDescent="0.25">
      <c r="A259" s="117">
        <v>44344</v>
      </c>
      <c r="B259" s="2" t="s">
        <v>248</v>
      </c>
      <c r="C259" s="2" t="s">
        <v>1942</v>
      </c>
      <c r="D259" s="187"/>
      <c r="E259" s="2" t="s">
        <v>1490</v>
      </c>
      <c r="F259" s="187">
        <v>29200</v>
      </c>
      <c r="G259" s="187"/>
      <c r="H259" s="187">
        <f t="shared" si="7"/>
        <v>29200</v>
      </c>
      <c r="I259" s="188">
        <f t="shared" si="8"/>
        <v>3801257.5199999991</v>
      </c>
      <c r="J259" s="189">
        <f>+MONTH(Tabla1[[#This Row],[Fechas]])</f>
        <v>5</v>
      </c>
    </row>
    <row r="260" spans="1:10" x14ac:dyDescent="0.25">
      <c r="A260" s="117">
        <v>44361</v>
      </c>
      <c r="B260" s="2" t="s">
        <v>248</v>
      </c>
      <c r="C260" s="2" t="s">
        <v>1943</v>
      </c>
      <c r="D260" s="187"/>
      <c r="E260" s="2" t="s">
        <v>1377</v>
      </c>
      <c r="F260" s="187">
        <v>3504</v>
      </c>
      <c r="G260" s="187"/>
      <c r="H260" s="187">
        <f t="shared" si="7"/>
        <v>3504</v>
      </c>
      <c r="I260" s="188">
        <f t="shared" si="8"/>
        <v>3804761.5199999991</v>
      </c>
      <c r="J260" s="189">
        <f>+MONTH(Tabla1[[#This Row],[Fechas]])</f>
        <v>6</v>
      </c>
    </row>
    <row r="261" spans="1:10" x14ac:dyDescent="0.25">
      <c r="A261" s="117">
        <v>44361</v>
      </c>
      <c r="B261" s="2" t="s">
        <v>248</v>
      </c>
      <c r="C261" s="2" t="s">
        <v>1945</v>
      </c>
      <c r="D261" s="187"/>
      <c r="E261" s="2" t="s">
        <v>1377</v>
      </c>
      <c r="F261" s="187">
        <v>4056</v>
      </c>
      <c r="G261" s="187"/>
      <c r="H261" s="187">
        <f t="shared" si="7"/>
        <v>4056</v>
      </c>
      <c r="I261" s="188">
        <f t="shared" si="8"/>
        <v>3808817.5199999991</v>
      </c>
      <c r="J261" s="189">
        <f>+MONTH(Tabla1[[#This Row],[Fechas]])</f>
        <v>6</v>
      </c>
    </row>
    <row r="262" spans="1:10" x14ac:dyDescent="0.25">
      <c r="A262" s="117">
        <v>44359</v>
      </c>
      <c r="B262" s="2" t="s">
        <v>1446</v>
      </c>
      <c r="C262" s="17" t="s">
        <v>1946</v>
      </c>
      <c r="D262" s="9"/>
      <c r="E262" s="2" t="s">
        <v>1387</v>
      </c>
      <c r="F262" s="9">
        <v>21717.5</v>
      </c>
      <c r="G262" s="187"/>
      <c r="H262" s="187">
        <f t="shared" si="7"/>
        <v>21717.5</v>
      </c>
      <c r="I262" s="188">
        <f t="shared" si="8"/>
        <v>3830535.0199999991</v>
      </c>
      <c r="J262" s="189">
        <f>+MONTH(Tabla1[[#This Row],[Fechas]])</f>
        <v>6</v>
      </c>
    </row>
    <row r="263" spans="1:10" x14ac:dyDescent="0.25">
      <c r="A263" s="5">
        <v>44360</v>
      </c>
      <c r="B263" s="5" t="s">
        <v>624</v>
      </c>
      <c r="C263" s="2" t="s">
        <v>1947</v>
      </c>
      <c r="D263" s="4"/>
      <c r="E263" s="2" t="s">
        <v>1387</v>
      </c>
      <c r="F263" s="4">
        <v>-10820</v>
      </c>
      <c r="G263" s="187"/>
      <c r="H263" s="187">
        <f t="shared" ref="H263:H327" si="9">+F263+G263</f>
        <v>-10820</v>
      </c>
      <c r="I263" s="188">
        <f t="shared" ref="I263:I327" si="10">+I262+H263</f>
        <v>3819715.0199999991</v>
      </c>
      <c r="J263" s="189">
        <f>+MONTH(Tabla1[[#This Row],[Fechas]])</f>
        <v>6</v>
      </c>
    </row>
    <row r="264" spans="1:10" x14ac:dyDescent="0.25">
      <c r="A264" s="5">
        <v>44361</v>
      </c>
      <c r="B264" s="5" t="s">
        <v>624</v>
      </c>
      <c r="C264" s="2" t="s">
        <v>1948</v>
      </c>
      <c r="D264" s="4"/>
      <c r="E264" s="2" t="s">
        <v>1387</v>
      </c>
      <c r="F264" s="4">
        <v>8740</v>
      </c>
      <c r="G264" s="187"/>
      <c r="H264" s="187">
        <f t="shared" si="9"/>
        <v>8740</v>
      </c>
      <c r="I264" s="188">
        <f t="shared" si="10"/>
        <v>3828455.0199999991</v>
      </c>
      <c r="J264" s="189">
        <f>+MONTH(Tabla1[[#This Row],[Fechas]])</f>
        <v>6</v>
      </c>
    </row>
    <row r="265" spans="1:10" x14ac:dyDescent="0.25">
      <c r="A265" s="5">
        <v>44362</v>
      </c>
      <c r="B265" s="5" t="s">
        <v>624</v>
      </c>
      <c r="C265" s="2" t="s">
        <v>1949</v>
      </c>
      <c r="D265" s="4"/>
      <c r="E265" s="2" t="s">
        <v>1387</v>
      </c>
      <c r="F265" s="4">
        <v>-15680</v>
      </c>
      <c r="G265" s="187"/>
      <c r="H265" s="187">
        <f t="shared" si="9"/>
        <v>-15680</v>
      </c>
      <c r="I265" s="188">
        <f t="shared" si="10"/>
        <v>3812775.0199999991</v>
      </c>
      <c r="J265" s="189">
        <f>+MONTH(Tabla1[[#This Row],[Fechas]])</f>
        <v>6</v>
      </c>
    </row>
    <row r="266" spans="1:10" x14ac:dyDescent="0.25">
      <c r="A266" s="5">
        <v>44362</v>
      </c>
      <c r="B266" s="5" t="s">
        <v>624</v>
      </c>
      <c r="C266" s="2" t="s">
        <v>1950</v>
      </c>
      <c r="D266" s="4"/>
      <c r="E266" s="2" t="s">
        <v>1387</v>
      </c>
      <c r="F266" s="4">
        <v>39810</v>
      </c>
      <c r="G266" s="187"/>
      <c r="H266" s="187">
        <f t="shared" si="9"/>
        <v>39810</v>
      </c>
      <c r="I266" s="188">
        <f t="shared" si="10"/>
        <v>3852585.0199999991</v>
      </c>
      <c r="J266" s="189">
        <f>+MONTH(Tabla1[[#This Row],[Fechas]])</f>
        <v>6</v>
      </c>
    </row>
    <row r="267" spans="1:10" x14ac:dyDescent="0.25">
      <c r="A267" s="117">
        <v>44364</v>
      </c>
      <c r="B267" s="2" t="s">
        <v>252</v>
      </c>
      <c r="C267" s="2" t="s">
        <v>1954</v>
      </c>
      <c r="D267" s="4"/>
      <c r="E267" s="2" t="s">
        <v>1387</v>
      </c>
      <c r="F267" s="4">
        <v>-15150</v>
      </c>
      <c r="G267" s="187"/>
      <c r="H267" s="187">
        <f t="shared" si="9"/>
        <v>-15150</v>
      </c>
      <c r="I267" s="188">
        <f t="shared" si="10"/>
        <v>3837435.0199999991</v>
      </c>
      <c r="J267" s="189">
        <f>+MONTH(Tabla1[[#This Row],[Fechas]])</f>
        <v>6</v>
      </c>
    </row>
    <row r="268" spans="1:10" x14ac:dyDescent="0.25">
      <c r="A268" s="117">
        <v>44363</v>
      </c>
      <c r="B268" s="2" t="s">
        <v>52</v>
      </c>
      <c r="C268" s="2" t="s">
        <v>1956</v>
      </c>
      <c r="D268" s="36"/>
      <c r="E268" s="2" t="s">
        <v>1387</v>
      </c>
      <c r="F268" s="187">
        <v>27240</v>
      </c>
      <c r="G268" s="187"/>
      <c r="H268" s="187">
        <f t="shared" si="9"/>
        <v>27240</v>
      </c>
      <c r="I268" s="188">
        <f t="shared" si="10"/>
        <v>3864675.0199999991</v>
      </c>
      <c r="J268" s="189">
        <f>+MONTH(Tabla1[[#This Row],[Fechas]])</f>
        <v>6</v>
      </c>
    </row>
    <row r="269" spans="1:10" x14ac:dyDescent="0.25">
      <c r="A269" s="5">
        <v>44363</v>
      </c>
      <c r="B269" s="5" t="s">
        <v>624</v>
      </c>
      <c r="C269" s="2" t="s">
        <v>1958</v>
      </c>
      <c r="D269" s="4"/>
      <c r="E269" s="2" t="s">
        <v>1387</v>
      </c>
      <c r="F269" s="4">
        <v>41600</v>
      </c>
      <c r="G269" s="187"/>
      <c r="H269" s="187">
        <f t="shared" si="9"/>
        <v>41600</v>
      </c>
      <c r="I269" s="188">
        <f t="shared" si="10"/>
        <v>3906275.0199999991</v>
      </c>
      <c r="J269" s="189">
        <f>+MONTH(Tabla1[[#This Row],[Fechas]])</f>
        <v>6</v>
      </c>
    </row>
    <row r="270" spans="1:10" x14ac:dyDescent="0.25">
      <c r="A270" s="5">
        <v>44363</v>
      </c>
      <c r="B270" s="5" t="s">
        <v>624</v>
      </c>
      <c r="C270" s="2" t="s">
        <v>1959</v>
      </c>
      <c r="D270" s="4"/>
      <c r="E270" s="2" t="s">
        <v>1387</v>
      </c>
      <c r="F270" s="4">
        <v>9870</v>
      </c>
      <c r="G270" s="187"/>
      <c r="H270" s="187">
        <f t="shared" si="9"/>
        <v>9870</v>
      </c>
      <c r="I270" s="188">
        <f t="shared" si="10"/>
        <v>3916145.0199999991</v>
      </c>
      <c r="J270" s="189">
        <f>+MONTH(Tabla1[[#This Row],[Fechas]])</f>
        <v>6</v>
      </c>
    </row>
    <row r="271" spans="1:10" x14ac:dyDescent="0.25">
      <c r="A271" s="117">
        <v>44364</v>
      </c>
      <c r="B271" s="2" t="s">
        <v>52</v>
      </c>
      <c r="C271" s="2" t="s">
        <v>1960</v>
      </c>
      <c r="D271" s="36"/>
      <c r="E271" s="2" t="s">
        <v>1387</v>
      </c>
      <c r="F271" s="187">
        <v>3620</v>
      </c>
      <c r="G271" s="187"/>
      <c r="H271" s="187">
        <f t="shared" si="9"/>
        <v>3620</v>
      </c>
      <c r="I271" s="188">
        <f t="shared" si="10"/>
        <v>3919765.0199999991</v>
      </c>
      <c r="J271" s="189">
        <f>+MONTH(Tabla1[[#This Row],[Fechas]])</f>
        <v>6</v>
      </c>
    </row>
    <row r="272" spans="1:10" x14ac:dyDescent="0.25">
      <c r="A272" s="117">
        <v>44364</v>
      </c>
      <c r="B272" s="2" t="s">
        <v>1971</v>
      </c>
      <c r="C272" s="2" t="s">
        <v>1962</v>
      </c>
      <c r="D272" s="4"/>
      <c r="E272" s="2" t="s">
        <v>1387</v>
      </c>
      <c r="F272" s="4">
        <f>181170*0.95</f>
        <v>172111.5</v>
      </c>
      <c r="G272" s="187"/>
      <c r="H272" s="187">
        <f t="shared" si="9"/>
        <v>172111.5</v>
      </c>
      <c r="I272" s="188">
        <f t="shared" si="10"/>
        <v>4091876.5199999991</v>
      </c>
      <c r="J272" s="189">
        <f>+MONTH(Tabla1[[#This Row],[Fechas]])</f>
        <v>6</v>
      </c>
    </row>
    <row r="273" spans="1:10" x14ac:dyDescent="0.25">
      <c r="A273" s="117">
        <v>44364</v>
      </c>
      <c r="B273" s="2" t="s">
        <v>624</v>
      </c>
      <c r="C273" s="2" t="s">
        <v>1972</v>
      </c>
      <c r="D273" s="4"/>
      <c r="E273" s="2" t="s">
        <v>1387</v>
      </c>
      <c r="F273" s="4">
        <v>-14490</v>
      </c>
      <c r="G273" s="187"/>
      <c r="H273" s="187">
        <f t="shared" si="9"/>
        <v>-14490</v>
      </c>
      <c r="I273" s="188">
        <f t="shared" si="10"/>
        <v>4077386.5199999991</v>
      </c>
      <c r="J273" s="189">
        <f>+MONTH(Tabla1[[#This Row],[Fechas]])</f>
        <v>6</v>
      </c>
    </row>
    <row r="274" spans="1:10" x14ac:dyDescent="0.25">
      <c r="A274" s="117">
        <v>44364</v>
      </c>
      <c r="B274" s="69" t="s">
        <v>624</v>
      </c>
      <c r="C274" s="2" t="s">
        <v>1973</v>
      </c>
      <c r="D274" s="4"/>
      <c r="E274" s="2" t="s">
        <v>1387</v>
      </c>
      <c r="F274" s="4">
        <v>56400</v>
      </c>
      <c r="G274" s="190"/>
      <c r="H274" s="190">
        <f t="shared" si="9"/>
        <v>56400</v>
      </c>
      <c r="I274" s="191">
        <f t="shared" si="10"/>
        <v>4133786.5199999991</v>
      </c>
      <c r="J274" s="192">
        <f>+MONTH(Tabla1[[#This Row],[Fechas]])</f>
        <v>6</v>
      </c>
    </row>
    <row r="275" spans="1:10" x14ac:dyDescent="0.25">
      <c r="A275" s="117">
        <v>44364</v>
      </c>
      <c r="B275" s="2" t="s">
        <v>624</v>
      </c>
      <c r="C275" s="2" t="s">
        <v>1974</v>
      </c>
      <c r="D275" s="4"/>
      <c r="E275" s="2" t="s">
        <v>1387</v>
      </c>
      <c r="F275" s="4">
        <v>4500</v>
      </c>
      <c r="G275" s="4"/>
      <c r="H275" s="4">
        <f>+F275+G275</f>
        <v>4500</v>
      </c>
      <c r="I275" s="118">
        <f>+I274+H275</f>
        <v>4138286.5199999991</v>
      </c>
      <c r="J275" s="133">
        <f>+MONTH(Tabla1[[#This Row],[Fechas]])</f>
        <v>6</v>
      </c>
    </row>
    <row r="276" spans="1:10" x14ac:dyDescent="0.25">
      <c r="A276" s="117">
        <v>44364</v>
      </c>
      <c r="B276" s="2" t="s">
        <v>1975</v>
      </c>
      <c r="C276" s="2" t="s">
        <v>1976</v>
      </c>
      <c r="D276" s="36"/>
      <c r="E276" s="2" t="s">
        <v>1387</v>
      </c>
      <c r="F276" s="4">
        <v>64380</v>
      </c>
      <c r="G276" s="4"/>
      <c r="H276" s="4">
        <f t="shared" si="9"/>
        <v>64380</v>
      </c>
      <c r="I276" s="118">
        <f>+I274+H276</f>
        <v>4198166.5199999996</v>
      </c>
      <c r="J276" s="133">
        <f>+MONTH(Tabla1[[#This Row],[Fechas]])</f>
        <v>6</v>
      </c>
    </row>
    <row r="277" spans="1:10" x14ac:dyDescent="0.25">
      <c r="A277" s="117">
        <v>44364</v>
      </c>
      <c r="B277" s="2" t="s">
        <v>1546</v>
      </c>
      <c r="C277" s="2" t="s">
        <v>1978</v>
      </c>
      <c r="D277" s="36"/>
      <c r="E277" s="2" t="s">
        <v>1387</v>
      </c>
      <c r="F277" s="4">
        <v>78931.070000000007</v>
      </c>
      <c r="G277" s="4">
        <v>-26050</v>
      </c>
      <c r="H277" s="4">
        <f t="shared" si="9"/>
        <v>52881.070000000007</v>
      </c>
      <c r="I277" s="118">
        <f t="shared" si="10"/>
        <v>4251047.59</v>
      </c>
      <c r="J277" s="133">
        <f>+MONTH(Tabla1[[#This Row],[Fechas]])</f>
        <v>6</v>
      </c>
    </row>
    <row r="278" spans="1:10" x14ac:dyDescent="0.25">
      <c r="A278" s="5">
        <v>44365</v>
      </c>
      <c r="B278" s="5" t="s">
        <v>624</v>
      </c>
      <c r="C278" s="2" t="s">
        <v>1980</v>
      </c>
      <c r="D278" s="4"/>
      <c r="E278" s="2" t="s">
        <v>1387</v>
      </c>
      <c r="F278" s="4">
        <v>38750</v>
      </c>
      <c r="G278" s="4"/>
      <c r="H278" s="4">
        <f t="shared" si="9"/>
        <v>38750</v>
      </c>
      <c r="I278" s="118">
        <f t="shared" si="10"/>
        <v>4289797.59</v>
      </c>
      <c r="J278" s="133">
        <f>+MONTH(Tabla1[[#This Row],[Fechas]])</f>
        <v>6</v>
      </c>
    </row>
    <row r="279" spans="1:10" x14ac:dyDescent="0.25">
      <c r="A279" s="5">
        <v>44364</v>
      </c>
      <c r="B279" s="5" t="s">
        <v>624</v>
      </c>
      <c r="C279" s="2" t="s">
        <v>1981</v>
      </c>
      <c r="D279" s="4"/>
      <c r="E279" s="2" t="s">
        <v>1387</v>
      </c>
      <c r="F279" s="4">
        <v>-4410</v>
      </c>
      <c r="G279" s="4"/>
      <c r="H279" s="4">
        <f t="shared" si="9"/>
        <v>-4410</v>
      </c>
      <c r="I279" s="118">
        <f t="shared" si="10"/>
        <v>4285387.59</v>
      </c>
      <c r="J279" s="133">
        <f>+MONTH(Tabla1[[#This Row],[Fechas]])</f>
        <v>6</v>
      </c>
    </row>
    <row r="280" spans="1:10" x14ac:dyDescent="0.25">
      <c r="A280" s="117">
        <v>44366</v>
      </c>
      <c r="B280" s="5" t="s">
        <v>624</v>
      </c>
      <c r="C280" s="2" t="s">
        <v>1984</v>
      </c>
      <c r="D280" s="4"/>
      <c r="E280" s="2" t="s">
        <v>1387</v>
      </c>
      <c r="F280" s="4">
        <v>-3890</v>
      </c>
      <c r="G280" s="4"/>
      <c r="H280" s="4">
        <f t="shared" si="9"/>
        <v>-3890</v>
      </c>
      <c r="I280" s="118">
        <f t="shared" si="10"/>
        <v>4281497.59</v>
      </c>
      <c r="J280" s="133">
        <f>+MONTH(Tabla1[[#This Row],[Fechas]])</f>
        <v>6</v>
      </c>
    </row>
    <row r="281" spans="1:10" x14ac:dyDescent="0.25">
      <c r="A281" s="117">
        <v>44366</v>
      </c>
      <c r="B281" s="5" t="s">
        <v>624</v>
      </c>
      <c r="C281" s="2" t="s">
        <v>1985</v>
      </c>
      <c r="D281" s="4"/>
      <c r="E281" s="2" t="s">
        <v>1387</v>
      </c>
      <c r="F281" s="4">
        <v>15840</v>
      </c>
      <c r="G281" s="4"/>
      <c r="H281" s="4">
        <f t="shared" si="9"/>
        <v>15840</v>
      </c>
      <c r="I281" s="118">
        <f t="shared" si="10"/>
        <v>4297337.59</v>
      </c>
      <c r="J281" s="133">
        <f>+MONTH(Tabla1[[#This Row],[Fechas]])</f>
        <v>6</v>
      </c>
    </row>
    <row r="282" spans="1:10" x14ac:dyDescent="0.25">
      <c r="A282" s="117">
        <v>44364</v>
      </c>
      <c r="B282" s="69" t="s">
        <v>670</v>
      </c>
      <c r="C282" s="2" t="s">
        <v>1987</v>
      </c>
      <c r="D282" s="36"/>
      <c r="E282" s="2" t="s">
        <v>1387</v>
      </c>
      <c r="F282" s="4">
        <v>11950</v>
      </c>
      <c r="G282" s="4">
        <v>0</v>
      </c>
      <c r="H282" s="4">
        <f t="shared" si="9"/>
        <v>11950</v>
      </c>
      <c r="I282" s="118">
        <f t="shared" si="10"/>
        <v>4309287.59</v>
      </c>
      <c r="J282" s="133">
        <f>+MONTH(Tabla1[[#This Row],[Fechas]])</f>
        <v>6</v>
      </c>
    </row>
    <row r="283" spans="1:10" x14ac:dyDescent="0.25">
      <c r="A283" s="117">
        <v>44365</v>
      </c>
      <c r="B283" s="2" t="s">
        <v>52</v>
      </c>
      <c r="C283" s="2" t="s">
        <v>1988</v>
      </c>
      <c r="D283" s="36"/>
      <c r="E283" s="2" t="s">
        <v>1387</v>
      </c>
      <c r="F283" s="4">
        <v>4670</v>
      </c>
      <c r="G283" s="4"/>
      <c r="H283" s="4">
        <f t="shared" si="9"/>
        <v>4670</v>
      </c>
      <c r="I283" s="118">
        <f t="shared" si="10"/>
        <v>4313957.59</v>
      </c>
      <c r="J283" s="133">
        <f>+MONTH(Tabla1[[#This Row],[Fechas]])</f>
        <v>6</v>
      </c>
    </row>
    <row r="284" spans="1:10" x14ac:dyDescent="0.25">
      <c r="A284" s="117">
        <v>44368</v>
      </c>
      <c r="B284" s="2" t="s">
        <v>624</v>
      </c>
      <c r="C284" s="2" t="s">
        <v>1989</v>
      </c>
      <c r="D284" s="36"/>
      <c r="E284" s="2" t="s">
        <v>1387</v>
      </c>
      <c r="F284" s="4">
        <v>8790</v>
      </c>
      <c r="G284" s="4">
        <v>0</v>
      </c>
      <c r="H284" s="4">
        <f t="shared" si="9"/>
        <v>8790</v>
      </c>
      <c r="I284" s="118">
        <f t="shared" si="10"/>
        <v>4322747.59</v>
      </c>
      <c r="J284" s="133">
        <f>+MONTH(Tabla1[[#This Row],[Fechas]])</f>
        <v>6</v>
      </c>
    </row>
    <row r="285" spans="1:10" x14ac:dyDescent="0.25">
      <c r="A285" s="117">
        <v>44369</v>
      </c>
      <c r="B285" s="2" t="s">
        <v>1446</v>
      </c>
      <c r="C285" s="2" t="s">
        <v>1990</v>
      </c>
      <c r="D285" s="36"/>
      <c r="E285" s="2" t="s">
        <v>1387</v>
      </c>
      <c r="F285" s="9">
        <v>20663.5</v>
      </c>
      <c r="G285" s="4">
        <v>0</v>
      </c>
      <c r="H285" s="4">
        <f t="shared" si="9"/>
        <v>20663.5</v>
      </c>
      <c r="I285" s="118">
        <f t="shared" si="10"/>
        <v>4343411.09</v>
      </c>
      <c r="J285" s="133">
        <f>+MONTH(Tabla1[[#This Row],[Fechas]])</f>
        <v>6</v>
      </c>
    </row>
    <row r="286" spans="1:10" x14ac:dyDescent="0.25">
      <c r="A286" s="141">
        <v>44369</v>
      </c>
      <c r="B286" s="69" t="s">
        <v>624</v>
      </c>
      <c r="C286" s="69" t="s">
        <v>1993</v>
      </c>
      <c r="D286" s="140"/>
      <c r="E286" s="69" t="s">
        <v>1387</v>
      </c>
      <c r="F286" s="123">
        <v>2660</v>
      </c>
      <c r="G286" s="123">
        <v>0</v>
      </c>
      <c r="H286" s="123">
        <f t="shared" si="9"/>
        <v>2660</v>
      </c>
      <c r="I286" s="124">
        <f t="shared" si="10"/>
        <v>4346071.09</v>
      </c>
      <c r="J286" s="134">
        <f>+MONTH(Tabla1[[#This Row],[Fechas]])</f>
        <v>6</v>
      </c>
    </row>
    <row r="287" spans="1:10" x14ac:dyDescent="0.25">
      <c r="A287" s="117">
        <v>44371</v>
      </c>
      <c r="B287" s="2" t="s">
        <v>252</v>
      </c>
      <c r="C287" s="2" t="s">
        <v>1995</v>
      </c>
      <c r="D287" s="36"/>
      <c r="E287" s="2" t="s">
        <v>1387</v>
      </c>
      <c r="F287" s="4">
        <v>108900</v>
      </c>
      <c r="G287" s="4">
        <v>0</v>
      </c>
      <c r="H287" s="4">
        <f t="shared" si="9"/>
        <v>108900</v>
      </c>
      <c r="I287" s="118">
        <f t="shared" si="10"/>
        <v>4454971.09</v>
      </c>
      <c r="J287" s="133">
        <f>+MONTH(Tabla1[[#This Row],[Fechas]])</f>
        <v>6</v>
      </c>
    </row>
    <row r="288" spans="1:10" x14ac:dyDescent="0.25">
      <c r="A288" s="117">
        <v>44372</v>
      </c>
      <c r="B288" s="2" t="s">
        <v>1412</v>
      </c>
      <c r="C288" s="2" t="s">
        <v>1996</v>
      </c>
      <c r="D288" s="36"/>
      <c r="E288" s="2" t="s">
        <v>1387</v>
      </c>
      <c r="F288" s="4">
        <v>8400</v>
      </c>
      <c r="G288" s="4"/>
      <c r="H288" s="4">
        <f t="shared" si="9"/>
        <v>8400</v>
      </c>
      <c r="I288" s="118">
        <f t="shared" si="10"/>
        <v>4463371.09</v>
      </c>
      <c r="J288" s="133">
        <f>+MONTH(Tabla1[[#This Row],[Fechas]])</f>
        <v>6</v>
      </c>
    </row>
    <row r="289" spans="1:10" x14ac:dyDescent="0.25">
      <c r="A289" s="117">
        <v>44369</v>
      </c>
      <c r="B289" s="2" t="s">
        <v>1609</v>
      </c>
      <c r="C289" s="2" t="s">
        <v>1997</v>
      </c>
      <c r="D289" s="36"/>
      <c r="E289" s="2" t="s">
        <v>1387</v>
      </c>
      <c r="F289" s="4">
        <v>-5000</v>
      </c>
      <c r="G289" s="4">
        <v>0</v>
      </c>
      <c r="H289" s="4">
        <f t="shared" si="9"/>
        <v>-5000</v>
      </c>
      <c r="I289" s="118">
        <f t="shared" si="10"/>
        <v>4458371.09</v>
      </c>
      <c r="J289" s="133">
        <f>+MONTH(Tabla1[[#This Row],[Fechas]])</f>
        <v>6</v>
      </c>
    </row>
    <row r="290" spans="1:10" x14ac:dyDescent="0.25">
      <c r="A290" s="117">
        <v>44371</v>
      </c>
      <c r="B290" s="2" t="s">
        <v>52</v>
      </c>
      <c r="C290" s="2" t="s">
        <v>1999</v>
      </c>
      <c r="D290" s="4"/>
      <c r="E290" s="2" t="s">
        <v>1387</v>
      </c>
      <c r="F290" s="4">
        <v>-19660</v>
      </c>
      <c r="G290" s="4"/>
      <c r="H290" s="4">
        <f t="shared" si="9"/>
        <v>-19660</v>
      </c>
      <c r="I290" s="118">
        <f t="shared" si="10"/>
        <v>4438711.09</v>
      </c>
      <c r="J290" s="133">
        <f>+MONTH(Tabla1[[#This Row],[Fechas]])</f>
        <v>6</v>
      </c>
    </row>
    <row r="291" spans="1:10" x14ac:dyDescent="0.25">
      <c r="A291" s="117">
        <v>44371</v>
      </c>
      <c r="B291" s="2" t="s">
        <v>52</v>
      </c>
      <c r="C291" s="2" t="s">
        <v>2001</v>
      </c>
      <c r="D291" s="4"/>
      <c r="E291" s="2" t="s">
        <v>1387</v>
      </c>
      <c r="F291" s="4">
        <v>21920</v>
      </c>
      <c r="G291" s="4"/>
      <c r="H291" s="4">
        <f t="shared" si="9"/>
        <v>21920</v>
      </c>
      <c r="I291" s="118">
        <f t="shared" si="10"/>
        <v>4460631.09</v>
      </c>
      <c r="J291" s="133">
        <f>+MONTH(Tabla1[[#This Row],[Fechas]])</f>
        <v>6</v>
      </c>
    </row>
    <row r="292" spans="1:10" x14ac:dyDescent="0.25">
      <c r="A292" s="117">
        <v>44370</v>
      </c>
      <c r="B292" s="2" t="s">
        <v>624</v>
      </c>
      <c r="C292" s="2" t="s">
        <v>2002</v>
      </c>
      <c r="D292" s="4"/>
      <c r="E292" s="2" t="s">
        <v>1387</v>
      </c>
      <c r="F292" s="4">
        <v>41580</v>
      </c>
      <c r="G292" s="4"/>
      <c r="H292" s="4">
        <f t="shared" si="9"/>
        <v>41580</v>
      </c>
      <c r="I292" s="118">
        <f t="shared" si="10"/>
        <v>4502211.09</v>
      </c>
      <c r="J292" s="133">
        <f>+MONTH(Tabla1[[#This Row],[Fechas]])</f>
        <v>6</v>
      </c>
    </row>
    <row r="293" spans="1:10" x14ac:dyDescent="0.25">
      <c r="A293" s="117">
        <v>44373</v>
      </c>
      <c r="B293" s="2" t="s">
        <v>624</v>
      </c>
      <c r="C293" s="2" t="s">
        <v>2003</v>
      </c>
      <c r="D293" s="4"/>
      <c r="E293" s="2" t="s">
        <v>1387</v>
      </c>
      <c r="F293" s="4">
        <v>-41530</v>
      </c>
      <c r="G293" s="4"/>
      <c r="H293" s="4">
        <f t="shared" si="9"/>
        <v>-41530</v>
      </c>
      <c r="I293" s="118">
        <f t="shared" si="10"/>
        <v>4460681.09</v>
      </c>
      <c r="J293" s="133">
        <f>+MONTH(Tabla1[[#This Row],[Fechas]])</f>
        <v>6</v>
      </c>
    </row>
    <row r="294" spans="1:10" x14ac:dyDescent="0.25">
      <c r="A294" s="117">
        <v>44373</v>
      </c>
      <c r="B294" s="2" t="s">
        <v>624</v>
      </c>
      <c r="C294" s="2" t="s">
        <v>2004</v>
      </c>
      <c r="D294" s="4"/>
      <c r="E294" s="2" t="s">
        <v>1387</v>
      </c>
      <c r="F294" s="4">
        <v>7380</v>
      </c>
      <c r="G294" s="4"/>
      <c r="H294" s="4">
        <f t="shared" si="9"/>
        <v>7380</v>
      </c>
      <c r="I294" s="118">
        <f t="shared" si="10"/>
        <v>4468061.09</v>
      </c>
      <c r="J294" s="133">
        <f>+MONTH(Tabla1[[#This Row],[Fechas]])</f>
        <v>6</v>
      </c>
    </row>
    <row r="295" spans="1:10" x14ac:dyDescent="0.25">
      <c r="A295" s="117">
        <v>44373</v>
      </c>
      <c r="B295" s="2" t="s">
        <v>624</v>
      </c>
      <c r="C295" s="2" t="s">
        <v>2009</v>
      </c>
      <c r="D295" s="4"/>
      <c r="E295" s="2" t="s">
        <v>1387</v>
      </c>
      <c r="F295" s="4">
        <v>-2530</v>
      </c>
      <c r="G295" s="4"/>
      <c r="H295" s="4">
        <f t="shared" si="9"/>
        <v>-2530</v>
      </c>
      <c r="I295" s="118">
        <f t="shared" si="10"/>
        <v>4465531.09</v>
      </c>
      <c r="J295" s="133">
        <f>+MONTH(Tabla1[[#This Row],[Fechas]])</f>
        <v>6</v>
      </c>
    </row>
    <row r="296" spans="1:10" x14ac:dyDescent="0.25">
      <c r="A296" s="117">
        <v>44363</v>
      </c>
      <c r="B296" s="2" t="s">
        <v>299</v>
      </c>
      <c r="C296" s="2" t="s">
        <v>2010</v>
      </c>
      <c r="D296" s="4"/>
      <c r="E296" s="2" t="s">
        <v>1377</v>
      </c>
      <c r="F296" s="4">
        <v>360</v>
      </c>
      <c r="G296" s="4"/>
      <c r="H296" s="4">
        <f t="shared" si="9"/>
        <v>360</v>
      </c>
      <c r="I296" s="118">
        <f t="shared" si="10"/>
        <v>4465891.09</v>
      </c>
      <c r="J296" s="133">
        <f>+MONTH(Tabla1[[#This Row],[Fechas]])</f>
        <v>6</v>
      </c>
    </row>
    <row r="297" spans="1:10" x14ac:dyDescent="0.25">
      <c r="A297" s="117">
        <v>44363</v>
      </c>
      <c r="B297" s="2" t="s">
        <v>356</v>
      </c>
      <c r="C297" s="2" t="s">
        <v>2011</v>
      </c>
      <c r="D297" s="36"/>
      <c r="E297" s="2" t="s">
        <v>1367</v>
      </c>
      <c r="F297" s="4">
        <v>450</v>
      </c>
      <c r="G297" s="4"/>
      <c r="H297" s="4">
        <f t="shared" si="9"/>
        <v>450</v>
      </c>
      <c r="I297" s="118">
        <f t="shared" si="10"/>
        <v>4466341.09</v>
      </c>
      <c r="J297" s="133">
        <f>+MONTH(Tabla1[[#This Row],[Fechas]])</f>
        <v>6</v>
      </c>
    </row>
    <row r="298" spans="1:10" x14ac:dyDescent="0.25">
      <c r="A298" s="117">
        <v>44364</v>
      </c>
      <c r="B298" s="2" t="s">
        <v>356</v>
      </c>
      <c r="C298" s="2" t="s">
        <v>2012</v>
      </c>
      <c r="D298" s="36"/>
      <c r="E298" s="2" t="s">
        <v>1387</v>
      </c>
      <c r="F298" s="4">
        <v>2000</v>
      </c>
      <c r="G298" s="4"/>
      <c r="H298" s="4">
        <f t="shared" si="9"/>
        <v>2000</v>
      </c>
      <c r="I298" s="118">
        <f t="shared" si="10"/>
        <v>4468341.09</v>
      </c>
      <c r="J298" s="133">
        <f>+MONTH(Tabla1[[#This Row],[Fechas]])</f>
        <v>6</v>
      </c>
    </row>
    <row r="299" spans="1:10" x14ac:dyDescent="0.25">
      <c r="A299" s="117">
        <v>44365</v>
      </c>
      <c r="B299" s="2" t="s">
        <v>299</v>
      </c>
      <c r="C299" s="2" t="s">
        <v>2014</v>
      </c>
      <c r="D299" s="36"/>
      <c r="E299" s="2" t="s">
        <v>1377</v>
      </c>
      <c r="F299" s="4">
        <v>120</v>
      </c>
      <c r="G299" s="4"/>
      <c r="H299" s="4">
        <f t="shared" si="9"/>
        <v>120</v>
      </c>
      <c r="I299" s="118">
        <f t="shared" si="10"/>
        <v>4468461.09</v>
      </c>
      <c r="J299" s="133">
        <f>+MONTH(Tabla1[[#This Row],[Fechas]])</f>
        <v>6</v>
      </c>
    </row>
    <row r="300" spans="1:10" x14ac:dyDescent="0.25">
      <c r="A300" s="117">
        <v>44369</v>
      </c>
      <c r="B300" s="2" t="s">
        <v>299</v>
      </c>
      <c r="C300" s="2" t="s">
        <v>2015</v>
      </c>
      <c r="D300" s="36"/>
      <c r="E300" s="2" t="s">
        <v>1377</v>
      </c>
      <c r="F300" s="4">
        <v>867</v>
      </c>
      <c r="G300" s="4">
        <v>0</v>
      </c>
      <c r="H300" s="4">
        <f t="shared" si="9"/>
        <v>867</v>
      </c>
      <c r="I300" s="118">
        <f t="shared" si="10"/>
        <v>4469328.09</v>
      </c>
      <c r="J300" s="133">
        <f>+MONTH(Tabla1[[#This Row],[Fechas]])</f>
        <v>6</v>
      </c>
    </row>
    <row r="301" spans="1:10" x14ac:dyDescent="0.25">
      <c r="A301" s="117">
        <v>44370</v>
      </c>
      <c r="B301" s="2" t="s">
        <v>356</v>
      </c>
      <c r="C301" s="2" t="s">
        <v>2016</v>
      </c>
      <c r="D301" s="36"/>
      <c r="E301" s="2" t="s">
        <v>1367</v>
      </c>
      <c r="F301" s="4">
        <v>350</v>
      </c>
      <c r="G301" s="4">
        <v>0</v>
      </c>
      <c r="H301" s="4">
        <f t="shared" si="9"/>
        <v>350</v>
      </c>
      <c r="I301" s="118">
        <f t="shared" si="10"/>
        <v>4469678.09</v>
      </c>
      <c r="J301" s="133">
        <f>+MONTH(Tabla1[[#This Row],[Fechas]])</f>
        <v>6</v>
      </c>
    </row>
    <row r="302" spans="1:10" x14ac:dyDescent="0.25">
      <c r="A302" s="117">
        <v>44370</v>
      </c>
      <c r="B302" s="2" t="s">
        <v>299</v>
      </c>
      <c r="C302" s="2" t="s">
        <v>2017</v>
      </c>
      <c r="D302" s="36"/>
      <c r="E302" s="2" t="s">
        <v>1377</v>
      </c>
      <c r="F302" s="4">
        <v>850</v>
      </c>
      <c r="G302" s="4"/>
      <c r="H302" s="4">
        <f t="shared" si="9"/>
        <v>850</v>
      </c>
      <c r="I302" s="118">
        <f t="shared" si="10"/>
        <v>4470528.09</v>
      </c>
      <c r="J302" s="133">
        <f>+MONTH(Tabla1[[#This Row],[Fechas]])</f>
        <v>6</v>
      </c>
    </row>
    <row r="303" spans="1:10" x14ac:dyDescent="0.25">
      <c r="A303" s="117">
        <v>44370</v>
      </c>
      <c r="B303" s="2" t="s">
        <v>252</v>
      </c>
      <c r="C303" s="2" t="s">
        <v>2018</v>
      </c>
      <c r="D303" s="36"/>
      <c r="E303" s="2" t="s">
        <v>1387</v>
      </c>
      <c r="F303" s="4">
        <v>-19910</v>
      </c>
      <c r="G303" s="4">
        <v>0</v>
      </c>
      <c r="H303" s="4">
        <f t="shared" si="9"/>
        <v>-19910</v>
      </c>
      <c r="I303" s="118">
        <f t="shared" si="10"/>
        <v>4450618.09</v>
      </c>
      <c r="J303" s="133">
        <f>+MONTH(Tabla1[[#This Row],[Fechas]])</f>
        <v>6</v>
      </c>
    </row>
    <row r="304" spans="1:10" x14ac:dyDescent="0.25">
      <c r="A304" s="117">
        <v>44373</v>
      </c>
      <c r="B304" s="2" t="s">
        <v>1609</v>
      </c>
      <c r="C304" s="2" t="s">
        <v>2020</v>
      </c>
      <c r="D304" s="36"/>
      <c r="E304" s="2" t="s">
        <v>1387</v>
      </c>
      <c r="F304" s="4">
        <v>40000</v>
      </c>
      <c r="G304" s="4">
        <v>0</v>
      </c>
      <c r="H304" s="4">
        <f t="shared" si="9"/>
        <v>40000</v>
      </c>
      <c r="I304" s="118">
        <f t="shared" si="10"/>
        <v>4490618.09</v>
      </c>
      <c r="J304" s="133">
        <f>+MONTH(Tabla1[[#This Row],[Fechas]])</f>
        <v>6</v>
      </c>
    </row>
    <row r="305" spans="1:10" x14ac:dyDescent="0.25">
      <c r="A305" s="117">
        <v>44373</v>
      </c>
      <c r="B305" s="69" t="s">
        <v>670</v>
      </c>
      <c r="C305" s="2" t="s">
        <v>2021</v>
      </c>
      <c r="D305" s="36"/>
      <c r="E305" s="2" t="s">
        <v>1387</v>
      </c>
      <c r="F305" s="4">
        <v>1670</v>
      </c>
      <c r="G305" s="4">
        <v>0</v>
      </c>
      <c r="H305" s="4">
        <f t="shared" si="9"/>
        <v>1670</v>
      </c>
      <c r="I305" s="118">
        <f t="shared" si="10"/>
        <v>4492288.09</v>
      </c>
      <c r="J305" s="133">
        <f>+MONTH(Tabla1[[#This Row],[Fechas]])</f>
        <v>6</v>
      </c>
    </row>
    <row r="306" spans="1:10" x14ac:dyDescent="0.25">
      <c r="A306" s="29">
        <v>44376</v>
      </c>
      <c r="B306" s="29" t="s">
        <v>1446</v>
      </c>
      <c r="C306" s="17" t="s">
        <v>2024</v>
      </c>
      <c r="D306" s="36"/>
      <c r="E306" s="2" t="s">
        <v>1387</v>
      </c>
      <c r="F306" s="9">
        <v>-7947.5</v>
      </c>
      <c r="G306" s="4">
        <v>0</v>
      </c>
      <c r="H306" s="4">
        <f t="shared" si="9"/>
        <v>-7947.5</v>
      </c>
      <c r="I306" s="118">
        <f t="shared" si="10"/>
        <v>4484340.59</v>
      </c>
      <c r="J306" s="133">
        <f>+MONTH(Tabla1[[#This Row],[Fechas]])</f>
        <v>6</v>
      </c>
    </row>
    <row r="307" spans="1:10" x14ac:dyDescent="0.25">
      <c r="A307" s="117">
        <v>44379</v>
      </c>
      <c r="B307" s="2" t="s">
        <v>1975</v>
      </c>
      <c r="C307" s="2" t="s">
        <v>2028</v>
      </c>
      <c r="D307" s="36"/>
      <c r="E307" s="2" t="s">
        <v>1387</v>
      </c>
      <c r="F307" s="4">
        <v>74630</v>
      </c>
      <c r="G307" s="4">
        <v>0</v>
      </c>
      <c r="H307" s="4">
        <f t="shared" si="9"/>
        <v>74630</v>
      </c>
      <c r="I307" s="118">
        <f t="shared" si="10"/>
        <v>4558970.59</v>
      </c>
      <c r="J307" s="133">
        <f>+MONTH(Tabla1[[#This Row],[Fechas]])</f>
        <v>7</v>
      </c>
    </row>
    <row r="308" spans="1:10" x14ac:dyDescent="0.25">
      <c r="A308" s="117">
        <v>44380</v>
      </c>
      <c r="B308" s="69" t="s">
        <v>670</v>
      </c>
      <c r="C308" s="2" t="s">
        <v>2029</v>
      </c>
      <c r="D308" s="36"/>
      <c r="E308" s="2" t="s">
        <v>1387</v>
      </c>
      <c r="F308" s="4">
        <v>12050</v>
      </c>
      <c r="G308" s="4"/>
      <c r="H308" s="4">
        <f t="shared" si="9"/>
        <v>12050</v>
      </c>
      <c r="I308" s="118">
        <f t="shared" si="10"/>
        <v>4571020.59</v>
      </c>
      <c r="J308" s="133">
        <f>+MONTH(Tabla1[[#This Row],[Fechas]])</f>
        <v>7</v>
      </c>
    </row>
    <row r="309" spans="1:10" x14ac:dyDescent="0.25">
      <c r="A309" s="117">
        <v>44378</v>
      </c>
      <c r="B309" s="2" t="s">
        <v>1798</v>
      </c>
      <c r="C309" s="2" t="s">
        <v>2030</v>
      </c>
      <c r="D309" s="36"/>
      <c r="E309" s="2" t="s">
        <v>1387</v>
      </c>
      <c r="F309" s="4">
        <v>-14440</v>
      </c>
      <c r="G309" s="4"/>
      <c r="H309" s="4">
        <f t="shared" si="9"/>
        <v>-14440</v>
      </c>
      <c r="I309" s="118">
        <f t="shared" si="10"/>
        <v>4556580.59</v>
      </c>
      <c r="J309" s="133">
        <f>+MONTH(Tabla1[[#This Row],[Fechas]])</f>
        <v>7</v>
      </c>
    </row>
    <row r="310" spans="1:10" x14ac:dyDescent="0.25">
      <c r="A310" s="117">
        <v>44378</v>
      </c>
      <c r="B310" s="2" t="s">
        <v>1798</v>
      </c>
      <c r="C310" s="2" t="s">
        <v>2031</v>
      </c>
      <c r="D310" s="36"/>
      <c r="E310" s="2" t="s">
        <v>1387</v>
      </c>
      <c r="F310" s="4">
        <v>12900</v>
      </c>
      <c r="G310" s="4">
        <v>0</v>
      </c>
      <c r="H310" s="4">
        <f t="shared" si="9"/>
        <v>12900</v>
      </c>
      <c r="I310" s="118">
        <f t="shared" si="10"/>
        <v>4569480.59</v>
      </c>
      <c r="J310" s="133">
        <f>+MONTH(Tabla1[[#This Row],[Fechas]])</f>
        <v>7</v>
      </c>
    </row>
    <row r="311" spans="1:10" x14ac:dyDescent="0.25">
      <c r="A311" s="117">
        <v>44377</v>
      </c>
      <c r="B311" s="2" t="s">
        <v>52</v>
      </c>
      <c r="C311" s="2" t="s">
        <v>2035</v>
      </c>
      <c r="D311" s="36"/>
      <c r="E311" s="2" t="s">
        <v>1387</v>
      </c>
      <c r="F311" s="4">
        <v>16690</v>
      </c>
      <c r="G311" s="4"/>
      <c r="H311" s="4">
        <f t="shared" si="9"/>
        <v>16690</v>
      </c>
      <c r="I311" s="118">
        <f t="shared" si="10"/>
        <v>4586170.59</v>
      </c>
      <c r="J311" s="133">
        <f>+MONTH(Tabla1[[#This Row],[Fechas]])</f>
        <v>6</v>
      </c>
    </row>
    <row r="312" spans="1:10" x14ac:dyDescent="0.25">
      <c r="A312" s="117">
        <v>44384</v>
      </c>
      <c r="B312" s="2" t="s">
        <v>1446</v>
      </c>
      <c r="C312" s="2" t="s">
        <v>2043</v>
      </c>
      <c r="D312" s="36"/>
      <c r="E312" s="2" t="s">
        <v>1387</v>
      </c>
      <c r="F312" s="4">
        <v>71607.8</v>
      </c>
      <c r="G312" s="4">
        <v>-71607.8</v>
      </c>
      <c r="H312" s="4">
        <f t="shared" si="9"/>
        <v>0</v>
      </c>
      <c r="I312" s="118">
        <f t="shared" si="10"/>
        <v>4586170.59</v>
      </c>
      <c r="J312" s="133">
        <f>+MONTH(Tabla1[[#This Row],[Fechas]])</f>
        <v>7</v>
      </c>
    </row>
    <row r="313" spans="1:10" x14ac:dyDescent="0.25">
      <c r="A313" s="117">
        <v>44379</v>
      </c>
      <c r="B313" s="2" t="s">
        <v>1546</v>
      </c>
      <c r="C313" s="2" t="s">
        <v>2027</v>
      </c>
      <c r="D313" s="36"/>
      <c r="E313" s="2" t="s">
        <v>1387</v>
      </c>
      <c r="F313" s="4">
        <v>102190</v>
      </c>
      <c r="G313" s="4">
        <v>0</v>
      </c>
      <c r="H313" s="4">
        <f t="shared" si="9"/>
        <v>102190</v>
      </c>
      <c r="I313" s="118">
        <f t="shared" si="10"/>
        <v>4688360.59</v>
      </c>
      <c r="J313" s="133">
        <f>+MONTH(Tabla1[[#This Row],[Fechas]])</f>
        <v>7</v>
      </c>
    </row>
    <row r="314" spans="1:10" x14ac:dyDescent="0.25">
      <c r="A314" s="117">
        <v>44384</v>
      </c>
      <c r="B314" s="69" t="s">
        <v>670</v>
      </c>
      <c r="C314" s="2" t="s">
        <v>2045</v>
      </c>
      <c r="D314" s="36"/>
      <c r="E314" s="2" t="s">
        <v>1387</v>
      </c>
      <c r="F314" s="4">
        <v>3340</v>
      </c>
      <c r="G314" s="4">
        <v>0</v>
      </c>
      <c r="H314" s="4">
        <f t="shared" si="9"/>
        <v>3340</v>
      </c>
      <c r="I314" s="118">
        <f t="shared" si="10"/>
        <v>4691700.59</v>
      </c>
      <c r="J314" s="133">
        <f>+MONTH(Tabla1[[#This Row],[Fechas]])</f>
        <v>7</v>
      </c>
    </row>
    <row r="315" spans="1:10" x14ac:dyDescent="0.25">
      <c r="A315" s="117">
        <v>44378</v>
      </c>
      <c r="B315" s="2" t="s">
        <v>1975</v>
      </c>
      <c r="C315" s="2" t="s">
        <v>2046</v>
      </c>
      <c r="D315" s="36"/>
      <c r="E315" s="2" t="s">
        <v>1387</v>
      </c>
      <c r="F315" s="4">
        <v>5418</v>
      </c>
      <c r="G315" s="4">
        <v>-31218</v>
      </c>
      <c r="H315" s="4">
        <f t="shared" si="9"/>
        <v>-25800</v>
      </c>
      <c r="I315" s="118">
        <f t="shared" si="10"/>
        <v>4665900.59</v>
      </c>
      <c r="J315" s="133">
        <f>+MONTH(Tabla1[[#This Row],[Fechas]])</f>
        <v>7</v>
      </c>
    </row>
    <row r="316" spans="1:10" x14ac:dyDescent="0.25">
      <c r="A316" s="117">
        <v>44384</v>
      </c>
      <c r="B316" s="2" t="s">
        <v>1546</v>
      </c>
      <c r="C316" s="2" t="s">
        <v>2047</v>
      </c>
      <c r="D316" s="36"/>
      <c r="E316" s="2" t="s">
        <v>1387</v>
      </c>
      <c r="F316" s="4">
        <v>150860</v>
      </c>
      <c r="G316" s="4">
        <v>0</v>
      </c>
      <c r="H316" s="4">
        <f t="shared" si="9"/>
        <v>150860</v>
      </c>
      <c r="I316" s="118">
        <f t="shared" si="10"/>
        <v>4816760.59</v>
      </c>
      <c r="J316" s="133">
        <f>+MONTH(Tabla1[[#This Row],[Fechas]])</f>
        <v>7</v>
      </c>
    </row>
    <row r="317" spans="1:10" x14ac:dyDescent="0.25">
      <c r="A317" s="117">
        <v>44383</v>
      </c>
      <c r="B317" s="2" t="s">
        <v>2054</v>
      </c>
      <c r="C317" s="2" t="s">
        <v>2055</v>
      </c>
      <c r="D317" s="36"/>
      <c r="E317" s="2" t="s">
        <v>1387</v>
      </c>
      <c r="F317" s="4">
        <v>56600</v>
      </c>
      <c r="G317" s="4">
        <v>0</v>
      </c>
      <c r="H317" s="4">
        <f t="shared" si="9"/>
        <v>56600</v>
      </c>
      <c r="I317" s="118">
        <f t="shared" si="10"/>
        <v>4873360.59</v>
      </c>
      <c r="J317" s="133">
        <f>+MONTH(Tabla1[[#This Row],[Fechas]])</f>
        <v>7</v>
      </c>
    </row>
    <row r="318" spans="1:10" x14ac:dyDescent="0.25">
      <c r="A318" s="117">
        <v>44385</v>
      </c>
      <c r="B318" s="2" t="s">
        <v>668</v>
      </c>
      <c r="C318" s="2" t="s">
        <v>2056</v>
      </c>
      <c r="D318" s="36"/>
      <c r="E318" s="2" t="s">
        <v>1387</v>
      </c>
      <c r="F318" s="4">
        <v>-1030</v>
      </c>
      <c r="G318" s="4"/>
      <c r="H318" s="4">
        <f t="shared" si="9"/>
        <v>-1030</v>
      </c>
      <c r="I318" s="118">
        <f t="shared" si="10"/>
        <v>4872330.59</v>
      </c>
      <c r="J318" s="133">
        <f>+MONTH(Tabla1[[#This Row],[Fechas]])</f>
        <v>7</v>
      </c>
    </row>
    <row r="319" spans="1:10" x14ac:dyDescent="0.25">
      <c r="A319" s="117">
        <v>44385</v>
      </c>
      <c r="B319" s="2" t="s">
        <v>668</v>
      </c>
      <c r="C319" s="2" t="s">
        <v>2057</v>
      </c>
      <c r="D319" s="36"/>
      <c r="E319" s="2" t="s">
        <v>1387</v>
      </c>
      <c r="F319" s="4">
        <v>12990</v>
      </c>
      <c r="G319" s="4">
        <v>0</v>
      </c>
      <c r="H319" s="4">
        <f t="shared" si="9"/>
        <v>12990</v>
      </c>
      <c r="I319" s="118">
        <f t="shared" si="10"/>
        <v>4885320.59</v>
      </c>
      <c r="J319" s="133">
        <f>+MONTH(Tabla1[[#This Row],[Fechas]])</f>
        <v>7</v>
      </c>
    </row>
    <row r="320" spans="1:10" x14ac:dyDescent="0.25">
      <c r="A320" s="117">
        <v>44385</v>
      </c>
      <c r="B320" s="2" t="s">
        <v>1826</v>
      </c>
      <c r="C320" s="2" t="s">
        <v>2060</v>
      </c>
      <c r="D320" s="36"/>
      <c r="E320" s="2" t="s">
        <v>1387</v>
      </c>
      <c r="F320" s="4">
        <v>17100</v>
      </c>
      <c r="G320" s="4">
        <v>0</v>
      </c>
      <c r="H320" s="4">
        <f t="shared" si="9"/>
        <v>17100</v>
      </c>
      <c r="I320" s="118">
        <f t="shared" si="10"/>
        <v>4902420.59</v>
      </c>
      <c r="J320" s="133">
        <f>+MONTH(Tabla1[[#This Row],[Fechas]])</f>
        <v>7</v>
      </c>
    </row>
    <row r="321" spans="1:10" x14ac:dyDescent="0.25">
      <c r="A321" s="141">
        <v>44383</v>
      </c>
      <c r="B321" s="69" t="s">
        <v>2054</v>
      </c>
      <c r="C321" s="69" t="s">
        <v>2055</v>
      </c>
      <c r="D321" s="140"/>
      <c r="E321" s="69" t="s">
        <v>1387</v>
      </c>
      <c r="F321" s="123">
        <v>56600</v>
      </c>
      <c r="G321" s="123">
        <v>0</v>
      </c>
      <c r="H321" s="123">
        <f t="shared" si="9"/>
        <v>56600</v>
      </c>
      <c r="I321" s="124">
        <f t="shared" si="10"/>
        <v>4959020.59</v>
      </c>
      <c r="J321" s="134">
        <f>+MONTH(Tabla1[[#This Row],[Fechas]])</f>
        <v>7</v>
      </c>
    </row>
    <row r="322" spans="1:10" x14ac:dyDescent="0.25">
      <c r="A322" s="117">
        <v>44385</v>
      </c>
      <c r="B322" s="2" t="s">
        <v>1798</v>
      </c>
      <c r="C322" s="2" t="s">
        <v>2062</v>
      </c>
      <c r="D322" s="36"/>
      <c r="E322" s="2" t="s">
        <v>1387</v>
      </c>
      <c r="F322" s="4">
        <v>-11570</v>
      </c>
      <c r="G322" s="4"/>
      <c r="H322" s="4">
        <f t="shared" si="9"/>
        <v>-11570</v>
      </c>
      <c r="I322" s="118">
        <f t="shared" si="10"/>
        <v>4947450.59</v>
      </c>
      <c r="J322" s="133">
        <f>+MONTH(Tabla1[[#This Row],[Fechas]])</f>
        <v>7</v>
      </c>
    </row>
    <row r="323" spans="1:10" x14ac:dyDescent="0.25">
      <c r="A323" s="117">
        <v>44376</v>
      </c>
      <c r="B323" s="2" t="s">
        <v>624</v>
      </c>
      <c r="C323" s="2" t="s">
        <v>2064</v>
      </c>
      <c r="D323" s="4"/>
      <c r="E323" s="2" t="s">
        <v>1387</v>
      </c>
      <c r="F323" s="4">
        <f>7350+4410+1180</f>
        <v>12940</v>
      </c>
      <c r="G323" s="4"/>
      <c r="H323" s="4">
        <f t="shared" si="9"/>
        <v>12940</v>
      </c>
      <c r="I323" s="118">
        <f t="shared" si="10"/>
        <v>4960390.59</v>
      </c>
      <c r="J323" s="133">
        <f>+MONTH(Tabla1[[#This Row],[Fechas]])</f>
        <v>6</v>
      </c>
    </row>
    <row r="324" spans="1:10" x14ac:dyDescent="0.25">
      <c r="A324" s="117">
        <v>44376</v>
      </c>
      <c r="B324" s="2" t="s">
        <v>624</v>
      </c>
      <c r="C324" s="2" t="s">
        <v>2065</v>
      </c>
      <c r="D324" s="36"/>
      <c r="E324" s="2" t="s">
        <v>1387</v>
      </c>
      <c r="F324" s="4">
        <v>-4440</v>
      </c>
      <c r="G324" s="4"/>
      <c r="H324" s="4">
        <f t="shared" si="9"/>
        <v>-4440</v>
      </c>
      <c r="I324" s="118">
        <f t="shared" si="10"/>
        <v>4955950.59</v>
      </c>
      <c r="J324" s="133">
        <f>+MONTH(Tabla1[[#This Row],[Fechas]])</f>
        <v>6</v>
      </c>
    </row>
    <row r="325" spans="1:10" x14ac:dyDescent="0.25">
      <c r="A325" s="117">
        <v>44378</v>
      </c>
      <c r="B325" s="2" t="s">
        <v>624</v>
      </c>
      <c r="C325" s="2" t="s">
        <v>2066</v>
      </c>
      <c r="D325" s="36"/>
      <c r="E325" s="2" t="s">
        <v>1387</v>
      </c>
      <c r="F325" s="4">
        <v>7460</v>
      </c>
      <c r="G325" s="4"/>
      <c r="H325" s="4">
        <f t="shared" si="9"/>
        <v>7460</v>
      </c>
      <c r="I325" s="118">
        <f t="shared" si="10"/>
        <v>4963410.59</v>
      </c>
      <c r="J325" s="133">
        <f>+MONTH(Tabla1[[#This Row],[Fechas]])</f>
        <v>7</v>
      </c>
    </row>
    <row r="326" spans="1:10" x14ac:dyDescent="0.25">
      <c r="A326" s="117">
        <v>44379</v>
      </c>
      <c r="B326" s="2" t="s">
        <v>624</v>
      </c>
      <c r="C326" s="2" t="s">
        <v>2067</v>
      </c>
      <c r="D326" s="4"/>
      <c r="E326" s="2" t="s">
        <v>1387</v>
      </c>
      <c r="F326" s="4">
        <v>-14130</v>
      </c>
      <c r="G326" s="4"/>
      <c r="H326" s="4">
        <f t="shared" si="9"/>
        <v>-14130</v>
      </c>
      <c r="I326" s="118">
        <f t="shared" si="10"/>
        <v>4949280.59</v>
      </c>
      <c r="J326" s="133">
        <f>+MONTH(Tabla1[[#This Row],[Fechas]])</f>
        <v>7</v>
      </c>
    </row>
    <row r="327" spans="1:10" x14ac:dyDescent="0.25">
      <c r="A327" s="117">
        <v>44382</v>
      </c>
      <c r="B327" s="2" t="s">
        <v>624</v>
      </c>
      <c r="C327" s="2" t="s">
        <v>2069</v>
      </c>
      <c r="D327" s="36"/>
      <c r="E327" s="2" t="s">
        <v>1387</v>
      </c>
      <c r="F327" s="4">
        <v>-1470</v>
      </c>
      <c r="G327" s="4">
        <v>0</v>
      </c>
      <c r="H327" s="4">
        <f t="shared" si="9"/>
        <v>-1470</v>
      </c>
      <c r="I327" s="118">
        <f t="shared" si="10"/>
        <v>4947810.59</v>
      </c>
      <c r="J327" s="133">
        <f>+MONTH(Tabla1[[#This Row],[Fechas]])</f>
        <v>7</v>
      </c>
    </row>
    <row r="328" spans="1:10" x14ac:dyDescent="0.25">
      <c r="A328" s="117">
        <v>44382</v>
      </c>
      <c r="B328" s="2" t="s">
        <v>624</v>
      </c>
      <c r="C328" s="2" t="s">
        <v>2069</v>
      </c>
      <c r="D328" s="36"/>
      <c r="E328" s="2" t="s">
        <v>1387</v>
      </c>
      <c r="F328" s="4">
        <v>4880</v>
      </c>
      <c r="G328" s="4">
        <v>0</v>
      </c>
      <c r="H328" s="4">
        <f t="shared" ref="H328:H391" si="11">+F328+G328</f>
        <v>4880</v>
      </c>
      <c r="I328" s="118">
        <f t="shared" ref="I328:I391" si="12">+I327+H328</f>
        <v>4952690.59</v>
      </c>
      <c r="J328" s="133">
        <f>+MONTH(Tabla1[[#This Row],[Fechas]])</f>
        <v>7</v>
      </c>
    </row>
    <row r="329" spans="1:10" x14ac:dyDescent="0.25">
      <c r="A329" s="141">
        <v>44384</v>
      </c>
      <c r="B329" s="2" t="s">
        <v>624</v>
      </c>
      <c r="C329" s="2" t="s">
        <v>2071</v>
      </c>
      <c r="D329" s="4"/>
      <c r="E329" s="2" t="s">
        <v>1387</v>
      </c>
      <c r="F329" s="4">
        <v>-1180</v>
      </c>
      <c r="G329" s="4"/>
      <c r="H329" s="4">
        <f t="shared" si="11"/>
        <v>-1180</v>
      </c>
      <c r="I329" s="118">
        <f t="shared" si="12"/>
        <v>4951510.59</v>
      </c>
      <c r="J329" s="133">
        <f>+MONTH(Tabla1[[#This Row],[Fechas]])</f>
        <v>7</v>
      </c>
    </row>
    <row r="330" spans="1:10" x14ac:dyDescent="0.25">
      <c r="A330" s="141">
        <v>44384</v>
      </c>
      <c r="B330" s="69" t="s">
        <v>624</v>
      </c>
      <c r="C330" s="2" t="s">
        <v>2070</v>
      </c>
      <c r="D330" s="140"/>
      <c r="E330" s="2" t="s">
        <v>1387</v>
      </c>
      <c r="F330" s="4">
        <v>25080</v>
      </c>
      <c r="G330" s="123"/>
      <c r="H330" s="123">
        <f t="shared" si="11"/>
        <v>25080</v>
      </c>
      <c r="I330" s="124">
        <f t="shared" si="12"/>
        <v>4976590.59</v>
      </c>
      <c r="J330" s="134">
        <f>+MONTH(Tabla1[[#This Row],[Fechas]])</f>
        <v>7</v>
      </c>
    </row>
    <row r="331" spans="1:10" x14ac:dyDescent="0.25">
      <c r="A331" s="117">
        <v>44385</v>
      </c>
      <c r="B331" s="2" t="s">
        <v>624</v>
      </c>
      <c r="C331" s="2" t="s">
        <v>2072</v>
      </c>
      <c r="D331" s="36"/>
      <c r="E331" s="2" t="s">
        <v>1387</v>
      </c>
      <c r="F331" s="4">
        <v>9630</v>
      </c>
      <c r="G331" s="4"/>
      <c r="H331" s="4">
        <f t="shared" si="11"/>
        <v>9630</v>
      </c>
      <c r="I331" s="118">
        <f t="shared" si="12"/>
        <v>4986220.59</v>
      </c>
      <c r="J331" s="133">
        <f>+MONTH(Tabla1[[#This Row],[Fechas]])</f>
        <v>7</v>
      </c>
    </row>
    <row r="332" spans="1:10" x14ac:dyDescent="0.25">
      <c r="A332" s="117">
        <v>44386</v>
      </c>
      <c r="B332" s="2" t="s">
        <v>624</v>
      </c>
      <c r="C332" s="2" t="s">
        <v>2073</v>
      </c>
      <c r="D332" s="36"/>
      <c r="E332" s="2" t="s">
        <v>1387</v>
      </c>
      <c r="F332" s="4">
        <v>10480</v>
      </c>
      <c r="G332" s="4"/>
      <c r="H332" s="4">
        <f t="shared" si="11"/>
        <v>10480</v>
      </c>
      <c r="I332" s="118">
        <f t="shared" si="12"/>
        <v>4996700.59</v>
      </c>
      <c r="J332" s="133">
        <f>+MONTH(Tabla1[[#This Row],[Fechas]])</f>
        <v>7</v>
      </c>
    </row>
    <row r="333" spans="1:10" x14ac:dyDescent="0.25">
      <c r="A333" s="117">
        <v>44385</v>
      </c>
      <c r="B333" s="2" t="s">
        <v>1609</v>
      </c>
      <c r="C333" s="2" t="s">
        <v>2074</v>
      </c>
      <c r="D333" s="36"/>
      <c r="E333" s="2" t="s">
        <v>1387</v>
      </c>
      <c r="F333" s="4">
        <v>64500</v>
      </c>
      <c r="G333" s="4"/>
      <c r="H333" s="4">
        <f t="shared" si="11"/>
        <v>64500</v>
      </c>
      <c r="I333" s="118">
        <f t="shared" si="12"/>
        <v>5061200.59</v>
      </c>
      <c r="J333" s="133">
        <f>+MONTH(Tabla1[[#This Row],[Fechas]])</f>
        <v>7</v>
      </c>
    </row>
    <row r="334" spans="1:10" x14ac:dyDescent="0.25">
      <c r="A334" s="117">
        <v>44383</v>
      </c>
      <c r="B334" s="2" t="s">
        <v>624</v>
      </c>
      <c r="C334" s="2" t="s">
        <v>2075</v>
      </c>
      <c r="D334" s="36"/>
      <c r="E334" s="2" t="s">
        <v>1387</v>
      </c>
      <c r="F334" s="4">
        <v>-3080</v>
      </c>
      <c r="G334" s="4"/>
      <c r="H334" s="4">
        <f t="shared" si="11"/>
        <v>-3080</v>
      </c>
      <c r="I334" s="118">
        <f t="shared" si="12"/>
        <v>5058120.59</v>
      </c>
      <c r="J334" s="133">
        <f>+MONTH(Tabla1[[#This Row],[Fechas]])</f>
        <v>7</v>
      </c>
    </row>
    <row r="335" spans="1:10" x14ac:dyDescent="0.25">
      <c r="A335" s="117">
        <v>44389</v>
      </c>
      <c r="B335" s="2" t="s">
        <v>624</v>
      </c>
      <c r="C335" s="2" t="s">
        <v>2076</v>
      </c>
      <c r="D335" s="36"/>
      <c r="E335" s="2" t="s">
        <v>1387</v>
      </c>
      <c r="F335" s="4">
        <v>24700</v>
      </c>
      <c r="G335" s="4"/>
      <c r="H335" s="4">
        <f t="shared" si="11"/>
        <v>24700</v>
      </c>
      <c r="I335" s="118">
        <f t="shared" si="12"/>
        <v>5082820.59</v>
      </c>
      <c r="J335" s="133">
        <f>+MONTH(Tabla1[[#This Row],[Fechas]])</f>
        <v>7</v>
      </c>
    </row>
    <row r="336" spans="1:10" x14ac:dyDescent="0.25">
      <c r="A336" s="117">
        <v>44370</v>
      </c>
      <c r="B336" s="2" t="s">
        <v>248</v>
      </c>
      <c r="C336" s="2" t="s">
        <v>2077</v>
      </c>
      <c r="D336" s="36"/>
      <c r="E336" s="2" t="s">
        <v>1377</v>
      </c>
      <c r="F336" s="4">
        <v>2544</v>
      </c>
      <c r="G336" s="4"/>
      <c r="H336" s="4">
        <f t="shared" si="11"/>
        <v>2544</v>
      </c>
      <c r="I336" s="118">
        <f t="shared" si="12"/>
        <v>5085364.59</v>
      </c>
      <c r="J336" s="133">
        <f>+MONTH(Tabla1[[#This Row],[Fechas]])</f>
        <v>6</v>
      </c>
    </row>
    <row r="337" spans="1:10" x14ac:dyDescent="0.25">
      <c r="A337" s="117">
        <v>44370</v>
      </c>
      <c r="B337" s="2" t="s">
        <v>248</v>
      </c>
      <c r="C337" s="2" t="s">
        <v>2077</v>
      </c>
      <c r="D337" s="36"/>
      <c r="E337" s="2" t="s">
        <v>1490</v>
      </c>
      <c r="F337" s="4">
        <f>6800+24200</f>
        <v>31000</v>
      </c>
      <c r="G337" s="4"/>
      <c r="H337" s="4">
        <f t="shared" si="11"/>
        <v>31000</v>
      </c>
      <c r="I337" s="118">
        <f t="shared" si="12"/>
        <v>5116364.59</v>
      </c>
      <c r="J337" s="133">
        <f>+MONTH(Tabla1[[#This Row],[Fechas]])</f>
        <v>6</v>
      </c>
    </row>
    <row r="338" spans="1:10" x14ac:dyDescent="0.25">
      <c r="A338" s="117">
        <v>44376</v>
      </c>
      <c r="B338" s="2" t="s">
        <v>356</v>
      </c>
      <c r="C338" s="2" t="s">
        <v>2078</v>
      </c>
      <c r="D338" s="36"/>
      <c r="E338" s="2" t="s">
        <v>1367</v>
      </c>
      <c r="F338" s="4">
        <v>200</v>
      </c>
      <c r="G338" s="4"/>
      <c r="H338" s="4">
        <f t="shared" si="11"/>
        <v>200</v>
      </c>
      <c r="I338" s="118">
        <f t="shared" si="12"/>
        <v>5116564.59</v>
      </c>
      <c r="J338" s="133">
        <f>+MONTH(Tabla1[[#This Row],[Fechas]])</f>
        <v>6</v>
      </c>
    </row>
    <row r="339" spans="1:10" x14ac:dyDescent="0.25">
      <c r="A339" s="117">
        <v>44382</v>
      </c>
      <c r="B339" s="2" t="s">
        <v>299</v>
      </c>
      <c r="C339" s="2" t="s">
        <v>2079</v>
      </c>
      <c r="D339" s="36"/>
      <c r="E339" s="2" t="s">
        <v>1377</v>
      </c>
      <c r="F339" s="4">
        <v>1683</v>
      </c>
      <c r="G339" s="4"/>
      <c r="H339" s="4">
        <f t="shared" si="11"/>
        <v>1683</v>
      </c>
      <c r="I339" s="118">
        <f t="shared" si="12"/>
        <v>5118247.59</v>
      </c>
      <c r="J339" s="133">
        <f>+MONTH(Tabla1[[#This Row],[Fechas]])</f>
        <v>7</v>
      </c>
    </row>
    <row r="340" spans="1:10" x14ac:dyDescent="0.25">
      <c r="A340" s="117">
        <v>44382</v>
      </c>
      <c r="B340" s="2" t="s">
        <v>299</v>
      </c>
      <c r="C340" s="2" t="s">
        <v>2079</v>
      </c>
      <c r="D340" s="36"/>
      <c r="E340" s="2" t="s">
        <v>1441</v>
      </c>
      <c r="F340" s="4">
        <v>52074</v>
      </c>
      <c r="G340" s="4"/>
      <c r="H340" s="4">
        <f t="shared" si="11"/>
        <v>52074</v>
      </c>
      <c r="I340" s="118">
        <f t="shared" si="12"/>
        <v>5170321.59</v>
      </c>
      <c r="J340" s="133">
        <f>+MONTH(Tabla1[[#This Row],[Fechas]])</f>
        <v>7</v>
      </c>
    </row>
    <row r="341" spans="1:10" x14ac:dyDescent="0.25">
      <c r="A341" s="117">
        <v>44382</v>
      </c>
      <c r="B341" s="2" t="s">
        <v>299</v>
      </c>
      <c r="C341" s="2" t="s">
        <v>2081</v>
      </c>
      <c r="D341" s="36"/>
      <c r="E341" s="2" t="s">
        <v>1377</v>
      </c>
      <c r="F341" s="4">
        <v>3056</v>
      </c>
      <c r="G341" s="4"/>
      <c r="H341" s="4">
        <f t="shared" si="11"/>
        <v>3056</v>
      </c>
      <c r="I341" s="118">
        <f t="shared" si="12"/>
        <v>5173377.59</v>
      </c>
      <c r="J341" s="133">
        <f>+MONTH(Tabla1[[#This Row],[Fechas]])</f>
        <v>7</v>
      </c>
    </row>
    <row r="342" spans="1:10" x14ac:dyDescent="0.25">
      <c r="A342" s="117">
        <v>44382</v>
      </c>
      <c r="B342" s="2" t="s">
        <v>356</v>
      </c>
      <c r="C342" s="2" t="s">
        <v>2082</v>
      </c>
      <c r="D342" s="36"/>
      <c r="E342" s="2" t="s">
        <v>1367</v>
      </c>
      <c r="F342" s="4">
        <v>180</v>
      </c>
      <c r="G342" s="4"/>
      <c r="H342" s="4">
        <f t="shared" si="11"/>
        <v>180</v>
      </c>
      <c r="I342" s="118">
        <f t="shared" si="12"/>
        <v>5173557.59</v>
      </c>
      <c r="J342" s="133">
        <f>+MONTH(Tabla1[[#This Row],[Fechas]])</f>
        <v>7</v>
      </c>
    </row>
    <row r="343" spans="1:10" x14ac:dyDescent="0.25">
      <c r="A343" s="117">
        <v>44383</v>
      </c>
      <c r="B343" s="2" t="s">
        <v>294</v>
      </c>
      <c r="C343" s="2" t="s">
        <v>2083</v>
      </c>
      <c r="D343" s="36"/>
      <c r="E343" s="2" t="s">
        <v>1377</v>
      </c>
      <c r="F343" s="4">
        <v>5010</v>
      </c>
      <c r="G343" s="4"/>
      <c r="H343" s="4">
        <f t="shared" si="11"/>
        <v>5010</v>
      </c>
      <c r="I343" s="118">
        <f t="shared" si="12"/>
        <v>5178567.59</v>
      </c>
      <c r="J343" s="133">
        <f>+MONTH(Tabla1[[#This Row],[Fechas]])</f>
        <v>7</v>
      </c>
    </row>
    <row r="344" spans="1:10" x14ac:dyDescent="0.25">
      <c r="A344" s="117">
        <v>44385</v>
      </c>
      <c r="B344" s="2" t="s">
        <v>356</v>
      </c>
      <c r="C344" s="2" t="s">
        <v>2084</v>
      </c>
      <c r="D344" s="36"/>
      <c r="E344" s="2" t="s">
        <v>1367</v>
      </c>
      <c r="F344" s="4">
        <v>350</v>
      </c>
      <c r="G344" s="4"/>
      <c r="H344" s="4">
        <f t="shared" si="11"/>
        <v>350</v>
      </c>
      <c r="I344" s="118">
        <f t="shared" si="12"/>
        <v>5178917.59</v>
      </c>
      <c r="J344" s="133">
        <f>+MONTH(Tabla1[[#This Row],[Fechas]])</f>
        <v>7</v>
      </c>
    </row>
    <row r="345" spans="1:10" x14ac:dyDescent="0.25">
      <c r="A345" s="117">
        <v>44389</v>
      </c>
      <c r="B345" s="2" t="s">
        <v>248</v>
      </c>
      <c r="C345" s="2" t="s">
        <v>2085</v>
      </c>
      <c r="D345" s="36"/>
      <c r="E345" s="2" t="s">
        <v>1377</v>
      </c>
      <c r="F345" s="4">
        <v>1560</v>
      </c>
      <c r="G345" s="4"/>
      <c r="H345" s="4">
        <f t="shared" si="11"/>
        <v>1560</v>
      </c>
      <c r="I345" s="118">
        <f t="shared" si="12"/>
        <v>5180477.59</v>
      </c>
      <c r="J345" s="133">
        <f>+MONTH(Tabla1[[#This Row],[Fechas]])</f>
        <v>7</v>
      </c>
    </row>
    <row r="346" spans="1:10" x14ac:dyDescent="0.25">
      <c r="A346" s="117">
        <v>44385</v>
      </c>
      <c r="B346" s="2" t="s">
        <v>1826</v>
      </c>
      <c r="C346" s="2" t="s">
        <v>2086</v>
      </c>
      <c r="D346" s="36"/>
      <c r="E346" s="2" t="s">
        <v>1441</v>
      </c>
      <c r="F346" s="4">
        <v>2829</v>
      </c>
      <c r="G346" s="4"/>
      <c r="H346" s="4">
        <f t="shared" si="11"/>
        <v>2829</v>
      </c>
      <c r="I346" s="118">
        <f t="shared" si="12"/>
        <v>5183306.59</v>
      </c>
      <c r="J346" s="133">
        <f>+MONTH(Tabla1[[#This Row],[Fechas]])</f>
        <v>7</v>
      </c>
    </row>
    <row r="347" spans="1:10" x14ac:dyDescent="0.25">
      <c r="A347" s="117">
        <v>44385</v>
      </c>
      <c r="B347" s="2" t="s">
        <v>299</v>
      </c>
      <c r="C347" s="2" t="s">
        <v>2087</v>
      </c>
      <c r="D347" s="36"/>
      <c r="E347" s="2" t="s">
        <v>1377</v>
      </c>
      <c r="F347" s="4">
        <v>3604</v>
      </c>
      <c r="G347" s="4">
        <v>0</v>
      </c>
      <c r="H347" s="4">
        <f t="shared" si="11"/>
        <v>3604</v>
      </c>
      <c r="I347" s="118">
        <f t="shared" si="12"/>
        <v>5186910.59</v>
      </c>
      <c r="J347" s="133">
        <f>+MONTH(Tabla1[[#This Row],[Fechas]])</f>
        <v>7</v>
      </c>
    </row>
    <row r="348" spans="1:10" x14ac:dyDescent="0.25">
      <c r="A348" s="117">
        <v>44390</v>
      </c>
      <c r="B348" s="2" t="s">
        <v>2054</v>
      </c>
      <c r="C348" s="2" t="s">
        <v>2090</v>
      </c>
      <c r="D348" s="36"/>
      <c r="E348" s="2" t="s">
        <v>1387</v>
      </c>
      <c r="F348" s="4">
        <v>-23400</v>
      </c>
      <c r="G348" s="4">
        <v>0</v>
      </c>
      <c r="H348" s="4">
        <f t="shared" si="11"/>
        <v>-23400</v>
      </c>
      <c r="I348" s="118">
        <f t="shared" si="12"/>
        <v>5163510.59</v>
      </c>
      <c r="J348" s="133">
        <f>+MONTH(Tabla1[[#This Row],[Fechas]])</f>
        <v>7</v>
      </c>
    </row>
    <row r="349" spans="1:10" x14ac:dyDescent="0.25">
      <c r="A349" s="117">
        <v>44390</v>
      </c>
      <c r="B349" s="2" t="s">
        <v>624</v>
      </c>
      <c r="C349" s="2" t="s">
        <v>2096</v>
      </c>
      <c r="D349" s="36"/>
      <c r="E349" s="2" t="s">
        <v>1387</v>
      </c>
      <c r="F349" s="4">
        <v>7750</v>
      </c>
      <c r="G349" s="4">
        <v>0</v>
      </c>
      <c r="H349" s="4">
        <f t="shared" si="11"/>
        <v>7750</v>
      </c>
      <c r="I349" s="118">
        <f t="shared" si="12"/>
        <v>5171260.59</v>
      </c>
      <c r="J349" s="133">
        <f>+MONTH(Tabla1[[#This Row],[Fechas]])</f>
        <v>7</v>
      </c>
    </row>
    <row r="350" spans="1:10" x14ac:dyDescent="0.25">
      <c r="A350" s="117">
        <v>44391</v>
      </c>
      <c r="B350" s="2" t="s">
        <v>252</v>
      </c>
      <c r="C350" s="2" t="s">
        <v>2097</v>
      </c>
      <c r="D350" s="36"/>
      <c r="E350" s="2" t="s">
        <v>1387</v>
      </c>
      <c r="F350" s="4">
        <v>-20800</v>
      </c>
      <c r="G350" s="4"/>
      <c r="H350" s="4">
        <f t="shared" si="11"/>
        <v>-20800</v>
      </c>
      <c r="I350" s="118">
        <f t="shared" si="12"/>
        <v>5150460.59</v>
      </c>
      <c r="J350" s="133">
        <f>+MONTH(Tabla1[[#This Row],[Fechas]])</f>
        <v>7</v>
      </c>
    </row>
    <row r="351" spans="1:10" x14ac:dyDescent="0.25">
      <c r="A351" s="117">
        <v>44391</v>
      </c>
      <c r="B351" s="2" t="s">
        <v>252</v>
      </c>
      <c r="C351" s="2" t="s">
        <v>2098</v>
      </c>
      <c r="D351" s="36"/>
      <c r="E351" s="2" t="s">
        <v>1387</v>
      </c>
      <c r="F351" s="4">
        <v>-9560</v>
      </c>
      <c r="G351" s="4"/>
      <c r="H351" s="4">
        <f t="shared" si="11"/>
        <v>-9560</v>
      </c>
      <c r="I351" s="118">
        <f t="shared" si="12"/>
        <v>5140900.59</v>
      </c>
      <c r="J351" s="133">
        <f>+MONTH(Tabla1[[#This Row],[Fechas]])</f>
        <v>7</v>
      </c>
    </row>
    <row r="352" spans="1:10" x14ac:dyDescent="0.25">
      <c r="A352" s="117">
        <v>44391</v>
      </c>
      <c r="B352" s="2" t="s">
        <v>1721</v>
      </c>
      <c r="C352" s="2" t="s">
        <v>2101</v>
      </c>
      <c r="D352" s="4"/>
      <c r="E352" s="2" t="s">
        <v>1387</v>
      </c>
      <c r="F352" s="4">
        <v>10800</v>
      </c>
      <c r="G352" s="4"/>
      <c r="H352" s="4">
        <f t="shared" si="11"/>
        <v>10800</v>
      </c>
      <c r="I352" s="118">
        <f t="shared" si="12"/>
        <v>5151700.59</v>
      </c>
      <c r="J352" s="133">
        <f>+MONTH(Tabla1[[#This Row],[Fechas]])</f>
        <v>7</v>
      </c>
    </row>
    <row r="353" spans="1:10" x14ac:dyDescent="0.25">
      <c r="A353" s="141">
        <v>44391</v>
      </c>
      <c r="B353" s="69" t="s">
        <v>624</v>
      </c>
      <c r="C353" s="69" t="s">
        <v>2102</v>
      </c>
      <c r="D353" s="140"/>
      <c r="E353" s="69" t="s">
        <v>1387</v>
      </c>
      <c r="F353" s="123">
        <v>17180</v>
      </c>
      <c r="G353" s="123">
        <v>0</v>
      </c>
      <c r="H353" s="123">
        <f t="shared" si="11"/>
        <v>17180</v>
      </c>
      <c r="I353" s="124">
        <f t="shared" si="12"/>
        <v>5168880.59</v>
      </c>
      <c r="J353" s="134">
        <f>+MONTH(Tabla1[[#This Row],[Fechas]])</f>
        <v>7</v>
      </c>
    </row>
    <row r="354" spans="1:10" x14ac:dyDescent="0.25">
      <c r="A354" s="117">
        <v>44392</v>
      </c>
      <c r="B354" s="2" t="s">
        <v>1721</v>
      </c>
      <c r="C354" s="2" t="s">
        <v>2106</v>
      </c>
      <c r="D354" s="128"/>
      <c r="E354" s="2" t="s">
        <v>1387</v>
      </c>
      <c r="F354" s="227">
        <v>21600</v>
      </c>
      <c r="G354" s="227">
        <v>0</v>
      </c>
      <c r="H354" s="227">
        <f t="shared" si="11"/>
        <v>21600</v>
      </c>
      <c r="I354" s="228">
        <f t="shared" si="12"/>
        <v>5190480.59</v>
      </c>
      <c r="J354" s="229">
        <f>+MONTH(Tabla1[[#This Row],[Fechas]])</f>
        <v>7</v>
      </c>
    </row>
    <row r="355" spans="1:10" x14ac:dyDescent="0.25">
      <c r="A355" s="117">
        <v>44392</v>
      </c>
      <c r="B355" s="2" t="s">
        <v>1826</v>
      </c>
      <c r="C355" s="2" t="s">
        <v>2107</v>
      </c>
      <c r="D355" s="36"/>
      <c r="E355" s="2" t="s">
        <v>1387</v>
      </c>
      <c r="F355" s="227">
        <v>23340</v>
      </c>
      <c r="G355" s="227">
        <v>0</v>
      </c>
      <c r="H355" s="227">
        <f t="shared" si="11"/>
        <v>23340</v>
      </c>
      <c r="I355" s="228">
        <f t="shared" si="12"/>
        <v>5213820.59</v>
      </c>
      <c r="J355" s="229">
        <f>+MONTH(Tabla1[[#This Row],[Fechas]])</f>
        <v>7</v>
      </c>
    </row>
    <row r="356" spans="1:10" x14ac:dyDescent="0.25">
      <c r="A356" s="117">
        <v>44389</v>
      </c>
      <c r="B356" s="2" t="s">
        <v>294</v>
      </c>
      <c r="C356" s="2" t="s">
        <v>2108</v>
      </c>
      <c r="D356" s="4"/>
      <c r="E356" s="2" t="s">
        <v>1377</v>
      </c>
      <c r="F356" s="4">
        <v>5330</v>
      </c>
      <c r="G356" s="227"/>
      <c r="H356" s="227">
        <f t="shared" si="11"/>
        <v>5330</v>
      </c>
      <c r="I356" s="228">
        <f t="shared" si="12"/>
        <v>5219150.59</v>
      </c>
      <c r="J356" s="229">
        <f>+MONTH(Tabla1[[#This Row],[Fechas]])</f>
        <v>7</v>
      </c>
    </row>
    <row r="357" spans="1:10" x14ac:dyDescent="0.25">
      <c r="A357" s="117">
        <v>44390</v>
      </c>
      <c r="B357" s="2" t="s">
        <v>299</v>
      </c>
      <c r="C357" s="2" t="s">
        <v>2110</v>
      </c>
      <c r="D357" s="4"/>
      <c r="E357" s="2" t="s">
        <v>1377</v>
      </c>
      <c r="F357" s="4">
        <v>1700</v>
      </c>
      <c r="G357" s="227"/>
      <c r="H357" s="227">
        <f t="shared" si="11"/>
        <v>1700</v>
      </c>
      <c r="I357" s="228">
        <f t="shared" si="12"/>
        <v>5220850.59</v>
      </c>
      <c r="J357" s="229">
        <f>+MONTH(Tabla1[[#This Row],[Fechas]])</f>
        <v>7</v>
      </c>
    </row>
    <row r="358" spans="1:10" x14ac:dyDescent="0.25">
      <c r="A358" s="117">
        <v>44390</v>
      </c>
      <c r="B358" s="2" t="s">
        <v>356</v>
      </c>
      <c r="C358" s="2" t="s">
        <v>2111</v>
      </c>
      <c r="D358" s="36"/>
      <c r="E358" s="2" t="s">
        <v>1367</v>
      </c>
      <c r="F358" s="227">
        <v>300</v>
      </c>
      <c r="G358" s="227"/>
      <c r="H358" s="227">
        <f t="shared" si="11"/>
        <v>300</v>
      </c>
      <c r="I358" s="228">
        <f t="shared" si="12"/>
        <v>5221150.59</v>
      </c>
      <c r="J358" s="229">
        <f>+MONTH(Tabla1[[#This Row],[Fechas]])</f>
        <v>7</v>
      </c>
    </row>
    <row r="359" spans="1:10" x14ac:dyDescent="0.25">
      <c r="A359" s="117">
        <v>44390</v>
      </c>
      <c r="B359" s="2" t="s">
        <v>248</v>
      </c>
      <c r="C359" s="2" t="s">
        <v>2112</v>
      </c>
      <c r="D359" s="4"/>
      <c r="E359" s="2" t="s">
        <v>1490</v>
      </c>
      <c r="F359" s="4">
        <v>17800</v>
      </c>
      <c r="G359" s="227"/>
      <c r="H359" s="227">
        <f t="shared" si="11"/>
        <v>17800</v>
      </c>
      <c r="I359" s="228">
        <f t="shared" si="12"/>
        <v>5238950.59</v>
      </c>
      <c r="J359" s="229">
        <f>+MONTH(Tabla1[[#This Row],[Fechas]])</f>
        <v>7</v>
      </c>
    </row>
    <row r="360" spans="1:10" x14ac:dyDescent="0.25">
      <c r="A360" s="117">
        <v>44391</v>
      </c>
      <c r="B360" s="2" t="s">
        <v>1376</v>
      </c>
      <c r="C360" s="2" t="s">
        <v>2113</v>
      </c>
      <c r="D360" s="36"/>
      <c r="E360" s="2" t="s">
        <v>1367</v>
      </c>
      <c r="F360" s="227">
        <f>42*66</f>
        <v>2772</v>
      </c>
      <c r="G360" s="227"/>
      <c r="H360" s="227">
        <f t="shared" si="11"/>
        <v>2772</v>
      </c>
      <c r="I360" s="228">
        <f t="shared" si="12"/>
        <v>5241722.59</v>
      </c>
      <c r="J360" s="229">
        <f>+MONTH(Tabla1[[#This Row],[Fechas]])</f>
        <v>7</v>
      </c>
    </row>
    <row r="361" spans="1:10" x14ac:dyDescent="0.25">
      <c r="A361" s="117">
        <v>44391</v>
      </c>
      <c r="B361" s="2" t="s">
        <v>294</v>
      </c>
      <c r="C361" s="2" t="s">
        <v>2114</v>
      </c>
      <c r="D361" s="36"/>
      <c r="E361" s="2" t="s">
        <v>1377</v>
      </c>
      <c r="F361" s="227">
        <v>2260</v>
      </c>
      <c r="G361" s="227"/>
      <c r="H361" s="227">
        <f t="shared" si="11"/>
        <v>2260</v>
      </c>
      <c r="I361" s="228">
        <f t="shared" si="12"/>
        <v>5243982.59</v>
      </c>
      <c r="J361" s="229">
        <f>+MONTH(Tabla1[[#This Row],[Fechas]])</f>
        <v>7</v>
      </c>
    </row>
    <row r="362" spans="1:10" x14ac:dyDescent="0.25">
      <c r="A362" s="117">
        <v>44391</v>
      </c>
      <c r="B362" s="2" t="s">
        <v>294</v>
      </c>
      <c r="C362" s="2" t="s">
        <v>2114</v>
      </c>
      <c r="D362" s="36"/>
      <c r="E362" s="2" t="s">
        <v>1490</v>
      </c>
      <c r="F362" s="227">
        <v>14960</v>
      </c>
      <c r="G362" s="227"/>
      <c r="H362" s="227">
        <f t="shared" si="11"/>
        <v>14960</v>
      </c>
      <c r="I362" s="228">
        <f t="shared" si="12"/>
        <v>5258942.59</v>
      </c>
      <c r="J362" s="229">
        <f>+MONTH(Tabla1[[#This Row],[Fechas]])</f>
        <v>7</v>
      </c>
    </row>
    <row r="363" spans="1:10" x14ac:dyDescent="0.25">
      <c r="A363" s="117">
        <v>44392</v>
      </c>
      <c r="B363" s="2" t="s">
        <v>294</v>
      </c>
      <c r="C363" s="2" t="s">
        <v>2116</v>
      </c>
      <c r="D363" s="36"/>
      <c r="E363" s="2" t="s">
        <v>1377</v>
      </c>
      <c r="F363" s="227">
        <v>3020</v>
      </c>
      <c r="G363" s="227"/>
      <c r="H363" s="227">
        <f t="shared" si="11"/>
        <v>3020</v>
      </c>
      <c r="I363" s="228">
        <f t="shared" si="12"/>
        <v>5261962.59</v>
      </c>
      <c r="J363" s="229">
        <f>+MONTH(Tabla1[[#This Row],[Fechas]])</f>
        <v>7</v>
      </c>
    </row>
    <row r="364" spans="1:10" x14ac:dyDescent="0.25">
      <c r="A364" s="117">
        <v>44392</v>
      </c>
      <c r="B364" s="2" t="s">
        <v>624</v>
      </c>
      <c r="C364" s="2" t="s">
        <v>2121</v>
      </c>
      <c r="D364" s="36"/>
      <c r="E364" s="2" t="s">
        <v>1387</v>
      </c>
      <c r="F364" s="227">
        <v>6120</v>
      </c>
      <c r="G364" s="227">
        <v>0</v>
      </c>
      <c r="H364" s="227">
        <f t="shared" si="11"/>
        <v>6120</v>
      </c>
      <c r="I364" s="228">
        <f t="shared" si="12"/>
        <v>5268082.59</v>
      </c>
      <c r="J364" s="229">
        <f>+MONTH(Tabla1[[#This Row],[Fechas]])</f>
        <v>7</v>
      </c>
    </row>
    <row r="365" spans="1:10" x14ac:dyDescent="0.25">
      <c r="A365" s="117">
        <v>44392</v>
      </c>
      <c r="B365" s="2" t="s">
        <v>624</v>
      </c>
      <c r="C365" s="2" t="s">
        <v>2122</v>
      </c>
      <c r="D365" s="36"/>
      <c r="E365" s="2" t="s">
        <v>1387</v>
      </c>
      <c r="F365" s="227">
        <v>2280</v>
      </c>
      <c r="G365" s="227">
        <v>0</v>
      </c>
      <c r="H365" s="227">
        <f t="shared" si="11"/>
        <v>2280</v>
      </c>
      <c r="I365" s="228">
        <f t="shared" si="12"/>
        <v>5270362.59</v>
      </c>
      <c r="J365" s="229">
        <f>+MONTH(Tabla1[[#This Row],[Fechas]])</f>
        <v>7</v>
      </c>
    </row>
    <row r="366" spans="1:10" x14ac:dyDescent="0.25">
      <c r="A366" s="117">
        <v>44393</v>
      </c>
      <c r="B366" s="2" t="s">
        <v>624</v>
      </c>
      <c r="C366" s="2" t="s">
        <v>2124</v>
      </c>
      <c r="D366" s="36"/>
      <c r="E366" s="2" t="s">
        <v>1387</v>
      </c>
      <c r="F366" s="227">
        <v>8580</v>
      </c>
      <c r="G366" s="227">
        <v>0</v>
      </c>
      <c r="H366" s="227">
        <f t="shared" si="11"/>
        <v>8580</v>
      </c>
      <c r="I366" s="228">
        <f t="shared" si="12"/>
        <v>5278942.59</v>
      </c>
      <c r="J366" s="229">
        <f>+MONTH(Tabla1[[#This Row],[Fechas]])</f>
        <v>7</v>
      </c>
    </row>
    <row r="367" spans="1:10" x14ac:dyDescent="0.25">
      <c r="A367" s="117">
        <v>44396</v>
      </c>
      <c r="B367" s="2" t="s">
        <v>1609</v>
      </c>
      <c r="C367" s="2" t="s">
        <v>2126</v>
      </c>
      <c r="D367" s="36"/>
      <c r="E367" s="2" t="s">
        <v>1387</v>
      </c>
      <c r="F367" s="227">
        <v>17800</v>
      </c>
      <c r="G367" s="227">
        <v>0</v>
      </c>
      <c r="H367" s="227">
        <f t="shared" si="11"/>
        <v>17800</v>
      </c>
      <c r="I367" s="228">
        <f t="shared" si="12"/>
        <v>5296742.59</v>
      </c>
      <c r="J367" s="229">
        <f>+MONTH(Tabla1[[#This Row],[Fechas]])</f>
        <v>7</v>
      </c>
    </row>
    <row r="368" spans="1:10" x14ac:dyDescent="0.25">
      <c r="A368" s="141">
        <v>44397</v>
      </c>
      <c r="B368" s="69" t="s">
        <v>52</v>
      </c>
      <c r="C368" s="69" t="s">
        <v>2128</v>
      </c>
      <c r="D368" s="140"/>
      <c r="E368" s="69" t="s">
        <v>1387</v>
      </c>
      <c r="F368" s="230">
        <v>5520</v>
      </c>
      <c r="G368" s="230">
        <v>0</v>
      </c>
      <c r="H368" s="230">
        <f t="shared" si="11"/>
        <v>5520</v>
      </c>
      <c r="I368" s="231">
        <f t="shared" si="12"/>
        <v>5302262.59</v>
      </c>
      <c r="J368" s="232">
        <f>+MONTH(Tabla1[[#This Row],[Fechas]])</f>
        <v>7</v>
      </c>
    </row>
    <row r="369" spans="1:10" x14ac:dyDescent="0.25">
      <c r="A369" s="117">
        <v>44379</v>
      </c>
      <c r="B369" s="2" t="s">
        <v>1798</v>
      </c>
      <c r="C369" s="2" t="s">
        <v>2133</v>
      </c>
      <c r="D369" s="36"/>
      <c r="E369" s="2" t="s">
        <v>1387</v>
      </c>
      <c r="F369" s="233">
        <v>-105430</v>
      </c>
      <c r="G369" s="233">
        <v>0</v>
      </c>
      <c r="H369" s="233">
        <f t="shared" si="11"/>
        <v>-105430</v>
      </c>
      <c r="I369" s="234">
        <f t="shared" si="12"/>
        <v>5196832.59</v>
      </c>
      <c r="J369" s="235">
        <f>+MONTH(Tabla1[[#This Row],[Fechas]])</f>
        <v>7</v>
      </c>
    </row>
    <row r="370" spans="1:10" x14ac:dyDescent="0.25">
      <c r="A370" s="117">
        <v>44392</v>
      </c>
      <c r="B370" s="2" t="s">
        <v>1798</v>
      </c>
      <c r="C370" s="2" t="s">
        <v>2134</v>
      </c>
      <c r="D370" s="36"/>
      <c r="E370" s="2" t="s">
        <v>1387</v>
      </c>
      <c r="F370" s="233">
        <v>116100</v>
      </c>
      <c r="G370" s="233"/>
      <c r="H370" s="233">
        <f t="shared" si="11"/>
        <v>116100</v>
      </c>
      <c r="I370" s="234">
        <f t="shared" si="12"/>
        <v>5312932.59</v>
      </c>
      <c r="J370" s="235">
        <f>+MONTH(Tabla1[[#This Row],[Fechas]])</f>
        <v>7</v>
      </c>
    </row>
    <row r="371" spans="1:10" x14ac:dyDescent="0.25">
      <c r="A371" s="117">
        <v>44393</v>
      </c>
      <c r="B371" s="2" t="s">
        <v>1798</v>
      </c>
      <c r="C371" s="2" t="s">
        <v>2135</v>
      </c>
      <c r="D371" s="36"/>
      <c r="E371" s="2" t="s">
        <v>1387</v>
      </c>
      <c r="F371" s="233">
        <v>-5490</v>
      </c>
      <c r="G371" s="233"/>
      <c r="H371" s="233">
        <f t="shared" si="11"/>
        <v>-5490</v>
      </c>
      <c r="I371" s="234">
        <f t="shared" si="12"/>
        <v>5307442.59</v>
      </c>
      <c r="J371" s="235">
        <f>+MONTH(Tabla1[[#This Row],[Fechas]])</f>
        <v>7</v>
      </c>
    </row>
    <row r="372" spans="1:10" x14ac:dyDescent="0.25">
      <c r="A372" s="117">
        <v>44396</v>
      </c>
      <c r="B372" s="2" t="s">
        <v>624</v>
      </c>
      <c r="C372" s="2" t="s">
        <v>2136</v>
      </c>
      <c r="D372" s="36"/>
      <c r="E372" s="2" t="s">
        <v>1387</v>
      </c>
      <c r="F372" s="233">
        <v>6720</v>
      </c>
      <c r="G372" s="233">
        <v>0</v>
      </c>
      <c r="H372" s="233">
        <f t="shared" si="11"/>
        <v>6720</v>
      </c>
      <c r="I372" s="234">
        <f t="shared" si="12"/>
        <v>5314162.59</v>
      </c>
      <c r="J372" s="235">
        <f>+MONTH(Tabla1[[#This Row],[Fechas]])</f>
        <v>7</v>
      </c>
    </row>
    <row r="373" spans="1:10" x14ac:dyDescent="0.25">
      <c r="A373" s="117">
        <v>44393</v>
      </c>
      <c r="B373" s="2" t="s">
        <v>252</v>
      </c>
      <c r="C373" s="2" t="s">
        <v>2137</v>
      </c>
      <c r="D373" s="36"/>
      <c r="E373" s="2" t="s">
        <v>1387</v>
      </c>
      <c r="F373" s="233">
        <v>-8710</v>
      </c>
      <c r="G373" s="233"/>
      <c r="H373" s="233">
        <f t="shared" si="11"/>
        <v>-8710</v>
      </c>
      <c r="I373" s="234">
        <f t="shared" si="12"/>
        <v>5305452.59</v>
      </c>
      <c r="J373" s="235">
        <f>+MONTH(Tabla1[[#This Row],[Fechas]])</f>
        <v>7</v>
      </c>
    </row>
    <row r="374" spans="1:10" x14ac:dyDescent="0.25">
      <c r="A374" s="117">
        <v>44398</v>
      </c>
      <c r="B374" s="2" t="s">
        <v>52</v>
      </c>
      <c r="C374" s="2" t="s">
        <v>2145</v>
      </c>
      <c r="D374" s="36"/>
      <c r="E374" s="2" t="s">
        <v>1387</v>
      </c>
      <c r="F374" s="233">
        <v>-14160</v>
      </c>
      <c r="G374" s="233"/>
      <c r="H374" s="233">
        <f t="shared" si="11"/>
        <v>-14160</v>
      </c>
      <c r="I374" s="234">
        <f t="shared" si="12"/>
        <v>5291292.59</v>
      </c>
      <c r="J374" s="235">
        <f>+MONTH(Tabla1[[#This Row],[Fechas]])</f>
        <v>7</v>
      </c>
    </row>
    <row r="375" spans="1:10" x14ac:dyDescent="0.25">
      <c r="A375" s="117">
        <v>44388</v>
      </c>
      <c r="B375" s="2" t="s">
        <v>1412</v>
      </c>
      <c r="C375" s="2" t="s">
        <v>2142</v>
      </c>
      <c r="D375" s="36"/>
      <c r="E375" s="2" t="s">
        <v>1387</v>
      </c>
      <c r="F375" s="233">
        <v>6580</v>
      </c>
      <c r="G375" s="233"/>
      <c r="H375" s="233">
        <f t="shared" si="11"/>
        <v>6580</v>
      </c>
      <c r="I375" s="234">
        <f t="shared" si="12"/>
        <v>5297872.59</v>
      </c>
      <c r="J375" s="235">
        <f>+MONTH(Tabla1[[#This Row],[Fechas]])</f>
        <v>7</v>
      </c>
    </row>
    <row r="376" spans="1:10" x14ac:dyDescent="0.25">
      <c r="A376" s="117">
        <v>44399</v>
      </c>
      <c r="B376" s="2" t="s">
        <v>1826</v>
      </c>
      <c r="C376" s="2" t="s">
        <v>2144</v>
      </c>
      <c r="D376" s="36"/>
      <c r="E376" s="2" t="s">
        <v>1387</v>
      </c>
      <c r="F376" s="233">
        <v>1380</v>
      </c>
      <c r="G376" s="233"/>
      <c r="H376" s="233">
        <f t="shared" si="11"/>
        <v>1380</v>
      </c>
      <c r="I376" s="234">
        <f t="shared" si="12"/>
        <v>5299252.59</v>
      </c>
      <c r="J376" s="235">
        <f>+MONTH(Tabla1[[#This Row],[Fechas]])</f>
        <v>7</v>
      </c>
    </row>
    <row r="377" spans="1:10" x14ac:dyDescent="0.25">
      <c r="A377" s="117">
        <v>44399</v>
      </c>
      <c r="B377" s="2" t="s">
        <v>624</v>
      </c>
      <c r="C377" s="2" t="s">
        <v>2146</v>
      </c>
      <c r="D377" s="36"/>
      <c r="E377" s="2" t="s">
        <v>1387</v>
      </c>
      <c r="F377" s="233">
        <v>5860</v>
      </c>
      <c r="G377" s="233"/>
      <c r="H377" s="233">
        <f t="shared" si="11"/>
        <v>5860</v>
      </c>
      <c r="I377" s="234">
        <f t="shared" si="12"/>
        <v>5305112.59</v>
      </c>
      <c r="J377" s="235">
        <f>+MONTH(Tabla1[[#This Row],[Fechas]])</f>
        <v>7</v>
      </c>
    </row>
    <row r="378" spans="1:10" x14ac:dyDescent="0.25">
      <c r="A378" s="117">
        <v>44400</v>
      </c>
      <c r="B378" s="2" t="s">
        <v>624</v>
      </c>
      <c r="C378" s="2" t="s">
        <v>2150</v>
      </c>
      <c r="D378" s="36"/>
      <c r="E378" s="2" t="s">
        <v>1387</v>
      </c>
      <c r="F378" s="233">
        <v>-16050</v>
      </c>
      <c r="G378" s="233"/>
      <c r="H378" s="233">
        <f t="shared" si="11"/>
        <v>-16050</v>
      </c>
      <c r="I378" s="234">
        <f t="shared" si="12"/>
        <v>5289062.59</v>
      </c>
      <c r="J378" s="235">
        <f>+MONTH(Tabla1[[#This Row],[Fechas]])</f>
        <v>7</v>
      </c>
    </row>
    <row r="379" spans="1:10" x14ac:dyDescent="0.25">
      <c r="A379" s="117">
        <v>44400</v>
      </c>
      <c r="B379" s="2" t="s">
        <v>1412</v>
      </c>
      <c r="C379" s="2" t="s">
        <v>2151</v>
      </c>
      <c r="D379" s="36"/>
      <c r="E379" s="2" t="s">
        <v>1387</v>
      </c>
      <c r="F379" s="233">
        <v>-2860</v>
      </c>
      <c r="G379" s="233"/>
      <c r="H379" s="233">
        <f t="shared" si="11"/>
        <v>-2860</v>
      </c>
      <c r="I379" s="234">
        <f t="shared" si="12"/>
        <v>5286202.59</v>
      </c>
      <c r="J379" s="235">
        <f>+MONTH(Tabla1[[#This Row],[Fechas]])</f>
        <v>7</v>
      </c>
    </row>
    <row r="380" spans="1:10" x14ac:dyDescent="0.25">
      <c r="A380" s="117">
        <v>44393</v>
      </c>
      <c r="B380" s="2" t="s">
        <v>252</v>
      </c>
      <c r="C380" s="2" t="s">
        <v>2155</v>
      </c>
      <c r="D380" s="36"/>
      <c r="E380" s="2" t="s">
        <v>1387</v>
      </c>
      <c r="F380" s="233">
        <v>-8710</v>
      </c>
      <c r="G380" s="233"/>
      <c r="H380" s="233">
        <f t="shared" si="11"/>
        <v>-8710</v>
      </c>
      <c r="I380" s="234">
        <f t="shared" si="12"/>
        <v>5277492.59</v>
      </c>
      <c r="J380" s="235">
        <f>+MONTH(Tabla1[[#This Row],[Fechas]])</f>
        <v>7</v>
      </c>
    </row>
    <row r="381" spans="1:10" x14ac:dyDescent="0.25">
      <c r="A381" s="141">
        <v>44404</v>
      </c>
      <c r="B381" s="69" t="s">
        <v>1721</v>
      </c>
      <c r="C381" s="69" t="s">
        <v>2156</v>
      </c>
      <c r="D381" s="140"/>
      <c r="E381" s="69" t="s">
        <v>1387</v>
      </c>
      <c r="F381" s="236">
        <v>26400</v>
      </c>
      <c r="G381" s="236"/>
      <c r="H381" s="236">
        <f t="shared" si="11"/>
        <v>26400</v>
      </c>
      <c r="I381" s="237">
        <f t="shared" si="12"/>
        <v>5303892.59</v>
      </c>
      <c r="J381" s="238">
        <f>+MONTH(Tabla1[[#This Row],[Fechas]])</f>
        <v>7</v>
      </c>
    </row>
    <row r="382" spans="1:10" x14ac:dyDescent="0.25">
      <c r="A382" s="117">
        <v>44405</v>
      </c>
      <c r="B382" s="2" t="s">
        <v>624</v>
      </c>
      <c r="C382" s="2" t="s">
        <v>2159</v>
      </c>
      <c r="D382" s="36"/>
      <c r="E382" s="2" t="s">
        <v>1387</v>
      </c>
      <c r="F382" s="233">
        <v>27120</v>
      </c>
      <c r="G382" s="233"/>
      <c r="H382" s="233">
        <f t="shared" si="11"/>
        <v>27120</v>
      </c>
      <c r="I382" s="234">
        <f t="shared" si="12"/>
        <v>5331012.59</v>
      </c>
      <c r="J382" s="235">
        <f>+MONTH(Tabla1[[#This Row],[Fechas]])</f>
        <v>7</v>
      </c>
    </row>
    <row r="383" spans="1:10" x14ac:dyDescent="0.25">
      <c r="A383" s="117">
        <v>44410</v>
      </c>
      <c r="B383" s="2" t="s">
        <v>2164</v>
      </c>
      <c r="C383" s="2" t="s">
        <v>2160</v>
      </c>
      <c r="D383" s="36"/>
      <c r="E383" s="2" t="s">
        <v>1387</v>
      </c>
      <c r="F383" s="233">
        <v>24800</v>
      </c>
      <c r="G383" s="233"/>
      <c r="H383" s="233">
        <f t="shared" si="11"/>
        <v>24800</v>
      </c>
      <c r="I383" s="234">
        <f t="shared" si="12"/>
        <v>5355812.59</v>
      </c>
      <c r="J383" s="235">
        <f>+MONTH(Tabla1[[#This Row],[Fechas]])</f>
        <v>8</v>
      </c>
    </row>
    <row r="384" spans="1:10" x14ac:dyDescent="0.25">
      <c r="A384" s="117">
        <v>44411</v>
      </c>
      <c r="B384" s="2" t="s">
        <v>2164</v>
      </c>
      <c r="C384" s="2" t="s">
        <v>2161</v>
      </c>
      <c r="D384" s="36"/>
      <c r="E384" s="2" t="s">
        <v>1387</v>
      </c>
      <c r="F384" s="233">
        <v>10980</v>
      </c>
      <c r="G384" s="233"/>
      <c r="H384" s="233">
        <f t="shared" si="11"/>
        <v>10980</v>
      </c>
      <c r="I384" s="234">
        <f t="shared" si="12"/>
        <v>5366792.59</v>
      </c>
      <c r="J384" s="235">
        <f>+MONTH(Tabla1[[#This Row],[Fechas]])</f>
        <v>8</v>
      </c>
    </row>
    <row r="385" spans="1:10" x14ac:dyDescent="0.25">
      <c r="A385" s="117">
        <v>44411</v>
      </c>
      <c r="B385" s="2" t="s">
        <v>2164</v>
      </c>
      <c r="C385" s="2" t="s">
        <v>2163</v>
      </c>
      <c r="D385" s="36"/>
      <c r="E385" s="2" t="s">
        <v>1387</v>
      </c>
      <c r="F385" s="233">
        <v>1540</v>
      </c>
      <c r="G385" s="233"/>
      <c r="H385" s="233">
        <f t="shared" si="11"/>
        <v>1540</v>
      </c>
      <c r="I385" s="234">
        <f t="shared" si="12"/>
        <v>5368332.59</v>
      </c>
      <c r="J385" s="235">
        <f>+MONTH(Tabla1[[#This Row],[Fechas]])</f>
        <v>8</v>
      </c>
    </row>
    <row r="386" spans="1:10" x14ac:dyDescent="0.25">
      <c r="A386" s="117">
        <v>44406</v>
      </c>
      <c r="B386" s="2" t="s">
        <v>252</v>
      </c>
      <c r="C386" s="2" t="s">
        <v>2166</v>
      </c>
      <c r="D386" s="36"/>
      <c r="E386" s="2" t="s">
        <v>1387</v>
      </c>
      <c r="F386" s="233">
        <v>-14330</v>
      </c>
      <c r="G386" s="233">
        <v>0</v>
      </c>
      <c r="H386" s="233">
        <f t="shared" si="11"/>
        <v>-14330</v>
      </c>
      <c r="I386" s="234">
        <f t="shared" si="12"/>
        <v>5354002.59</v>
      </c>
      <c r="J386" s="235">
        <f>+MONTH(Tabla1[[#This Row],[Fechas]])</f>
        <v>7</v>
      </c>
    </row>
    <row r="387" spans="1:10" x14ac:dyDescent="0.25">
      <c r="A387" s="117">
        <v>44404</v>
      </c>
      <c r="B387" s="2" t="s">
        <v>252</v>
      </c>
      <c r="C387" s="2" t="s">
        <v>2167</v>
      </c>
      <c r="D387" s="36"/>
      <c r="E387" s="2" t="s">
        <v>1387</v>
      </c>
      <c r="F387" s="233">
        <v>183350</v>
      </c>
      <c r="G387" s="233">
        <v>0</v>
      </c>
      <c r="H387" s="233">
        <f t="shared" si="11"/>
        <v>183350</v>
      </c>
      <c r="I387" s="234">
        <f t="shared" si="12"/>
        <v>5537352.5899999999</v>
      </c>
      <c r="J387" s="235">
        <f>+MONTH(Tabla1[[#This Row],[Fechas]])</f>
        <v>7</v>
      </c>
    </row>
    <row r="388" spans="1:10" x14ac:dyDescent="0.25">
      <c r="A388" s="141">
        <v>44407</v>
      </c>
      <c r="B388" s="69" t="s">
        <v>624</v>
      </c>
      <c r="C388" s="2" t="s">
        <v>2170</v>
      </c>
      <c r="D388" s="140"/>
      <c r="E388" s="69" t="s">
        <v>1387</v>
      </c>
      <c r="F388" s="236">
        <v>1640</v>
      </c>
      <c r="G388" s="236">
        <v>0</v>
      </c>
      <c r="H388" s="236">
        <f t="shared" si="11"/>
        <v>1640</v>
      </c>
      <c r="I388" s="237">
        <f t="shared" si="12"/>
        <v>5538992.5899999999</v>
      </c>
      <c r="J388" s="238">
        <f>+MONTH(Tabla1[[#This Row],[Fechas]])</f>
        <v>7</v>
      </c>
    </row>
    <row r="389" spans="1:10" x14ac:dyDescent="0.25">
      <c r="A389" s="141">
        <v>44414</v>
      </c>
      <c r="B389" s="239" t="s">
        <v>624</v>
      </c>
      <c r="C389" s="69" t="s">
        <v>2171</v>
      </c>
      <c r="D389" s="140"/>
      <c r="E389" s="239" t="s">
        <v>1387</v>
      </c>
      <c r="F389" s="236">
        <v>16790</v>
      </c>
      <c r="G389" s="236">
        <v>0</v>
      </c>
      <c r="H389" s="236">
        <f t="shared" si="11"/>
        <v>16790</v>
      </c>
      <c r="I389" s="237">
        <f t="shared" si="12"/>
        <v>5555782.5899999999</v>
      </c>
      <c r="J389" s="238">
        <f>+MONTH(Tabla1[[#This Row],[Fechas]])</f>
        <v>8</v>
      </c>
    </row>
    <row r="390" spans="1:10" x14ac:dyDescent="0.25">
      <c r="A390" s="117">
        <v>44414</v>
      </c>
      <c r="B390" s="239" t="s">
        <v>624</v>
      </c>
      <c r="C390" s="2" t="s">
        <v>2172</v>
      </c>
      <c r="D390" s="36"/>
      <c r="E390" s="2" t="s">
        <v>1387</v>
      </c>
      <c r="F390" s="233">
        <v>-30810</v>
      </c>
      <c r="G390" s="233">
        <v>0</v>
      </c>
      <c r="H390" s="233">
        <f t="shared" si="11"/>
        <v>-30810</v>
      </c>
      <c r="I390" s="234">
        <f t="shared" si="12"/>
        <v>5524972.5899999999</v>
      </c>
      <c r="J390" s="235">
        <f>+MONTH(Tabla1[[#This Row],[Fechas]])</f>
        <v>8</v>
      </c>
    </row>
    <row r="391" spans="1:10" x14ac:dyDescent="0.25">
      <c r="A391" s="117">
        <v>44401</v>
      </c>
      <c r="B391" s="69" t="s">
        <v>670</v>
      </c>
      <c r="C391" s="2" t="s">
        <v>2175</v>
      </c>
      <c r="D391" s="36"/>
      <c r="E391" s="2" t="s">
        <v>1387</v>
      </c>
      <c r="F391" s="233">
        <v>3900</v>
      </c>
      <c r="G391" s="233">
        <v>0</v>
      </c>
      <c r="H391" s="233">
        <f t="shared" si="11"/>
        <v>3900</v>
      </c>
      <c r="I391" s="234">
        <f t="shared" si="12"/>
        <v>5528872.5899999999</v>
      </c>
      <c r="J391" s="235">
        <f>+MONTH(Tabla1[[#This Row],[Fechas]])</f>
        <v>7</v>
      </c>
    </row>
    <row r="392" spans="1:10" x14ac:dyDescent="0.25">
      <c r="A392" s="117">
        <v>44403</v>
      </c>
      <c r="B392" s="2" t="s">
        <v>52</v>
      </c>
      <c r="C392" s="2" t="s">
        <v>2177</v>
      </c>
      <c r="D392" s="4"/>
      <c r="E392" s="2" t="s">
        <v>1387</v>
      </c>
      <c r="F392" s="4">
        <v>12110</v>
      </c>
      <c r="G392" s="233"/>
      <c r="H392" s="233">
        <f t="shared" ref="H392:H402" si="13">+F392+G392</f>
        <v>12110</v>
      </c>
      <c r="I392" s="234">
        <f t="shared" ref="I392:I402" si="14">+I391+H392</f>
        <v>5540982.5899999999</v>
      </c>
      <c r="J392" s="235">
        <f>+MONTH(Tabla1[[#This Row],[Fechas]])</f>
        <v>7</v>
      </c>
    </row>
    <row r="393" spans="1:10" x14ac:dyDescent="0.25">
      <c r="A393" s="117">
        <v>44403</v>
      </c>
      <c r="B393" s="2" t="s">
        <v>52</v>
      </c>
      <c r="C393" s="2" t="s">
        <v>2178</v>
      </c>
      <c r="D393" s="4"/>
      <c r="E393" s="2" t="s">
        <v>1387</v>
      </c>
      <c r="F393" s="4">
        <v>1710</v>
      </c>
      <c r="G393" s="233"/>
      <c r="H393" s="233">
        <f t="shared" si="13"/>
        <v>1710</v>
      </c>
      <c r="I393" s="234">
        <f t="shared" si="14"/>
        <v>5542692.5899999999</v>
      </c>
      <c r="J393" s="235">
        <f>+MONTH(Tabla1[[#This Row],[Fechas]])</f>
        <v>7</v>
      </c>
    </row>
    <row r="394" spans="1:10" x14ac:dyDescent="0.25">
      <c r="A394" s="117">
        <v>44406</v>
      </c>
      <c r="B394" s="2" t="s">
        <v>52</v>
      </c>
      <c r="C394" s="2" t="s">
        <v>2179</v>
      </c>
      <c r="D394" s="4"/>
      <c r="E394" s="2" t="s">
        <v>1387</v>
      </c>
      <c r="F394" s="4">
        <v>1710</v>
      </c>
      <c r="G394" s="233"/>
      <c r="H394" s="233">
        <f t="shared" si="13"/>
        <v>1710</v>
      </c>
      <c r="I394" s="234">
        <f t="shared" si="14"/>
        <v>5544402.5899999999</v>
      </c>
      <c r="J394" s="235">
        <f>+MONTH(Tabla1[[#This Row],[Fechas]])</f>
        <v>7</v>
      </c>
    </row>
    <row r="395" spans="1:10" x14ac:dyDescent="0.25">
      <c r="A395" s="117">
        <v>44396</v>
      </c>
      <c r="B395" s="2" t="s">
        <v>356</v>
      </c>
      <c r="C395" s="2" t="s">
        <v>2180</v>
      </c>
      <c r="D395" s="4"/>
      <c r="E395" s="2" t="s">
        <v>1367</v>
      </c>
      <c r="F395" s="4">
        <v>420</v>
      </c>
      <c r="G395" s="233"/>
      <c r="H395" s="233">
        <f t="shared" si="13"/>
        <v>420</v>
      </c>
      <c r="I395" s="234">
        <f t="shared" si="14"/>
        <v>5544822.5899999999</v>
      </c>
      <c r="J395" s="235">
        <f>+MONTH(Tabla1[[#This Row],[Fechas]])</f>
        <v>7</v>
      </c>
    </row>
    <row r="396" spans="1:10" x14ac:dyDescent="0.25">
      <c r="A396" s="117">
        <v>44396</v>
      </c>
      <c r="B396" s="2" t="s">
        <v>299</v>
      </c>
      <c r="C396" s="2" t="s">
        <v>2181</v>
      </c>
      <c r="D396" s="36"/>
      <c r="E396" s="2" t="s">
        <v>1377</v>
      </c>
      <c r="F396" s="233">
        <v>4522</v>
      </c>
      <c r="G396" s="233"/>
      <c r="H396" s="233">
        <f t="shared" si="13"/>
        <v>4522</v>
      </c>
      <c r="I396" s="234">
        <f t="shared" si="14"/>
        <v>5549344.5899999999</v>
      </c>
      <c r="J396" s="235">
        <f>+MONTH(Tabla1[[#This Row],[Fechas]])</f>
        <v>7</v>
      </c>
    </row>
    <row r="397" spans="1:10" x14ac:dyDescent="0.25">
      <c r="A397" s="117">
        <v>44396</v>
      </c>
      <c r="B397" s="2" t="s">
        <v>294</v>
      </c>
      <c r="C397" s="2" t="s">
        <v>2182</v>
      </c>
      <c r="D397" s="36"/>
      <c r="E397" s="2" t="s">
        <v>1377</v>
      </c>
      <c r="F397" s="233">
        <v>2800</v>
      </c>
      <c r="G397" s="233"/>
      <c r="H397" s="233">
        <f t="shared" si="13"/>
        <v>2800</v>
      </c>
      <c r="I397" s="234">
        <f t="shared" si="14"/>
        <v>5552144.5899999999</v>
      </c>
      <c r="J397" s="235">
        <f>+MONTH(Tabla1[[#This Row],[Fechas]])</f>
        <v>7</v>
      </c>
    </row>
    <row r="398" spans="1:10" x14ac:dyDescent="0.25">
      <c r="A398" s="117">
        <v>44396</v>
      </c>
      <c r="B398" s="2" t="s">
        <v>294</v>
      </c>
      <c r="C398" s="2" t="s">
        <v>2182</v>
      </c>
      <c r="D398" s="36"/>
      <c r="E398" s="2" t="s">
        <v>1490</v>
      </c>
      <c r="F398" s="233">
        <v>12320</v>
      </c>
      <c r="G398" s="233"/>
      <c r="H398" s="233">
        <f t="shared" si="13"/>
        <v>12320</v>
      </c>
      <c r="I398" s="234">
        <f t="shared" si="14"/>
        <v>5564464.5899999999</v>
      </c>
      <c r="J398" s="235">
        <f>+MONTH(Tabla1[[#This Row],[Fechas]])</f>
        <v>7</v>
      </c>
    </row>
    <row r="399" spans="1:10" x14ac:dyDescent="0.25">
      <c r="A399" s="117">
        <v>44397</v>
      </c>
      <c r="B399" s="2" t="s">
        <v>356</v>
      </c>
      <c r="C399" s="2" t="s">
        <v>2183</v>
      </c>
      <c r="D399" s="36"/>
      <c r="E399" s="2" t="s">
        <v>1367</v>
      </c>
      <c r="F399" s="233">
        <v>350</v>
      </c>
      <c r="G399" s="233"/>
      <c r="H399" s="233">
        <f t="shared" si="13"/>
        <v>350</v>
      </c>
      <c r="I399" s="234">
        <f t="shared" si="14"/>
        <v>5564814.5899999999</v>
      </c>
      <c r="J399" s="235">
        <f>+MONTH(Tabla1[[#This Row],[Fechas]])</f>
        <v>7</v>
      </c>
    </row>
    <row r="400" spans="1:10" x14ac:dyDescent="0.25">
      <c r="A400" s="117">
        <v>44397</v>
      </c>
      <c r="B400" s="2" t="s">
        <v>294</v>
      </c>
      <c r="C400" s="2" t="s">
        <v>2184</v>
      </c>
      <c r="D400" s="36"/>
      <c r="E400" s="2" t="s">
        <v>1377</v>
      </c>
      <c r="F400" s="233">
        <v>3060</v>
      </c>
      <c r="G400" s="233"/>
      <c r="H400" s="233">
        <f t="shared" si="13"/>
        <v>3060</v>
      </c>
      <c r="I400" s="234">
        <f t="shared" si="14"/>
        <v>5567874.5899999999</v>
      </c>
      <c r="J400" s="235">
        <f>+MONTH(Tabla1[[#This Row],[Fechas]])</f>
        <v>7</v>
      </c>
    </row>
    <row r="401" spans="1:10" x14ac:dyDescent="0.25">
      <c r="A401" s="117">
        <v>44397</v>
      </c>
      <c r="B401" s="2" t="s">
        <v>294</v>
      </c>
      <c r="C401" s="2" t="s">
        <v>2184</v>
      </c>
      <c r="D401" s="36"/>
      <c r="E401" s="2" t="s">
        <v>1490</v>
      </c>
      <c r="F401" s="233">
        <v>13200</v>
      </c>
      <c r="G401" s="233"/>
      <c r="H401" s="233">
        <f t="shared" si="13"/>
        <v>13200</v>
      </c>
      <c r="I401" s="234">
        <f t="shared" si="14"/>
        <v>5581074.5899999999</v>
      </c>
      <c r="J401" s="235">
        <f>+MONTH(Tabla1[[#This Row],[Fechas]])</f>
        <v>7</v>
      </c>
    </row>
    <row r="402" spans="1:10" x14ac:dyDescent="0.25">
      <c r="A402" s="117">
        <v>44397</v>
      </c>
      <c r="B402" s="2" t="s">
        <v>294</v>
      </c>
      <c r="C402" s="2" t="s">
        <v>2184</v>
      </c>
      <c r="D402" s="36"/>
      <c r="E402" s="2" t="s">
        <v>1490</v>
      </c>
      <c r="F402" s="233">
        <v>11440</v>
      </c>
      <c r="G402" s="233"/>
      <c r="H402" s="233">
        <f t="shared" si="13"/>
        <v>11440</v>
      </c>
      <c r="I402" s="234">
        <f t="shared" si="14"/>
        <v>5592514.5899999999</v>
      </c>
      <c r="J402" s="235">
        <f>+MONTH(Tabla1[[#This Row],[Fechas]])</f>
        <v>7</v>
      </c>
    </row>
    <row r="403" spans="1:10" x14ac:dyDescent="0.25">
      <c r="A403" s="117">
        <v>44398</v>
      </c>
      <c r="B403" s="2" t="s">
        <v>1376</v>
      </c>
      <c r="C403" s="2" t="s">
        <v>2185</v>
      </c>
      <c r="D403" s="36"/>
      <c r="E403" s="2" t="s">
        <v>1367</v>
      </c>
      <c r="F403" s="233">
        <v>2772</v>
      </c>
      <c r="G403" s="233"/>
      <c r="H403" s="233">
        <f t="shared" ref="H403:H433" si="15">+F403+G403</f>
        <v>2772</v>
      </c>
      <c r="I403" s="234">
        <f t="shared" ref="I403:I433" si="16">+I402+H403</f>
        <v>5595286.5899999999</v>
      </c>
      <c r="J403" s="235">
        <f>+MONTH(Tabla1[[#This Row],[Fechas]])</f>
        <v>7</v>
      </c>
    </row>
    <row r="404" spans="1:10" x14ac:dyDescent="0.25">
      <c r="A404" s="117">
        <v>44399</v>
      </c>
      <c r="B404" s="2" t="s">
        <v>294</v>
      </c>
      <c r="C404" s="2" t="s">
        <v>2186</v>
      </c>
      <c r="D404" s="36"/>
      <c r="E404" s="2" t="s">
        <v>1377</v>
      </c>
      <c r="F404" s="233">
        <v>3980</v>
      </c>
      <c r="G404" s="233"/>
      <c r="H404" s="233">
        <f t="shared" si="15"/>
        <v>3980</v>
      </c>
      <c r="I404" s="234">
        <f t="shared" si="16"/>
        <v>5599266.5899999999</v>
      </c>
      <c r="J404" s="235">
        <f>+MONTH(Tabla1[[#This Row],[Fechas]])</f>
        <v>7</v>
      </c>
    </row>
    <row r="405" spans="1:10" x14ac:dyDescent="0.25">
      <c r="A405" s="117">
        <v>44400</v>
      </c>
      <c r="B405" s="2" t="s">
        <v>356</v>
      </c>
      <c r="C405" s="2" t="s">
        <v>2187</v>
      </c>
      <c r="D405" s="36"/>
      <c r="E405" s="2" t="s">
        <v>1367</v>
      </c>
      <c r="F405" s="233">
        <v>200</v>
      </c>
      <c r="G405" s="233"/>
      <c r="H405" s="233">
        <f t="shared" si="15"/>
        <v>200</v>
      </c>
      <c r="I405" s="234">
        <f t="shared" si="16"/>
        <v>5599466.5899999999</v>
      </c>
      <c r="J405" s="235">
        <f>+MONTH(Tabla1[[#This Row],[Fechas]])</f>
        <v>7</v>
      </c>
    </row>
    <row r="406" spans="1:10" x14ac:dyDescent="0.25">
      <c r="A406" s="117">
        <v>44400</v>
      </c>
      <c r="B406" s="2" t="s">
        <v>294</v>
      </c>
      <c r="C406" s="2" t="s">
        <v>2188</v>
      </c>
      <c r="D406" s="36"/>
      <c r="E406" s="2" t="s">
        <v>1377</v>
      </c>
      <c r="F406" s="233">
        <v>580</v>
      </c>
      <c r="G406" s="233"/>
      <c r="H406" s="233">
        <f t="shared" si="15"/>
        <v>580</v>
      </c>
      <c r="I406" s="234">
        <f t="shared" si="16"/>
        <v>5600046.5899999999</v>
      </c>
      <c r="J406" s="235">
        <f>+MONTH(Tabla1[[#This Row],[Fechas]])</f>
        <v>7</v>
      </c>
    </row>
    <row r="407" spans="1:10" x14ac:dyDescent="0.25">
      <c r="A407" s="117">
        <v>44400</v>
      </c>
      <c r="B407" s="2" t="s">
        <v>294</v>
      </c>
      <c r="C407" s="2" t="s">
        <v>2188</v>
      </c>
      <c r="D407" s="36"/>
      <c r="E407" s="2" t="s">
        <v>1490</v>
      </c>
      <c r="F407" s="233">
        <v>29040</v>
      </c>
      <c r="G407" s="233"/>
      <c r="H407" s="233">
        <f t="shared" si="15"/>
        <v>29040</v>
      </c>
      <c r="I407" s="234">
        <f t="shared" si="16"/>
        <v>5629086.5899999999</v>
      </c>
      <c r="J407" s="235">
        <f>+MONTH(Tabla1[[#This Row],[Fechas]])</f>
        <v>7</v>
      </c>
    </row>
    <row r="408" spans="1:10" x14ac:dyDescent="0.25">
      <c r="A408" s="117">
        <v>44404</v>
      </c>
      <c r="B408" s="2" t="s">
        <v>248</v>
      </c>
      <c r="C408" s="2" t="s">
        <v>2189</v>
      </c>
      <c r="D408" s="36"/>
      <c r="E408" s="2" t="s">
        <v>1377</v>
      </c>
      <c r="F408" s="233">
        <v>2856</v>
      </c>
      <c r="G408" s="233"/>
      <c r="H408" s="233">
        <f t="shared" si="15"/>
        <v>2856</v>
      </c>
      <c r="I408" s="234">
        <f t="shared" si="16"/>
        <v>5631942.5899999999</v>
      </c>
      <c r="J408" s="235">
        <f>+MONTH(Tabla1[[#This Row],[Fechas]])</f>
        <v>7</v>
      </c>
    </row>
    <row r="409" spans="1:10" x14ac:dyDescent="0.25">
      <c r="A409" s="117">
        <v>44405</v>
      </c>
      <c r="B409" s="2" t="s">
        <v>1376</v>
      </c>
      <c r="C409" s="2" t="s">
        <v>2190</v>
      </c>
      <c r="D409" s="36"/>
      <c r="E409" s="2" t="s">
        <v>1367</v>
      </c>
      <c r="F409" s="233">
        <v>2184</v>
      </c>
      <c r="G409" s="233"/>
      <c r="H409" s="233">
        <f t="shared" si="15"/>
        <v>2184</v>
      </c>
      <c r="I409" s="234">
        <f t="shared" si="16"/>
        <v>5634126.5899999999</v>
      </c>
      <c r="J409" s="235">
        <f>+MONTH(Tabla1[[#This Row],[Fechas]])</f>
        <v>7</v>
      </c>
    </row>
    <row r="410" spans="1:10" x14ac:dyDescent="0.25">
      <c r="A410" s="117">
        <v>44404</v>
      </c>
      <c r="B410" s="2" t="s">
        <v>294</v>
      </c>
      <c r="C410" s="2" t="s">
        <v>2191</v>
      </c>
      <c r="D410" s="36"/>
      <c r="E410" s="2" t="s">
        <v>1377</v>
      </c>
      <c r="F410" s="233">
        <v>5140</v>
      </c>
      <c r="G410" s="233"/>
      <c r="H410" s="233">
        <f t="shared" si="15"/>
        <v>5140</v>
      </c>
      <c r="I410" s="234">
        <f t="shared" si="16"/>
        <v>5639266.5899999999</v>
      </c>
      <c r="J410" s="235">
        <f>+MONTH(Tabla1[[#This Row],[Fechas]])</f>
        <v>7</v>
      </c>
    </row>
    <row r="411" spans="1:10" x14ac:dyDescent="0.25">
      <c r="A411" s="117">
        <v>44404</v>
      </c>
      <c r="B411" s="2" t="s">
        <v>294</v>
      </c>
      <c r="C411" s="2" t="s">
        <v>2191</v>
      </c>
      <c r="D411" s="36"/>
      <c r="E411" s="2" t="s">
        <v>1490</v>
      </c>
      <c r="F411" s="233">
        <v>13420</v>
      </c>
      <c r="G411" s="233"/>
      <c r="H411" s="233">
        <f t="shared" si="15"/>
        <v>13420</v>
      </c>
      <c r="I411" s="234">
        <f t="shared" si="16"/>
        <v>5652686.5899999999</v>
      </c>
      <c r="J411" s="235">
        <f>+MONTH(Tabla1[[#This Row],[Fechas]])</f>
        <v>7</v>
      </c>
    </row>
    <row r="412" spans="1:10" x14ac:dyDescent="0.25">
      <c r="A412" s="117">
        <v>44405</v>
      </c>
      <c r="B412" s="2" t="s">
        <v>299</v>
      </c>
      <c r="C412" s="2" t="s">
        <v>2192</v>
      </c>
      <c r="D412" s="36"/>
      <c r="E412" s="2" t="s">
        <v>1377</v>
      </c>
      <c r="F412" s="233">
        <v>2592</v>
      </c>
      <c r="G412" s="233"/>
      <c r="H412" s="233">
        <f t="shared" si="15"/>
        <v>2592</v>
      </c>
      <c r="I412" s="234">
        <f t="shared" si="16"/>
        <v>5655278.5899999999</v>
      </c>
      <c r="J412" s="235">
        <f>+MONTH(Tabla1[[#This Row],[Fechas]])</f>
        <v>7</v>
      </c>
    </row>
    <row r="413" spans="1:10" x14ac:dyDescent="0.25">
      <c r="A413" s="117">
        <v>44411</v>
      </c>
      <c r="B413" s="2" t="s">
        <v>2196</v>
      </c>
      <c r="C413" s="35" t="s">
        <v>2193</v>
      </c>
      <c r="D413" s="4"/>
      <c r="E413" s="2" t="s">
        <v>1367</v>
      </c>
      <c r="F413" s="4">
        <v>4944</v>
      </c>
      <c r="G413" s="233"/>
      <c r="H413" s="233">
        <f t="shared" si="15"/>
        <v>4944</v>
      </c>
      <c r="I413" s="234">
        <f t="shared" si="16"/>
        <v>5660222.5899999999</v>
      </c>
      <c r="J413" s="235">
        <f>+MONTH(Tabla1[[#This Row],[Fechas]])</f>
        <v>8</v>
      </c>
    </row>
    <row r="414" spans="1:10" x14ac:dyDescent="0.25">
      <c r="A414" s="117">
        <v>44412</v>
      </c>
      <c r="B414" s="2" t="s">
        <v>2196</v>
      </c>
      <c r="C414" s="2" t="s">
        <v>2195</v>
      </c>
      <c r="D414" s="4"/>
      <c r="E414" s="2" t="s">
        <v>1367</v>
      </c>
      <c r="F414" s="4">
        <v>2400</v>
      </c>
      <c r="G414" s="233"/>
      <c r="H414" s="233">
        <f t="shared" si="15"/>
        <v>2400</v>
      </c>
      <c r="I414" s="234">
        <f t="shared" si="16"/>
        <v>5662622.5899999999</v>
      </c>
      <c r="J414" s="235">
        <f>+MONTH(Tabla1[[#This Row],[Fechas]])</f>
        <v>8</v>
      </c>
    </row>
    <row r="415" spans="1:10" x14ac:dyDescent="0.25">
      <c r="A415" s="117">
        <v>44412</v>
      </c>
      <c r="B415" s="2" t="s">
        <v>356</v>
      </c>
      <c r="C415" s="2" t="s">
        <v>2197</v>
      </c>
      <c r="D415" s="36"/>
      <c r="E415" s="2" t="s">
        <v>1367</v>
      </c>
      <c r="F415" s="233">
        <v>200</v>
      </c>
      <c r="G415" s="233"/>
      <c r="H415" s="233">
        <f t="shared" si="15"/>
        <v>200</v>
      </c>
      <c r="I415" s="234">
        <f t="shared" si="16"/>
        <v>5662822.5899999999</v>
      </c>
      <c r="J415" s="235">
        <f>+MONTH(Tabla1[[#This Row],[Fechas]])</f>
        <v>8</v>
      </c>
    </row>
    <row r="416" spans="1:10" x14ac:dyDescent="0.25">
      <c r="A416" s="117">
        <v>44414</v>
      </c>
      <c r="B416" s="2" t="s">
        <v>356</v>
      </c>
      <c r="C416" s="2" t="s">
        <v>2198</v>
      </c>
      <c r="D416" s="36"/>
      <c r="E416" s="2" t="s">
        <v>1367</v>
      </c>
      <c r="F416" s="233">
        <v>300</v>
      </c>
      <c r="G416" s="233"/>
      <c r="H416" s="233">
        <f t="shared" si="15"/>
        <v>300</v>
      </c>
      <c r="I416" s="234">
        <f t="shared" si="16"/>
        <v>5663122.5899999999</v>
      </c>
      <c r="J416" s="235">
        <f>+MONTH(Tabla1[[#This Row],[Fechas]])</f>
        <v>8</v>
      </c>
    </row>
    <row r="417" spans="1:10" x14ac:dyDescent="0.25">
      <c r="A417" s="5">
        <v>44397</v>
      </c>
      <c r="B417" s="2" t="s">
        <v>2196</v>
      </c>
      <c r="C417" s="35" t="s">
        <v>2202</v>
      </c>
      <c r="D417" s="4"/>
      <c r="E417" s="2" t="s">
        <v>1367</v>
      </c>
      <c r="F417" s="4">
        <v>720</v>
      </c>
      <c r="G417" s="233"/>
      <c r="H417" s="233">
        <f t="shared" si="15"/>
        <v>720</v>
      </c>
      <c r="I417" s="234">
        <f t="shared" si="16"/>
        <v>5663842.5899999999</v>
      </c>
      <c r="J417" s="235">
        <f>+MONTH(Tabla1[[#This Row],[Fechas]])</f>
        <v>7</v>
      </c>
    </row>
    <row r="418" spans="1:10" x14ac:dyDescent="0.25">
      <c r="A418" s="5">
        <v>44400</v>
      </c>
      <c r="B418" s="2" t="s">
        <v>2196</v>
      </c>
      <c r="C418" s="2" t="s">
        <v>2203</v>
      </c>
      <c r="D418" s="4"/>
      <c r="E418" s="2" t="s">
        <v>1367</v>
      </c>
      <c r="F418" s="4">
        <v>5568</v>
      </c>
      <c r="G418" s="233"/>
      <c r="H418" s="233">
        <f t="shared" si="15"/>
        <v>5568</v>
      </c>
      <c r="I418" s="234">
        <f t="shared" si="16"/>
        <v>5669410.5899999999</v>
      </c>
      <c r="J418" s="235">
        <f>+MONTH(Tabla1[[#This Row],[Fechas]])</f>
        <v>7</v>
      </c>
    </row>
    <row r="419" spans="1:10" x14ac:dyDescent="0.25">
      <c r="A419" s="5">
        <v>44401</v>
      </c>
      <c r="B419" s="2" t="s">
        <v>2196</v>
      </c>
      <c r="C419" s="2" t="s">
        <v>2204</v>
      </c>
      <c r="D419" s="4"/>
      <c r="E419" s="2" t="s">
        <v>1367</v>
      </c>
      <c r="F419" s="4">
        <v>144</v>
      </c>
      <c r="G419" s="233"/>
      <c r="H419" s="233">
        <f t="shared" si="15"/>
        <v>144</v>
      </c>
      <c r="I419" s="234">
        <f t="shared" si="16"/>
        <v>5669554.5899999999</v>
      </c>
      <c r="J419" s="235">
        <f>+MONTH(Tabla1[[#This Row],[Fechas]])</f>
        <v>7</v>
      </c>
    </row>
    <row r="420" spans="1:10" x14ac:dyDescent="0.25">
      <c r="A420" s="5">
        <v>44404</v>
      </c>
      <c r="B420" s="2" t="s">
        <v>2196</v>
      </c>
      <c r="C420" s="2" t="s">
        <v>2205</v>
      </c>
      <c r="D420" s="4"/>
      <c r="E420" s="2" t="s">
        <v>1367</v>
      </c>
      <c r="F420" s="4">
        <v>7152</v>
      </c>
      <c r="G420" s="233"/>
      <c r="H420" s="233">
        <f t="shared" si="15"/>
        <v>7152</v>
      </c>
      <c r="I420" s="234">
        <f t="shared" si="16"/>
        <v>5676706.5899999999</v>
      </c>
      <c r="J420" s="235">
        <f>+MONTH(Tabla1[[#This Row],[Fechas]])</f>
        <v>7</v>
      </c>
    </row>
    <row r="421" spans="1:10" x14ac:dyDescent="0.25">
      <c r="A421" s="5">
        <v>44404</v>
      </c>
      <c r="B421" s="2" t="s">
        <v>2196</v>
      </c>
      <c r="C421" s="2" t="s">
        <v>2206</v>
      </c>
      <c r="D421" s="4"/>
      <c r="E421" s="2" t="s">
        <v>1367</v>
      </c>
      <c r="F421" s="4">
        <v>3840</v>
      </c>
      <c r="G421" s="233"/>
      <c r="H421" s="233">
        <f t="shared" si="15"/>
        <v>3840</v>
      </c>
      <c r="I421" s="234">
        <f t="shared" si="16"/>
        <v>5680546.5899999999</v>
      </c>
      <c r="J421" s="235">
        <f>+MONTH(Tabla1[[#This Row],[Fechas]])</f>
        <v>7</v>
      </c>
    </row>
    <row r="422" spans="1:10" x14ac:dyDescent="0.25">
      <c r="A422" s="117">
        <v>44410</v>
      </c>
      <c r="B422" s="2" t="s">
        <v>1798</v>
      </c>
      <c r="C422" s="2" t="s">
        <v>2208</v>
      </c>
      <c r="D422" s="36"/>
      <c r="E422" s="2" t="s">
        <v>1387</v>
      </c>
      <c r="F422" s="233">
        <v>9870</v>
      </c>
      <c r="G422" s="233"/>
      <c r="H422" s="233">
        <f t="shared" si="15"/>
        <v>9870</v>
      </c>
      <c r="I422" s="234">
        <f t="shared" si="16"/>
        <v>5690416.5899999999</v>
      </c>
      <c r="J422" s="235">
        <f>+MONTH(Tabla1[[#This Row],[Fechas]])</f>
        <v>8</v>
      </c>
    </row>
    <row r="423" spans="1:10" x14ac:dyDescent="0.25">
      <c r="A423" s="117">
        <v>44404</v>
      </c>
      <c r="B423" s="2" t="s">
        <v>1589</v>
      </c>
      <c r="C423" s="2" t="s">
        <v>2209</v>
      </c>
      <c r="D423" s="36"/>
      <c r="E423" s="2" t="s">
        <v>1387</v>
      </c>
      <c r="F423" s="233">
        <v>16800</v>
      </c>
      <c r="G423" s="233"/>
      <c r="H423" s="233">
        <f t="shared" si="15"/>
        <v>16800</v>
      </c>
      <c r="I423" s="234">
        <f t="shared" si="16"/>
        <v>5707216.5899999999</v>
      </c>
      <c r="J423" s="235">
        <f>+MONTH(Tabla1[[#This Row],[Fechas]])</f>
        <v>7</v>
      </c>
    </row>
    <row r="424" spans="1:10" x14ac:dyDescent="0.25">
      <c r="A424" s="117">
        <v>44403</v>
      </c>
      <c r="B424" s="2" t="s">
        <v>524</v>
      </c>
      <c r="C424" s="2" t="s">
        <v>2211</v>
      </c>
      <c r="D424" s="36"/>
      <c r="E424" s="2" t="s">
        <v>1387</v>
      </c>
      <c r="F424" s="233">
        <v>2360</v>
      </c>
      <c r="G424" s="233">
        <v>0</v>
      </c>
      <c r="H424" s="233">
        <f t="shared" si="15"/>
        <v>2360</v>
      </c>
      <c r="I424" s="234">
        <f t="shared" si="16"/>
        <v>5709576.5899999999</v>
      </c>
      <c r="J424" s="235">
        <f>+MONTH(Tabla1[[#This Row],[Fechas]])</f>
        <v>7</v>
      </c>
    </row>
    <row r="425" spans="1:10" x14ac:dyDescent="0.25">
      <c r="A425" s="117">
        <v>44404</v>
      </c>
      <c r="B425" s="2" t="s">
        <v>1721</v>
      </c>
      <c r="C425" s="2" t="s">
        <v>2156</v>
      </c>
      <c r="D425" s="36"/>
      <c r="E425" s="2" t="s">
        <v>1387</v>
      </c>
      <c r="F425" s="233">
        <v>26400</v>
      </c>
      <c r="G425" s="233">
        <v>0</v>
      </c>
      <c r="H425" s="233">
        <f t="shared" si="15"/>
        <v>26400</v>
      </c>
      <c r="I425" s="234">
        <f t="shared" si="16"/>
        <v>5735976.5899999999</v>
      </c>
      <c r="J425" s="235">
        <f>+MONTH(Tabla1[[#This Row],[Fechas]])</f>
        <v>7</v>
      </c>
    </row>
    <row r="426" spans="1:10" x14ac:dyDescent="0.25">
      <c r="A426" s="117">
        <v>44405</v>
      </c>
      <c r="B426" s="2" t="s">
        <v>1412</v>
      </c>
      <c r="C426" s="2" t="s">
        <v>2212</v>
      </c>
      <c r="D426" s="36"/>
      <c r="E426" s="2" t="s">
        <v>1387</v>
      </c>
      <c r="F426" s="233">
        <v>9300</v>
      </c>
      <c r="G426" s="233">
        <v>0</v>
      </c>
      <c r="H426" s="233">
        <f t="shared" si="15"/>
        <v>9300</v>
      </c>
      <c r="I426" s="234">
        <f t="shared" si="16"/>
        <v>5745276.5899999999</v>
      </c>
      <c r="J426" s="235">
        <f>+MONTH(Tabla1[[#This Row],[Fechas]])</f>
        <v>7</v>
      </c>
    </row>
    <row r="427" spans="1:10" x14ac:dyDescent="0.25">
      <c r="A427" s="117">
        <v>44418</v>
      </c>
      <c r="B427" s="2" t="s">
        <v>1412</v>
      </c>
      <c r="C427" s="2" t="s">
        <v>2213</v>
      </c>
      <c r="D427" s="4"/>
      <c r="E427" s="2" t="s">
        <v>1387</v>
      </c>
      <c r="F427" s="4">
        <v>1860</v>
      </c>
      <c r="G427" s="233">
        <v>0</v>
      </c>
      <c r="H427" s="233">
        <f t="shared" si="15"/>
        <v>1860</v>
      </c>
      <c r="I427" s="234">
        <f t="shared" si="16"/>
        <v>5747136.5899999999</v>
      </c>
      <c r="J427" s="235">
        <f>+MONTH(Tabla1[[#This Row],[Fechas]])</f>
        <v>8</v>
      </c>
    </row>
    <row r="428" spans="1:10" x14ac:dyDescent="0.25">
      <c r="A428" s="117">
        <v>44418</v>
      </c>
      <c r="B428" s="2" t="s">
        <v>1826</v>
      </c>
      <c r="C428" s="2" t="s">
        <v>2214</v>
      </c>
      <c r="D428" s="36"/>
      <c r="E428" s="2" t="s">
        <v>1387</v>
      </c>
      <c r="F428" s="233">
        <v>-20580</v>
      </c>
      <c r="G428" s="233">
        <v>0</v>
      </c>
      <c r="H428" s="233">
        <f t="shared" si="15"/>
        <v>-20580</v>
      </c>
      <c r="I428" s="234">
        <f t="shared" si="16"/>
        <v>5726556.5899999999</v>
      </c>
      <c r="J428" s="235">
        <f>+MONTH(Tabla1[[#This Row],[Fechas]])</f>
        <v>8</v>
      </c>
    </row>
    <row r="429" spans="1:10" x14ac:dyDescent="0.25">
      <c r="A429" s="117">
        <v>44418</v>
      </c>
      <c r="B429" s="2" t="s">
        <v>1826</v>
      </c>
      <c r="C429" s="2" t="s">
        <v>2215</v>
      </c>
      <c r="D429" s="36"/>
      <c r="E429" s="2" t="s">
        <v>1387</v>
      </c>
      <c r="F429" s="233">
        <v>22710</v>
      </c>
      <c r="G429" s="233">
        <v>0</v>
      </c>
      <c r="H429" s="233">
        <f t="shared" si="15"/>
        <v>22710</v>
      </c>
      <c r="I429" s="234">
        <f t="shared" si="16"/>
        <v>5749266.5899999999</v>
      </c>
      <c r="J429" s="235">
        <f>+MONTH(Tabla1[[#This Row],[Fechas]])</f>
        <v>8</v>
      </c>
    </row>
    <row r="430" spans="1:10" x14ac:dyDescent="0.25">
      <c r="A430" s="117">
        <v>44419</v>
      </c>
      <c r="B430" s="2" t="s">
        <v>624</v>
      </c>
      <c r="C430" s="2" t="s">
        <v>2217</v>
      </c>
      <c r="D430" s="4"/>
      <c r="E430" s="2" t="s">
        <v>1387</v>
      </c>
      <c r="F430" s="4">
        <v>18900</v>
      </c>
      <c r="G430" s="233">
        <v>0</v>
      </c>
      <c r="H430" s="233">
        <f t="shared" si="15"/>
        <v>18900</v>
      </c>
      <c r="I430" s="234">
        <f t="shared" si="16"/>
        <v>5768166.5899999999</v>
      </c>
      <c r="J430" s="235">
        <f>+MONTH(Tabla1[[#This Row],[Fechas]])</f>
        <v>8</v>
      </c>
    </row>
    <row r="431" spans="1:10" x14ac:dyDescent="0.25">
      <c r="A431" s="117">
        <v>44421</v>
      </c>
      <c r="B431" s="2" t="s">
        <v>624</v>
      </c>
      <c r="C431" s="2" t="s">
        <v>2219</v>
      </c>
      <c r="D431" s="36"/>
      <c r="E431" s="2" t="s">
        <v>1387</v>
      </c>
      <c r="F431" s="233">
        <v>10500</v>
      </c>
      <c r="G431" s="233">
        <v>0</v>
      </c>
      <c r="H431" s="233">
        <f t="shared" si="15"/>
        <v>10500</v>
      </c>
      <c r="I431" s="234">
        <f t="shared" si="16"/>
        <v>5778666.5899999999</v>
      </c>
      <c r="J431" s="235">
        <f>+MONTH(Tabla1[[#This Row],[Fechas]])</f>
        <v>8</v>
      </c>
    </row>
    <row r="432" spans="1:10" x14ac:dyDescent="0.25">
      <c r="A432" s="117">
        <v>44421</v>
      </c>
      <c r="B432" s="2" t="s">
        <v>1798</v>
      </c>
      <c r="C432" s="2" t="s">
        <v>2222</v>
      </c>
      <c r="D432" s="36"/>
      <c r="E432" s="2" t="s">
        <v>1387</v>
      </c>
      <c r="F432" s="233">
        <v>-40800</v>
      </c>
      <c r="G432" s="233">
        <v>0</v>
      </c>
      <c r="H432" s="233">
        <f t="shared" si="15"/>
        <v>-40800</v>
      </c>
      <c r="I432" s="234">
        <f t="shared" si="16"/>
        <v>5737866.5899999999</v>
      </c>
      <c r="J432" s="235">
        <f>+MONTH(Tabla1[[#This Row],[Fechas]])</f>
        <v>8</v>
      </c>
    </row>
    <row r="433" spans="1:10" x14ac:dyDescent="0.25">
      <c r="A433" s="141">
        <v>44424</v>
      </c>
      <c r="B433" s="69" t="s">
        <v>1826</v>
      </c>
      <c r="C433" s="69" t="s">
        <v>2224</v>
      </c>
      <c r="D433" s="140"/>
      <c r="E433" s="69" t="s">
        <v>1387</v>
      </c>
      <c r="F433" s="236">
        <v>3850</v>
      </c>
      <c r="G433" s="236">
        <v>0</v>
      </c>
      <c r="H433" s="236">
        <f t="shared" si="15"/>
        <v>3850</v>
      </c>
      <c r="I433" s="237">
        <f t="shared" si="16"/>
        <v>5741716.5899999999</v>
      </c>
      <c r="J433" s="238">
        <f>+MONTH(Tabla1[[#This Row],[Fechas]])</f>
        <v>8</v>
      </c>
    </row>
    <row r="434" spans="1:10" x14ac:dyDescent="0.25">
      <c r="A434" s="117">
        <v>44425</v>
      </c>
      <c r="B434" s="2" t="s">
        <v>1446</v>
      </c>
      <c r="C434" s="2" t="s">
        <v>2228</v>
      </c>
      <c r="D434" s="36"/>
      <c r="E434" s="2" t="s">
        <v>1387</v>
      </c>
      <c r="F434" s="233">
        <v>-24390.6</v>
      </c>
      <c r="G434" s="233">
        <v>27575.9</v>
      </c>
      <c r="H434" s="233">
        <f>+F434+G434</f>
        <v>3185.3000000000029</v>
      </c>
      <c r="I434" s="234">
        <f>+I433+H434</f>
        <v>5744901.8899999997</v>
      </c>
      <c r="J434" s="235">
        <f>+MONTH(Tabla1[[#This Row],[Fechas]])</f>
        <v>8</v>
      </c>
    </row>
    <row r="435" spans="1:10" x14ac:dyDescent="0.25">
      <c r="A435" s="117">
        <v>44425</v>
      </c>
      <c r="B435" s="2" t="s">
        <v>1446</v>
      </c>
      <c r="C435" s="17" t="s">
        <v>2231</v>
      </c>
      <c r="D435" s="100"/>
      <c r="E435" s="2" t="s">
        <v>1387</v>
      </c>
      <c r="F435" s="100">
        <v>18623.5</v>
      </c>
      <c r="G435" s="233">
        <v>0</v>
      </c>
      <c r="H435" s="233">
        <f>+F435+G435</f>
        <v>18623.5</v>
      </c>
      <c r="I435" s="234">
        <f>+I434+H435</f>
        <v>5763525.3899999997</v>
      </c>
      <c r="J435" s="235">
        <f>+MONTH(Tabla1[[#This Row],[Fechas]])</f>
        <v>8</v>
      </c>
    </row>
    <row r="436" spans="1:10" x14ac:dyDescent="0.25">
      <c r="A436" s="117">
        <v>44426</v>
      </c>
      <c r="B436" s="2" t="s">
        <v>1826</v>
      </c>
      <c r="C436" s="2" t="s">
        <v>2232</v>
      </c>
      <c r="D436" s="36"/>
      <c r="E436" s="2" t="s">
        <v>1387</v>
      </c>
      <c r="F436" s="233">
        <v>-21460</v>
      </c>
      <c r="G436" s="233">
        <v>0</v>
      </c>
      <c r="H436" s="233">
        <f>+F436+G436</f>
        <v>-21460</v>
      </c>
      <c r="I436" s="234">
        <f>+I435+H436</f>
        <v>5742065.3899999997</v>
      </c>
      <c r="J436" s="235">
        <f>+MONTH(Tabla1[[#This Row],[Fechas]])</f>
        <v>8</v>
      </c>
    </row>
    <row r="437" spans="1:10" x14ac:dyDescent="0.25">
      <c r="A437" s="141">
        <v>44425</v>
      </c>
      <c r="B437" s="69" t="s">
        <v>252</v>
      </c>
      <c r="C437" s="69" t="s">
        <v>2235</v>
      </c>
      <c r="D437" s="140"/>
      <c r="E437" s="69" t="s">
        <v>1387</v>
      </c>
      <c r="F437" s="236">
        <v>-5890</v>
      </c>
      <c r="G437" s="236">
        <v>0</v>
      </c>
      <c r="H437" s="236">
        <f>+F437+G437</f>
        <v>-5890</v>
      </c>
      <c r="I437" s="237">
        <f>+I436+H437</f>
        <v>5736175.3899999997</v>
      </c>
      <c r="J437" s="238">
        <f>+MONTH(Tabla1[[#This Row],[Fechas]])</f>
        <v>8</v>
      </c>
    </row>
    <row r="438" spans="1:10" x14ac:dyDescent="0.25">
      <c r="A438" s="117">
        <v>44418</v>
      </c>
      <c r="B438" s="2" t="s">
        <v>1446</v>
      </c>
      <c r="C438" s="2" t="s">
        <v>2237</v>
      </c>
      <c r="D438" s="36"/>
      <c r="E438" s="2" t="s">
        <v>1387</v>
      </c>
      <c r="F438" s="9">
        <v>-32375.7</v>
      </c>
      <c r="G438" s="233">
        <v>0</v>
      </c>
      <c r="H438" s="233">
        <f t="shared" ref="H438:H451" si="17">+F438+G438</f>
        <v>-32375.7</v>
      </c>
      <c r="I438" s="234">
        <f t="shared" ref="I438:I451" si="18">+I437+H438</f>
        <v>5703799.6899999995</v>
      </c>
      <c r="J438" s="235">
        <f>+MONTH(Tabla1[[#This Row],[Fechas]])</f>
        <v>8</v>
      </c>
    </row>
    <row r="439" spans="1:10" x14ac:dyDescent="0.25">
      <c r="A439" s="117">
        <v>44428</v>
      </c>
      <c r="B439" s="2" t="s">
        <v>1446</v>
      </c>
      <c r="C439" s="2" t="s">
        <v>2239</v>
      </c>
      <c r="D439" s="36"/>
      <c r="E439" s="2" t="s">
        <v>1387</v>
      </c>
      <c r="F439" s="233">
        <v>162318</v>
      </c>
      <c r="G439" s="233">
        <v>-93775</v>
      </c>
      <c r="H439" s="233">
        <f t="shared" si="17"/>
        <v>68543</v>
      </c>
      <c r="I439" s="234">
        <f t="shared" si="18"/>
        <v>5772342.6899999995</v>
      </c>
      <c r="J439" s="235">
        <f>+MONTH(Tabla1[[#This Row],[Fechas]])</f>
        <v>8</v>
      </c>
    </row>
    <row r="440" spans="1:10" x14ac:dyDescent="0.25">
      <c r="A440" s="117">
        <v>44426</v>
      </c>
      <c r="B440" s="2" t="s">
        <v>252</v>
      </c>
      <c r="C440" s="2" t="s">
        <v>2240</v>
      </c>
      <c r="D440" s="36"/>
      <c r="E440" s="2" t="s">
        <v>1387</v>
      </c>
      <c r="F440" s="233">
        <v>-13420</v>
      </c>
      <c r="G440" s="233">
        <v>0</v>
      </c>
      <c r="H440" s="233">
        <f t="shared" si="17"/>
        <v>-13420</v>
      </c>
      <c r="I440" s="234">
        <f t="shared" si="18"/>
        <v>5758922.6899999995</v>
      </c>
      <c r="J440" s="235">
        <f>+MONTH(Tabla1[[#This Row],[Fechas]])</f>
        <v>8</v>
      </c>
    </row>
    <row r="441" spans="1:10" x14ac:dyDescent="0.25">
      <c r="A441" s="117">
        <v>44407</v>
      </c>
      <c r="B441" s="2" t="s">
        <v>248</v>
      </c>
      <c r="C441" s="2" t="s">
        <v>2242</v>
      </c>
      <c r="D441" s="36"/>
      <c r="E441" s="2" t="s">
        <v>1377</v>
      </c>
      <c r="F441" s="233">
        <v>3480</v>
      </c>
      <c r="G441" s="233">
        <v>0</v>
      </c>
      <c r="H441" s="233">
        <f t="shared" si="17"/>
        <v>3480</v>
      </c>
      <c r="I441" s="234">
        <f t="shared" si="18"/>
        <v>5762402.6899999995</v>
      </c>
      <c r="J441" s="235">
        <f>+MONTH(Tabla1[[#This Row],[Fechas]])</f>
        <v>7</v>
      </c>
    </row>
    <row r="442" spans="1:10" x14ac:dyDescent="0.25">
      <c r="A442" s="117">
        <v>44407</v>
      </c>
      <c r="B442" s="2" t="s">
        <v>248</v>
      </c>
      <c r="C442" s="2" t="s">
        <v>2242</v>
      </c>
      <c r="D442" s="36"/>
      <c r="E442" s="2" t="s">
        <v>1490</v>
      </c>
      <c r="F442" s="233">
        <v>18480</v>
      </c>
      <c r="G442" s="233">
        <v>0</v>
      </c>
      <c r="H442" s="233">
        <f t="shared" si="17"/>
        <v>18480</v>
      </c>
      <c r="I442" s="234">
        <f t="shared" si="18"/>
        <v>5780882.6899999995</v>
      </c>
      <c r="J442" s="235">
        <f>+MONTH(Tabla1[[#This Row],[Fechas]])</f>
        <v>7</v>
      </c>
    </row>
    <row r="443" spans="1:10" x14ac:dyDescent="0.25">
      <c r="A443" s="117">
        <v>44417</v>
      </c>
      <c r="B443" s="2" t="s">
        <v>356</v>
      </c>
      <c r="C443" s="2" t="s">
        <v>2244</v>
      </c>
      <c r="D443" s="36"/>
      <c r="E443" s="2" t="s">
        <v>1367</v>
      </c>
      <c r="F443" s="233">
        <v>200</v>
      </c>
      <c r="G443" s="233">
        <v>0</v>
      </c>
      <c r="H443" s="233">
        <f t="shared" si="17"/>
        <v>200</v>
      </c>
      <c r="I443" s="234">
        <f t="shared" si="18"/>
        <v>5781082.6899999995</v>
      </c>
      <c r="J443" s="235">
        <f>+MONTH(Tabla1[[#This Row],[Fechas]])</f>
        <v>8</v>
      </c>
    </row>
    <row r="444" spans="1:10" x14ac:dyDescent="0.25">
      <c r="A444" s="117">
        <v>44418</v>
      </c>
      <c r="B444" s="2" t="s">
        <v>356</v>
      </c>
      <c r="C444" s="2" t="s">
        <v>2245</v>
      </c>
      <c r="D444" s="36"/>
      <c r="E444" s="2" t="s">
        <v>1367</v>
      </c>
      <c r="F444" s="233">
        <v>460</v>
      </c>
      <c r="G444" s="233">
        <v>0</v>
      </c>
      <c r="H444" s="233">
        <f t="shared" si="17"/>
        <v>460</v>
      </c>
      <c r="I444" s="234">
        <f t="shared" si="18"/>
        <v>5781542.6899999995</v>
      </c>
      <c r="J444" s="235">
        <f>+MONTH(Tabla1[[#This Row],[Fechas]])</f>
        <v>8</v>
      </c>
    </row>
    <row r="445" spans="1:10" x14ac:dyDescent="0.25">
      <c r="A445" s="117">
        <v>44422</v>
      </c>
      <c r="B445" s="2" t="s">
        <v>356</v>
      </c>
      <c r="C445" s="2" t="s">
        <v>2246</v>
      </c>
      <c r="D445" s="36"/>
      <c r="E445" s="2" t="s">
        <v>1367</v>
      </c>
      <c r="F445" s="233">
        <v>410</v>
      </c>
      <c r="G445" s="233">
        <v>0</v>
      </c>
      <c r="H445" s="233">
        <f t="shared" si="17"/>
        <v>410</v>
      </c>
      <c r="I445" s="234">
        <f t="shared" si="18"/>
        <v>5781952.6899999995</v>
      </c>
      <c r="J445" s="235">
        <f>+MONTH(Tabla1[[#This Row],[Fechas]])</f>
        <v>8</v>
      </c>
    </row>
    <row r="446" spans="1:10" x14ac:dyDescent="0.25">
      <c r="A446" s="117">
        <v>44426</v>
      </c>
      <c r="B446" s="2" t="s">
        <v>356</v>
      </c>
      <c r="C446" s="2" t="s">
        <v>2247</v>
      </c>
      <c r="D446" s="36"/>
      <c r="E446" s="2" t="s">
        <v>1377</v>
      </c>
      <c r="F446" s="233">
        <v>185</v>
      </c>
      <c r="G446" s="233">
        <v>0</v>
      </c>
      <c r="H446" s="233">
        <f t="shared" si="17"/>
        <v>185</v>
      </c>
      <c r="I446" s="234">
        <f t="shared" si="18"/>
        <v>5782137.6899999995</v>
      </c>
      <c r="J446" s="235">
        <f>+MONTH(Tabla1[[#This Row],[Fechas]])</f>
        <v>8</v>
      </c>
    </row>
    <row r="447" spans="1:10" x14ac:dyDescent="0.25">
      <c r="A447" s="117">
        <v>44427</v>
      </c>
      <c r="B447" s="2" t="s">
        <v>2248</v>
      </c>
      <c r="C447" s="2" t="s">
        <v>2249</v>
      </c>
      <c r="D447" s="36"/>
      <c r="E447" s="2" t="s">
        <v>1490</v>
      </c>
      <c r="F447" s="233">
        <v>240</v>
      </c>
      <c r="G447" s="233">
        <v>0</v>
      </c>
      <c r="H447" s="233">
        <f t="shared" si="17"/>
        <v>240</v>
      </c>
      <c r="I447" s="234">
        <f t="shared" si="18"/>
        <v>5782377.6899999995</v>
      </c>
      <c r="J447" s="235">
        <f>+MONTH(Tabla1[[#This Row],[Fechas]])</f>
        <v>8</v>
      </c>
    </row>
    <row r="448" spans="1:10" x14ac:dyDescent="0.25">
      <c r="A448" s="117">
        <v>44424</v>
      </c>
      <c r="B448" s="2" t="s">
        <v>1609</v>
      </c>
      <c r="C448" s="2" t="s">
        <v>2253</v>
      </c>
      <c r="D448" s="36"/>
      <c r="E448" s="2" t="s">
        <v>1525</v>
      </c>
      <c r="F448" s="233">
        <v>1500</v>
      </c>
      <c r="G448" s="233">
        <v>0</v>
      </c>
      <c r="H448" s="233">
        <f t="shared" si="17"/>
        <v>1500</v>
      </c>
      <c r="I448" s="234">
        <f t="shared" si="18"/>
        <v>5783877.6899999995</v>
      </c>
      <c r="J448" s="235">
        <f>+MONTH(Tabla1[[#This Row],[Fechas]])</f>
        <v>8</v>
      </c>
    </row>
    <row r="449" spans="1:10" x14ac:dyDescent="0.25">
      <c r="A449" s="117">
        <v>44431</v>
      </c>
      <c r="B449" s="2" t="s">
        <v>624</v>
      </c>
      <c r="C449" s="2" t="s">
        <v>2254</v>
      </c>
      <c r="D449" s="4"/>
      <c r="E449" s="4" t="s">
        <v>1387</v>
      </c>
      <c r="F449" s="4">
        <v>52630</v>
      </c>
      <c r="G449" s="233">
        <v>0</v>
      </c>
      <c r="H449" s="233">
        <f t="shared" si="17"/>
        <v>52630</v>
      </c>
      <c r="I449" s="234">
        <f t="shared" si="18"/>
        <v>5836507.6899999995</v>
      </c>
      <c r="J449" s="235">
        <f>+MONTH(Tabla1[[#This Row],[Fechas]])</f>
        <v>8</v>
      </c>
    </row>
    <row r="450" spans="1:10" x14ac:dyDescent="0.25">
      <c r="A450" s="117">
        <v>44431</v>
      </c>
      <c r="B450" s="2" t="s">
        <v>624</v>
      </c>
      <c r="C450" s="2" t="s">
        <v>2256</v>
      </c>
      <c r="D450" s="4"/>
      <c r="E450" s="4" t="s">
        <v>1387</v>
      </c>
      <c r="F450" s="4">
        <v>-2200</v>
      </c>
      <c r="G450" s="233">
        <v>0</v>
      </c>
      <c r="H450" s="233">
        <f t="shared" si="17"/>
        <v>-2200</v>
      </c>
      <c r="I450" s="234">
        <f t="shared" si="18"/>
        <v>5834307.6899999995</v>
      </c>
      <c r="J450" s="235">
        <f>+MONTH(Tabla1[[#This Row],[Fechas]])</f>
        <v>8</v>
      </c>
    </row>
    <row r="451" spans="1:10" x14ac:dyDescent="0.25">
      <c r="A451" s="141">
        <v>44432</v>
      </c>
      <c r="B451" s="2" t="s">
        <v>624</v>
      </c>
      <c r="C451" s="69" t="s">
        <v>2257</v>
      </c>
      <c r="D451" s="140"/>
      <c r="E451" s="69" t="s">
        <v>1387</v>
      </c>
      <c r="F451" s="236">
        <v>-4690</v>
      </c>
      <c r="G451" s="236">
        <v>0</v>
      </c>
      <c r="H451" s="236">
        <f t="shared" si="17"/>
        <v>-4690</v>
      </c>
      <c r="I451" s="237">
        <f t="shared" si="18"/>
        <v>5829617.6899999995</v>
      </c>
      <c r="J451" s="238">
        <f>+MONTH(Tabla1[[#This Row],[Fechas]])</f>
        <v>8</v>
      </c>
    </row>
    <row r="452" spans="1:10" x14ac:dyDescent="0.25">
      <c r="A452" s="117">
        <v>44432</v>
      </c>
      <c r="B452" s="2" t="s">
        <v>1508</v>
      </c>
      <c r="C452" s="2" t="s">
        <v>2260</v>
      </c>
      <c r="D452" s="36"/>
      <c r="E452" s="2" t="s">
        <v>1387</v>
      </c>
      <c r="F452" s="233">
        <v>36400</v>
      </c>
      <c r="G452" s="233">
        <v>0</v>
      </c>
      <c r="H452" s="233">
        <f t="shared" ref="H452:H458" si="19">+F452+G452</f>
        <v>36400</v>
      </c>
      <c r="I452" s="234">
        <f t="shared" ref="I452:I458" si="20">+I451+H452</f>
        <v>5866017.6899999995</v>
      </c>
      <c r="J452" s="235">
        <f>+MONTH(Tabla1[[#This Row],[Fechas]])</f>
        <v>8</v>
      </c>
    </row>
    <row r="453" spans="1:10" x14ac:dyDescent="0.25">
      <c r="A453" s="117">
        <v>44431</v>
      </c>
      <c r="B453" s="2" t="s">
        <v>248</v>
      </c>
      <c r="C453" s="2" t="s">
        <v>2261</v>
      </c>
      <c r="D453" s="36"/>
      <c r="E453" s="2" t="s">
        <v>1377</v>
      </c>
      <c r="F453" s="4">
        <v>5472</v>
      </c>
      <c r="G453" s="233">
        <v>0</v>
      </c>
      <c r="H453" s="233">
        <f t="shared" si="19"/>
        <v>5472</v>
      </c>
      <c r="I453" s="234">
        <f t="shared" si="20"/>
        <v>5871489.6899999995</v>
      </c>
      <c r="J453" s="235">
        <f>+MONTH(Tabla1[[#This Row],[Fechas]])</f>
        <v>8</v>
      </c>
    </row>
    <row r="454" spans="1:10" x14ac:dyDescent="0.25">
      <c r="A454" s="117">
        <v>44432</v>
      </c>
      <c r="B454" s="2" t="s">
        <v>356</v>
      </c>
      <c r="C454" s="2" t="s">
        <v>2263</v>
      </c>
      <c r="D454" s="36"/>
      <c r="E454" s="2" t="s">
        <v>1367</v>
      </c>
      <c r="F454" s="233">
        <v>204</v>
      </c>
      <c r="G454" s="233">
        <v>0</v>
      </c>
      <c r="H454" s="233">
        <f t="shared" si="19"/>
        <v>204</v>
      </c>
      <c r="I454" s="234">
        <f t="shared" si="20"/>
        <v>5871693.6899999995</v>
      </c>
      <c r="J454" s="235">
        <f>+MONTH(Tabla1[[#This Row],[Fechas]])</f>
        <v>8</v>
      </c>
    </row>
    <row r="455" spans="1:10" x14ac:dyDescent="0.25">
      <c r="A455" s="117">
        <v>44432</v>
      </c>
      <c r="B455" s="2" t="s">
        <v>356</v>
      </c>
      <c r="C455" s="2" t="s">
        <v>2265</v>
      </c>
      <c r="D455" s="36"/>
      <c r="E455" s="2" t="s">
        <v>1387</v>
      </c>
      <c r="F455" s="233">
        <v>1000</v>
      </c>
      <c r="G455" s="233">
        <v>0</v>
      </c>
      <c r="H455" s="233">
        <f t="shared" si="19"/>
        <v>1000</v>
      </c>
      <c r="I455" s="234">
        <f t="shared" si="20"/>
        <v>5872693.6899999995</v>
      </c>
      <c r="J455" s="235">
        <f>+MONTH(Tabla1[[#This Row],[Fechas]])</f>
        <v>8</v>
      </c>
    </row>
    <row r="456" spans="1:10" x14ac:dyDescent="0.25">
      <c r="A456" s="117">
        <v>44432</v>
      </c>
      <c r="B456" s="2" t="s">
        <v>294</v>
      </c>
      <c r="C456" s="2" t="s">
        <v>2267</v>
      </c>
      <c r="D456" s="36"/>
      <c r="E456" s="2" t="s">
        <v>1490</v>
      </c>
      <c r="F456" s="233">
        <v>17380</v>
      </c>
      <c r="G456" s="233">
        <v>0</v>
      </c>
      <c r="H456" s="233">
        <f t="shared" si="19"/>
        <v>17380</v>
      </c>
      <c r="I456" s="234">
        <f t="shared" si="20"/>
        <v>5890073.6899999995</v>
      </c>
      <c r="J456" s="235">
        <f>+MONTH(Tabla1[[#This Row],[Fechas]])</f>
        <v>8</v>
      </c>
    </row>
    <row r="457" spans="1:10" x14ac:dyDescent="0.25">
      <c r="A457" s="117">
        <v>44432</v>
      </c>
      <c r="B457" s="2" t="s">
        <v>294</v>
      </c>
      <c r="C457" s="2" t="s">
        <v>2267</v>
      </c>
      <c r="D457" s="36"/>
      <c r="E457" s="2" t="s">
        <v>2268</v>
      </c>
      <c r="F457" s="233">
        <v>10000</v>
      </c>
      <c r="G457" s="233">
        <v>0</v>
      </c>
      <c r="H457" s="233">
        <f t="shared" si="19"/>
        <v>10000</v>
      </c>
      <c r="I457" s="234">
        <f t="shared" si="20"/>
        <v>5900073.6899999995</v>
      </c>
      <c r="J457" s="235">
        <f>+MONTH(Tabla1[[#This Row],[Fechas]])</f>
        <v>8</v>
      </c>
    </row>
    <row r="458" spans="1:10" x14ac:dyDescent="0.25">
      <c r="A458" s="141">
        <v>44433</v>
      </c>
      <c r="B458" s="69" t="s">
        <v>2196</v>
      </c>
      <c r="C458" s="69" t="s">
        <v>2269</v>
      </c>
      <c r="D458" s="140"/>
      <c r="E458" s="69" t="s">
        <v>1367</v>
      </c>
      <c r="F458" s="236">
        <v>5472</v>
      </c>
      <c r="G458" s="236">
        <v>0</v>
      </c>
      <c r="H458" s="236">
        <f t="shared" si="19"/>
        <v>5472</v>
      </c>
      <c r="I458" s="237">
        <f t="shared" si="20"/>
        <v>5905545.6899999995</v>
      </c>
      <c r="J458" s="238">
        <f>+MONTH(Tabla1[[#This Row],[Fechas]])</f>
        <v>8</v>
      </c>
    </row>
    <row r="459" spans="1:10" x14ac:dyDescent="0.25">
      <c r="A459" s="117">
        <v>44434</v>
      </c>
      <c r="B459" s="2" t="s">
        <v>624</v>
      </c>
      <c r="C459" s="2" t="s">
        <v>2272</v>
      </c>
      <c r="D459" s="36"/>
      <c r="E459" s="2" t="s">
        <v>1387</v>
      </c>
      <c r="F459" s="233">
        <v>16070</v>
      </c>
      <c r="G459" s="233">
        <v>0</v>
      </c>
      <c r="H459" s="233">
        <f t="shared" ref="H459:H476" si="21">+F459+G459</f>
        <v>16070</v>
      </c>
      <c r="I459" s="234">
        <f t="shared" ref="I459:I476" si="22">+I458+H459</f>
        <v>5921615.6899999995</v>
      </c>
      <c r="J459" s="235">
        <f>+MONTH(Tabla1[[#This Row],[Fechas]])</f>
        <v>8</v>
      </c>
    </row>
    <row r="460" spans="1:10" x14ac:dyDescent="0.25">
      <c r="A460" s="117">
        <v>44433</v>
      </c>
      <c r="B460" s="2" t="s">
        <v>624</v>
      </c>
      <c r="C460" s="2" t="s">
        <v>2273</v>
      </c>
      <c r="D460" s="36"/>
      <c r="E460" s="2" t="s">
        <v>1387</v>
      </c>
      <c r="F460" s="233">
        <v>18390</v>
      </c>
      <c r="G460" s="233">
        <v>0</v>
      </c>
      <c r="H460" s="233">
        <f t="shared" si="21"/>
        <v>18390</v>
      </c>
      <c r="I460" s="234">
        <f t="shared" si="22"/>
        <v>5940005.6899999995</v>
      </c>
      <c r="J460" s="235">
        <f>+MONTH(Tabla1[[#This Row],[Fechas]])</f>
        <v>8</v>
      </c>
    </row>
    <row r="461" spans="1:10" x14ac:dyDescent="0.25">
      <c r="A461" s="117">
        <v>44433</v>
      </c>
      <c r="B461" s="2" t="s">
        <v>524</v>
      </c>
      <c r="C461" s="2" t="s">
        <v>2274</v>
      </c>
      <c r="D461" s="36"/>
      <c r="E461" s="2" t="s">
        <v>1387</v>
      </c>
      <c r="F461" s="233">
        <v>1300</v>
      </c>
      <c r="G461" s="233">
        <v>0</v>
      </c>
      <c r="H461" s="233">
        <f t="shared" si="21"/>
        <v>1300</v>
      </c>
      <c r="I461" s="234">
        <f t="shared" si="22"/>
        <v>5941305.6899999995</v>
      </c>
      <c r="J461" s="235">
        <f>+MONTH(Tabla1[[#This Row],[Fechas]])</f>
        <v>8</v>
      </c>
    </row>
    <row r="462" spans="1:10" x14ac:dyDescent="0.25">
      <c r="A462" s="117">
        <v>44438</v>
      </c>
      <c r="B462" s="2" t="s">
        <v>1446</v>
      </c>
      <c r="C462" s="2" t="s">
        <v>2275</v>
      </c>
      <c r="D462" s="36"/>
      <c r="E462" s="2" t="s">
        <v>1387</v>
      </c>
      <c r="F462" s="233">
        <v>89342</v>
      </c>
      <c r="G462" s="233">
        <v>-59350.5</v>
      </c>
      <c r="H462" s="233">
        <f t="shared" si="21"/>
        <v>29991.5</v>
      </c>
      <c r="I462" s="234">
        <f t="shared" si="22"/>
        <v>5971297.1899999995</v>
      </c>
      <c r="J462" s="235">
        <f>+MONTH(Tabla1[[#This Row],[Fechas]])</f>
        <v>8</v>
      </c>
    </row>
    <row r="463" spans="1:10" x14ac:dyDescent="0.25">
      <c r="A463" s="117">
        <v>44438</v>
      </c>
      <c r="B463" s="2" t="s">
        <v>52</v>
      </c>
      <c r="C463" s="2" t="s">
        <v>2276</v>
      </c>
      <c r="D463" s="36">
        <v>0</v>
      </c>
      <c r="E463" s="2" t="s">
        <v>1387</v>
      </c>
      <c r="F463" s="233">
        <v>-78784</v>
      </c>
      <c r="G463" s="233">
        <v>0</v>
      </c>
      <c r="H463" s="233">
        <f t="shared" si="21"/>
        <v>-78784</v>
      </c>
      <c r="I463" s="234">
        <f t="shared" si="22"/>
        <v>5892513.1899999995</v>
      </c>
      <c r="J463" s="235">
        <f>+MONTH(Tabla1[[#This Row],[Fechas]])</f>
        <v>8</v>
      </c>
    </row>
    <row r="464" spans="1:10" x14ac:dyDescent="0.25">
      <c r="A464" s="117">
        <v>44435</v>
      </c>
      <c r="B464" s="2" t="s">
        <v>356</v>
      </c>
      <c r="C464" s="2" t="s">
        <v>2280</v>
      </c>
      <c r="D464" s="36">
        <v>0</v>
      </c>
      <c r="E464" s="2" t="s">
        <v>1367</v>
      </c>
      <c r="F464" s="233">
        <v>310</v>
      </c>
      <c r="G464" s="233">
        <v>0</v>
      </c>
      <c r="H464" s="233">
        <f t="shared" si="21"/>
        <v>310</v>
      </c>
      <c r="I464" s="234">
        <f t="shared" si="22"/>
        <v>5892823.1899999995</v>
      </c>
      <c r="J464" s="235">
        <f>+MONTH(Tabla1[[#This Row],[Fechas]])</f>
        <v>8</v>
      </c>
    </row>
    <row r="465" spans="1:10" x14ac:dyDescent="0.25">
      <c r="A465" s="117">
        <v>44438</v>
      </c>
      <c r="B465" s="2" t="s">
        <v>2196</v>
      </c>
      <c r="C465" s="2" t="s">
        <v>2281</v>
      </c>
      <c r="D465" s="36"/>
      <c r="E465" s="2" t="s">
        <v>1367</v>
      </c>
      <c r="F465" s="233">
        <v>2112</v>
      </c>
      <c r="G465" s="233">
        <v>0</v>
      </c>
      <c r="H465" s="233">
        <f t="shared" si="21"/>
        <v>2112</v>
      </c>
      <c r="I465" s="234">
        <f t="shared" si="22"/>
        <v>5894935.1899999995</v>
      </c>
      <c r="J465" s="235">
        <f>+MONTH(Tabla1[[#This Row],[Fechas]])</f>
        <v>8</v>
      </c>
    </row>
    <row r="466" spans="1:10" x14ac:dyDescent="0.25">
      <c r="A466" s="117">
        <v>44439</v>
      </c>
      <c r="B466" s="2" t="s">
        <v>1721</v>
      </c>
      <c r="C466" s="2" t="s">
        <v>2283</v>
      </c>
      <c r="D466" s="36"/>
      <c r="E466" s="2" t="s">
        <v>2283</v>
      </c>
      <c r="F466" s="4">
        <v>3430</v>
      </c>
      <c r="G466" s="233">
        <v>0</v>
      </c>
      <c r="H466" s="233">
        <f t="shared" si="21"/>
        <v>3430</v>
      </c>
      <c r="I466" s="234">
        <f t="shared" si="22"/>
        <v>5898365.1899999995</v>
      </c>
      <c r="J466" s="235">
        <f>+MONTH(Tabla1[[#This Row],[Fechas]])</f>
        <v>8</v>
      </c>
    </row>
    <row r="467" spans="1:10" x14ac:dyDescent="0.25">
      <c r="A467" s="117">
        <v>44439</v>
      </c>
      <c r="B467" s="2" t="s">
        <v>2196</v>
      </c>
      <c r="C467" s="2" t="s">
        <v>2284</v>
      </c>
      <c r="D467" s="36"/>
      <c r="E467" s="2" t="s">
        <v>2270</v>
      </c>
      <c r="F467" s="233">
        <v>2712</v>
      </c>
      <c r="G467" s="233">
        <v>0</v>
      </c>
      <c r="H467" s="233">
        <f t="shared" si="21"/>
        <v>2712</v>
      </c>
      <c r="I467" s="234">
        <f t="shared" si="22"/>
        <v>5901077.1899999995</v>
      </c>
      <c r="J467" s="235">
        <f>+MONTH(Tabla1[[#This Row],[Fechas]])</f>
        <v>8</v>
      </c>
    </row>
    <row r="468" spans="1:10" x14ac:dyDescent="0.25">
      <c r="A468" s="117">
        <v>44439</v>
      </c>
      <c r="B468" s="2" t="s">
        <v>624</v>
      </c>
      <c r="C468" s="2" t="s">
        <v>2287</v>
      </c>
      <c r="D468" s="36">
        <v>0</v>
      </c>
      <c r="E468" s="2" t="s">
        <v>1387</v>
      </c>
      <c r="F468" s="233">
        <v>-22950</v>
      </c>
      <c r="G468" s="233">
        <v>0</v>
      </c>
      <c r="H468" s="233">
        <f t="shared" si="21"/>
        <v>-22950</v>
      </c>
      <c r="I468" s="234">
        <f t="shared" si="22"/>
        <v>5878127.1899999995</v>
      </c>
      <c r="J468" s="235">
        <f>+MONTH(Tabla1[[#This Row],[Fechas]])</f>
        <v>8</v>
      </c>
    </row>
    <row r="469" spans="1:10" x14ac:dyDescent="0.25">
      <c r="A469" s="117">
        <v>44441</v>
      </c>
      <c r="B469" s="2" t="s">
        <v>252</v>
      </c>
      <c r="C469" s="2" t="s">
        <v>2289</v>
      </c>
      <c r="D469" s="36">
        <v>0</v>
      </c>
      <c r="E469" s="2" t="s">
        <v>1387</v>
      </c>
      <c r="F469" s="233">
        <v>192750</v>
      </c>
      <c r="G469" s="233">
        <v>0</v>
      </c>
      <c r="H469" s="233">
        <f t="shared" si="21"/>
        <v>192750</v>
      </c>
      <c r="I469" s="234">
        <f t="shared" si="22"/>
        <v>6070877.1899999995</v>
      </c>
      <c r="J469" s="235">
        <f>+MONTH(Tabla1[[#This Row],[Fechas]])</f>
        <v>9</v>
      </c>
    </row>
    <row r="470" spans="1:10" x14ac:dyDescent="0.25">
      <c r="A470" s="117">
        <v>44442</v>
      </c>
      <c r="B470" s="2" t="s">
        <v>1463</v>
      </c>
      <c r="C470" s="2" t="s">
        <v>2294</v>
      </c>
      <c r="D470" s="36">
        <v>0</v>
      </c>
      <c r="E470" s="2" t="s">
        <v>1387</v>
      </c>
      <c r="F470" s="233">
        <v>-1458</v>
      </c>
      <c r="G470" s="233">
        <v>0</v>
      </c>
      <c r="H470" s="233">
        <f t="shared" si="21"/>
        <v>-1458</v>
      </c>
      <c r="I470" s="234">
        <f t="shared" si="22"/>
        <v>6069419.1899999995</v>
      </c>
      <c r="J470" s="235">
        <f>+MONTH(Tabla1[[#This Row],[Fechas]])</f>
        <v>9</v>
      </c>
    </row>
    <row r="471" spans="1:10" x14ac:dyDescent="0.25">
      <c r="A471" s="117">
        <v>44445</v>
      </c>
      <c r="B471" s="2" t="s">
        <v>668</v>
      </c>
      <c r="C471" s="2" t="s">
        <v>2295</v>
      </c>
      <c r="D471" s="36">
        <v>0</v>
      </c>
      <c r="E471" s="2" t="s">
        <v>1387</v>
      </c>
      <c r="F471" s="233">
        <v>19920</v>
      </c>
      <c r="G471" s="233">
        <v>0</v>
      </c>
      <c r="H471" s="233">
        <f t="shared" si="21"/>
        <v>19920</v>
      </c>
      <c r="I471" s="234">
        <f t="shared" si="22"/>
        <v>6089339.1899999995</v>
      </c>
      <c r="J471" s="235">
        <f>+MONTH(Tabla1[[#This Row],[Fechas]])</f>
        <v>9</v>
      </c>
    </row>
    <row r="472" spans="1:10" x14ac:dyDescent="0.25">
      <c r="A472" s="117">
        <v>44445</v>
      </c>
      <c r="B472" s="2" t="s">
        <v>524</v>
      </c>
      <c r="C472" s="2" t="s">
        <v>2296</v>
      </c>
      <c r="D472" s="36">
        <v>0</v>
      </c>
      <c r="E472" s="2" t="s">
        <v>1383</v>
      </c>
      <c r="F472" s="233">
        <v>6850</v>
      </c>
      <c r="G472" s="233">
        <v>0</v>
      </c>
      <c r="H472" s="233">
        <f t="shared" si="21"/>
        <v>6850</v>
      </c>
      <c r="I472" s="234">
        <f t="shared" si="22"/>
        <v>6096189.1899999995</v>
      </c>
      <c r="J472" s="235">
        <f>+MONTH(Tabla1[[#This Row],[Fechas]])</f>
        <v>9</v>
      </c>
    </row>
    <row r="473" spans="1:10" x14ac:dyDescent="0.25">
      <c r="A473" s="117">
        <v>44443</v>
      </c>
      <c r="B473" s="2" t="s">
        <v>2297</v>
      </c>
      <c r="C473" s="2" t="s">
        <v>2298</v>
      </c>
      <c r="D473" s="36">
        <v>0</v>
      </c>
      <c r="E473" s="2" t="s">
        <v>1387</v>
      </c>
      <c r="F473" s="233">
        <v>194913.5</v>
      </c>
      <c r="G473" s="233">
        <v>0</v>
      </c>
      <c r="H473" s="233">
        <f t="shared" si="21"/>
        <v>194913.5</v>
      </c>
      <c r="I473" s="234">
        <f t="shared" si="22"/>
        <v>6291102.6899999995</v>
      </c>
      <c r="J473" s="235">
        <f>+MONTH(Tabla1[[#This Row],[Fechas]])</f>
        <v>9</v>
      </c>
    </row>
    <row r="474" spans="1:10" x14ac:dyDescent="0.25">
      <c r="A474" s="117">
        <v>44443</v>
      </c>
      <c r="B474" s="2" t="s">
        <v>1463</v>
      </c>
      <c r="C474" s="2" t="s">
        <v>2300</v>
      </c>
      <c r="D474" s="36">
        <v>0</v>
      </c>
      <c r="E474" s="2" t="s">
        <v>1387</v>
      </c>
      <c r="F474" s="9">
        <v>52306.2</v>
      </c>
      <c r="G474" s="233">
        <v>0</v>
      </c>
      <c r="H474" s="233">
        <f t="shared" si="21"/>
        <v>52306.2</v>
      </c>
      <c r="I474" s="234">
        <f t="shared" si="22"/>
        <v>6343408.8899999997</v>
      </c>
      <c r="J474" s="235">
        <f>+MONTH(Tabla1[[#This Row],[Fechas]])</f>
        <v>9</v>
      </c>
    </row>
    <row r="475" spans="1:10" x14ac:dyDescent="0.25">
      <c r="A475" s="117">
        <v>44443</v>
      </c>
      <c r="B475" s="2" t="s">
        <v>1446</v>
      </c>
      <c r="C475" s="2" t="s">
        <v>2301</v>
      </c>
      <c r="D475" s="36">
        <v>0</v>
      </c>
      <c r="E475" s="2" t="s">
        <v>1387</v>
      </c>
      <c r="F475" s="233">
        <v>-13685</v>
      </c>
      <c r="G475" s="233">
        <v>0</v>
      </c>
      <c r="H475" s="233">
        <f t="shared" si="21"/>
        <v>-13685</v>
      </c>
      <c r="I475" s="234">
        <f t="shared" si="22"/>
        <v>6329723.8899999997</v>
      </c>
      <c r="J475" s="235">
        <f>+MONTH(Tabla1[[#This Row],[Fechas]])</f>
        <v>9</v>
      </c>
    </row>
    <row r="476" spans="1:10" x14ac:dyDescent="0.25">
      <c r="A476" s="141">
        <v>44440</v>
      </c>
      <c r="B476" s="69" t="s">
        <v>252</v>
      </c>
      <c r="C476" s="69" t="s">
        <v>2304</v>
      </c>
      <c r="D476" s="140">
        <v>0</v>
      </c>
      <c r="E476" s="69" t="s">
        <v>1387</v>
      </c>
      <c r="F476" s="236">
        <v>-11480</v>
      </c>
      <c r="G476" s="236">
        <v>0</v>
      </c>
      <c r="H476" s="236">
        <f t="shared" si="21"/>
        <v>-11480</v>
      </c>
      <c r="I476" s="237">
        <f t="shared" si="22"/>
        <v>6318243.8899999997</v>
      </c>
      <c r="J476" s="238">
        <f>+MONTH(Tabla1[[#This Row],[Fechas]])</f>
        <v>9</v>
      </c>
    </row>
    <row r="477" spans="1:10" x14ac:dyDescent="0.25">
      <c r="A477" s="117">
        <v>44445</v>
      </c>
      <c r="B477" s="2" t="s">
        <v>624</v>
      </c>
      <c r="C477" s="2" t="s">
        <v>2305</v>
      </c>
      <c r="D477" s="36">
        <v>0</v>
      </c>
      <c r="E477" s="2" t="s">
        <v>1387</v>
      </c>
      <c r="F477" s="244">
        <v>-3740</v>
      </c>
      <c r="G477" s="244">
        <v>0</v>
      </c>
      <c r="H477" s="244">
        <f t="shared" ref="H477:H499" si="23">+F477+G477</f>
        <v>-3740</v>
      </c>
      <c r="I477" s="245">
        <f t="shared" ref="I477:I499" si="24">+I476+H477</f>
        <v>6314503.8899999997</v>
      </c>
      <c r="J477" s="246">
        <f>+MONTH(Tabla1[[#This Row],[Fechas]])</f>
        <v>9</v>
      </c>
    </row>
    <row r="478" spans="1:10" x14ac:dyDescent="0.25">
      <c r="A478" s="117">
        <v>44438</v>
      </c>
      <c r="B478" s="2" t="s">
        <v>294</v>
      </c>
      <c r="C478" s="2" t="s">
        <v>2286</v>
      </c>
      <c r="D478" s="36">
        <v>0</v>
      </c>
      <c r="E478" s="2" t="s">
        <v>1490</v>
      </c>
      <c r="F478" s="244">
        <v>61600</v>
      </c>
      <c r="G478" s="244">
        <v>0</v>
      </c>
      <c r="H478" s="244">
        <f t="shared" si="23"/>
        <v>61600</v>
      </c>
      <c r="I478" s="245">
        <f t="shared" si="24"/>
        <v>6376103.8899999997</v>
      </c>
      <c r="J478" s="246">
        <f>+MONTH(Tabla1[[#This Row],[Fechas]])</f>
        <v>8</v>
      </c>
    </row>
    <row r="479" spans="1:10" x14ac:dyDescent="0.25">
      <c r="A479" s="117">
        <v>44440</v>
      </c>
      <c r="B479" s="2" t="s">
        <v>356</v>
      </c>
      <c r="C479" s="2" t="s">
        <v>2307</v>
      </c>
      <c r="D479" s="36">
        <v>0</v>
      </c>
      <c r="E479" s="2" t="s">
        <v>1367</v>
      </c>
      <c r="F479" s="244">
        <v>700</v>
      </c>
      <c r="G479" s="244">
        <v>0</v>
      </c>
      <c r="H479" s="244">
        <f t="shared" si="23"/>
        <v>700</v>
      </c>
      <c r="I479" s="245">
        <f t="shared" si="24"/>
        <v>6376803.8899999997</v>
      </c>
      <c r="J479" s="246">
        <f>+MONTH(Tabla1[[#This Row],[Fechas]])</f>
        <v>9</v>
      </c>
    </row>
    <row r="480" spans="1:10" x14ac:dyDescent="0.25">
      <c r="A480" s="117">
        <v>44441</v>
      </c>
      <c r="B480" s="2" t="s">
        <v>356</v>
      </c>
      <c r="C480" s="2" t="s">
        <v>2308</v>
      </c>
      <c r="D480" s="36">
        <v>0</v>
      </c>
      <c r="E480" s="2" t="s">
        <v>1367</v>
      </c>
      <c r="F480" s="244">
        <v>120</v>
      </c>
      <c r="G480" s="244">
        <v>0</v>
      </c>
      <c r="H480" s="244">
        <f t="shared" si="23"/>
        <v>120</v>
      </c>
      <c r="I480" s="245">
        <f t="shared" si="24"/>
        <v>6376923.8899999997</v>
      </c>
      <c r="J480" s="246">
        <f>+MONTH(Tabla1[[#This Row],[Fechas]])</f>
        <v>9</v>
      </c>
    </row>
    <row r="481" spans="1:10" x14ac:dyDescent="0.25">
      <c r="A481" s="117">
        <v>44445</v>
      </c>
      <c r="B481" s="2" t="s">
        <v>294</v>
      </c>
      <c r="C481" s="2" t="s">
        <v>2309</v>
      </c>
      <c r="D481" s="36">
        <v>0</v>
      </c>
      <c r="E481" s="2" t="s">
        <v>2268</v>
      </c>
      <c r="F481" s="244">
        <v>5120</v>
      </c>
      <c r="G481" s="244">
        <v>0</v>
      </c>
      <c r="H481" s="244">
        <f t="shared" si="23"/>
        <v>5120</v>
      </c>
      <c r="I481" s="245">
        <f t="shared" si="24"/>
        <v>6382043.8899999997</v>
      </c>
      <c r="J481" s="246">
        <f>+MONTH(Tabla1[[#This Row],[Fechas]])</f>
        <v>9</v>
      </c>
    </row>
    <row r="482" spans="1:10" x14ac:dyDescent="0.25">
      <c r="A482" s="117">
        <v>44443</v>
      </c>
      <c r="B482" s="2" t="s">
        <v>356</v>
      </c>
      <c r="C482" s="2" t="s">
        <v>2310</v>
      </c>
      <c r="D482" s="36">
        <v>0</v>
      </c>
      <c r="E482" s="2" t="s">
        <v>1367</v>
      </c>
      <c r="F482" s="244">
        <v>220</v>
      </c>
      <c r="G482" s="244">
        <v>0</v>
      </c>
      <c r="H482" s="244">
        <f t="shared" si="23"/>
        <v>220</v>
      </c>
      <c r="I482" s="245">
        <f t="shared" si="24"/>
        <v>6382263.8899999997</v>
      </c>
      <c r="J482" s="246">
        <f>+MONTH(Tabla1[[#This Row],[Fechas]])</f>
        <v>9</v>
      </c>
    </row>
    <row r="483" spans="1:10" x14ac:dyDescent="0.25">
      <c r="A483" s="117">
        <v>44448</v>
      </c>
      <c r="B483" s="2" t="s">
        <v>248</v>
      </c>
      <c r="C483" s="2" t="s">
        <v>2311</v>
      </c>
      <c r="D483" s="36">
        <v>0</v>
      </c>
      <c r="E483" s="2" t="s">
        <v>1377</v>
      </c>
      <c r="F483" s="244">
        <v>2856</v>
      </c>
      <c r="G483" s="244">
        <v>0</v>
      </c>
      <c r="H483" s="244">
        <f t="shared" si="23"/>
        <v>2856</v>
      </c>
      <c r="I483" s="245">
        <f t="shared" si="24"/>
        <v>6385119.8899999997</v>
      </c>
      <c r="J483" s="246">
        <f>+MONTH(Tabla1[[#This Row],[Fechas]])</f>
        <v>9</v>
      </c>
    </row>
    <row r="484" spans="1:10" x14ac:dyDescent="0.25">
      <c r="A484" s="117">
        <v>44448</v>
      </c>
      <c r="B484" s="2" t="s">
        <v>248</v>
      </c>
      <c r="C484" s="2" t="s">
        <v>2312</v>
      </c>
      <c r="D484" s="36">
        <v>0</v>
      </c>
      <c r="E484" s="2" t="s">
        <v>1377</v>
      </c>
      <c r="F484" s="244">
        <v>3720</v>
      </c>
      <c r="G484" s="244">
        <v>0</v>
      </c>
      <c r="H484" s="244">
        <f t="shared" si="23"/>
        <v>3720</v>
      </c>
      <c r="I484" s="245">
        <f t="shared" si="24"/>
        <v>6388839.8899999997</v>
      </c>
      <c r="J484" s="246">
        <f>+MONTH(Tabla1[[#This Row],[Fechas]])</f>
        <v>9</v>
      </c>
    </row>
    <row r="485" spans="1:10" x14ac:dyDescent="0.25">
      <c r="A485" s="117">
        <v>44449</v>
      </c>
      <c r="B485" s="2" t="s">
        <v>1971</v>
      </c>
      <c r="C485" s="2" t="s">
        <v>814</v>
      </c>
      <c r="D485" s="36">
        <v>0</v>
      </c>
      <c r="E485" s="2" t="s">
        <v>1387</v>
      </c>
      <c r="F485" s="244">
        <v>327835</v>
      </c>
      <c r="G485" s="244">
        <v>0</v>
      </c>
      <c r="H485" s="244">
        <f t="shared" si="23"/>
        <v>327835</v>
      </c>
      <c r="I485" s="245">
        <f t="shared" si="24"/>
        <v>6716674.8899999997</v>
      </c>
      <c r="J485" s="246">
        <f>+MONTH(Tabla1[[#This Row],[Fechas]])</f>
        <v>9</v>
      </c>
    </row>
    <row r="486" spans="1:10" x14ac:dyDescent="0.25">
      <c r="A486" s="117">
        <v>44446</v>
      </c>
      <c r="B486" s="2" t="s">
        <v>624</v>
      </c>
      <c r="C486" s="2" t="s">
        <v>2314</v>
      </c>
      <c r="D486" s="36">
        <v>0</v>
      </c>
      <c r="E486" s="2" t="s">
        <v>1387</v>
      </c>
      <c r="F486" s="244">
        <v>5900</v>
      </c>
      <c r="G486" s="244">
        <v>0</v>
      </c>
      <c r="H486" s="244">
        <f t="shared" si="23"/>
        <v>5900</v>
      </c>
      <c r="I486" s="245">
        <f t="shared" si="24"/>
        <v>6722574.8899999997</v>
      </c>
      <c r="J486" s="246">
        <f>+MONTH(Tabla1[[#This Row],[Fechas]])</f>
        <v>9</v>
      </c>
    </row>
    <row r="487" spans="1:10" x14ac:dyDescent="0.25">
      <c r="A487" s="117">
        <v>44449</v>
      </c>
      <c r="B487" s="2" t="s">
        <v>1975</v>
      </c>
      <c r="C487" s="2" t="s">
        <v>2315</v>
      </c>
      <c r="D487" s="36">
        <v>0</v>
      </c>
      <c r="E487" s="2" t="s">
        <v>1387</v>
      </c>
      <c r="F487" s="244">
        <v>62530</v>
      </c>
      <c r="G487" s="244">
        <v>0</v>
      </c>
      <c r="H487" s="244">
        <f t="shared" si="23"/>
        <v>62530</v>
      </c>
      <c r="I487" s="245">
        <f t="shared" si="24"/>
        <v>6785104.8899999997</v>
      </c>
      <c r="J487" s="246">
        <f>+MONTH(Tabla1[[#This Row],[Fechas]])</f>
        <v>9</v>
      </c>
    </row>
    <row r="488" spans="1:10" x14ac:dyDescent="0.25">
      <c r="A488" s="117">
        <v>44452</v>
      </c>
      <c r="B488" s="2" t="s">
        <v>52</v>
      </c>
      <c r="C488" s="2" t="s">
        <v>2320</v>
      </c>
      <c r="D488" s="36">
        <v>0</v>
      </c>
      <c r="E488" s="2" t="s">
        <v>1387</v>
      </c>
      <c r="F488" s="244">
        <v>25880</v>
      </c>
      <c r="G488" s="244">
        <v>0</v>
      </c>
      <c r="H488" s="244">
        <f t="shared" si="23"/>
        <v>25880</v>
      </c>
      <c r="I488" s="245">
        <f t="shared" si="24"/>
        <v>6810984.8899999997</v>
      </c>
      <c r="J488" s="246">
        <f>+MONTH(Tabla1[[#This Row],[Fechas]])</f>
        <v>9</v>
      </c>
    </row>
    <row r="489" spans="1:10" x14ac:dyDescent="0.25">
      <c r="A489" s="117">
        <v>44453</v>
      </c>
      <c r="B489" s="2" t="s">
        <v>624</v>
      </c>
      <c r="C489" s="2" t="s">
        <v>2323</v>
      </c>
      <c r="D489" s="36">
        <v>0</v>
      </c>
      <c r="E489" s="2" t="s">
        <v>1387</v>
      </c>
      <c r="F489" s="244">
        <v>-12520</v>
      </c>
      <c r="G489" s="244">
        <v>0</v>
      </c>
      <c r="H489" s="244">
        <f t="shared" si="23"/>
        <v>-12520</v>
      </c>
      <c r="I489" s="245">
        <f t="shared" si="24"/>
        <v>6798464.8899999997</v>
      </c>
      <c r="J489" s="246">
        <f>+MONTH(Tabla1[[#This Row],[Fechas]])</f>
        <v>9</v>
      </c>
    </row>
    <row r="490" spans="1:10" x14ac:dyDescent="0.25">
      <c r="A490" s="117">
        <v>44453</v>
      </c>
      <c r="B490" s="2" t="s">
        <v>1609</v>
      </c>
      <c r="C490" s="2" t="s">
        <v>2324</v>
      </c>
      <c r="D490" s="36">
        <v>0</v>
      </c>
      <c r="E490" s="2" t="s">
        <v>1525</v>
      </c>
      <c r="F490" s="244">
        <v>1500</v>
      </c>
      <c r="G490" s="244">
        <v>0</v>
      </c>
      <c r="H490" s="244">
        <f t="shared" si="23"/>
        <v>1500</v>
      </c>
      <c r="I490" s="245">
        <f t="shared" si="24"/>
        <v>6799964.8899999997</v>
      </c>
      <c r="J490" s="246">
        <f>+MONTH(Tabla1[[#This Row],[Fechas]])</f>
        <v>9</v>
      </c>
    </row>
    <row r="491" spans="1:10" x14ac:dyDescent="0.25">
      <c r="A491" s="117">
        <v>44427</v>
      </c>
      <c r="B491" s="2" t="s">
        <v>1798</v>
      </c>
      <c r="C491" s="2" t="s">
        <v>2326</v>
      </c>
      <c r="D491" s="36">
        <v>0</v>
      </c>
      <c r="E491" s="2" t="s">
        <v>1387</v>
      </c>
      <c r="F491" s="244">
        <v>1700</v>
      </c>
      <c r="G491" s="244">
        <v>0</v>
      </c>
      <c r="H491" s="244">
        <f t="shared" si="23"/>
        <v>1700</v>
      </c>
      <c r="I491" s="245">
        <f t="shared" si="24"/>
        <v>6801664.8899999997</v>
      </c>
      <c r="J491" s="246">
        <f>+MONTH(Tabla1[[#This Row],[Fechas]])</f>
        <v>8</v>
      </c>
    </row>
    <row r="492" spans="1:10" x14ac:dyDescent="0.25">
      <c r="A492" s="117">
        <v>44459</v>
      </c>
      <c r="B492" s="2" t="s">
        <v>2327</v>
      </c>
      <c r="C492" s="2" t="s">
        <v>2328</v>
      </c>
      <c r="D492" s="36">
        <v>0</v>
      </c>
      <c r="E492" s="2" t="s">
        <v>1490</v>
      </c>
      <c r="F492" s="244">
        <v>52220</v>
      </c>
      <c r="G492" s="244">
        <v>0</v>
      </c>
      <c r="H492" s="244">
        <f t="shared" si="23"/>
        <v>52220</v>
      </c>
      <c r="I492" s="245">
        <f t="shared" si="24"/>
        <v>6853884.8899999997</v>
      </c>
      <c r="J492" s="246">
        <f>+MONTH(Tabla1[[#This Row],[Fechas]])</f>
        <v>9</v>
      </c>
    </row>
    <row r="493" spans="1:10" x14ac:dyDescent="0.25">
      <c r="A493" s="117">
        <v>44459</v>
      </c>
      <c r="B493" s="2" t="s">
        <v>1609</v>
      </c>
      <c r="C493" s="2" t="s">
        <v>2329</v>
      </c>
      <c r="D493" s="36">
        <v>0</v>
      </c>
      <c r="E493" s="2" t="s">
        <v>1525</v>
      </c>
      <c r="F493" s="244">
        <v>-3000</v>
      </c>
      <c r="G493" s="244">
        <v>0</v>
      </c>
      <c r="H493" s="244">
        <f t="shared" si="23"/>
        <v>-3000</v>
      </c>
      <c r="I493" s="245">
        <f t="shared" si="24"/>
        <v>6850884.8899999997</v>
      </c>
      <c r="J493" s="246">
        <f>+MONTH(Tabla1[[#This Row],[Fechas]])</f>
        <v>9</v>
      </c>
    </row>
    <row r="494" spans="1:10" x14ac:dyDescent="0.25">
      <c r="A494" s="117">
        <v>44459</v>
      </c>
      <c r="B494" s="2" t="s">
        <v>624</v>
      </c>
      <c r="C494" s="2" t="s">
        <v>2330</v>
      </c>
      <c r="D494" s="36">
        <v>0</v>
      </c>
      <c r="E494" s="2" t="s">
        <v>1387</v>
      </c>
      <c r="F494" s="244">
        <v>10800</v>
      </c>
      <c r="G494" s="244">
        <v>0</v>
      </c>
      <c r="H494" s="244">
        <f t="shared" si="23"/>
        <v>10800</v>
      </c>
      <c r="I494" s="245">
        <f t="shared" si="24"/>
        <v>6861684.8899999997</v>
      </c>
      <c r="J494" s="246">
        <f>+MONTH(Tabla1[[#This Row],[Fechas]])</f>
        <v>9</v>
      </c>
    </row>
    <row r="495" spans="1:10" x14ac:dyDescent="0.25">
      <c r="A495" s="117">
        <v>44459</v>
      </c>
      <c r="B495" s="2" t="s">
        <v>2331</v>
      </c>
      <c r="C495" s="2" t="s">
        <v>2332</v>
      </c>
      <c r="D495" s="36">
        <v>0</v>
      </c>
      <c r="E495" s="2" t="s">
        <v>1387</v>
      </c>
      <c r="F495" s="244">
        <v>95190</v>
      </c>
      <c r="G495" s="244">
        <v>0</v>
      </c>
      <c r="H495" s="244">
        <f t="shared" si="23"/>
        <v>95190</v>
      </c>
      <c r="I495" s="245">
        <f t="shared" si="24"/>
        <v>6956874.8899999997</v>
      </c>
      <c r="J495" s="246">
        <f>+MONTH(Tabla1[[#This Row],[Fechas]])</f>
        <v>9</v>
      </c>
    </row>
    <row r="496" spans="1:10" x14ac:dyDescent="0.25">
      <c r="A496" s="117">
        <v>44460</v>
      </c>
      <c r="B496" s="2" t="s">
        <v>252</v>
      </c>
      <c r="C496" s="2" t="s">
        <v>2336</v>
      </c>
      <c r="D496" s="36">
        <v>0</v>
      </c>
      <c r="E496" s="2" t="s">
        <v>1387</v>
      </c>
      <c r="F496" s="244">
        <v>-15500</v>
      </c>
      <c r="G496" s="244">
        <v>0</v>
      </c>
      <c r="H496" s="244">
        <f t="shared" si="23"/>
        <v>-15500</v>
      </c>
      <c r="I496" s="245">
        <f t="shared" si="24"/>
        <v>6941374.8899999997</v>
      </c>
      <c r="J496" s="246">
        <f>+MONTH(Tabla1[[#This Row],[Fechas]])</f>
        <v>9</v>
      </c>
    </row>
    <row r="497" spans="1:10" x14ac:dyDescent="0.25">
      <c r="A497" s="117">
        <v>44460</v>
      </c>
      <c r="B497" s="2" t="s">
        <v>624</v>
      </c>
      <c r="C497" s="2" t="s">
        <v>2337</v>
      </c>
      <c r="D497" s="36">
        <v>0</v>
      </c>
      <c r="E497" s="2" t="s">
        <v>1387</v>
      </c>
      <c r="F497" s="244">
        <v>6450</v>
      </c>
      <c r="G497" s="244">
        <v>0</v>
      </c>
      <c r="H497" s="244">
        <f t="shared" si="23"/>
        <v>6450</v>
      </c>
      <c r="I497" s="245">
        <f t="shared" si="24"/>
        <v>6947824.8899999997</v>
      </c>
      <c r="J497" s="246">
        <f>+MONTH(Tabla1[[#This Row],[Fechas]])</f>
        <v>9</v>
      </c>
    </row>
    <row r="498" spans="1:10" x14ac:dyDescent="0.25">
      <c r="A498" s="117">
        <v>44460</v>
      </c>
      <c r="B498" s="2" t="s">
        <v>1975</v>
      </c>
      <c r="C498" s="2" t="s">
        <v>2339</v>
      </c>
      <c r="D498" s="4">
        <v>0</v>
      </c>
      <c r="E498" s="2" t="s">
        <v>1387</v>
      </c>
      <c r="F498" s="4">
        <v>42250</v>
      </c>
      <c r="G498" s="244">
        <v>0</v>
      </c>
      <c r="H498" s="244">
        <f t="shared" si="23"/>
        <v>42250</v>
      </c>
      <c r="I498" s="245">
        <f t="shared" si="24"/>
        <v>6990074.8899999997</v>
      </c>
      <c r="J498" s="246">
        <f>+MONTH(Tabla1[[#This Row],[Fechas]])</f>
        <v>9</v>
      </c>
    </row>
    <row r="499" spans="1:10" x14ac:dyDescent="0.25">
      <c r="A499" s="141">
        <v>44462</v>
      </c>
      <c r="B499" s="69" t="s">
        <v>624</v>
      </c>
      <c r="C499" s="69" t="s">
        <v>2340</v>
      </c>
      <c r="D499" s="140">
        <v>0</v>
      </c>
      <c r="E499" s="69" t="s">
        <v>1387</v>
      </c>
      <c r="F499" s="247">
        <v>5220</v>
      </c>
      <c r="G499" s="247">
        <v>0</v>
      </c>
      <c r="H499" s="247">
        <f t="shared" si="23"/>
        <v>5220</v>
      </c>
      <c r="I499" s="248">
        <f t="shared" si="24"/>
        <v>6995294.8899999997</v>
      </c>
      <c r="J499" s="249">
        <f>+MONTH(Tabla1[[#This Row],[Fechas]])</f>
        <v>9</v>
      </c>
    </row>
    <row r="500" spans="1:10" x14ac:dyDescent="0.25">
      <c r="A500" s="117">
        <v>44463</v>
      </c>
      <c r="B500" s="2" t="s">
        <v>2341</v>
      </c>
      <c r="C500" s="2" t="s">
        <v>2342</v>
      </c>
      <c r="D500" s="36">
        <v>0</v>
      </c>
      <c r="E500" s="2" t="s">
        <v>1490</v>
      </c>
      <c r="F500" s="255">
        <v>4900</v>
      </c>
      <c r="G500" s="255">
        <v>0</v>
      </c>
      <c r="H500" s="255">
        <f t="shared" ref="H500:H507" si="25">+F500+G500</f>
        <v>4900</v>
      </c>
      <c r="I500" s="256">
        <f t="shared" ref="I500:I507" si="26">+I499+H500</f>
        <v>7000194.8899999997</v>
      </c>
      <c r="J500" s="257">
        <f>+MONTH(Tabla1[[#This Row],[Fechas]])</f>
        <v>9</v>
      </c>
    </row>
    <row r="501" spans="1:10" x14ac:dyDescent="0.25">
      <c r="A501" s="117">
        <v>44460</v>
      </c>
      <c r="B501" s="2" t="s">
        <v>252</v>
      </c>
      <c r="C501" s="2" t="s">
        <v>2345</v>
      </c>
      <c r="D501" s="36">
        <v>0</v>
      </c>
      <c r="E501" s="2" t="s">
        <v>1387</v>
      </c>
      <c r="F501" s="255">
        <v>-15120</v>
      </c>
      <c r="G501" s="255">
        <v>0</v>
      </c>
      <c r="H501" s="255">
        <f t="shared" si="25"/>
        <v>-15120</v>
      </c>
      <c r="I501" s="256">
        <f t="shared" si="26"/>
        <v>6985074.8899999997</v>
      </c>
      <c r="J501" s="257">
        <f>+MONTH(Tabla1[[#This Row],[Fechas]])</f>
        <v>9</v>
      </c>
    </row>
    <row r="502" spans="1:10" x14ac:dyDescent="0.25">
      <c r="A502" s="117">
        <v>44466</v>
      </c>
      <c r="B502" s="2" t="s">
        <v>1463</v>
      </c>
      <c r="C502" s="2" t="s">
        <v>2349</v>
      </c>
      <c r="D502" s="36">
        <v>0</v>
      </c>
      <c r="E502" s="2" t="s">
        <v>1387</v>
      </c>
      <c r="F502" s="100">
        <v>50062.5</v>
      </c>
      <c r="G502" s="255">
        <v>-34049.4</v>
      </c>
      <c r="H502" s="255">
        <f t="shared" si="25"/>
        <v>16013.099999999999</v>
      </c>
      <c r="I502" s="256">
        <f t="shared" si="26"/>
        <v>7001087.9899999993</v>
      </c>
      <c r="J502" s="257">
        <f>+MONTH(Tabla1[[#This Row],[Fechas]])</f>
        <v>9</v>
      </c>
    </row>
    <row r="503" spans="1:10" x14ac:dyDescent="0.25">
      <c r="A503" s="117">
        <v>44449</v>
      </c>
      <c r="B503" s="2" t="s">
        <v>1376</v>
      </c>
      <c r="C503" s="2" t="s">
        <v>2351</v>
      </c>
      <c r="D503" s="36">
        <v>0</v>
      </c>
      <c r="E503" s="2" t="s">
        <v>1367</v>
      </c>
      <c r="F503" s="255">
        <v>96</v>
      </c>
      <c r="G503" s="255">
        <v>0</v>
      </c>
      <c r="H503" s="255">
        <f t="shared" si="25"/>
        <v>96</v>
      </c>
      <c r="I503" s="256">
        <f t="shared" si="26"/>
        <v>7001183.9899999993</v>
      </c>
      <c r="J503" s="257">
        <f>+MONTH(Tabla1[[#This Row],[Fechas]])</f>
        <v>9</v>
      </c>
    </row>
    <row r="504" spans="1:10" x14ac:dyDescent="0.25">
      <c r="A504" s="117">
        <v>44453</v>
      </c>
      <c r="B504" s="2" t="s">
        <v>294</v>
      </c>
      <c r="C504" s="2" t="s">
        <v>2352</v>
      </c>
      <c r="D504" s="36">
        <v>0</v>
      </c>
      <c r="E504" s="2" t="s">
        <v>1490</v>
      </c>
      <c r="F504" s="255">
        <v>440</v>
      </c>
      <c r="G504" s="255">
        <v>0</v>
      </c>
      <c r="H504" s="255">
        <f t="shared" si="25"/>
        <v>440</v>
      </c>
      <c r="I504" s="256">
        <f t="shared" si="26"/>
        <v>7001623.9899999993</v>
      </c>
      <c r="J504" s="257">
        <f>+MONTH(Tabla1[[#This Row],[Fechas]])</f>
        <v>9</v>
      </c>
    </row>
    <row r="505" spans="1:10" x14ac:dyDescent="0.25">
      <c r="A505" s="117">
        <v>44453</v>
      </c>
      <c r="B505" s="2" t="s">
        <v>356</v>
      </c>
      <c r="C505" s="2" t="s">
        <v>2353</v>
      </c>
      <c r="D505" s="36">
        <v>0</v>
      </c>
      <c r="E505" s="2" t="s">
        <v>1367</v>
      </c>
      <c r="F505" s="255">
        <v>200</v>
      </c>
      <c r="G505" s="255">
        <v>0</v>
      </c>
      <c r="H505" s="255">
        <f t="shared" si="25"/>
        <v>200</v>
      </c>
      <c r="I505" s="256">
        <f t="shared" si="26"/>
        <v>7001823.9899999993</v>
      </c>
      <c r="J505" s="257">
        <f>+MONTH(Tabla1[[#This Row],[Fechas]])</f>
        <v>9</v>
      </c>
    </row>
    <row r="506" spans="1:10" x14ac:dyDescent="0.25">
      <c r="A506" s="117">
        <v>44456</v>
      </c>
      <c r="B506" s="2" t="s">
        <v>1376</v>
      </c>
      <c r="C506" s="2" t="s">
        <v>2354</v>
      </c>
      <c r="D506" s="36">
        <v>0</v>
      </c>
      <c r="E506" s="2" t="s">
        <v>1367</v>
      </c>
      <c r="F506" s="255">
        <v>4704</v>
      </c>
      <c r="G506" s="255">
        <v>0</v>
      </c>
      <c r="H506" s="255">
        <f t="shared" si="25"/>
        <v>4704</v>
      </c>
      <c r="I506" s="256">
        <f t="shared" si="26"/>
        <v>7006527.9899999993</v>
      </c>
      <c r="J506" s="257">
        <f>+MONTH(Tabla1[[#This Row],[Fechas]])</f>
        <v>9</v>
      </c>
    </row>
    <row r="507" spans="1:10" x14ac:dyDescent="0.25">
      <c r="A507" s="141">
        <v>44460</v>
      </c>
      <c r="B507" s="69" t="s">
        <v>356</v>
      </c>
      <c r="C507" s="69" t="s">
        <v>2355</v>
      </c>
      <c r="D507" s="140">
        <v>0</v>
      </c>
      <c r="E507" s="69" t="s">
        <v>1367</v>
      </c>
      <c r="F507" s="258">
        <v>260</v>
      </c>
      <c r="G507" s="258">
        <v>0</v>
      </c>
      <c r="H507" s="258">
        <f t="shared" si="25"/>
        <v>260</v>
      </c>
      <c r="I507" s="259">
        <f t="shared" si="26"/>
        <v>7006787.9899999993</v>
      </c>
      <c r="J507" s="260">
        <f>+MONTH(Tabla1[[#This Row],[Fechas]])</f>
        <v>9</v>
      </c>
    </row>
    <row r="508" spans="1:10" x14ac:dyDescent="0.25">
      <c r="A508" s="117">
        <v>44460</v>
      </c>
      <c r="B508" s="2" t="s">
        <v>2327</v>
      </c>
      <c r="C508" s="2" t="s">
        <v>2356</v>
      </c>
      <c r="D508" s="36">
        <v>0</v>
      </c>
      <c r="E508" s="2" t="s">
        <v>1490</v>
      </c>
      <c r="F508" s="255">
        <v>5600</v>
      </c>
      <c r="G508" s="255">
        <v>0</v>
      </c>
      <c r="H508" s="255">
        <f t="shared" ref="H508:H520" si="27">+F508+G508</f>
        <v>5600</v>
      </c>
      <c r="I508" s="256">
        <f t="shared" ref="I508:I520" si="28">+I507+H508</f>
        <v>7012387.9899999993</v>
      </c>
      <c r="J508" s="257">
        <f>+MONTH(Tabla1[[#This Row],[Fechas]])</f>
        <v>9</v>
      </c>
    </row>
    <row r="509" spans="1:10" x14ac:dyDescent="0.25">
      <c r="A509" s="117">
        <v>44461</v>
      </c>
      <c r="B509" s="2" t="s">
        <v>248</v>
      </c>
      <c r="C509" s="2" t="s">
        <v>2357</v>
      </c>
      <c r="D509" s="36">
        <v>0</v>
      </c>
      <c r="E509" s="2" t="s">
        <v>1377</v>
      </c>
      <c r="F509" s="255">
        <v>5568</v>
      </c>
      <c r="G509" s="255">
        <v>0</v>
      </c>
      <c r="H509" s="255">
        <f t="shared" si="27"/>
        <v>5568</v>
      </c>
      <c r="I509" s="256">
        <f t="shared" si="28"/>
        <v>7017955.9899999993</v>
      </c>
      <c r="J509" s="257">
        <f>+MONTH(Tabla1[[#This Row],[Fechas]])</f>
        <v>9</v>
      </c>
    </row>
    <row r="510" spans="1:10" x14ac:dyDescent="0.25">
      <c r="A510" s="117">
        <v>44461</v>
      </c>
      <c r="B510" s="2" t="s">
        <v>248</v>
      </c>
      <c r="C510" s="2" t="s">
        <v>2358</v>
      </c>
      <c r="D510" s="36">
        <v>0</v>
      </c>
      <c r="E510" s="2" t="s">
        <v>1377</v>
      </c>
      <c r="F510" s="255">
        <v>4368</v>
      </c>
      <c r="G510" s="255">
        <v>0</v>
      </c>
      <c r="H510" s="255">
        <f t="shared" si="27"/>
        <v>4368</v>
      </c>
      <c r="I510" s="256">
        <f t="shared" si="28"/>
        <v>7022323.9899999993</v>
      </c>
      <c r="J510" s="257">
        <f>+MONTH(Tabla1[[#This Row],[Fechas]])</f>
        <v>9</v>
      </c>
    </row>
    <row r="511" spans="1:10" x14ac:dyDescent="0.25">
      <c r="A511" s="117">
        <v>44461</v>
      </c>
      <c r="B511" s="2" t="s">
        <v>356</v>
      </c>
      <c r="C511" s="2" t="s">
        <v>2359</v>
      </c>
      <c r="D511" s="36">
        <v>0</v>
      </c>
      <c r="E511" s="2" t="s">
        <v>1441</v>
      </c>
      <c r="F511" s="255">
        <v>975</v>
      </c>
      <c r="G511" s="255">
        <v>0</v>
      </c>
      <c r="H511" s="255">
        <f t="shared" si="27"/>
        <v>975</v>
      </c>
      <c r="I511" s="256">
        <f t="shared" si="28"/>
        <v>7023298.9899999993</v>
      </c>
      <c r="J511" s="257">
        <f>+MONTH(Tabla1[[#This Row],[Fechas]])</f>
        <v>9</v>
      </c>
    </row>
    <row r="512" spans="1:10" x14ac:dyDescent="0.25">
      <c r="A512" s="117">
        <v>44461</v>
      </c>
      <c r="B512" s="2" t="s">
        <v>356</v>
      </c>
      <c r="C512" s="2" t="s">
        <v>2361</v>
      </c>
      <c r="D512" s="36">
        <v>0</v>
      </c>
      <c r="E512" s="2" t="s">
        <v>1367</v>
      </c>
      <c r="F512" s="255">
        <v>144</v>
      </c>
      <c r="G512" s="255">
        <v>0</v>
      </c>
      <c r="H512" s="255">
        <f t="shared" si="27"/>
        <v>144</v>
      </c>
      <c r="I512" s="256">
        <f t="shared" si="28"/>
        <v>7023442.9899999993</v>
      </c>
      <c r="J512" s="257">
        <f>+MONTH(Tabla1[[#This Row],[Fechas]])</f>
        <v>9</v>
      </c>
    </row>
    <row r="513" spans="1:10" x14ac:dyDescent="0.25">
      <c r="A513" s="117">
        <v>44467</v>
      </c>
      <c r="B513" s="2" t="s">
        <v>2363</v>
      </c>
      <c r="C513" s="2" t="s">
        <v>2364</v>
      </c>
      <c r="D513" s="36">
        <v>0</v>
      </c>
      <c r="E513" s="2" t="s">
        <v>1441</v>
      </c>
      <c r="F513" s="255">
        <v>17500</v>
      </c>
      <c r="G513" s="255">
        <v>0</v>
      </c>
      <c r="H513" s="255">
        <f t="shared" si="27"/>
        <v>17500</v>
      </c>
      <c r="I513" s="256">
        <f t="shared" si="28"/>
        <v>7040942.9899999993</v>
      </c>
      <c r="J513" s="257">
        <f>+MONTH(Tabla1[[#This Row],[Fechas]])</f>
        <v>9</v>
      </c>
    </row>
    <row r="514" spans="1:10" x14ac:dyDescent="0.25">
      <c r="A514" s="117">
        <v>44467</v>
      </c>
      <c r="B514" s="2" t="s">
        <v>1376</v>
      </c>
      <c r="C514" s="2" t="s">
        <v>2366</v>
      </c>
      <c r="D514" s="36">
        <v>0</v>
      </c>
      <c r="E514" s="2" t="s">
        <v>1441</v>
      </c>
      <c r="F514" s="255">
        <f>1200*20</f>
        <v>24000</v>
      </c>
      <c r="G514" s="255">
        <v>0</v>
      </c>
      <c r="H514" s="255">
        <f t="shared" si="27"/>
        <v>24000</v>
      </c>
      <c r="I514" s="256">
        <f t="shared" si="28"/>
        <v>7064942.9899999993</v>
      </c>
      <c r="J514" s="257">
        <f>+MONTH(Tabla1[[#This Row],[Fechas]])</f>
        <v>9</v>
      </c>
    </row>
    <row r="515" spans="1:10" x14ac:dyDescent="0.25">
      <c r="A515" s="117">
        <v>44467</v>
      </c>
      <c r="B515" s="2" t="s">
        <v>2341</v>
      </c>
      <c r="C515" s="2" t="s">
        <v>2367</v>
      </c>
      <c r="D515" s="36">
        <v>0</v>
      </c>
      <c r="E515" s="2" t="s">
        <v>1490</v>
      </c>
      <c r="F515" s="255">
        <v>4900</v>
      </c>
      <c r="G515" s="255">
        <v>0</v>
      </c>
      <c r="H515" s="255">
        <f t="shared" si="27"/>
        <v>4900</v>
      </c>
      <c r="I515" s="256">
        <f t="shared" si="28"/>
        <v>7069842.9899999993</v>
      </c>
      <c r="J515" s="257">
        <f>+MONTH(Tabla1[[#This Row],[Fechas]])</f>
        <v>9</v>
      </c>
    </row>
    <row r="516" spans="1:10" x14ac:dyDescent="0.25">
      <c r="A516" s="117">
        <v>44467</v>
      </c>
      <c r="B516" s="2" t="s">
        <v>624</v>
      </c>
      <c r="C516" s="2" t="s">
        <v>2368</v>
      </c>
      <c r="D516" s="36">
        <v>0</v>
      </c>
      <c r="E516" s="2" t="s">
        <v>1387</v>
      </c>
      <c r="F516" s="255">
        <v>1620</v>
      </c>
      <c r="G516" s="255">
        <v>0</v>
      </c>
      <c r="H516" s="255">
        <f t="shared" si="27"/>
        <v>1620</v>
      </c>
      <c r="I516" s="256">
        <f t="shared" si="28"/>
        <v>7071462.9899999993</v>
      </c>
      <c r="J516" s="257">
        <f>+MONTH(Tabla1[[#This Row],[Fechas]])</f>
        <v>9</v>
      </c>
    </row>
    <row r="517" spans="1:10" x14ac:dyDescent="0.25">
      <c r="A517" s="117">
        <v>44468</v>
      </c>
      <c r="B517" s="2" t="s">
        <v>524</v>
      </c>
      <c r="C517" s="2" t="s">
        <v>2374</v>
      </c>
      <c r="D517" s="36">
        <v>0</v>
      </c>
      <c r="E517" s="2" t="s">
        <v>1387</v>
      </c>
      <c r="F517" s="255">
        <v>-2360</v>
      </c>
      <c r="G517" s="255">
        <v>0</v>
      </c>
      <c r="H517" s="255">
        <f t="shared" si="27"/>
        <v>-2360</v>
      </c>
      <c r="I517" s="256">
        <f t="shared" si="28"/>
        <v>7069102.9899999993</v>
      </c>
      <c r="J517" s="257">
        <f>+MONTH(Tabla1[[#This Row],[Fechas]])</f>
        <v>9</v>
      </c>
    </row>
    <row r="518" spans="1:10" x14ac:dyDescent="0.25">
      <c r="A518" s="117">
        <v>44469</v>
      </c>
      <c r="B518" s="2" t="s">
        <v>2306</v>
      </c>
      <c r="C518" s="2" t="s">
        <v>2375</v>
      </c>
      <c r="D518" s="36">
        <v>0</v>
      </c>
      <c r="E518" s="2" t="s">
        <v>1387</v>
      </c>
      <c r="F518" s="255">
        <v>36800</v>
      </c>
      <c r="G518" s="255">
        <v>0</v>
      </c>
      <c r="H518" s="255">
        <f t="shared" si="27"/>
        <v>36800</v>
      </c>
      <c r="I518" s="256">
        <f t="shared" si="28"/>
        <v>7105902.9899999993</v>
      </c>
      <c r="J518" s="257">
        <f>+MONTH(Tabla1[[#This Row],[Fechas]])</f>
        <v>9</v>
      </c>
    </row>
    <row r="519" spans="1:10" x14ac:dyDescent="0.25">
      <c r="A519" s="117">
        <v>44470</v>
      </c>
      <c r="B519" s="2" t="s">
        <v>1446</v>
      </c>
      <c r="C519" s="2" t="s">
        <v>2377</v>
      </c>
      <c r="D519" s="36">
        <v>0</v>
      </c>
      <c r="E519" s="2" t="s">
        <v>1387</v>
      </c>
      <c r="F519" s="255">
        <v>1037</v>
      </c>
      <c r="G519" s="255">
        <v>0</v>
      </c>
      <c r="H519" s="255">
        <f t="shared" si="27"/>
        <v>1037</v>
      </c>
      <c r="I519" s="256">
        <f t="shared" si="28"/>
        <v>7106939.9899999993</v>
      </c>
      <c r="J519" s="257">
        <f>+MONTH(Tabla1[[#This Row],[Fechas]])</f>
        <v>10</v>
      </c>
    </row>
    <row r="520" spans="1:10" x14ac:dyDescent="0.25">
      <c r="A520" s="141">
        <v>44473</v>
      </c>
      <c r="B520" s="69" t="s">
        <v>1971</v>
      </c>
      <c r="C520" s="69" t="s">
        <v>2379</v>
      </c>
      <c r="D520" s="140">
        <v>0</v>
      </c>
      <c r="E520" s="69" t="s">
        <v>1387</v>
      </c>
      <c r="F520" s="258">
        <v>-80797.5</v>
      </c>
      <c r="G520" s="258">
        <v>0</v>
      </c>
      <c r="H520" s="258">
        <f t="shared" si="27"/>
        <v>-80797.5</v>
      </c>
      <c r="I520" s="259">
        <f t="shared" si="28"/>
        <v>7026142.4899999993</v>
      </c>
      <c r="J520" s="260">
        <f>+MONTH(Tabla1[[#This Row],[Fechas]])</f>
        <v>10</v>
      </c>
    </row>
    <row r="521" spans="1:10" x14ac:dyDescent="0.25">
      <c r="A521" s="117">
        <v>44473</v>
      </c>
      <c r="B521" s="2" t="s">
        <v>1446</v>
      </c>
      <c r="C521" s="2" t="s">
        <v>2382</v>
      </c>
      <c r="D521" s="36">
        <v>0</v>
      </c>
      <c r="E521" s="2" t="s">
        <v>1387</v>
      </c>
      <c r="F521" s="255">
        <v>29478</v>
      </c>
      <c r="G521" s="255">
        <v>0</v>
      </c>
      <c r="H521" s="255">
        <f t="shared" ref="H521:H525" si="29">+F521+G521</f>
        <v>29478</v>
      </c>
      <c r="I521" s="256">
        <f t="shared" ref="I521:I525" si="30">+I520+H521</f>
        <v>7055620.4899999993</v>
      </c>
      <c r="J521" s="257">
        <f>+MONTH(Tabla1[[#This Row],[Fechas]])</f>
        <v>10</v>
      </c>
    </row>
    <row r="522" spans="1:10" x14ac:dyDescent="0.25">
      <c r="A522" s="117">
        <v>44474</v>
      </c>
      <c r="B522" s="2" t="s">
        <v>1446</v>
      </c>
      <c r="C522" s="2" t="s">
        <v>2384</v>
      </c>
      <c r="D522" s="36">
        <v>0</v>
      </c>
      <c r="E522" s="2" t="s">
        <v>1387</v>
      </c>
      <c r="F522" s="255">
        <v>26010</v>
      </c>
      <c r="G522" s="255">
        <v>0</v>
      </c>
      <c r="H522" s="255">
        <f t="shared" si="29"/>
        <v>26010</v>
      </c>
      <c r="I522" s="256">
        <f t="shared" si="30"/>
        <v>7081630.4899999993</v>
      </c>
      <c r="J522" s="257">
        <f>+MONTH(Tabla1[[#This Row],[Fechas]])</f>
        <v>10</v>
      </c>
    </row>
    <row r="523" spans="1:10" x14ac:dyDescent="0.25">
      <c r="A523" s="117">
        <v>44468</v>
      </c>
      <c r="B523" s="2" t="s">
        <v>299</v>
      </c>
      <c r="C523" s="2" t="s">
        <v>2385</v>
      </c>
      <c r="D523" s="36">
        <v>0</v>
      </c>
      <c r="E523" s="2" t="s">
        <v>1377</v>
      </c>
      <c r="F523" s="255">
        <v>2400</v>
      </c>
      <c r="G523" s="255">
        <v>0</v>
      </c>
      <c r="H523" s="255">
        <f t="shared" si="29"/>
        <v>2400</v>
      </c>
      <c r="I523" s="256">
        <f t="shared" si="30"/>
        <v>7084030.4899999993</v>
      </c>
      <c r="J523" s="257">
        <f>+MONTH(Tabla1[[#This Row],[Fechas]])</f>
        <v>9</v>
      </c>
    </row>
    <row r="524" spans="1:10" x14ac:dyDescent="0.25">
      <c r="A524" s="117">
        <v>44469</v>
      </c>
      <c r="B524" s="2" t="s">
        <v>356</v>
      </c>
      <c r="C524" s="2" t="s">
        <v>2386</v>
      </c>
      <c r="D524" s="4">
        <v>0</v>
      </c>
      <c r="E524" s="2" t="s">
        <v>1441</v>
      </c>
      <c r="F524" s="4">
        <v>3335</v>
      </c>
      <c r="G524" s="255">
        <v>0</v>
      </c>
      <c r="H524" s="255">
        <f t="shared" si="29"/>
        <v>3335</v>
      </c>
      <c r="I524" s="256">
        <f t="shared" si="30"/>
        <v>7087365.4899999993</v>
      </c>
      <c r="J524" s="257">
        <f>+MONTH(Tabla1[[#This Row],[Fechas]])</f>
        <v>9</v>
      </c>
    </row>
    <row r="525" spans="1:10" x14ac:dyDescent="0.25">
      <c r="A525" s="141">
        <v>44469</v>
      </c>
      <c r="B525" s="69" t="s">
        <v>2196</v>
      </c>
      <c r="C525" s="69" t="s">
        <v>2389</v>
      </c>
      <c r="D525" s="140">
        <v>0</v>
      </c>
      <c r="E525" s="69" t="s">
        <v>1377</v>
      </c>
      <c r="F525" s="258">
        <v>96</v>
      </c>
      <c r="G525" s="258">
        <v>0</v>
      </c>
      <c r="H525" s="258">
        <f t="shared" si="29"/>
        <v>96</v>
      </c>
      <c r="I525" s="259">
        <f t="shared" si="30"/>
        <v>7087461.4899999993</v>
      </c>
      <c r="J525" s="260">
        <f>+MONTH(Tabla1[[#This Row],[Fechas]])</f>
        <v>9</v>
      </c>
    </row>
    <row r="526" spans="1:10" x14ac:dyDescent="0.25">
      <c r="A526" s="117">
        <v>44469</v>
      </c>
      <c r="B526" s="2" t="s">
        <v>2196</v>
      </c>
      <c r="C526" s="2" t="s">
        <v>2390</v>
      </c>
      <c r="D526" s="4">
        <v>0</v>
      </c>
      <c r="E526" s="2" t="s">
        <v>1377</v>
      </c>
      <c r="F526" s="4">
        <f>3*24</f>
        <v>72</v>
      </c>
      <c r="G526" s="255">
        <v>0</v>
      </c>
      <c r="H526" s="255">
        <f t="shared" ref="H526:H534" si="31">+F526+G526</f>
        <v>72</v>
      </c>
      <c r="I526" s="256">
        <f t="shared" ref="I526:I534" si="32">+I525+H526</f>
        <v>7087533.4899999993</v>
      </c>
      <c r="J526" s="257">
        <f>+MONTH(Tabla1[[#This Row],[Fechas]])</f>
        <v>9</v>
      </c>
    </row>
    <row r="527" spans="1:10" x14ac:dyDescent="0.25">
      <c r="A527" s="117">
        <v>44470</v>
      </c>
      <c r="B527" s="2" t="s">
        <v>2327</v>
      </c>
      <c r="C527" s="2" t="s">
        <v>2391</v>
      </c>
      <c r="D527" s="36">
        <v>0</v>
      </c>
      <c r="E527" s="2" t="s">
        <v>1490</v>
      </c>
      <c r="F527" s="255">
        <v>10080</v>
      </c>
      <c r="G527" s="255">
        <v>0</v>
      </c>
      <c r="H527" s="255">
        <f t="shared" si="31"/>
        <v>10080</v>
      </c>
      <c r="I527" s="256">
        <f t="shared" si="32"/>
        <v>7097613.4899999993</v>
      </c>
      <c r="J527" s="257">
        <f>+MONTH(Tabla1[[#This Row],[Fechas]])</f>
        <v>10</v>
      </c>
    </row>
    <row r="528" spans="1:10" x14ac:dyDescent="0.25">
      <c r="A528" s="117">
        <v>44473</v>
      </c>
      <c r="B528" s="2" t="s">
        <v>356</v>
      </c>
      <c r="C528" s="2" t="s">
        <v>2392</v>
      </c>
      <c r="D528" s="36">
        <v>0</v>
      </c>
      <c r="E528" s="2" t="s">
        <v>1367</v>
      </c>
      <c r="F528" s="255">
        <v>200</v>
      </c>
      <c r="G528" s="255">
        <v>0</v>
      </c>
      <c r="H528" s="255">
        <f t="shared" si="31"/>
        <v>200</v>
      </c>
      <c r="I528" s="256">
        <f t="shared" si="32"/>
        <v>7097813.4899999993</v>
      </c>
      <c r="J528" s="257">
        <f>+MONTH(Tabla1[[#This Row],[Fechas]])</f>
        <v>10</v>
      </c>
    </row>
    <row r="529" spans="1:10" x14ac:dyDescent="0.25">
      <c r="A529" s="117">
        <v>44475</v>
      </c>
      <c r="B529" s="2" t="s">
        <v>356</v>
      </c>
      <c r="C529" s="2" t="s">
        <v>2393</v>
      </c>
      <c r="D529" s="36">
        <v>0</v>
      </c>
      <c r="E529" s="2" t="s">
        <v>1367</v>
      </c>
      <c r="F529" s="255">
        <v>680</v>
      </c>
      <c r="G529" s="255">
        <v>0</v>
      </c>
      <c r="H529" s="255">
        <f t="shared" si="31"/>
        <v>680</v>
      </c>
      <c r="I529" s="256">
        <f t="shared" si="32"/>
        <v>7098493.4899999993</v>
      </c>
      <c r="J529" s="257">
        <f>+MONTH(Tabla1[[#This Row],[Fechas]])</f>
        <v>10</v>
      </c>
    </row>
    <row r="530" spans="1:10" x14ac:dyDescent="0.25">
      <c r="A530" s="117">
        <v>44475</v>
      </c>
      <c r="B530" s="2" t="s">
        <v>248</v>
      </c>
      <c r="C530" s="2" t="s">
        <v>2394</v>
      </c>
      <c r="D530" s="36">
        <v>0</v>
      </c>
      <c r="E530" s="2" t="s">
        <v>1377</v>
      </c>
      <c r="F530" s="255">
        <v>4920</v>
      </c>
      <c r="G530" s="255">
        <v>0</v>
      </c>
      <c r="H530" s="255">
        <f t="shared" si="31"/>
        <v>4920</v>
      </c>
      <c r="I530" s="256">
        <f t="shared" si="32"/>
        <v>7103413.4899999993</v>
      </c>
      <c r="J530" s="257">
        <f>+MONTH(Tabla1[[#This Row],[Fechas]])</f>
        <v>10</v>
      </c>
    </row>
    <row r="531" spans="1:10" x14ac:dyDescent="0.25">
      <c r="A531" s="117">
        <v>44475</v>
      </c>
      <c r="B531" s="2" t="s">
        <v>2396</v>
      </c>
      <c r="C531" s="2" t="s">
        <v>2395</v>
      </c>
      <c r="D531" s="36">
        <v>0</v>
      </c>
      <c r="E531" s="2" t="s">
        <v>1383</v>
      </c>
      <c r="F531" s="255">
        <v>72100</v>
      </c>
      <c r="G531" s="255">
        <v>0</v>
      </c>
      <c r="H531" s="255">
        <f t="shared" si="31"/>
        <v>72100</v>
      </c>
      <c r="I531" s="256">
        <f t="shared" si="32"/>
        <v>7175513.4899999993</v>
      </c>
      <c r="J531" s="257">
        <f>+MONTH(Tabla1[[#This Row],[Fechas]])</f>
        <v>10</v>
      </c>
    </row>
    <row r="532" spans="1:10" x14ac:dyDescent="0.25">
      <c r="A532" s="117">
        <v>44476</v>
      </c>
      <c r="B532" s="2" t="s">
        <v>1521</v>
      </c>
      <c r="C532" s="2" t="s">
        <v>2397</v>
      </c>
      <c r="D532" s="36">
        <v>0</v>
      </c>
      <c r="E532" s="2" t="s">
        <v>1387</v>
      </c>
      <c r="F532" s="255">
        <v>-121337.5</v>
      </c>
      <c r="G532" s="255">
        <v>0</v>
      </c>
      <c r="H532" s="255">
        <f t="shared" si="31"/>
        <v>-121337.5</v>
      </c>
      <c r="I532" s="256">
        <f t="shared" si="32"/>
        <v>7054175.9899999993</v>
      </c>
      <c r="J532" s="257">
        <f>+MONTH(Tabla1[[#This Row],[Fechas]])</f>
        <v>10</v>
      </c>
    </row>
    <row r="533" spans="1:10" x14ac:dyDescent="0.25">
      <c r="A533" s="117">
        <v>44476</v>
      </c>
      <c r="B533" s="2" t="s">
        <v>2297</v>
      </c>
      <c r="C533" s="17" t="s">
        <v>2400</v>
      </c>
      <c r="D533" s="36">
        <v>0</v>
      </c>
      <c r="E533" s="2" t="s">
        <v>1387</v>
      </c>
      <c r="F533" s="255">
        <v>-1402.5</v>
      </c>
      <c r="G533" s="255">
        <v>0</v>
      </c>
      <c r="H533" s="255">
        <f t="shared" si="31"/>
        <v>-1402.5</v>
      </c>
      <c r="I533" s="256">
        <f t="shared" si="32"/>
        <v>7052773.4899999993</v>
      </c>
      <c r="J533" s="257">
        <f>+MONTH(Tabla1[[#This Row],[Fechas]])</f>
        <v>10</v>
      </c>
    </row>
    <row r="534" spans="1:10" x14ac:dyDescent="0.25">
      <c r="A534" s="141">
        <v>44475</v>
      </c>
      <c r="B534" s="69" t="s">
        <v>2037</v>
      </c>
      <c r="C534" s="69" t="s">
        <v>2401</v>
      </c>
      <c r="D534" s="140">
        <v>0</v>
      </c>
      <c r="E534" s="69" t="s">
        <v>1387</v>
      </c>
      <c r="F534" s="258">
        <v>15120</v>
      </c>
      <c r="G534" s="258">
        <v>0</v>
      </c>
      <c r="H534" s="258">
        <f t="shared" si="31"/>
        <v>15120</v>
      </c>
      <c r="I534" s="259">
        <f t="shared" si="32"/>
        <v>7067893.4899999993</v>
      </c>
      <c r="J534" s="260">
        <f>+MONTH(Tabla1[[#This Row],[Fechas]])</f>
        <v>10</v>
      </c>
    </row>
    <row r="535" spans="1:10" x14ac:dyDescent="0.25">
      <c r="A535" s="117">
        <v>44475</v>
      </c>
      <c r="B535" s="2" t="s">
        <v>2341</v>
      </c>
      <c r="C535" s="2" t="s">
        <v>2402</v>
      </c>
      <c r="D535" s="4">
        <v>0</v>
      </c>
      <c r="E535" s="2" t="s">
        <v>1490</v>
      </c>
      <c r="F535" s="4">
        <v>5100</v>
      </c>
      <c r="G535" s="255"/>
      <c r="H535" s="255">
        <f t="shared" ref="H535:H536" si="33">+F535+G535</f>
        <v>5100</v>
      </c>
      <c r="I535" s="256">
        <f t="shared" ref="I535:I536" si="34">+I534+H535</f>
        <v>7072993.4899999993</v>
      </c>
      <c r="J535" s="257">
        <f>+MONTH(Tabla1[[#This Row],[Fechas]])</f>
        <v>10</v>
      </c>
    </row>
    <row r="536" spans="1:10" x14ac:dyDescent="0.25">
      <c r="A536" s="141">
        <v>44477</v>
      </c>
      <c r="B536" s="69" t="s">
        <v>624</v>
      </c>
      <c r="C536" s="69" t="s">
        <v>2404</v>
      </c>
      <c r="D536" s="140">
        <v>0</v>
      </c>
      <c r="E536" s="69" t="s">
        <v>1387</v>
      </c>
      <c r="F536" s="258">
        <v>-5140</v>
      </c>
      <c r="G536" s="258">
        <v>0</v>
      </c>
      <c r="H536" s="258">
        <f t="shared" si="33"/>
        <v>-5140</v>
      </c>
      <c r="I536" s="259">
        <f t="shared" si="34"/>
        <v>7067853.4899999993</v>
      </c>
      <c r="J536" s="260">
        <f>+MONTH(Tabla1[[#This Row],[Fechas]])</f>
        <v>10</v>
      </c>
    </row>
    <row r="537" spans="1:10" x14ac:dyDescent="0.25">
      <c r="A537" s="117">
        <v>44476</v>
      </c>
      <c r="B537" s="2" t="s">
        <v>2297</v>
      </c>
      <c r="C537" s="2" t="s">
        <v>2405</v>
      </c>
      <c r="D537" s="36">
        <v>0</v>
      </c>
      <c r="E537" s="2" t="s">
        <v>1387</v>
      </c>
      <c r="F537" s="255">
        <v>60010</v>
      </c>
      <c r="G537" s="255">
        <v>0</v>
      </c>
      <c r="H537" s="255">
        <f t="shared" ref="H537:H544" si="35">+F537+G537</f>
        <v>60010</v>
      </c>
      <c r="I537" s="256">
        <f t="shared" ref="I537:I544" si="36">+I536+H537</f>
        <v>7127863.4899999993</v>
      </c>
      <c r="J537" s="257">
        <f>+MONTH(Tabla1[[#This Row],[Fechas]])</f>
        <v>10</v>
      </c>
    </row>
    <row r="538" spans="1:10" x14ac:dyDescent="0.25">
      <c r="A538" s="117">
        <v>44477</v>
      </c>
      <c r="B538" s="2" t="s">
        <v>2341</v>
      </c>
      <c r="C538" s="2" t="s">
        <v>2407</v>
      </c>
      <c r="D538" s="36">
        <v>0</v>
      </c>
      <c r="E538" s="2" t="s">
        <v>1490</v>
      </c>
      <c r="F538" s="255">
        <v>5100</v>
      </c>
      <c r="G538" s="255">
        <v>0</v>
      </c>
      <c r="H538" s="255">
        <f t="shared" si="35"/>
        <v>5100</v>
      </c>
      <c r="I538" s="256">
        <f t="shared" si="36"/>
        <v>7132963.4899999993</v>
      </c>
      <c r="J538" s="257">
        <f>+MONTH(Tabla1[[#This Row],[Fechas]])</f>
        <v>10</v>
      </c>
    </row>
    <row r="539" spans="1:10" x14ac:dyDescent="0.25">
      <c r="A539" s="117">
        <v>44476</v>
      </c>
      <c r="B539" s="2" t="s">
        <v>1538</v>
      </c>
      <c r="C539" s="2" t="s">
        <v>2409</v>
      </c>
      <c r="D539" s="36">
        <v>0</v>
      </c>
      <c r="E539" s="2" t="s">
        <v>1387</v>
      </c>
      <c r="F539" s="255">
        <v>-1980.5</v>
      </c>
      <c r="G539" s="255">
        <v>0</v>
      </c>
      <c r="H539" s="255">
        <f t="shared" si="35"/>
        <v>-1980.5</v>
      </c>
      <c r="I539" s="256">
        <f t="shared" si="36"/>
        <v>7130982.9899999993</v>
      </c>
      <c r="J539" s="257">
        <f>+MONTH(Tabla1[[#This Row],[Fechas]])</f>
        <v>10</v>
      </c>
    </row>
    <row r="540" spans="1:10" x14ac:dyDescent="0.25">
      <c r="A540" s="117">
        <v>44474</v>
      </c>
      <c r="B540" s="2" t="s">
        <v>252</v>
      </c>
      <c r="C540" s="2" t="s">
        <v>2411</v>
      </c>
      <c r="D540" s="36">
        <v>0</v>
      </c>
      <c r="E540" s="2" t="s">
        <v>1387</v>
      </c>
      <c r="F540" s="255">
        <v>-7940</v>
      </c>
      <c r="G540" s="255">
        <v>0</v>
      </c>
      <c r="H540" s="255">
        <f t="shared" si="35"/>
        <v>-7940</v>
      </c>
      <c r="I540" s="256">
        <f t="shared" si="36"/>
        <v>7123042.9899999993</v>
      </c>
      <c r="J540" s="257">
        <f>+MONTH(Tabla1[[#This Row],[Fechas]])</f>
        <v>10</v>
      </c>
    </row>
    <row r="541" spans="1:10" x14ac:dyDescent="0.25">
      <c r="A541" s="117">
        <v>44482</v>
      </c>
      <c r="B541" s="2" t="s">
        <v>670</v>
      </c>
      <c r="C541" s="2" t="s">
        <v>2413</v>
      </c>
      <c r="D541" s="36">
        <v>0</v>
      </c>
      <c r="E541" s="2" t="s">
        <v>1387</v>
      </c>
      <c r="F541" s="255">
        <v>10500</v>
      </c>
      <c r="G541" s="255">
        <v>0</v>
      </c>
      <c r="H541" s="255">
        <f t="shared" si="35"/>
        <v>10500</v>
      </c>
      <c r="I541" s="256">
        <f t="shared" si="36"/>
        <v>7133542.9899999993</v>
      </c>
      <c r="J541" s="257">
        <f>+MONTH(Tabla1[[#This Row],[Fechas]])</f>
        <v>10</v>
      </c>
    </row>
    <row r="542" spans="1:10" x14ac:dyDescent="0.25">
      <c r="A542" s="117">
        <v>44481</v>
      </c>
      <c r="B542" s="2" t="s">
        <v>1609</v>
      </c>
      <c r="C542" s="2" t="s">
        <v>2414</v>
      </c>
      <c r="D542" s="4">
        <v>0</v>
      </c>
      <c r="E542" s="2" t="s">
        <v>1525</v>
      </c>
      <c r="F542" s="4">
        <v>3900</v>
      </c>
      <c r="G542" s="255">
        <v>0</v>
      </c>
      <c r="H542" s="255">
        <f t="shared" si="35"/>
        <v>3900</v>
      </c>
      <c r="I542" s="256">
        <f t="shared" si="36"/>
        <v>7137442.9899999993</v>
      </c>
      <c r="J542" s="257">
        <f>+MONTH(Tabla1[[#This Row],[Fechas]])</f>
        <v>10</v>
      </c>
    </row>
    <row r="543" spans="1:10" x14ac:dyDescent="0.25">
      <c r="A543" s="117">
        <v>44482</v>
      </c>
      <c r="B543" s="2" t="s">
        <v>624</v>
      </c>
      <c r="C543" s="2" t="s">
        <v>2415</v>
      </c>
      <c r="D543" s="36">
        <v>0</v>
      </c>
      <c r="E543" s="2" t="s">
        <v>1387</v>
      </c>
      <c r="F543" s="255">
        <v>1310</v>
      </c>
      <c r="G543" s="255">
        <v>0</v>
      </c>
      <c r="H543" s="255">
        <f t="shared" si="35"/>
        <v>1310</v>
      </c>
      <c r="I543" s="256">
        <f t="shared" si="36"/>
        <v>7138752.9899999993</v>
      </c>
      <c r="J543" s="257">
        <f>+MONTH(Tabla1[[#This Row],[Fechas]])</f>
        <v>10</v>
      </c>
    </row>
    <row r="544" spans="1:10" x14ac:dyDescent="0.25">
      <c r="A544" s="141">
        <v>44482</v>
      </c>
      <c r="B544" s="69" t="s">
        <v>2341</v>
      </c>
      <c r="C544" s="69" t="s">
        <v>2416</v>
      </c>
      <c r="D544" s="140">
        <v>0</v>
      </c>
      <c r="E544" s="69" t="s">
        <v>1490</v>
      </c>
      <c r="F544" s="258">
        <v>3060</v>
      </c>
      <c r="G544" s="258">
        <v>0</v>
      </c>
      <c r="H544" s="258">
        <f t="shared" si="35"/>
        <v>3060</v>
      </c>
      <c r="I544" s="259">
        <f t="shared" si="36"/>
        <v>7141812.9899999993</v>
      </c>
      <c r="J544" s="260">
        <f>+MONTH(Tabla1[[#This Row],[Fechas]])</f>
        <v>10</v>
      </c>
    </row>
    <row r="545" spans="1:10" x14ac:dyDescent="0.25">
      <c r="A545" s="117">
        <v>44481</v>
      </c>
      <c r="B545" s="2" t="s">
        <v>252</v>
      </c>
      <c r="C545" s="2" t="s">
        <v>2418</v>
      </c>
      <c r="D545" s="36">
        <v>0</v>
      </c>
      <c r="E545" s="2" t="s">
        <v>1387</v>
      </c>
      <c r="F545" s="255">
        <v>-11340</v>
      </c>
      <c r="G545" s="255">
        <v>0</v>
      </c>
      <c r="H545" s="255">
        <f t="shared" ref="H545:H547" si="37">+F545+G545</f>
        <v>-11340</v>
      </c>
      <c r="I545" s="256">
        <f t="shared" ref="I545:I547" si="38">+I544+H545</f>
        <v>7130472.9899999993</v>
      </c>
      <c r="J545" s="257">
        <f>+MONTH(Tabla1[[#This Row],[Fechas]])</f>
        <v>10</v>
      </c>
    </row>
    <row r="546" spans="1:10" x14ac:dyDescent="0.25">
      <c r="A546" s="117">
        <v>44484</v>
      </c>
      <c r="B546" s="2" t="s">
        <v>2341</v>
      </c>
      <c r="C546" s="2" t="s">
        <v>2419</v>
      </c>
      <c r="D546" s="36">
        <v>0</v>
      </c>
      <c r="E546" s="2" t="s">
        <v>1490</v>
      </c>
      <c r="F546" s="255">
        <v>5100</v>
      </c>
      <c r="G546" s="255">
        <v>0</v>
      </c>
      <c r="H546" s="255">
        <f t="shared" si="37"/>
        <v>5100</v>
      </c>
      <c r="I546" s="256">
        <f t="shared" si="38"/>
        <v>7135572.9899999993</v>
      </c>
      <c r="J546" s="257">
        <f>+MONTH(Tabla1[[#This Row],[Fechas]])</f>
        <v>10</v>
      </c>
    </row>
    <row r="547" spans="1:10" x14ac:dyDescent="0.25">
      <c r="A547" s="141">
        <v>44483</v>
      </c>
      <c r="B547" s="2" t="s">
        <v>2327</v>
      </c>
      <c r="C547" s="2" t="s">
        <v>2420</v>
      </c>
      <c r="D547" s="140">
        <v>0</v>
      </c>
      <c r="E547" s="69" t="s">
        <v>1490</v>
      </c>
      <c r="F547" s="258">
        <v>10080</v>
      </c>
      <c r="G547" s="258">
        <v>0</v>
      </c>
      <c r="H547" s="258">
        <f t="shared" si="37"/>
        <v>10080</v>
      </c>
      <c r="I547" s="259">
        <f t="shared" si="38"/>
        <v>7145652.9899999993</v>
      </c>
      <c r="J547" s="260">
        <f>+MONTH(Tabla1[[#This Row],[Fechas]])</f>
        <v>10</v>
      </c>
    </row>
    <row r="548" spans="1:10" x14ac:dyDescent="0.25">
      <c r="A548" s="117">
        <v>44487</v>
      </c>
      <c r="B548" s="2" t="s">
        <v>524</v>
      </c>
      <c r="C548" s="2" t="s">
        <v>2421</v>
      </c>
      <c r="D548" s="36">
        <v>0</v>
      </c>
      <c r="E548" s="2" t="s">
        <v>1387</v>
      </c>
      <c r="F548" s="255">
        <v>2000</v>
      </c>
      <c r="G548" s="255">
        <v>0</v>
      </c>
      <c r="H548" s="255">
        <f t="shared" ref="H548:H555" si="39">+F548+G548</f>
        <v>2000</v>
      </c>
      <c r="I548" s="256">
        <f t="shared" ref="I548:I555" si="40">+I547+H548</f>
        <v>7147652.9899999993</v>
      </c>
      <c r="J548" s="257">
        <f>+MONTH(Tabla1[[#This Row],[Fechas]])</f>
        <v>10</v>
      </c>
    </row>
    <row r="549" spans="1:10" x14ac:dyDescent="0.25">
      <c r="A549" s="117">
        <v>44487</v>
      </c>
      <c r="B549" s="2" t="s">
        <v>624</v>
      </c>
      <c r="C549" s="2" t="s">
        <v>2422</v>
      </c>
      <c r="D549" s="36">
        <v>0</v>
      </c>
      <c r="E549" s="2" t="s">
        <v>1387</v>
      </c>
      <c r="F549" s="255">
        <v>13380</v>
      </c>
      <c r="G549" s="255">
        <v>0</v>
      </c>
      <c r="H549" s="255">
        <f t="shared" si="39"/>
        <v>13380</v>
      </c>
      <c r="I549" s="256">
        <f t="shared" si="40"/>
        <v>7161032.9899999993</v>
      </c>
      <c r="J549" s="257">
        <f>+MONTH(Tabla1[[#This Row],[Fechas]])</f>
        <v>10</v>
      </c>
    </row>
    <row r="550" spans="1:10" x14ac:dyDescent="0.25">
      <c r="A550" s="117">
        <v>44487</v>
      </c>
      <c r="B550" s="2" t="s">
        <v>1123</v>
      </c>
      <c r="C550" s="2" t="s">
        <v>2424</v>
      </c>
      <c r="D550" s="36">
        <v>0</v>
      </c>
      <c r="E550" s="2" t="s">
        <v>1387</v>
      </c>
      <c r="F550" s="255">
        <v>95000</v>
      </c>
      <c r="G550" s="255">
        <v>0</v>
      </c>
      <c r="H550" s="255">
        <f t="shared" si="39"/>
        <v>95000</v>
      </c>
      <c r="I550" s="256">
        <f t="shared" si="40"/>
        <v>7256032.9899999993</v>
      </c>
      <c r="J550" s="257">
        <f>+MONTH(Tabla1[[#This Row],[Fechas]])</f>
        <v>10</v>
      </c>
    </row>
    <row r="551" spans="1:10" x14ac:dyDescent="0.25">
      <c r="A551" s="117">
        <v>44487</v>
      </c>
      <c r="B551" s="2" t="s">
        <v>2341</v>
      </c>
      <c r="C551" s="2" t="s">
        <v>2425</v>
      </c>
      <c r="D551" s="36">
        <v>0</v>
      </c>
      <c r="E551" s="2" t="s">
        <v>1490</v>
      </c>
      <c r="F551" s="255">
        <v>7650</v>
      </c>
      <c r="G551" s="255">
        <v>0</v>
      </c>
      <c r="H551" s="255">
        <f t="shared" si="39"/>
        <v>7650</v>
      </c>
      <c r="I551" s="256">
        <f t="shared" si="40"/>
        <v>7263682.9899999993</v>
      </c>
      <c r="J551" s="257">
        <f>+MONTH(Tabla1[[#This Row],[Fechas]])</f>
        <v>10</v>
      </c>
    </row>
    <row r="552" spans="1:10" x14ac:dyDescent="0.25">
      <c r="A552" s="117">
        <v>44490</v>
      </c>
      <c r="B552" s="2" t="s">
        <v>624</v>
      </c>
      <c r="C552" s="2" t="s">
        <v>2427</v>
      </c>
      <c r="D552" s="36">
        <v>0</v>
      </c>
      <c r="E552" s="2" t="s">
        <v>1387</v>
      </c>
      <c r="F552" s="4">
        <v>-10690</v>
      </c>
      <c r="G552" s="255">
        <v>0</v>
      </c>
      <c r="H552" s="255">
        <f t="shared" si="39"/>
        <v>-10690</v>
      </c>
      <c r="I552" s="256">
        <f t="shared" si="40"/>
        <v>7252992.9899999993</v>
      </c>
      <c r="J552" s="257">
        <f>+MONTH(Tabla1[[#This Row],[Fechas]])</f>
        <v>10</v>
      </c>
    </row>
    <row r="553" spans="1:10" x14ac:dyDescent="0.25">
      <c r="A553" s="116"/>
      <c r="B553" s="2"/>
      <c r="C553" s="2"/>
      <c r="D553" s="36"/>
      <c r="E553" s="2"/>
      <c r="F553" s="255"/>
      <c r="G553" s="255"/>
      <c r="H553" s="255">
        <f t="shared" si="39"/>
        <v>0</v>
      </c>
      <c r="I553" s="256">
        <f t="shared" si="40"/>
        <v>7252992.9899999993</v>
      </c>
      <c r="J553" s="257">
        <f>+MONTH(Tabla1[[#This Row],[Fechas]])</f>
        <v>1</v>
      </c>
    </row>
    <row r="554" spans="1:10" x14ac:dyDescent="0.25">
      <c r="A554" s="116"/>
      <c r="B554" s="2"/>
      <c r="C554" s="2"/>
      <c r="D554" s="36"/>
      <c r="E554" s="2"/>
      <c r="F554" s="255"/>
      <c r="G554" s="255"/>
      <c r="H554" s="255">
        <f t="shared" si="39"/>
        <v>0</v>
      </c>
      <c r="I554" s="256">
        <f t="shared" si="40"/>
        <v>7252992.9899999993</v>
      </c>
      <c r="J554" s="257">
        <f>+MONTH(Tabla1[[#This Row],[Fechas]])</f>
        <v>1</v>
      </c>
    </row>
    <row r="555" spans="1:10" x14ac:dyDescent="0.25">
      <c r="A555" s="262"/>
      <c r="B555" s="69"/>
      <c r="C555" s="69"/>
      <c r="D555" s="140"/>
      <c r="E555" s="69"/>
      <c r="F555" s="258"/>
      <c r="G555" s="258"/>
      <c r="H555" s="258">
        <f t="shared" si="39"/>
        <v>0</v>
      </c>
      <c r="I555" s="259">
        <f t="shared" si="40"/>
        <v>7252992.9899999993</v>
      </c>
      <c r="J555" s="260">
        <f>+MONTH(Tabla1[[#This Row],[Fechas]])</f>
        <v>1</v>
      </c>
    </row>
  </sheetData>
  <mergeCells count="10">
    <mergeCell ref="AC4:AC9"/>
    <mergeCell ref="AC10:AC15"/>
    <mergeCell ref="AD4:AD9"/>
    <mergeCell ref="AD10:AD15"/>
    <mergeCell ref="AH4:AH9"/>
    <mergeCell ref="AJ4:AJ9"/>
    <mergeCell ref="AJ10:AJ15"/>
    <mergeCell ref="AI4:AI9"/>
    <mergeCell ref="AH10:AH15"/>
    <mergeCell ref="AI10:AI15"/>
  </mergeCells>
  <pageMargins left="0.25" right="0.25" top="0.75" bottom="0.75" header="0.3" footer="0.3"/>
  <pageSetup paperSize="9" scale="12" orientation="portrait"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531"/>
  <sheetViews>
    <sheetView view="pageBreakPreview" zoomScale="70" zoomScaleNormal="100" zoomScaleSheetLayoutView="70" workbookViewId="0">
      <selection activeCell="E33" sqref="E33"/>
    </sheetView>
  </sheetViews>
  <sheetFormatPr baseColWidth="10" defaultRowHeight="15" x14ac:dyDescent="0.25"/>
  <cols>
    <col min="1" max="1" width="11.28515625" bestFit="1" customWidth="1"/>
    <col min="2" max="2" width="11.5703125" style="29" bestFit="1" customWidth="1"/>
    <col min="3" max="3" width="23.28515625" style="30" bestFit="1" customWidth="1"/>
    <col min="4" max="4" width="16.85546875" style="9" bestFit="1" customWidth="1"/>
    <col min="5" max="5" width="14.85546875" style="9" bestFit="1" customWidth="1"/>
    <col min="6" max="6" width="18.42578125" style="25" bestFit="1" customWidth="1"/>
    <col min="7" max="8" width="15.7109375" style="9" bestFit="1" customWidth="1"/>
    <col min="9" max="9" width="17.7109375" style="9" customWidth="1"/>
    <col min="10" max="10" width="35" style="2" bestFit="1" customWidth="1"/>
    <col min="11" max="11" width="35" style="37" customWidth="1"/>
    <col min="12" max="12" width="18.28515625" bestFit="1" customWidth="1"/>
    <col min="13" max="13" width="17.42578125" bestFit="1" customWidth="1"/>
    <col min="14" max="14" width="20.140625" bestFit="1" customWidth="1"/>
    <col min="15" max="15" width="26" bestFit="1" customWidth="1"/>
    <col min="17" max="18" width="14.42578125" bestFit="1" customWidth="1"/>
    <col min="19" max="20" width="14.85546875" bestFit="1" customWidth="1"/>
    <col min="21" max="21" width="37.140625" customWidth="1"/>
    <col min="22" max="22" width="38.28515625" customWidth="1"/>
    <col min="23" max="23" width="23.140625" customWidth="1"/>
    <col min="24" max="24" width="12.28515625" bestFit="1" customWidth="1"/>
    <col min="25" max="25" width="37.140625" customWidth="1"/>
    <col min="26" max="26" width="38.28515625" customWidth="1"/>
    <col min="27" max="27" width="12.5703125" bestFit="1" customWidth="1"/>
    <col min="28" max="28" width="14.140625" bestFit="1" customWidth="1"/>
    <col min="31" max="31" width="12" bestFit="1" customWidth="1"/>
  </cols>
  <sheetData>
    <row r="1" spans="1:32" ht="18.75" x14ac:dyDescent="0.3">
      <c r="B1" s="272" t="s">
        <v>2383</v>
      </c>
      <c r="C1" s="272"/>
      <c r="D1" s="272"/>
      <c r="E1" s="272"/>
      <c r="F1" s="272"/>
      <c r="G1" s="272"/>
      <c r="H1" s="272"/>
      <c r="I1" s="272"/>
      <c r="M1" s="10" t="s">
        <v>4</v>
      </c>
      <c r="N1" s="12">
        <f>I500</f>
        <v>441115.86</v>
      </c>
      <c r="P1" t="s">
        <v>564</v>
      </c>
      <c r="Q1" t="s">
        <v>565</v>
      </c>
      <c r="R1" t="s">
        <v>568</v>
      </c>
      <c r="S1" t="s">
        <v>565</v>
      </c>
      <c r="T1" s="22" t="s">
        <v>569</v>
      </c>
      <c r="X1" s="273" t="s">
        <v>1534</v>
      </c>
      <c r="Y1" s="273"/>
      <c r="Z1" s="273"/>
      <c r="AA1" s="273"/>
      <c r="AB1" s="273"/>
    </row>
    <row r="2" spans="1:32" ht="18.75" x14ac:dyDescent="0.3">
      <c r="A2" t="s">
        <v>1362</v>
      </c>
      <c r="B2" s="27" t="s">
        <v>0</v>
      </c>
      <c r="C2" s="16" t="s">
        <v>1</v>
      </c>
      <c r="D2" s="3" t="s">
        <v>1196</v>
      </c>
      <c r="E2" s="3" t="s">
        <v>731</v>
      </c>
      <c r="F2" s="24" t="s">
        <v>274</v>
      </c>
      <c r="G2" s="3" t="s">
        <v>2</v>
      </c>
      <c r="H2" s="3" t="s">
        <v>3</v>
      </c>
      <c r="I2" s="3" t="s">
        <v>4</v>
      </c>
      <c r="J2" s="169" t="s">
        <v>563</v>
      </c>
      <c r="K2" s="202" t="s">
        <v>2094</v>
      </c>
      <c r="L2" s="202" t="s">
        <v>1588</v>
      </c>
      <c r="N2" s="11" t="s">
        <v>92</v>
      </c>
      <c r="O2" s="13">
        <f>MAX(B3:B500)</f>
        <v>44487</v>
      </c>
      <c r="Q2" t="s">
        <v>566</v>
      </c>
      <c r="R2" t="s">
        <v>567</v>
      </c>
      <c r="U2" s="22" t="s">
        <v>570</v>
      </c>
      <c r="Y2" s="6" t="s">
        <v>0</v>
      </c>
      <c r="Z2" s="1" t="s">
        <v>1</v>
      </c>
      <c r="AA2" s="3" t="s">
        <v>2</v>
      </c>
      <c r="AB2" s="3" t="s">
        <v>3</v>
      </c>
      <c r="AC2" s="3" t="s">
        <v>4</v>
      </c>
      <c r="AE2" s="168"/>
      <c r="AF2" s="168"/>
    </row>
    <row r="3" spans="1:32" x14ac:dyDescent="0.25">
      <c r="A3" s="145" t="s">
        <v>1446</v>
      </c>
      <c r="B3" s="29">
        <v>44425</v>
      </c>
      <c r="C3" s="17" t="s">
        <v>2226</v>
      </c>
      <c r="D3" s="4">
        <v>21910</v>
      </c>
      <c r="E3" s="4">
        <v>0</v>
      </c>
      <c r="F3" s="99">
        <v>21910</v>
      </c>
      <c r="G3" s="100">
        <v>18623.5</v>
      </c>
      <c r="H3" s="9">
        <v>0</v>
      </c>
      <c r="I3" s="3">
        <f>G3-H3</f>
        <v>18623.5</v>
      </c>
      <c r="J3" s="170"/>
      <c r="K3" s="172">
        <f>+Tabla24[[#This Row],[Debe]]-Tabla24[[#This Row],[Haber ]]</f>
        <v>18623.5</v>
      </c>
      <c r="L3" s="203">
        <f>+Tabla24[[#This Row],[Total Factura]]-Tabla24[[#This Row],[Haber ]]</f>
        <v>21910</v>
      </c>
      <c r="Y3" s="29">
        <v>44307</v>
      </c>
      <c r="Z3" s="17" t="s">
        <v>1693</v>
      </c>
      <c r="AA3" s="9">
        <v>104740</v>
      </c>
      <c r="AB3" s="4"/>
      <c r="AC3" s="9">
        <f>AA3-AB3</f>
        <v>104740</v>
      </c>
      <c r="AF3" s="15"/>
    </row>
    <row r="4" spans="1:32" x14ac:dyDescent="0.25">
      <c r="A4" s="143" t="s">
        <v>1536</v>
      </c>
      <c r="B4" s="29">
        <v>44384</v>
      </c>
      <c r="C4" s="17" t="s">
        <v>2043</v>
      </c>
      <c r="D4" s="9">
        <v>59180</v>
      </c>
      <c r="E4" s="9">
        <v>12427.8</v>
      </c>
      <c r="F4" s="25">
        <f>+Tabla24[[#This Row],[Iva]]+Tabla24[[#This Row],[Prendas]]</f>
        <v>71607.8</v>
      </c>
      <c r="G4" s="9">
        <v>62730.8</v>
      </c>
      <c r="H4" s="75">
        <v>0</v>
      </c>
      <c r="I4" s="9">
        <f>I3+G4-H4</f>
        <v>81354.3</v>
      </c>
      <c r="J4" s="170"/>
      <c r="K4" s="171">
        <f>+Tabla24[[#This Row],[Debe]]-Tabla24[[#This Row],[Haber ]]</f>
        <v>62730.8</v>
      </c>
      <c r="L4" s="4">
        <f>+Tabla24[[#This Row],[Total Factura]]-Tabla24[[#This Row],[Haber ]]</f>
        <v>71607.8</v>
      </c>
      <c r="Y4" s="29">
        <v>44268</v>
      </c>
      <c r="Z4" s="17" t="s">
        <v>1694</v>
      </c>
      <c r="AA4" s="9"/>
      <c r="AB4" s="9">
        <v>950</v>
      </c>
      <c r="AC4" s="4">
        <f>AC3+AA4-AB4</f>
        <v>103790</v>
      </c>
    </row>
    <row r="5" spans="1:32" x14ac:dyDescent="0.25">
      <c r="A5" s="113" t="s">
        <v>1463</v>
      </c>
      <c r="B5" s="72">
        <v>44428</v>
      </c>
      <c r="C5" s="73" t="s">
        <v>2239</v>
      </c>
      <c r="D5" s="9">
        <v>162270</v>
      </c>
      <c r="E5" s="9">
        <v>16275</v>
      </c>
      <c r="F5" s="99">
        <f>+Tabla24[[#This Row],[Prendas]]+Tabla24[[#This Row],[Iva]]</f>
        <v>178545</v>
      </c>
      <c r="G5" s="100">
        <v>162318</v>
      </c>
      <c r="H5" s="75">
        <v>0</v>
      </c>
      <c r="I5" s="9">
        <f t="shared" ref="I5:I68" si="0">I4+G5-H5</f>
        <v>243672.3</v>
      </c>
      <c r="J5" s="170"/>
      <c r="K5" s="171">
        <f>+Tabla24[[#This Row],[Debe]]-Tabla24[[#This Row],[Haber ]]</f>
        <v>162318</v>
      </c>
      <c r="L5" s="4">
        <f>+Tabla24[[#This Row],[Total Factura]]-Tabla24[[#This Row],[Haber ]]</f>
        <v>178545</v>
      </c>
      <c r="M5" s="22"/>
      <c r="N5" s="22" t="s">
        <v>265</v>
      </c>
      <c r="O5" s="22"/>
      <c r="P5" s="22" t="s">
        <v>265</v>
      </c>
    </row>
    <row r="6" spans="1:32" x14ac:dyDescent="0.25">
      <c r="A6" t="s">
        <v>1526</v>
      </c>
      <c r="B6" s="72">
        <v>44438</v>
      </c>
      <c r="C6" s="73" t="s">
        <v>2275</v>
      </c>
      <c r="D6" s="9">
        <v>92990</v>
      </c>
      <c r="E6" s="9">
        <v>10300.5</v>
      </c>
      <c r="F6" s="99">
        <f>+Tabla24[[#This Row],[Prendas]]+Tabla24[[#This Row],[Iva]]</f>
        <v>103290.5</v>
      </c>
      <c r="G6" s="9">
        <v>89342</v>
      </c>
      <c r="H6" s="75">
        <v>0</v>
      </c>
      <c r="I6" s="9">
        <f t="shared" si="0"/>
        <v>333014.3</v>
      </c>
      <c r="J6" s="170"/>
      <c r="K6" s="171">
        <f>+Tabla24[[#This Row],[Debe]]-Tabla24[[#This Row],[Haber ]]</f>
        <v>89342</v>
      </c>
      <c r="L6" s="4">
        <f>+Tabla24[[#This Row],[Total Factura]]-Tabla24[[#This Row],[Haber ]]</f>
        <v>103290.5</v>
      </c>
      <c r="M6" s="23" t="s">
        <v>266</v>
      </c>
      <c r="N6" s="22" t="s">
        <v>267</v>
      </c>
      <c r="O6" s="23" t="s">
        <v>266</v>
      </c>
      <c r="P6" s="22" t="s">
        <v>269</v>
      </c>
    </row>
    <row r="7" spans="1:32" x14ac:dyDescent="0.25">
      <c r="A7" s="113" t="s">
        <v>1463</v>
      </c>
      <c r="B7" s="72">
        <v>44442</v>
      </c>
      <c r="C7" s="73" t="s">
        <v>2290</v>
      </c>
      <c r="D7" s="9">
        <v>0</v>
      </c>
      <c r="E7" s="9">
        <v>0</v>
      </c>
      <c r="F7" s="99">
        <f>+Tabla24[[#This Row],[Prendas]]+Tabla24[[#This Row],[Iva]]</f>
        <v>0</v>
      </c>
      <c r="G7" s="9">
        <v>0</v>
      </c>
      <c r="H7" s="75">
        <v>1458</v>
      </c>
      <c r="I7" s="9">
        <f t="shared" si="0"/>
        <v>331556.3</v>
      </c>
      <c r="J7" s="170"/>
      <c r="K7" s="171">
        <f>+Tabla24[[#This Row],[Debe]]-Tabla24[[#This Row],[Haber ]]</f>
        <v>-1458</v>
      </c>
      <c r="L7" s="4">
        <f>+Tabla24[[#This Row],[Total Factura]]-Tabla24[[#This Row],[Haber ]]</f>
        <v>-1458</v>
      </c>
      <c r="M7" s="23"/>
      <c r="N7" s="22" t="s">
        <v>268</v>
      </c>
      <c r="O7" s="23"/>
      <c r="P7" s="22" t="s">
        <v>270</v>
      </c>
    </row>
    <row r="8" spans="1:32" x14ac:dyDescent="0.25">
      <c r="A8" s="113" t="s">
        <v>1463</v>
      </c>
      <c r="B8" s="29">
        <v>44442</v>
      </c>
      <c r="C8" s="73" t="s">
        <v>2291</v>
      </c>
      <c r="D8" s="4">
        <v>0</v>
      </c>
      <c r="E8" s="4">
        <v>0</v>
      </c>
      <c r="F8" s="99">
        <v>0</v>
      </c>
      <c r="G8" s="100">
        <v>0</v>
      </c>
      <c r="H8" s="9">
        <f>65040.09+9800+10076+13500+26700+50000</f>
        <v>175116.09</v>
      </c>
      <c r="I8" s="9">
        <f t="shared" si="0"/>
        <v>156440.21</v>
      </c>
      <c r="J8" s="170"/>
      <c r="K8" s="171">
        <f>+Tabla24[[#This Row],[Debe]]-Tabla24[[#This Row],[Haber ]]</f>
        <v>-175116.09</v>
      </c>
      <c r="L8" s="4">
        <f>+Tabla24[[#This Row],[Total Factura]]-Tabla24[[#This Row],[Haber ]]</f>
        <v>-175116.09</v>
      </c>
      <c r="M8" s="23" t="s">
        <v>266</v>
      </c>
      <c r="N8" s="22" t="s">
        <v>269</v>
      </c>
      <c r="O8" s="23" t="s">
        <v>271</v>
      </c>
      <c r="P8" s="22" t="s">
        <v>272</v>
      </c>
    </row>
    <row r="9" spans="1:32" x14ac:dyDescent="0.25">
      <c r="A9" s="113" t="s">
        <v>1463</v>
      </c>
      <c r="B9" s="29">
        <v>44442</v>
      </c>
      <c r="C9" s="73" t="s">
        <v>2292</v>
      </c>
      <c r="D9" s="9">
        <v>0</v>
      </c>
      <c r="E9" s="9">
        <v>0</v>
      </c>
      <c r="F9" s="25">
        <v>0</v>
      </c>
      <c r="G9" s="9">
        <v>0</v>
      </c>
      <c r="H9" s="9">
        <v>3420</v>
      </c>
      <c r="I9" s="9">
        <f t="shared" si="0"/>
        <v>153020.21</v>
      </c>
      <c r="J9" s="170"/>
      <c r="K9" s="171">
        <f>+Tabla24[[#This Row],[Debe]]-Tabla24[[#This Row],[Haber ]]</f>
        <v>-3420</v>
      </c>
      <c r="L9" s="4">
        <f>+Tabla24[[#This Row],[Total Factura]]-Tabla24[[#This Row],[Haber ]]</f>
        <v>-3420</v>
      </c>
      <c r="M9" s="23"/>
      <c r="N9" s="22" t="s">
        <v>270</v>
      </c>
      <c r="O9" s="22"/>
      <c r="P9" s="22" t="s">
        <v>273</v>
      </c>
    </row>
    <row r="10" spans="1:32" x14ac:dyDescent="0.25">
      <c r="A10" s="243" t="s">
        <v>2297</v>
      </c>
      <c r="B10" s="29">
        <v>44443</v>
      </c>
      <c r="C10" s="17" t="s">
        <v>2298</v>
      </c>
      <c r="D10" s="9">
        <v>229310</v>
      </c>
      <c r="E10" s="9">
        <v>0</v>
      </c>
      <c r="F10" s="99">
        <f>+Tabla24[[#This Row],[Prendas]]+Tabla24[[#This Row],[Iva]]</f>
        <v>229310</v>
      </c>
      <c r="G10" s="9">
        <v>194913.5</v>
      </c>
      <c r="H10" s="9">
        <v>0</v>
      </c>
      <c r="I10" s="9">
        <f t="shared" si="0"/>
        <v>347933.70999999996</v>
      </c>
      <c r="J10" s="170"/>
      <c r="K10" s="171">
        <f>+Tabla24[[#This Row],[Debe]]-Tabla24[[#This Row],[Haber ]]</f>
        <v>194913.5</v>
      </c>
      <c r="L10" s="4">
        <f>+Tabla24[[#This Row],[Total Factura]]-Tabla24[[#This Row],[Haber ]]</f>
        <v>229310</v>
      </c>
      <c r="M10" s="23" t="s">
        <v>271</v>
      </c>
      <c r="N10" s="22" t="s">
        <v>272</v>
      </c>
      <c r="O10" s="22"/>
      <c r="P10" s="22"/>
    </row>
    <row r="11" spans="1:32" x14ac:dyDescent="0.25">
      <c r="A11" s="113" t="s">
        <v>1463</v>
      </c>
      <c r="B11" s="29">
        <v>44443</v>
      </c>
      <c r="C11" s="17" t="s">
        <v>2300</v>
      </c>
      <c r="D11" s="9">
        <v>58118</v>
      </c>
      <c r="E11" s="9">
        <v>0</v>
      </c>
      <c r="F11" s="99">
        <f>+Tabla24[[#This Row],[Prendas]]+Tabla24[[#This Row],[Iva]]</f>
        <v>58118</v>
      </c>
      <c r="G11" s="9">
        <v>52306.2</v>
      </c>
      <c r="H11" s="9">
        <v>0</v>
      </c>
      <c r="I11" s="9">
        <f t="shared" si="0"/>
        <v>400239.91</v>
      </c>
      <c r="J11" s="170"/>
      <c r="K11" s="171">
        <f>+Tabla24[[#This Row],[Debe]]-Tabla24[[#This Row],[Haber ]]</f>
        <v>52306.2</v>
      </c>
      <c r="L11" s="4">
        <f>+Tabla24[[#This Row],[Total Factura]]-Tabla24[[#This Row],[Haber ]]</f>
        <v>58118</v>
      </c>
      <c r="M11" s="22"/>
      <c r="N11" s="22" t="s">
        <v>273</v>
      </c>
      <c r="O11" s="22"/>
      <c r="P11" s="22"/>
    </row>
    <row r="12" spans="1:32" x14ac:dyDescent="0.25">
      <c r="A12" s="113" t="s">
        <v>1463</v>
      </c>
      <c r="B12" s="29">
        <v>44468</v>
      </c>
      <c r="C12" s="17" t="s">
        <v>2347</v>
      </c>
      <c r="D12" s="9">
        <v>0</v>
      </c>
      <c r="E12" s="9">
        <v>0</v>
      </c>
      <c r="F12" s="25">
        <v>0</v>
      </c>
      <c r="G12" s="9">
        <v>0</v>
      </c>
      <c r="H12" s="9">
        <v>1275.75</v>
      </c>
      <c r="I12" s="9">
        <f t="shared" si="0"/>
        <v>398964.16</v>
      </c>
      <c r="J12" s="170"/>
      <c r="K12" s="171">
        <f>+Tabla24[[#This Row],[Debe]]-Tabla24[[#This Row],[Haber ]]</f>
        <v>-1275.75</v>
      </c>
      <c r="L12" s="4">
        <f>+Tabla24[[#This Row],[Total Factura]]-Tabla24[[#This Row],[Haber ]]</f>
        <v>-1275.75</v>
      </c>
      <c r="V12" s="111" t="s">
        <v>1542</v>
      </c>
      <c r="W12" t="s">
        <v>2095</v>
      </c>
      <c r="Z12" s="111" t="s">
        <v>1542</v>
      </c>
    </row>
    <row r="13" spans="1:32" x14ac:dyDescent="0.25">
      <c r="A13" s="113" t="s">
        <v>1463</v>
      </c>
      <c r="B13" s="29">
        <v>44468</v>
      </c>
      <c r="C13" s="17" t="s">
        <v>2348</v>
      </c>
      <c r="D13" s="9">
        <v>0</v>
      </c>
      <c r="E13" s="9">
        <v>0</v>
      </c>
      <c r="F13" s="25">
        <v>0</v>
      </c>
      <c r="G13" s="9">
        <v>0</v>
      </c>
      <c r="H13" s="9">
        <v>55279</v>
      </c>
      <c r="I13" s="9">
        <f t="shared" si="0"/>
        <v>343685.16</v>
      </c>
      <c r="J13" s="170"/>
      <c r="K13" s="171">
        <f>+Tabla24[[#This Row],[Debe]]-Tabla24[[#This Row],[Haber ]]</f>
        <v>-55279</v>
      </c>
      <c r="L13" s="4">
        <f>+Tabla24[[#This Row],[Total Factura]]-Tabla24[[#This Row],[Haber ]]</f>
        <v>-55279</v>
      </c>
      <c r="O13" s="15">
        <v>70600</v>
      </c>
      <c r="R13" s="14">
        <v>54510</v>
      </c>
      <c r="V13" s="112" t="s">
        <v>1526</v>
      </c>
      <c r="W13" s="125">
        <v>18489.5</v>
      </c>
      <c r="Z13" s="112" t="s">
        <v>1535</v>
      </c>
    </row>
    <row r="14" spans="1:32" x14ac:dyDescent="0.25">
      <c r="A14" s="113" t="s">
        <v>1463</v>
      </c>
      <c r="B14" s="154">
        <v>44466</v>
      </c>
      <c r="C14" s="155" t="s">
        <v>2349</v>
      </c>
      <c r="D14" s="100">
        <v>49059</v>
      </c>
      <c r="E14" s="100">
        <v>5909.4</v>
      </c>
      <c r="F14" s="99">
        <f>+Tabla24[[#This Row],[Prendas]]+Tabla24[[#This Row],[Iva]]</f>
        <v>54968.4</v>
      </c>
      <c r="G14" s="100">
        <v>50062.5</v>
      </c>
      <c r="H14" s="100">
        <v>0</v>
      </c>
      <c r="I14" s="9">
        <f t="shared" si="0"/>
        <v>393747.66</v>
      </c>
      <c r="J14" s="170"/>
      <c r="K14" s="171">
        <f>+Tabla24[[#This Row],[Debe]]-Tabla24[[#This Row],[Haber ]]</f>
        <v>50062.5</v>
      </c>
      <c r="L14" s="4">
        <f>+Tabla24[[#This Row],[Total Factura]]-Tabla24[[#This Row],[Haber ]]</f>
        <v>54968.4</v>
      </c>
      <c r="N14" s="40">
        <v>0.15</v>
      </c>
      <c r="O14" s="15">
        <f>O13*N14</f>
        <v>10590</v>
      </c>
      <c r="Q14" s="52">
        <v>0.1</v>
      </c>
      <c r="R14" s="15">
        <f>R13*Q14</f>
        <v>5451</v>
      </c>
      <c r="V14" s="174" t="s">
        <v>1619</v>
      </c>
      <c r="W14" s="125">
        <v>60974</v>
      </c>
      <c r="Z14" s="174" t="s">
        <v>876</v>
      </c>
    </row>
    <row r="15" spans="1:32" x14ac:dyDescent="0.25">
      <c r="A15" s="145" t="s">
        <v>1446</v>
      </c>
      <c r="B15" s="29">
        <v>44470</v>
      </c>
      <c r="C15" s="17" t="s">
        <v>2377</v>
      </c>
      <c r="D15" s="9">
        <v>1220</v>
      </c>
      <c r="E15" s="9">
        <v>0</v>
      </c>
      <c r="F15" s="25">
        <f>+Tabla24[[#This Row],[Prendas]]</f>
        <v>1220</v>
      </c>
      <c r="G15" s="9">
        <v>1037</v>
      </c>
      <c r="H15" s="9">
        <v>0</v>
      </c>
      <c r="I15" s="9">
        <f t="shared" si="0"/>
        <v>394784.66</v>
      </c>
      <c r="J15" s="170"/>
      <c r="K15" s="171">
        <f>+Tabla24[[#This Row],[Debe]]-Tabla24[[#This Row],[Haber ]]</f>
        <v>1037</v>
      </c>
      <c r="L15" s="4">
        <f>+Tabla24[[#This Row],[Total Factura]]-Tabla24[[#This Row],[Haber ]]</f>
        <v>1220</v>
      </c>
      <c r="O15" s="15">
        <f>O13-O14</f>
        <v>60010</v>
      </c>
      <c r="R15" s="15">
        <f>R13-R14</f>
        <v>49059</v>
      </c>
      <c r="V15" s="174" t="s">
        <v>2025</v>
      </c>
      <c r="W15" s="125">
        <v>-22968</v>
      </c>
      <c r="Z15" s="174" t="s">
        <v>1840</v>
      </c>
    </row>
    <row r="16" spans="1:32" x14ac:dyDescent="0.25">
      <c r="A16" s="193" t="s">
        <v>1535</v>
      </c>
      <c r="B16" s="29">
        <v>44473</v>
      </c>
      <c r="C16" s="17" t="s">
        <v>2382</v>
      </c>
      <c r="D16" s="9">
        <v>34680</v>
      </c>
      <c r="E16" s="9">
        <v>0</v>
      </c>
      <c r="F16" s="25">
        <f>+Tabla24[[#This Row],[Prendas]]+Tabla24[[#This Row],[Iva]]</f>
        <v>34680</v>
      </c>
      <c r="G16" s="9">
        <v>29478</v>
      </c>
      <c r="H16" s="9">
        <v>0</v>
      </c>
      <c r="I16" s="9">
        <f t="shared" si="0"/>
        <v>424262.66</v>
      </c>
      <c r="J16" s="170"/>
      <c r="K16" s="171">
        <f>+Tabla24[[#This Row],[Debe]]-Tabla24[[#This Row],[Haber ]]</f>
        <v>29478</v>
      </c>
      <c r="L16" s="4">
        <f>+Tabla24[[#This Row],[Total Factura]]-Tabla24[[#This Row],[Haber ]]</f>
        <v>34680</v>
      </c>
      <c r="N16" t="s">
        <v>731</v>
      </c>
      <c r="O16" s="15"/>
      <c r="Q16" s="52">
        <v>0.1</v>
      </c>
      <c r="R16" s="15">
        <f>R15*Q16</f>
        <v>4905.9000000000005</v>
      </c>
      <c r="V16" s="174" t="s">
        <v>2119</v>
      </c>
      <c r="W16" s="125">
        <v>-22968</v>
      </c>
      <c r="Z16" s="112" t="s">
        <v>1526</v>
      </c>
    </row>
    <row r="17" spans="1:26" x14ac:dyDescent="0.25">
      <c r="A17" s="129" t="s">
        <v>1524</v>
      </c>
      <c r="B17" s="29">
        <v>44474</v>
      </c>
      <c r="C17" s="17" t="s">
        <v>2384</v>
      </c>
      <c r="D17" s="9">
        <v>30600</v>
      </c>
      <c r="E17" s="9">
        <v>0</v>
      </c>
      <c r="F17" s="25">
        <f>+Tabla24[[#This Row],[Prendas]]</f>
        <v>30600</v>
      </c>
      <c r="G17" s="9">
        <v>26010</v>
      </c>
      <c r="H17" s="9">
        <v>0</v>
      </c>
      <c r="I17" s="9">
        <f t="shared" si="0"/>
        <v>450272.66</v>
      </c>
      <c r="J17" s="170"/>
      <c r="K17" s="171">
        <f>+Tabla24[[#This Row],[Debe]]-Tabla24[[#This Row],[Haber ]]</f>
        <v>26010</v>
      </c>
      <c r="L17" s="4">
        <f>+Tabla24[[#This Row],[Total Factura]]-Tabla24[[#This Row],[Haber ]]</f>
        <v>30600</v>
      </c>
      <c r="O17" s="15">
        <f>O15+O16</f>
        <v>60010</v>
      </c>
      <c r="R17" s="15">
        <f>R15-R16</f>
        <v>44153.1</v>
      </c>
      <c r="V17" s="174" t="s">
        <v>2228</v>
      </c>
      <c r="W17" s="125">
        <v>3451.5</v>
      </c>
      <c r="Z17" s="174" t="s">
        <v>2025</v>
      </c>
    </row>
    <row r="18" spans="1:26" x14ac:dyDescent="0.25">
      <c r="A18" s="44"/>
      <c r="B18" s="29" t="s">
        <v>2399</v>
      </c>
      <c r="C18" s="17" t="s">
        <v>2398</v>
      </c>
      <c r="D18" s="9">
        <v>0</v>
      </c>
      <c r="E18" s="9">
        <v>0</v>
      </c>
      <c r="F18" s="25">
        <v>0</v>
      </c>
      <c r="G18" s="9">
        <v>0</v>
      </c>
      <c r="H18" s="9">
        <v>23816.71</v>
      </c>
      <c r="I18" s="9">
        <f t="shared" si="0"/>
        <v>426455.94999999995</v>
      </c>
      <c r="J18" s="170"/>
      <c r="K18" s="171">
        <f>+Tabla24[[#This Row],[Debe]]-Tabla24[[#This Row],[Haber ]]</f>
        <v>-23816.71</v>
      </c>
      <c r="L18" s="4">
        <f>+Tabla24[[#This Row],[Total Factura]]-Tabla24[[#This Row],[Haber ]]</f>
        <v>-23816.71</v>
      </c>
      <c r="Q18" t="s">
        <v>731</v>
      </c>
      <c r="R18" s="14">
        <v>5909.4</v>
      </c>
      <c r="S18" s="14">
        <f>+R18+R15</f>
        <v>54968.4</v>
      </c>
      <c r="V18" s="174" t="s">
        <v>2299</v>
      </c>
      <c r="W18" s="125">
        <v>0</v>
      </c>
      <c r="Z18" s="174" t="s">
        <v>1619</v>
      </c>
    </row>
    <row r="19" spans="1:26" x14ac:dyDescent="0.25">
      <c r="A19" s="243" t="s">
        <v>2297</v>
      </c>
      <c r="B19" s="29">
        <v>44476</v>
      </c>
      <c r="C19" s="17" t="s">
        <v>2400</v>
      </c>
      <c r="D19" s="9">
        <v>0</v>
      </c>
      <c r="E19" s="9">
        <v>0</v>
      </c>
      <c r="F19" s="25">
        <v>0</v>
      </c>
      <c r="G19" s="9">
        <v>0</v>
      </c>
      <c r="H19" s="9">
        <v>1402.5</v>
      </c>
      <c r="I19" s="9">
        <f t="shared" si="0"/>
        <v>425053.44999999995</v>
      </c>
      <c r="J19" s="170"/>
      <c r="K19" s="171">
        <f>+Tabla24[[#This Row],[Debe]]-Tabla24[[#This Row],[Haber ]]</f>
        <v>-1402.5</v>
      </c>
      <c r="L19" s="4">
        <f>+Tabla24[[#This Row],[Total Factura]]-Tabla24[[#This Row],[Haber ]]</f>
        <v>-1402.5</v>
      </c>
      <c r="N19" s="15"/>
      <c r="O19" s="14"/>
      <c r="R19" s="15">
        <f>R17+R18</f>
        <v>50062.5</v>
      </c>
      <c r="V19" s="112" t="s">
        <v>1524</v>
      </c>
      <c r="W19" s="125">
        <v>0</v>
      </c>
      <c r="Z19" s="174" t="s">
        <v>2119</v>
      </c>
    </row>
    <row r="20" spans="1:26" x14ac:dyDescent="0.25">
      <c r="A20" s="243" t="s">
        <v>2297</v>
      </c>
      <c r="B20" s="29">
        <v>44476</v>
      </c>
      <c r="C20" s="17" t="s">
        <v>2405</v>
      </c>
      <c r="D20" s="9">
        <v>70600</v>
      </c>
      <c r="E20" s="9">
        <v>0</v>
      </c>
      <c r="F20" s="25">
        <f>+Tabla24[[#This Row],[Prendas]]</f>
        <v>70600</v>
      </c>
      <c r="G20" s="9">
        <v>60010</v>
      </c>
      <c r="H20" s="9">
        <v>0</v>
      </c>
      <c r="I20" s="9">
        <f t="shared" si="0"/>
        <v>485063.44999999995</v>
      </c>
      <c r="J20" s="170"/>
      <c r="K20" s="171">
        <f>+Tabla24[[#This Row],[Debe]]-Tabla24[[#This Row],[Haber ]]</f>
        <v>60010</v>
      </c>
      <c r="L20" s="4">
        <f>+Tabla24[[#This Row],[Total Factura]]-Tabla24[[#This Row],[Haber ]]</f>
        <v>70600</v>
      </c>
      <c r="N20" s="15"/>
      <c r="V20" s="112" t="s">
        <v>1540</v>
      </c>
      <c r="W20" s="125">
        <v>27550</v>
      </c>
      <c r="Z20" s="174" t="s">
        <v>2228</v>
      </c>
    </row>
    <row r="21" spans="1:26" x14ac:dyDescent="0.25">
      <c r="A21" s="145" t="s">
        <v>1446</v>
      </c>
      <c r="B21" s="29">
        <v>44481</v>
      </c>
      <c r="C21" s="17" t="s">
        <v>2410</v>
      </c>
      <c r="D21" s="9">
        <v>0</v>
      </c>
      <c r="E21" s="9">
        <v>0</v>
      </c>
      <c r="F21" s="25">
        <v>0</v>
      </c>
      <c r="G21" s="9">
        <v>0</v>
      </c>
      <c r="H21" s="9">
        <v>33947.589999999997</v>
      </c>
      <c r="I21" s="9">
        <f t="shared" si="0"/>
        <v>451115.86</v>
      </c>
      <c r="J21" s="170"/>
      <c r="K21" s="171">
        <f>+Tabla24[[#This Row],[Debe]]-Tabla24[[#This Row],[Haber ]]</f>
        <v>-33947.589999999997</v>
      </c>
      <c r="L21" s="4">
        <f>+Tabla24[[#This Row],[Total Factura]]-Tabla24[[#This Row],[Haber ]]</f>
        <v>-33947.589999999997</v>
      </c>
      <c r="N21" s="15"/>
      <c r="V21" s="174" t="s">
        <v>876</v>
      </c>
      <c r="W21" s="125">
        <v>-85591.4</v>
      </c>
      <c r="Z21" s="174" t="s">
        <v>2299</v>
      </c>
    </row>
    <row r="22" spans="1:26" x14ac:dyDescent="0.25">
      <c r="A22" s="193" t="s">
        <v>1535</v>
      </c>
      <c r="B22" s="29">
        <v>44487</v>
      </c>
      <c r="C22" s="17" t="s">
        <v>876</v>
      </c>
      <c r="D22" s="9">
        <v>0</v>
      </c>
      <c r="E22" s="9">
        <v>0</v>
      </c>
      <c r="F22" s="25">
        <v>0</v>
      </c>
      <c r="G22" s="9">
        <v>0</v>
      </c>
      <c r="H22" s="9">
        <v>10000</v>
      </c>
      <c r="I22" s="9">
        <f t="shared" si="0"/>
        <v>441115.86</v>
      </c>
      <c r="J22" s="170"/>
      <c r="K22" s="171">
        <f>+Tabla24[[#This Row],[Debe]]-Tabla24[[#This Row],[Haber ]]</f>
        <v>-10000</v>
      </c>
      <c r="L22" s="4">
        <f>+Tabla24[[#This Row],[Total Factura]]-Tabla24[[#This Row],[Haber ]]</f>
        <v>-10000</v>
      </c>
      <c r="N22" s="15"/>
      <c r="V22" s="174" t="s">
        <v>1709</v>
      </c>
      <c r="W22" s="125">
        <v>87591.4</v>
      </c>
      <c r="Z22" s="112" t="s">
        <v>1524</v>
      </c>
    </row>
    <row r="23" spans="1:26" x14ac:dyDescent="0.25">
      <c r="A23" s="195"/>
      <c r="C23" s="17"/>
      <c r="I23" s="9">
        <f>I22+G23-H23</f>
        <v>441115.86</v>
      </c>
      <c r="J23" s="170"/>
      <c r="K23" s="171">
        <f>+Tabla24[[#This Row],[Debe]]-Tabla24[[#This Row],[Haber ]]</f>
        <v>0</v>
      </c>
      <c r="L23" s="4">
        <f>+Tabla24[[#This Row],[Total Factura]]-Tabla24[[#This Row],[Haber ]]</f>
        <v>0</v>
      </c>
      <c r="N23" s="15"/>
      <c r="R23">
        <v>35820</v>
      </c>
      <c r="V23" s="174" t="s">
        <v>1946</v>
      </c>
      <c r="W23" s="125">
        <v>25550</v>
      </c>
      <c r="Z23" s="174" t="s">
        <v>1587</v>
      </c>
    </row>
    <row r="24" spans="1:26" x14ac:dyDescent="0.25">
      <c r="C24" s="17"/>
      <c r="I24" s="9">
        <f t="shared" si="0"/>
        <v>441115.86</v>
      </c>
      <c r="J24" s="170"/>
      <c r="K24" s="171">
        <f>+Tabla24[[#This Row],[Debe]]-Tabla24[[#This Row],[Haber ]]</f>
        <v>0</v>
      </c>
      <c r="L24" s="4">
        <f>+Tabla24[[#This Row],[Total Factura]]-Tabla24[[#This Row],[Haber ]]</f>
        <v>0</v>
      </c>
      <c r="M24" s="14"/>
      <c r="N24" s="15"/>
      <c r="R24">
        <f>+R23*0.1</f>
        <v>3582</v>
      </c>
      <c r="V24" s="112" t="s">
        <v>1536</v>
      </c>
      <c r="W24" s="125">
        <v>1349.1999999999971</v>
      </c>
      <c r="Z24" s="174" t="s">
        <v>1631</v>
      </c>
    </row>
    <row r="25" spans="1:26" x14ac:dyDescent="0.25">
      <c r="A25" s="167"/>
      <c r="C25" s="17"/>
      <c r="I25" s="9">
        <f t="shared" si="0"/>
        <v>441115.86</v>
      </c>
      <c r="J25" s="170"/>
      <c r="K25" s="171">
        <f>+Tabla24[[#This Row],[Debe]]-Tabla24[[#This Row],[Haber ]]</f>
        <v>0</v>
      </c>
      <c r="L25" s="4">
        <f>+Tabla24[[#This Row],[Total Factura]]-Tabla24[[#This Row],[Haber ]]</f>
        <v>0</v>
      </c>
      <c r="R25">
        <f>+R23-R24</f>
        <v>32238</v>
      </c>
      <c r="V25" s="174" t="s">
        <v>1599</v>
      </c>
      <c r="W25" s="125">
        <v>94525.2</v>
      </c>
      <c r="Z25" s="112" t="s">
        <v>1540</v>
      </c>
    </row>
    <row r="26" spans="1:26" x14ac:dyDescent="0.25">
      <c r="A26" s="153"/>
      <c r="C26" s="17"/>
      <c r="I26" s="9">
        <f t="shared" si="0"/>
        <v>441115.86</v>
      </c>
      <c r="J26" s="170"/>
      <c r="K26" s="171">
        <f>+Tabla24[[#This Row],[Debe]]-Tabla24[[#This Row],[Haber ]]</f>
        <v>0</v>
      </c>
      <c r="L26" s="4">
        <f>+Tabla24[[#This Row],[Total Factura]]-Tabla24[[#This Row],[Haber ]]</f>
        <v>0</v>
      </c>
      <c r="V26" s="174" t="s">
        <v>876</v>
      </c>
      <c r="W26" s="125">
        <v>-93290</v>
      </c>
      <c r="Z26" s="174" t="s">
        <v>876</v>
      </c>
    </row>
    <row r="27" spans="1:26" x14ac:dyDescent="0.25">
      <c r="A27" s="167"/>
      <c r="C27" s="17"/>
      <c r="I27" s="9">
        <f t="shared" si="0"/>
        <v>441115.86</v>
      </c>
      <c r="J27" s="170"/>
      <c r="K27" s="171">
        <f>+Tabla24[[#This Row],[Debe]]-Tabla24[[#This Row],[Haber ]]</f>
        <v>0</v>
      </c>
      <c r="L27" s="4">
        <f>+Tabla24[[#This Row],[Total Factura]]-Tabla24[[#This Row],[Haber ]]</f>
        <v>0</v>
      </c>
      <c r="V27" s="174" t="s">
        <v>1600</v>
      </c>
      <c r="W27" s="125">
        <v>114</v>
      </c>
      <c r="Z27" s="174" t="s">
        <v>1946</v>
      </c>
    </row>
    <row r="28" spans="1:26" x14ac:dyDescent="0.25">
      <c r="A28" s="144"/>
      <c r="C28" s="17"/>
      <c r="I28" s="9">
        <f t="shared" si="0"/>
        <v>441115.86</v>
      </c>
      <c r="J28" s="170"/>
      <c r="K28" s="171">
        <f>+Tabla24[[#This Row],[Debe]]-Tabla24[[#This Row],[Haber ]]</f>
        <v>0</v>
      </c>
      <c r="L28" s="4">
        <f>+Tabla24[[#This Row],[Total Factura]]-Tabla24[[#This Row],[Haber ]]</f>
        <v>0</v>
      </c>
      <c r="V28" s="112" t="s">
        <v>1531</v>
      </c>
      <c r="W28" s="125">
        <v>0.29999999998835847</v>
      </c>
      <c r="Z28" s="174" t="s">
        <v>1709</v>
      </c>
    </row>
    <row r="29" spans="1:26" x14ac:dyDescent="0.25">
      <c r="A29" s="194"/>
      <c r="C29" s="17"/>
      <c r="I29" s="9">
        <f t="shared" si="0"/>
        <v>441115.86</v>
      </c>
      <c r="J29" s="170"/>
      <c r="K29" s="171">
        <f>+Tabla24[[#This Row],[Debe]]-Tabla24[[#This Row],[Haber ]]</f>
        <v>0</v>
      </c>
      <c r="L29" s="4">
        <f>+Tabla24[[#This Row],[Total Factura]]-Tabla24[[#This Row],[Haber ]]</f>
        <v>0</v>
      </c>
      <c r="V29" s="112" t="s">
        <v>1538</v>
      </c>
      <c r="W29" s="125">
        <v>5773.5</v>
      </c>
      <c r="Z29" s="112" t="s">
        <v>1536</v>
      </c>
    </row>
    <row r="30" spans="1:26" x14ac:dyDescent="0.25">
      <c r="A30" s="136"/>
      <c r="C30" s="17"/>
      <c r="I30" s="9">
        <f t="shared" si="0"/>
        <v>441115.86</v>
      </c>
      <c r="J30" s="170"/>
      <c r="K30" s="171">
        <f>+Tabla24[[#This Row],[Debe]]-Tabla24[[#This Row],[Haber ]]</f>
        <v>0</v>
      </c>
      <c r="L30" s="4">
        <f>+Tabla24[[#This Row],[Total Factura]]-Tabla24[[#This Row],[Haber ]]</f>
        <v>0</v>
      </c>
      <c r="V30" s="174" t="s">
        <v>1731</v>
      </c>
      <c r="W30" s="125">
        <v>132270</v>
      </c>
      <c r="Z30" s="174" t="s">
        <v>1599</v>
      </c>
    </row>
    <row r="31" spans="1:26" x14ac:dyDescent="0.25">
      <c r="A31" s="113"/>
      <c r="C31" s="17"/>
      <c r="I31" s="9">
        <f t="shared" si="0"/>
        <v>441115.86</v>
      </c>
      <c r="J31" s="170"/>
      <c r="K31" s="171">
        <f>+Tabla24[[#This Row],[Debe]]-Tabla24[[#This Row],[Haber ]]</f>
        <v>0</v>
      </c>
      <c r="L31" s="4">
        <f>+Tabla24[[#This Row],[Total Factura]]-Tabla24[[#This Row],[Haber ]]</f>
        <v>0</v>
      </c>
      <c r="V31" s="174" t="s">
        <v>1736</v>
      </c>
      <c r="W31" s="125">
        <v>-83509</v>
      </c>
      <c r="Z31" s="174" t="s">
        <v>876</v>
      </c>
    </row>
    <row r="32" spans="1:26" x14ac:dyDescent="0.25">
      <c r="A32" s="142"/>
      <c r="C32" s="17"/>
      <c r="I32" s="9">
        <f t="shared" si="0"/>
        <v>441115.86</v>
      </c>
      <c r="J32" s="170"/>
      <c r="K32" s="171">
        <f>+Tabla24[[#This Row],[Debe]]-Tabla24[[#This Row],[Haber ]]</f>
        <v>0</v>
      </c>
      <c r="L32" s="4">
        <f>+Tabla24[[#This Row],[Total Factura]]-Tabla24[[#This Row],[Haber ]]</f>
        <v>0</v>
      </c>
      <c r="V32" s="174" t="s">
        <v>1797</v>
      </c>
      <c r="W32" s="125">
        <v>-50000</v>
      </c>
      <c r="Z32" s="174" t="s">
        <v>1600</v>
      </c>
    </row>
    <row r="33" spans="1:26" x14ac:dyDescent="0.25">
      <c r="A33" s="142"/>
      <c r="C33" s="17"/>
      <c r="I33" s="9">
        <f t="shared" si="0"/>
        <v>441115.86</v>
      </c>
      <c r="J33" s="170"/>
      <c r="K33" s="171">
        <f>+Tabla24[[#This Row],[Debe]]-Tabla24[[#This Row],[Haber ]]</f>
        <v>0</v>
      </c>
      <c r="L33" s="4">
        <f>+Tabla24[[#This Row],[Total Factura]]-Tabla24[[#This Row],[Haber ]]</f>
        <v>0</v>
      </c>
      <c r="V33" s="174" t="s">
        <v>1990</v>
      </c>
      <c r="W33" s="125">
        <v>24310</v>
      </c>
      <c r="Z33" s="112" t="s">
        <v>1531</v>
      </c>
    </row>
    <row r="34" spans="1:26" x14ac:dyDescent="0.25">
      <c r="A34" s="142"/>
      <c r="C34" s="17"/>
      <c r="I34" s="9">
        <f t="shared" si="0"/>
        <v>441115.86</v>
      </c>
      <c r="J34" s="170"/>
      <c r="K34" s="171">
        <f>+Tabla24[[#This Row],[Debe]]-Tabla24[[#This Row],[Haber ]]</f>
        <v>0</v>
      </c>
      <c r="L34" s="4">
        <f>+Tabla24[[#This Row],[Total Factura]]-Tabla24[[#This Row],[Haber ]]</f>
        <v>0</v>
      </c>
      <c r="V34" s="174" t="s">
        <v>2024</v>
      </c>
      <c r="W34" s="125">
        <v>-17297.5</v>
      </c>
      <c r="Z34" s="174" t="s">
        <v>876</v>
      </c>
    </row>
    <row r="35" spans="1:26" x14ac:dyDescent="0.25">
      <c r="C35" s="17"/>
      <c r="I35" s="9">
        <f t="shared" si="0"/>
        <v>441115.86</v>
      </c>
      <c r="J35" s="170"/>
      <c r="K35" s="171">
        <f>+Tabla24[[#This Row],[Debe]]-Tabla24[[#This Row],[Haber ]]</f>
        <v>0</v>
      </c>
      <c r="L35" s="4">
        <f>+Tabla24[[#This Row],[Total Factura]]-Tabla24[[#This Row],[Haber ]]</f>
        <v>0</v>
      </c>
      <c r="V35" s="112" t="s">
        <v>1534</v>
      </c>
      <c r="W35" s="125">
        <v>1082.5</v>
      </c>
      <c r="Z35" s="174" t="s">
        <v>1674</v>
      </c>
    </row>
    <row r="36" spans="1:26" x14ac:dyDescent="0.25">
      <c r="A36" s="113"/>
      <c r="C36" s="17"/>
      <c r="I36" s="9">
        <f t="shared" si="0"/>
        <v>441115.86</v>
      </c>
      <c r="J36" s="170"/>
      <c r="K36" s="171">
        <f>+Tabla24[[#This Row],[Debe]]-Tabla24[[#This Row],[Haber ]]</f>
        <v>0</v>
      </c>
      <c r="L36" s="4">
        <f>+Tabla24[[#This Row],[Total Factura]]-Tabla24[[#This Row],[Haber ]]</f>
        <v>0</v>
      </c>
      <c r="V36" s="174" t="s">
        <v>876</v>
      </c>
      <c r="W36" s="125">
        <v>-103800</v>
      </c>
      <c r="Z36" s="112" t="s">
        <v>1538</v>
      </c>
    </row>
    <row r="37" spans="1:26" x14ac:dyDescent="0.25">
      <c r="A37" s="144"/>
      <c r="C37" s="17"/>
      <c r="I37" s="9">
        <f t="shared" si="0"/>
        <v>441115.86</v>
      </c>
      <c r="J37" s="170"/>
      <c r="K37" s="171">
        <f>+Tabla24[[#This Row],[Debe]]-Tabla24[[#This Row],[Haber ]]</f>
        <v>0</v>
      </c>
      <c r="L37" s="4">
        <f>+Tabla24[[#This Row],[Total Factura]]-Tabla24[[#This Row],[Haber ]]</f>
        <v>0</v>
      </c>
      <c r="V37" s="174" t="s">
        <v>1694</v>
      </c>
      <c r="W37" s="125">
        <v>142.5</v>
      </c>
      <c r="Z37" s="174" t="s">
        <v>1797</v>
      </c>
    </row>
    <row r="38" spans="1:26" x14ac:dyDescent="0.25">
      <c r="A38" s="113"/>
      <c r="C38" s="17"/>
      <c r="I38" s="9">
        <f t="shared" si="0"/>
        <v>441115.86</v>
      </c>
      <c r="J38" s="170"/>
      <c r="K38" s="171">
        <f>+Tabla24[[#This Row],[Debe]]-Tabla24[[#This Row],[Haber ]]</f>
        <v>0</v>
      </c>
      <c r="L38" s="4">
        <f>+Tabla24[[#This Row],[Total Factura]]-Tabla24[[#This Row],[Haber ]]</f>
        <v>0</v>
      </c>
      <c r="V38" s="174" t="s">
        <v>1693</v>
      </c>
      <c r="W38" s="125">
        <v>104740</v>
      </c>
      <c r="Z38" s="174" t="s">
        <v>1990</v>
      </c>
    </row>
    <row r="39" spans="1:26" x14ac:dyDescent="0.25">
      <c r="A39" s="136"/>
      <c r="C39" s="17"/>
      <c r="I39" s="9">
        <f t="shared" si="0"/>
        <v>441115.86</v>
      </c>
      <c r="J39" s="170"/>
      <c r="K39" s="171">
        <f>+Tabla24[[#This Row],[Debe]]-Tabla24[[#This Row],[Haber ]]</f>
        <v>0</v>
      </c>
      <c r="L39" s="4">
        <f>+Tabla24[[#This Row],[Total Factura]]-Tabla24[[#This Row],[Haber ]]</f>
        <v>0</v>
      </c>
      <c r="V39" s="112" t="s">
        <v>1527</v>
      </c>
      <c r="W39" s="125">
        <v>20654.199999999997</v>
      </c>
      <c r="Z39" s="174" t="s">
        <v>2024</v>
      </c>
    </row>
    <row r="40" spans="1:26" x14ac:dyDescent="0.25">
      <c r="A40" s="136"/>
      <c r="C40" s="17"/>
      <c r="I40" s="9">
        <f t="shared" si="0"/>
        <v>441115.86</v>
      </c>
      <c r="J40" s="170"/>
      <c r="K40" s="171">
        <f>+Tabla24[[#This Row],[Debe]]-Tabla24[[#This Row],[Haber ]]</f>
        <v>0</v>
      </c>
      <c r="L40" s="4">
        <f>+Tabla24[[#This Row],[Total Factura]]-Tabla24[[#This Row],[Haber ]]</f>
        <v>0</v>
      </c>
      <c r="V40" s="174" t="s">
        <v>1627</v>
      </c>
      <c r="W40" s="125">
        <v>102654.2</v>
      </c>
      <c r="Z40" s="174" t="s">
        <v>1731</v>
      </c>
    </row>
    <row r="41" spans="1:26" x14ac:dyDescent="0.25">
      <c r="A41" s="193"/>
      <c r="C41" s="17"/>
      <c r="I41" s="9">
        <f t="shared" si="0"/>
        <v>441115.86</v>
      </c>
      <c r="J41" s="170"/>
      <c r="K41" s="171">
        <f>+Tabla24[[#This Row],[Debe]]-Tabla24[[#This Row],[Haber ]]</f>
        <v>0</v>
      </c>
      <c r="L41" s="4">
        <f>+Tabla24[[#This Row],[Total Factura]]-Tabla24[[#This Row],[Haber ]]</f>
        <v>0</v>
      </c>
      <c r="V41" s="174" t="s">
        <v>1732</v>
      </c>
      <c r="W41" s="125">
        <v>-82000</v>
      </c>
      <c r="Z41" s="174" t="s">
        <v>1736</v>
      </c>
    </row>
    <row r="42" spans="1:26" x14ac:dyDescent="0.25">
      <c r="A42" s="144"/>
      <c r="C42" s="17"/>
      <c r="I42" s="9">
        <f t="shared" si="0"/>
        <v>441115.86</v>
      </c>
      <c r="J42" s="170"/>
      <c r="K42" s="171">
        <f>+Tabla24[[#This Row],[Debe]]-Tabla24[[#This Row],[Haber ]]</f>
        <v>0</v>
      </c>
      <c r="L42" s="4">
        <f>+Tabla24[[#This Row],[Total Factura]]-Tabla24[[#This Row],[Haber ]]</f>
        <v>0</v>
      </c>
      <c r="V42" s="112" t="s">
        <v>1602</v>
      </c>
      <c r="W42" s="125">
        <v>4369.8000000000029</v>
      </c>
      <c r="Z42" s="112" t="s">
        <v>1534</v>
      </c>
    </row>
    <row r="43" spans="1:26" x14ac:dyDescent="0.25">
      <c r="A43" s="145"/>
      <c r="C43" s="17"/>
      <c r="I43" s="9">
        <f t="shared" si="0"/>
        <v>441115.86</v>
      </c>
      <c r="J43" s="170"/>
      <c r="K43" s="171">
        <f>+Tabla24[[#This Row],[Debe]]-Tabla24[[#This Row],[Haber ]]</f>
        <v>0</v>
      </c>
      <c r="L43" s="4">
        <f>+Tabla24[[#This Row],[Total Factura]]-Tabla24[[#This Row],[Haber ]]</f>
        <v>0</v>
      </c>
      <c r="V43" s="174" t="s">
        <v>876</v>
      </c>
      <c r="W43" s="125">
        <v>-30525</v>
      </c>
      <c r="Z43" s="174" t="s">
        <v>876</v>
      </c>
    </row>
    <row r="44" spans="1:26" x14ac:dyDescent="0.25">
      <c r="A44" s="195"/>
      <c r="C44" s="17"/>
      <c r="I44" s="9">
        <f t="shared" si="0"/>
        <v>441115.86</v>
      </c>
      <c r="J44" s="170"/>
      <c r="K44" s="171">
        <f>+Tabla24[[#This Row],[Debe]]-Tabla24[[#This Row],[Haber ]]</f>
        <v>0</v>
      </c>
      <c r="L44" s="4">
        <f>+Tabla24[[#This Row],[Total Factura]]-Tabla24[[#This Row],[Haber ]]</f>
        <v>0</v>
      </c>
      <c r="V44" s="174" t="s">
        <v>1603</v>
      </c>
      <c r="W44" s="125">
        <v>570</v>
      </c>
      <c r="Z44" s="174" t="s">
        <v>1694</v>
      </c>
    </row>
    <row r="45" spans="1:26" x14ac:dyDescent="0.25">
      <c r="A45" s="144"/>
      <c r="C45" s="17"/>
      <c r="I45" s="9">
        <f t="shared" si="0"/>
        <v>441115.86</v>
      </c>
      <c r="J45" s="170"/>
      <c r="K45" s="171">
        <f>+Tabla24[[#This Row],[Debe]]-Tabla24[[#This Row],[Haber ]]</f>
        <v>0</v>
      </c>
      <c r="L45" s="4">
        <f>+Tabla24[[#This Row],[Total Factura]]-Tabla24[[#This Row],[Haber ]]</f>
        <v>0</v>
      </c>
      <c r="V45" s="174" t="s">
        <v>1601</v>
      </c>
      <c r="W45" s="125">
        <v>34324.800000000003</v>
      </c>
      <c r="Z45" s="174" t="s">
        <v>1693</v>
      </c>
    </row>
    <row r="46" spans="1:26" x14ac:dyDescent="0.25">
      <c r="A46" s="195"/>
      <c r="C46" s="17"/>
      <c r="I46" s="9">
        <f t="shared" si="0"/>
        <v>441115.86</v>
      </c>
      <c r="J46" s="170"/>
      <c r="K46" s="171">
        <f>+Tabla24[[#This Row],[Debe]]-Tabla24[[#This Row],[Haber ]]</f>
        <v>0</v>
      </c>
      <c r="L46" s="4">
        <f>+Tabla24[[#This Row],[Total Factura]]-Tabla24[[#This Row],[Haber ]]</f>
        <v>0</v>
      </c>
      <c r="V46" s="112" t="s">
        <v>1446</v>
      </c>
      <c r="W46" s="125">
        <v>8107</v>
      </c>
      <c r="Z46" s="112" t="s">
        <v>1527</v>
      </c>
    </row>
    <row r="47" spans="1:26" x14ac:dyDescent="0.25">
      <c r="A47" s="113"/>
      <c r="C47" s="17"/>
      <c r="I47" s="9">
        <f t="shared" si="0"/>
        <v>441115.86</v>
      </c>
      <c r="J47" s="170"/>
      <c r="K47" s="171">
        <f>+Tabla24[[#This Row],[Debe]]-Tabla24[[#This Row],[Haber ]]</f>
        <v>0</v>
      </c>
      <c r="L47" s="4">
        <f>+Tabla24[[#This Row],[Total Factura]]-Tabla24[[#This Row],[Haber ]]</f>
        <v>0</v>
      </c>
      <c r="V47" s="174" t="s">
        <v>1597</v>
      </c>
      <c r="W47" s="125">
        <v>1790</v>
      </c>
      <c r="Z47" s="174" t="s">
        <v>1627</v>
      </c>
    </row>
    <row r="48" spans="1:26" x14ac:dyDescent="0.25">
      <c r="A48" s="194"/>
      <c r="C48" s="17"/>
      <c r="I48" s="9">
        <f t="shared" si="0"/>
        <v>441115.86</v>
      </c>
      <c r="J48" s="170"/>
      <c r="K48" s="171">
        <f>+Tabla24[[#This Row],[Debe]]-Tabla24[[#This Row],[Haber ]]</f>
        <v>0</v>
      </c>
      <c r="L48" s="4">
        <f>+Tabla24[[#This Row],[Total Factura]]-Tabla24[[#This Row],[Haber ]]</f>
        <v>0</v>
      </c>
      <c r="V48" s="174" t="s">
        <v>1422</v>
      </c>
      <c r="W48" s="125">
        <v>26170</v>
      </c>
      <c r="Z48" s="174" t="s">
        <v>1732</v>
      </c>
    </row>
    <row r="49" spans="1:26" ht="15.75" x14ac:dyDescent="0.25">
      <c r="A49" s="195"/>
      <c r="C49" s="17"/>
      <c r="I49" s="9">
        <f t="shared" si="0"/>
        <v>441115.86</v>
      </c>
      <c r="J49" s="170"/>
      <c r="K49" s="171">
        <f>+Tabla24[[#This Row],[Debe]]-Tabla24[[#This Row],[Haber ]]</f>
        <v>0</v>
      </c>
      <c r="L49" s="4">
        <f>+Tabla24[[#This Row],[Total Factura]]-Tabla24[[#This Row],[Haber ]]</f>
        <v>0</v>
      </c>
      <c r="P49" s="21"/>
      <c r="V49" s="174" t="s">
        <v>1423</v>
      </c>
      <c r="W49" s="125">
        <v>3810</v>
      </c>
      <c r="Z49" s="112" t="s">
        <v>1602</v>
      </c>
    </row>
    <row r="50" spans="1:26" x14ac:dyDescent="0.25">
      <c r="A50" s="144"/>
      <c r="C50" s="17"/>
      <c r="I50" s="9">
        <f t="shared" si="0"/>
        <v>441115.86</v>
      </c>
      <c r="J50" s="170"/>
      <c r="K50" s="171">
        <f>+Tabla24[[#This Row],[Debe]]-Tabla24[[#This Row],[Haber ]]</f>
        <v>0</v>
      </c>
      <c r="L50" s="4">
        <f>+Tabla24[[#This Row],[Total Factura]]-Tabla24[[#This Row],[Haber ]]</f>
        <v>0</v>
      </c>
      <c r="V50" s="174" t="s">
        <v>1841</v>
      </c>
      <c r="W50" s="125">
        <v>1820</v>
      </c>
      <c r="Z50" s="174" t="s">
        <v>876</v>
      </c>
    </row>
    <row r="51" spans="1:26" x14ac:dyDescent="0.25">
      <c r="A51" s="144"/>
      <c r="C51" s="17"/>
      <c r="I51" s="9">
        <f t="shared" si="0"/>
        <v>441115.86</v>
      </c>
      <c r="J51" s="170"/>
      <c r="K51" s="171">
        <f>+Tabla24[[#This Row],[Debe]]-Tabla24[[#This Row],[Haber ]]</f>
        <v>0</v>
      </c>
      <c r="L51" s="4">
        <f>+Tabla24[[#This Row],[Total Factura]]-Tabla24[[#This Row],[Haber ]]</f>
        <v>0</v>
      </c>
      <c r="V51" s="174" t="s">
        <v>2225</v>
      </c>
      <c r="W51" s="125">
        <v>-25483</v>
      </c>
      <c r="Z51" s="174" t="s">
        <v>1603</v>
      </c>
    </row>
    <row r="52" spans="1:26" x14ac:dyDescent="0.25">
      <c r="A52" s="167"/>
      <c r="C52" s="17"/>
      <c r="I52" s="9">
        <f t="shared" si="0"/>
        <v>441115.86</v>
      </c>
      <c r="J52" s="170"/>
      <c r="K52" s="171">
        <f>+Tabla24[[#This Row],[Debe]]-Tabla24[[#This Row],[Haber ]]</f>
        <v>0</v>
      </c>
      <c r="L52" s="4">
        <f>+Tabla24[[#This Row],[Total Factura]]-Tabla24[[#This Row],[Haber ]]</f>
        <v>0</v>
      </c>
      <c r="V52" s="112" t="s">
        <v>1628</v>
      </c>
      <c r="W52" s="125">
        <v>20509.599999999991</v>
      </c>
      <c r="Z52" s="174" t="s">
        <v>1601</v>
      </c>
    </row>
    <row r="53" spans="1:26" x14ac:dyDescent="0.25">
      <c r="A53" s="167"/>
      <c r="C53" s="17"/>
      <c r="I53" s="9">
        <f t="shared" si="0"/>
        <v>441115.86</v>
      </c>
      <c r="J53" s="170"/>
      <c r="K53" s="171">
        <f>+Tabla24[[#This Row],[Debe]]-Tabla24[[#This Row],[Haber ]]</f>
        <v>0</v>
      </c>
      <c r="L53" s="4">
        <f>+Tabla24[[#This Row],[Total Factura]]-Tabla24[[#This Row],[Haber ]]</f>
        <v>0</v>
      </c>
      <c r="V53" s="174" t="s">
        <v>100</v>
      </c>
      <c r="W53" s="125">
        <v>-20000</v>
      </c>
      <c r="Z53" s="112" t="s">
        <v>1446</v>
      </c>
    </row>
    <row r="54" spans="1:26" x14ac:dyDescent="0.25">
      <c r="C54" s="17"/>
      <c r="I54" s="9">
        <f t="shared" si="0"/>
        <v>441115.86</v>
      </c>
      <c r="J54" s="170"/>
      <c r="K54" s="171">
        <f>+Tabla24[[#This Row],[Debe]]-Tabla24[[#This Row],[Haber ]]</f>
        <v>0</v>
      </c>
      <c r="L54" s="4">
        <f>+Tabla24[[#This Row],[Total Factura]]-Tabla24[[#This Row],[Haber ]]</f>
        <v>0</v>
      </c>
      <c r="V54" s="174" t="s">
        <v>876</v>
      </c>
      <c r="W54" s="125">
        <v>-51800</v>
      </c>
      <c r="Z54" s="174" t="s">
        <v>1597</v>
      </c>
    </row>
    <row r="55" spans="1:26" x14ac:dyDescent="0.25">
      <c r="A55" s="136"/>
      <c r="C55" s="17"/>
      <c r="I55" s="9">
        <f t="shared" si="0"/>
        <v>441115.86</v>
      </c>
      <c r="J55" s="170"/>
      <c r="K55" s="171">
        <f>+Tabla24[[#This Row],[Debe]]-Tabla24[[#This Row],[Haber ]]</f>
        <v>0</v>
      </c>
      <c r="L55" s="4">
        <f>+Tabla24[[#This Row],[Total Factura]]-Tabla24[[#This Row],[Haber ]]</f>
        <v>0</v>
      </c>
      <c r="V55" s="174" t="s">
        <v>1629</v>
      </c>
      <c r="W55" s="125">
        <v>85394.4</v>
      </c>
      <c r="Z55" s="174" t="s">
        <v>1841</v>
      </c>
    </row>
    <row r="56" spans="1:26" x14ac:dyDescent="0.25">
      <c r="A56" s="193"/>
      <c r="C56" s="17"/>
      <c r="I56" s="9">
        <f t="shared" si="0"/>
        <v>441115.86</v>
      </c>
      <c r="J56" s="170"/>
      <c r="K56" s="171">
        <f>+Tabla24[[#This Row],[Debe]]-Tabla24[[#This Row],[Haber ]]</f>
        <v>0</v>
      </c>
      <c r="L56" s="4">
        <f>+Tabla24[[#This Row],[Total Factura]]-Tabla24[[#This Row],[Haber ]]</f>
        <v>0</v>
      </c>
      <c r="V56" s="174" t="s">
        <v>1665</v>
      </c>
      <c r="W56" s="125">
        <v>483</v>
      </c>
      <c r="Z56" s="174" t="s">
        <v>1422</v>
      </c>
    </row>
    <row r="57" spans="1:26" x14ac:dyDescent="0.25">
      <c r="A57" s="143"/>
      <c r="C57" s="17"/>
      <c r="I57" s="9">
        <f t="shared" si="0"/>
        <v>441115.86</v>
      </c>
      <c r="J57" s="170"/>
      <c r="K57" s="171">
        <f>+Tabla24[[#This Row],[Debe]]-Tabla24[[#This Row],[Haber ]]</f>
        <v>0</v>
      </c>
      <c r="L57" s="4">
        <f>+Tabla24[[#This Row],[Total Factura]]-Tabla24[[#This Row],[Haber ]]</f>
        <v>0</v>
      </c>
      <c r="V57" s="174" t="s">
        <v>1675</v>
      </c>
      <c r="W57" s="125">
        <v>89328.2</v>
      </c>
      <c r="Z57" s="174" t="s">
        <v>1423</v>
      </c>
    </row>
    <row r="58" spans="1:26" x14ac:dyDescent="0.25">
      <c r="A58" s="143"/>
      <c r="C58" s="17"/>
      <c r="I58" s="9">
        <f t="shared" si="0"/>
        <v>441115.86</v>
      </c>
      <c r="J58" s="170"/>
      <c r="K58" s="171">
        <f>+Tabla24[[#This Row],[Debe]]-Tabla24[[#This Row],[Haber ]]</f>
        <v>0</v>
      </c>
      <c r="L58" s="4">
        <f>+Tabla24[[#This Row],[Total Factura]]-Tabla24[[#This Row],[Haber ]]</f>
        <v>0</v>
      </c>
      <c r="V58" s="174" t="s">
        <v>1837</v>
      </c>
      <c r="W58" s="125">
        <v>-40000</v>
      </c>
      <c r="Z58" s="174" t="s">
        <v>2225</v>
      </c>
    </row>
    <row r="59" spans="1:26" x14ac:dyDescent="0.25">
      <c r="A59" s="143"/>
      <c r="C59" s="17"/>
      <c r="I59" s="9">
        <f t="shared" si="0"/>
        <v>441115.86</v>
      </c>
      <c r="J59" s="170"/>
      <c r="K59" s="171">
        <f>+Tabla24[[#This Row],[Debe]]-Tabla24[[#This Row],[Haber ]]</f>
        <v>0</v>
      </c>
      <c r="L59" s="4">
        <f>+Tabla24[[#This Row],[Total Factura]]-Tabla24[[#This Row],[Haber ]]</f>
        <v>0</v>
      </c>
      <c r="V59" s="174" t="s">
        <v>1838</v>
      </c>
      <c r="W59" s="125">
        <v>-2211</v>
      </c>
      <c r="Z59" s="112" t="s">
        <v>1628</v>
      </c>
    </row>
    <row r="60" spans="1:26" x14ac:dyDescent="0.25">
      <c r="A60" s="136"/>
      <c r="C60" s="17"/>
      <c r="I60" s="9">
        <f t="shared" si="0"/>
        <v>441115.86</v>
      </c>
      <c r="J60" s="170"/>
      <c r="K60" s="171">
        <f>+Tabla24[[#This Row],[Debe]]-Tabla24[[#This Row],[Haber ]]</f>
        <v>0</v>
      </c>
      <c r="L60" s="4">
        <f>+Tabla24[[#This Row],[Total Factura]]-Tabla24[[#This Row],[Haber ]]</f>
        <v>0</v>
      </c>
      <c r="V60" s="174" t="s">
        <v>2302</v>
      </c>
      <c r="W60" s="125">
        <v>-27000</v>
      </c>
      <c r="Z60" s="174" t="s">
        <v>100</v>
      </c>
    </row>
    <row r="61" spans="1:26" x14ac:dyDescent="0.25">
      <c r="A61" s="194"/>
      <c r="C61" s="17"/>
      <c r="I61" s="9">
        <f t="shared" si="0"/>
        <v>441115.86</v>
      </c>
      <c r="J61" s="170"/>
      <c r="K61" s="171">
        <f>+Tabla24[[#This Row],[Debe]]-Tabla24[[#This Row],[Haber ]]</f>
        <v>0</v>
      </c>
      <c r="L61" s="4">
        <f>+Tabla24[[#This Row],[Total Factura]]-Tabla24[[#This Row],[Haber ]]</f>
        <v>0</v>
      </c>
      <c r="V61" s="174" t="s">
        <v>2301</v>
      </c>
      <c r="W61" s="125">
        <v>-13685</v>
      </c>
      <c r="Z61" s="174" t="s">
        <v>876</v>
      </c>
    </row>
    <row r="62" spans="1:26" x14ac:dyDescent="0.25">
      <c r="C62" s="17"/>
      <c r="I62" s="9">
        <f t="shared" si="0"/>
        <v>441115.86</v>
      </c>
      <c r="J62" s="170"/>
      <c r="K62" s="171">
        <f>+Tabla24[[#This Row],[Debe]]-Tabla24[[#This Row],[Haber ]]</f>
        <v>0</v>
      </c>
      <c r="L62" s="4">
        <f>+Tabla24[[#This Row],[Total Factura]]-Tabla24[[#This Row],[Haber ]]</f>
        <v>0</v>
      </c>
      <c r="V62" s="112" t="s">
        <v>1521</v>
      </c>
      <c r="W62" s="125">
        <v>197500</v>
      </c>
      <c r="Z62" s="174" t="s">
        <v>1629</v>
      </c>
    </row>
    <row r="63" spans="1:26" x14ac:dyDescent="0.25">
      <c r="C63" s="17"/>
      <c r="I63" s="9">
        <f t="shared" si="0"/>
        <v>441115.86</v>
      </c>
      <c r="J63" s="170"/>
      <c r="K63" s="171">
        <f>+Tabla24[[#This Row],[Debe]]-Tabla24[[#This Row],[Haber ]]</f>
        <v>0</v>
      </c>
      <c r="L63" s="4">
        <f>+Tabla24[[#This Row],[Total Factura]]-Tabla24[[#This Row],[Haber ]]</f>
        <v>0</v>
      </c>
      <c r="V63" s="174" t="s">
        <v>1729</v>
      </c>
      <c r="W63" s="125">
        <v>197500</v>
      </c>
      <c r="Z63" s="174" t="s">
        <v>1665</v>
      </c>
    </row>
    <row r="64" spans="1:26" x14ac:dyDescent="0.25">
      <c r="A64" s="193"/>
      <c r="C64" s="17"/>
      <c r="I64" s="9">
        <f t="shared" si="0"/>
        <v>441115.86</v>
      </c>
      <c r="J64" s="170"/>
      <c r="K64" s="171">
        <f>+Tabla24[[#This Row],[Debe]]-Tabla24[[#This Row],[Haber ]]</f>
        <v>0</v>
      </c>
      <c r="L64" s="4">
        <f>+Tabla24[[#This Row],[Total Factura]]-Tabla24[[#This Row],[Haber ]]</f>
        <v>0</v>
      </c>
      <c r="V64" s="112" t="s">
        <v>1621</v>
      </c>
      <c r="W64" s="125">
        <v>0</v>
      </c>
      <c r="Z64" s="174" t="s">
        <v>1675</v>
      </c>
    </row>
    <row r="65" spans="1:26" x14ac:dyDescent="0.25">
      <c r="A65" s="193"/>
      <c r="C65" s="17"/>
      <c r="I65" s="9">
        <f t="shared" si="0"/>
        <v>441115.86</v>
      </c>
      <c r="J65" s="170"/>
      <c r="K65" s="171">
        <f>+Tabla24[[#This Row],[Debe]]-Tabla24[[#This Row],[Haber ]]</f>
        <v>0</v>
      </c>
      <c r="L65" s="4">
        <f>+Tabla24[[#This Row],[Total Factura]]-Tabla24[[#This Row],[Haber ]]</f>
        <v>0</v>
      </c>
      <c r="V65" s="174" t="s">
        <v>1620</v>
      </c>
      <c r="W65" s="125">
        <v>18260</v>
      </c>
      <c r="Z65" s="174" t="s">
        <v>1837</v>
      </c>
    </row>
    <row r="66" spans="1:26" x14ac:dyDescent="0.25">
      <c r="A66" s="143"/>
      <c r="C66" s="17"/>
      <c r="I66" s="9">
        <f t="shared" si="0"/>
        <v>441115.86</v>
      </c>
      <c r="J66" s="170"/>
      <c r="K66" s="171">
        <f>+Tabla24[[#This Row],[Debe]]-Tabla24[[#This Row],[Haber ]]</f>
        <v>0</v>
      </c>
      <c r="L66" s="4">
        <f>+Tabla24[[#This Row],[Total Factura]]-Tabla24[[#This Row],[Haber ]]</f>
        <v>0</v>
      </c>
      <c r="V66" s="174" t="s">
        <v>2321</v>
      </c>
      <c r="W66" s="125">
        <v>-18260</v>
      </c>
      <c r="Z66" s="174" t="s">
        <v>1838</v>
      </c>
    </row>
    <row r="67" spans="1:26" x14ac:dyDescent="0.25">
      <c r="A67" s="143"/>
      <c r="C67" s="17"/>
      <c r="I67" s="9">
        <f t="shared" si="0"/>
        <v>441115.86</v>
      </c>
      <c r="J67" s="170"/>
      <c r="K67" s="171">
        <f>+Tabla24[[#This Row],[Debe]]-Tabla24[[#This Row],[Haber ]]</f>
        <v>0</v>
      </c>
      <c r="L67" s="4">
        <f>+Tabla24[[#This Row],[Total Factura]]-Tabla24[[#This Row],[Haber ]]</f>
        <v>0</v>
      </c>
      <c r="V67" s="112" t="s">
        <v>1463</v>
      </c>
      <c r="W67" s="125">
        <v>-9123.6100000000151</v>
      </c>
      <c r="Z67" s="174" t="s">
        <v>2302</v>
      </c>
    </row>
    <row r="68" spans="1:26" x14ac:dyDescent="0.25">
      <c r="A68" s="145"/>
      <c r="C68" s="17"/>
      <c r="I68" s="9">
        <f t="shared" si="0"/>
        <v>441115.86</v>
      </c>
      <c r="J68" s="170"/>
      <c r="K68" s="171">
        <f>+Tabla24[[#This Row],[Debe]]-Tabla24[[#This Row],[Haber ]]</f>
        <v>0</v>
      </c>
      <c r="L68" s="4">
        <f>+Tabla24[[#This Row],[Total Factura]]-Tabla24[[#This Row],[Haber ]]</f>
        <v>0</v>
      </c>
      <c r="V68" s="174" t="s">
        <v>1708</v>
      </c>
      <c r="W68" s="125">
        <v>39380.699999999997</v>
      </c>
      <c r="Z68" s="174" t="s">
        <v>2301</v>
      </c>
    </row>
    <row r="69" spans="1:26" x14ac:dyDescent="0.25">
      <c r="I69" s="9">
        <f t="shared" ref="I69:I132" si="1">I68+G69-H69</f>
        <v>441115.86</v>
      </c>
      <c r="J69" s="170"/>
      <c r="K69" s="171">
        <f>+Tabla24[[#This Row],[Debe]]-Tabla24[[#This Row],[Haber ]]</f>
        <v>0</v>
      </c>
      <c r="L69" s="4">
        <f>+Tabla24[[#This Row],[Total Factura]]-Tabla24[[#This Row],[Haber ]]</f>
        <v>0</v>
      </c>
      <c r="V69" s="174" t="s">
        <v>1785</v>
      </c>
      <c r="W69" s="125">
        <v>93219</v>
      </c>
      <c r="Z69" s="112" t="s">
        <v>1795</v>
      </c>
    </row>
    <row r="70" spans="1:26" x14ac:dyDescent="0.25">
      <c r="I70" s="9">
        <f t="shared" si="1"/>
        <v>441115.86</v>
      </c>
      <c r="J70" s="170"/>
      <c r="K70" s="171">
        <f>+Tabla24[[#This Row],[Debe]]-Tabla24[[#This Row],[Haber ]]</f>
        <v>0</v>
      </c>
      <c r="L70" s="4">
        <f>+Tabla24[[#This Row],[Total Factura]]-Tabla24[[#This Row],[Haber ]]</f>
        <v>0</v>
      </c>
      <c r="V70" s="174" t="s">
        <v>1464</v>
      </c>
      <c r="W70" s="125">
        <v>82378.8</v>
      </c>
      <c r="Z70" s="174" t="s">
        <v>1796</v>
      </c>
    </row>
    <row r="71" spans="1:26" x14ac:dyDescent="0.25">
      <c r="I71" s="9">
        <f t="shared" si="1"/>
        <v>441115.86</v>
      </c>
      <c r="J71" s="170"/>
      <c r="K71" s="171">
        <f>+Tabla24[[#This Row],[Debe]]-Tabla24[[#This Row],[Haber ]]</f>
        <v>0</v>
      </c>
      <c r="L71" s="4">
        <f>+Tabla24[[#This Row],[Total Factura]]-Tabla24[[#This Row],[Haber ]]</f>
        <v>0</v>
      </c>
      <c r="V71" s="174" t="s">
        <v>1797</v>
      </c>
      <c r="W71" s="125">
        <v>-167480</v>
      </c>
      <c r="Z71" s="112" t="s">
        <v>1521</v>
      </c>
    </row>
    <row r="72" spans="1:26" x14ac:dyDescent="0.25">
      <c r="I72" s="9">
        <f t="shared" si="1"/>
        <v>441115.86</v>
      </c>
      <c r="J72" s="170"/>
      <c r="K72" s="171">
        <f>+Tabla24[[#This Row],[Debe]]-Tabla24[[#This Row],[Haber ]]</f>
        <v>0</v>
      </c>
      <c r="L72" s="4">
        <f>+Tabla24[[#This Row],[Total Factura]]-Tabla24[[#This Row],[Haber ]]</f>
        <v>0</v>
      </c>
      <c r="V72" s="174" t="s">
        <v>1836</v>
      </c>
      <c r="W72" s="125">
        <v>35820</v>
      </c>
      <c r="Z72" s="174" t="s">
        <v>1729</v>
      </c>
    </row>
    <row r="73" spans="1:26" x14ac:dyDescent="0.25">
      <c r="I73" s="9">
        <f t="shared" si="1"/>
        <v>441115.86</v>
      </c>
      <c r="J73" s="170"/>
      <c r="K73" s="171">
        <f>+Tabla24[[#This Row],[Debe]]-Tabla24[[#This Row],[Haber ]]</f>
        <v>0</v>
      </c>
      <c r="L73" s="4">
        <f>+Tabla24[[#This Row],[Total Factura]]-Tabla24[[#This Row],[Haber ]]</f>
        <v>0</v>
      </c>
      <c r="V73" s="174" t="s">
        <v>1909</v>
      </c>
      <c r="W73" s="125">
        <v>164958.6</v>
      </c>
      <c r="Z73" s="112" t="s">
        <v>1621</v>
      </c>
    </row>
    <row r="74" spans="1:26" x14ac:dyDescent="0.25">
      <c r="I74" s="9">
        <f t="shared" si="1"/>
        <v>441115.86</v>
      </c>
      <c r="J74" s="170"/>
      <c r="K74" s="171">
        <f>+Tabla24[[#This Row],[Debe]]-Tabla24[[#This Row],[Haber ]]</f>
        <v>0</v>
      </c>
      <c r="L74" s="4">
        <f>+Tabla24[[#This Row],[Total Factura]]-Tabla24[[#This Row],[Haber ]]</f>
        <v>0</v>
      </c>
      <c r="V74" s="174" t="s">
        <v>2299</v>
      </c>
      <c r="W74" s="125">
        <v>0</v>
      </c>
      <c r="Z74" s="174" t="s">
        <v>1620</v>
      </c>
    </row>
    <row r="75" spans="1:26" x14ac:dyDescent="0.25">
      <c r="I75" s="9">
        <f t="shared" si="1"/>
        <v>441115.86</v>
      </c>
      <c r="J75" s="170"/>
      <c r="K75" s="171">
        <f>+Tabla24[[#This Row],[Debe]]-Tabla24[[#This Row],[Haber ]]</f>
        <v>0</v>
      </c>
      <c r="L75" s="4">
        <f>+Tabla24[[#This Row],[Total Factura]]-Tabla24[[#This Row],[Haber ]]</f>
        <v>0</v>
      </c>
      <c r="V75" s="174" t="s">
        <v>2237</v>
      </c>
      <c r="W75" s="125">
        <v>3597.2999999999993</v>
      </c>
      <c r="Z75" s="174" t="s">
        <v>2321</v>
      </c>
    </row>
    <row r="76" spans="1:26" x14ac:dyDescent="0.25">
      <c r="I76" s="9">
        <f t="shared" si="1"/>
        <v>441115.86</v>
      </c>
      <c r="J76" s="170"/>
      <c r="K76" s="171">
        <f>+Tabla24[[#This Row],[Debe]]-Tabla24[[#This Row],[Haber ]]</f>
        <v>0</v>
      </c>
      <c r="L76" s="4">
        <f>+Tabla24[[#This Row],[Total Factura]]-Tabla24[[#This Row],[Haber ]]</f>
        <v>0</v>
      </c>
      <c r="V76" s="174" t="s">
        <v>2238</v>
      </c>
      <c r="W76" s="125">
        <v>-253998.01</v>
      </c>
      <c r="Z76" s="112" t="s">
        <v>1463</v>
      </c>
    </row>
    <row r="77" spans="1:26" x14ac:dyDescent="0.25">
      <c r="I77" s="9">
        <f t="shared" si="1"/>
        <v>441115.86</v>
      </c>
      <c r="J77" s="170"/>
      <c r="K77" s="171">
        <f>+Tabla24[[#This Row],[Debe]]-Tabla24[[#This Row],[Haber ]]</f>
        <v>0</v>
      </c>
      <c r="L77" s="4">
        <f>+Tabla24[[#This Row],[Total Factura]]-Tabla24[[#This Row],[Haber ]]</f>
        <v>0</v>
      </c>
      <c r="V77" s="174" t="s">
        <v>2293</v>
      </c>
      <c r="W77" s="125">
        <v>-7000</v>
      </c>
      <c r="Z77" s="174" t="s">
        <v>1797</v>
      </c>
    </row>
    <row r="78" spans="1:26" x14ac:dyDescent="0.25">
      <c r="I78" s="9">
        <f t="shared" si="1"/>
        <v>441115.86</v>
      </c>
      <c r="J78" s="170"/>
      <c r="K78" s="171">
        <f>+Tabla24[[#This Row],[Debe]]-Tabla24[[#This Row],[Haber ]]</f>
        <v>0</v>
      </c>
      <c r="L78" s="4">
        <f>+Tabla24[[#This Row],[Total Factura]]-Tabla24[[#This Row],[Haber ]]</f>
        <v>0</v>
      </c>
      <c r="V78" s="112" t="s">
        <v>1574</v>
      </c>
      <c r="W78" s="125">
        <v>0</v>
      </c>
      <c r="Z78" s="174" t="s">
        <v>1909</v>
      </c>
    </row>
    <row r="79" spans="1:26" x14ac:dyDescent="0.25">
      <c r="I79" s="9">
        <f t="shared" si="1"/>
        <v>441115.86</v>
      </c>
      <c r="J79" s="170"/>
      <c r="K79" s="171">
        <f>+Tabla24[[#This Row],[Debe]]-Tabla24[[#This Row],[Haber ]]</f>
        <v>0</v>
      </c>
      <c r="L79" s="4">
        <f>+Tabla24[[#This Row],[Total Factura]]-Tabla24[[#This Row],[Haber ]]</f>
        <v>0</v>
      </c>
      <c r="V79" s="112" t="s">
        <v>1795</v>
      </c>
      <c r="W79" s="125">
        <v>0</v>
      </c>
      <c r="Z79" s="174" t="s">
        <v>1708</v>
      </c>
    </row>
    <row r="80" spans="1:26" x14ac:dyDescent="0.25">
      <c r="I80" s="9">
        <f t="shared" si="1"/>
        <v>441115.86</v>
      </c>
      <c r="J80" s="170"/>
      <c r="K80" s="171">
        <f>+Tabla24[[#This Row],[Debe]]-Tabla24[[#This Row],[Haber ]]</f>
        <v>0</v>
      </c>
      <c r="L80" s="4">
        <f>+Tabla24[[#This Row],[Total Factura]]-Tabla24[[#This Row],[Haber ]]</f>
        <v>0</v>
      </c>
      <c r="V80" s="112" t="s">
        <v>1535</v>
      </c>
      <c r="W80" s="125">
        <v>0</v>
      </c>
      <c r="Z80" s="174" t="s">
        <v>1785</v>
      </c>
    </row>
    <row r="81" spans="4:26" x14ac:dyDescent="0.25">
      <c r="I81" s="9">
        <f t="shared" si="1"/>
        <v>441115.86</v>
      </c>
      <c r="J81" s="170"/>
      <c r="K81" s="171">
        <f>+Tabla24[[#This Row],[Debe]]-Tabla24[[#This Row],[Haber ]]</f>
        <v>0</v>
      </c>
      <c r="L81" s="4">
        <f>+Tabla24[[#This Row],[Total Factura]]-Tabla24[[#This Row],[Haber ]]</f>
        <v>0</v>
      </c>
      <c r="V81" s="112" t="s">
        <v>1543</v>
      </c>
      <c r="W81" s="125">
        <v>296261.99</v>
      </c>
      <c r="Z81" s="174" t="s">
        <v>1836</v>
      </c>
    </row>
    <row r="82" spans="4:26" x14ac:dyDescent="0.25">
      <c r="I82" s="9">
        <f t="shared" si="1"/>
        <v>441115.86</v>
      </c>
      <c r="J82" s="170"/>
      <c r="K82" s="171">
        <f>+Tabla24[[#This Row],[Debe]]-Tabla24[[#This Row],[Haber ]]</f>
        <v>0</v>
      </c>
      <c r="L82" s="4">
        <f>+Tabla24[[#This Row],[Total Factura]]-Tabla24[[#This Row],[Haber ]]</f>
        <v>0</v>
      </c>
      <c r="Z82" s="174" t="s">
        <v>1464</v>
      </c>
    </row>
    <row r="83" spans="4:26" x14ac:dyDescent="0.25">
      <c r="I83" s="9">
        <f t="shared" si="1"/>
        <v>441115.86</v>
      </c>
      <c r="J83" s="170"/>
      <c r="K83" s="171">
        <f>+Tabla24[[#This Row],[Debe]]-Tabla24[[#This Row],[Haber ]]</f>
        <v>0</v>
      </c>
      <c r="L83" s="4">
        <f>+Tabla24[[#This Row],[Total Factura]]-Tabla24[[#This Row],[Haber ]]</f>
        <v>0</v>
      </c>
      <c r="Z83" s="174" t="s">
        <v>2299</v>
      </c>
    </row>
    <row r="84" spans="4:26" x14ac:dyDescent="0.25">
      <c r="I84" s="9">
        <f t="shared" si="1"/>
        <v>441115.86</v>
      </c>
      <c r="J84" s="170"/>
      <c r="K84" s="171">
        <f>+Tabla24[[#This Row],[Debe]]-Tabla24[[#This Row],[Haber ]]</f>
        <v>0</v>
      </c>
      <c r="L84" s="4">
        <f>+Tabla24[[#This Row],[Total Factura]]-Tabla24[[#This Row],[Haber ]]</f>
        <v>0</v>
      </c>
      <c r="Z84" s="174" t="s">
        <v>2237</v>
      </c>
    </row>
    <row r="85" spans="4:26" x14ac:dyDescent="0.25">
      <c r="I85" s="9">
        <f t="shared" si="1"/>
        <v>441115.86</v>
      </c>
      <c r="J85" s="170"/>
      <c r="K85" s="171">
        <f>+Tabla24[[#This Row],[Debe]]-Tabla24[[#This Row],[Haber ]]</f>
        <v>0</v>
      </c>
      <c r="L85" s="4">
        <f>+Tabla24[[#This Row],[Total Factura]]-Tabla24[[#This Row],[Haber ]]</f>
        <v>0</v>
      </c>
      <c r="Z85" s="174" t="s">
        <v>2238</v>
      </c>
    </row>
    <row r="86" spans="4:26" x14ac:dyDescent="0.25">
      <c r="I86" s="9">
        <f t="shared" si="1"/>
        <v>441115.86</v>
      </c>
      <c r="J86" s="170"/>
      <c r="K86" s="171">
        <f>+Tabla24[[#This Row],[Debe]]-Tabla24[[#This Row],[Haber ]]</f>
        <v>0</v>
      </c>
      <c r="L86" s="4">
        <f>+Tabla24[[#This Row],[Total Factura]]-Tabla24[[#This Row],[Haber ]]</f>
        <v>0</v>
      </c>
      <c r="Z86" s="174" t="s">
        <v>2293</v>
      </c>
    </row>
    <row r="87" spans="4:26" x14ac:dyDescent="0.25">
      <c r="I87" s="9">
        <f t="shared" si="1"/>
        <v>441115.86</v>
      </c>
      <c r="J87" s="170"/>
      <c r="K87" s="171">
        <f>+Tabla24[[#This Row],[Debe]]-Tabla24[[#This Row],[Haber ]]</f>
        <v>0</v>
      </c>
      <c r="L87" s="4">
        <f>+Tabla24[[#This Row],[Total Factura]]-Tabla24[[#This Row],[Haber ]]</f>
        <v>0</v>
      </c>
      <c r="Z87" s="112" t="s">
        <v>1574</v>
      </c>
    </row>
    <row r="88" spans="4:26" x14ac:dyDescent="0.25">
      <c r="I88" s="9">
        <f t="shared" si="1"/>
        <v>441115.86</v>
      </c>
      <c r="J88" s="170"/>
      <c r="K88" s="171">
        <f>+Tabla24[[#This Row],[Debe]]-Tabla24[[#This Row],[Haber ]]</f>
        <v>0</v>
      </c>
      <c r="L88" s="4">
        <f>+Tabla24[[#This Row],[Total Factura]]-Tabla24[[#This Row],[Haber ]]</f>
        <v>0</v>
      </c>
      <c r="Z88" s="174" t="s">
        <v>1574</v>
      </c>
    </row>
    <row r="89" spans="4:26" x14ac:dyDescent="0.25">
      <c r="D89" s="79"/>
      <c r="E89" s="79"/>
      <c r="F89" s="26"/>
      <c r="G89" s="56"/>
      <c r="I89" s="9">
        <f t="shared" si="1"/>
        <v>441115.86</v>
      </c>
      <c r="J89" s="170"/>
      <c r="K89" s="171">
        <f>+Tabla24[[#This Row],[Debe]]-Tabla24[[#This Row],[Haber ]]</f>
        <v>0</v>
      </c>
      <c r="L89" s="4">
        <f>+Tabla24[[#This Row],[Total Factura]]-Tabla24[[#This Row],[Haber ]]</f>
        <v>0</v>
      </c>
      <c r="Z89" s="112" t="s">
        <v>1543</v>
      </c>
    </row>
    <row r="90" spans="4:26" x14ac:dyDescent="0.25">
      <c r="I90" s="9">
        <f t="shared" si="1"/>
        <v>441115.86</v>
      </c>
      <c r="J90" s="170"/>
      <c r="K90" s="171">
        <f>+Tabla24[[#This Row],[Debe]]-Tabla24[[#This Row],[Haber ]]</f>
        <v>0</v>
      </c>
      <c r="L90" s="4">
        <f>+Tabla24[[#This Row],[Total Factura]]-Tabla24[[#This Row],[Haber ]]</f>
        <v>0</v>
      </c>
    </row>
    <row r="91" spans="4:26" x14ac:dyDescent="0.25">
      <c r="I91" s="9">
        <f t="shared" si="1"/>
        <v>441115.86</v>
      </c>
      <c r="J91" s="170"/>
      <c r="K91" s="171">
        <f>+Tabla24[[#This Row],[Debe]]-Tabla24[[#This Row],[Haber ]]</f>
        <v>0</v>
      </c>
      <c r="L91" s="4">
        <f>+Tabla24[[#This Row],[Total Factura]]-Tabla24[[#This Row],[Haber ]]</f>
        <v>0</v>
      </c>
    </row>
    <row r="92" spans="4:26" x14ac:dyDescent="0.25">
      <c r="I92" s="9">
        <f t="shared" si="1"/>
        <v>441115.86</v>
      </c>
      <c r="J92" s="170"/>
      <c r="K92" s="171">
        <f>+Tabla24[[#This Row],[Debe]]-Tabla24[[#This Row],[Haber ]]</f>
        <v>0</v>
      </c>
      <c r="L92" s="4">
        <f>+Tabla24[[#This Row],[Total Factura]]-Tabla24[[#This Row],[Haber ]]</f>
        <v>0</v>
      </c>
    </row>
    <row r="93" spans="4:26" x14ac:dyDescent="0.25">
      <c r="I93" s="9">
        <f t="shared" si="1"/>
        <v>441115.86</v>
      </c>
      <c r="J93" s="170"/>
      <c r="K93" s="171">
        <f>+Tabla24[[#This Row],[Debe]]-Tabla24[[#This Row],[Haber ]]</f>
        <v>0</v>
      </c>
      <c r="L93" s="4">
        <f>+Tabla24[[#This Row],[Total Factura]]-Tabla24[[#This Row],[Haber ]]</f>
        <v>0</v>
      </c>
    </row>
    <row r="94" spans="4:26" x14ac:dyDescent="0.25">
      <c r="I94" s="9">
        <f t="shared" si="1"/>
        <v>441115.86</v>
      </c>
      <c r="J94" s="170"/>
      <c r="K94" s="171">
        <f>+Tabla24[[#This Row],[Debe]]-Tabla24[[#This Row],[Haber ]]</f>
        <v>0</v>
      </c>
      <c r="L94" s="4">
        <f>+Tabla24[[#This Row],[Total Factura]]-Tabla24[[#This Row],[Haber ]]</f>
        <v>0</v>
      </c>
    </row>
    <row r="95" spans="4:26" x14ac:dyDescent="0.25">
      <c r="I95" s="9">
        <f t="shared" si="1"/>
        <v>441115.86</v>
      </c>
      <c r="J95" s="170"/>
      <c r="K95" s="171">
        <f>+Tabla24[[#This Row],[Debe]]-Tabla24[[#This Row],[Haber ]]</f>
        <v>0</v>
      </c>
      <c r="L95" s="4">
        <f>+Tabla24[[#This Row],[Total Factura]]-Tabla24[[#This Row],[Haber ]]</f>
        <v>0</v>
      </c>
    </row>
    <row r="96" spans="4:26" x14ac:dyDescent="0.25">
      <c r="I96" s="9">
        <f t="shared" si="1"/>
        <v>441115.86</v>
      </c>
      <c r="J96" s="170"/>
      <c r="K96" s="171">
        <f>+Tabla24[[#This Row],[Debe]]-Tabla24[[#This Row],[Haber ]]</f>
        <v>0</v>
      </c>
      <c r="L96" s="4">
        <f>+Tabla24[[#This Row],[Total Factura]]-Tabla24[[#This Row],[Haber ]]</f>
        <v>0</v>
      </c>
    </row>
    <row r="97" spans="3:17" x14ac:dyDescent="0.25">
      <c r="I97" s="9">
        <f t="shared" si="1"/>
        <v>441115.86</v>
      </c>
      <c r="J97" s="170"/>
      <c r="K97" s="171">
        <f>+Tabla24[[#This Row],[Debe]]-Tabla24[[#This Row],[Haber ]]</f>
        <v>0</v>
      </c>
      <c r="L97" s="4">
        <f>+Tabla24[[#This Row],[Total Factura]]-Tabla24[[#This Row],[Haber ]]</f>
        <v>0</v>
      </c>
    </row>
    <row r="98" spans="3:17" x14ac:dyDescent="0.25">
      <c r="I98" s="9">
        <f t="shared" si="1"/>
        <v>441115.86</v>
      </c>
      <c r="J98" s="170"/>
      <c r="K98" s="171">
        <f>+Tabla24[[#This Row],[Debe]]-Tabla24[[#This Row],[Haber ]]</f>
        <v>0</v>
      </c>
      <c r="L98" s="4">
        <f>+Tabla24[[#This Row],[Total Factura]]-Tabla24[[#This Row],[Haber ]]</f>
        <v>0</v>
      </c>
    </row>
    <row r="99" spans="3:17" x14ac:dyDescent="0.25">
      <c r="I99" s="9">
        <f t="shared" si="1"/>
        <v>441115.86</v>
      </c>
      <c r="J99" s="170"/>
      <c r="K99" s="171">
        <f>+Tabla24[[#This Row],[Debe]]-Tabla24[[#This Row],[Haber ]]</f>
        <v>0</v>
      </c>
      <c r="L99" s="4">
        <f>+Tabla24[[#This Row],[Total Factura]]-Tabla24[[#This Row],[Haber ]]</f>
        <v>0</v>
      </c>
    </row>
    <row r="100" spans="3:17" x14ac:dyDescent="0.25">
      <c r="C100" s="17"/>
      <c r="D100" s="4"/>
      <c r="E100" s="4"/>
      <c r="I100" s="9">
        <f t="shared" si="1"/>
        <v>441115.86</v>
      </c>
      <c r="J100" s="170"/>
      <c r="K100" s="171">
        <f>+Tabla24[[#This Row],[Debe]]-Tabla24[[#This Row],[Haber ]]</f>
        <v>0</v>
      </c>
      <c r="L100" s="4">
        <f>+Tabla24[[#This Row],[Total Factura]]-Tabla24[[#This Row],[Haber ]]</f>
        <v>0</v>
      </c>
    </row>
    <row r="101" spans="3:17" x14ac:dyDescent="0.25">
      <c r="I101" s="9">
        <f t="shared" si="1"/>
        <v>441115.86</v>
      </c>
      <c r="J101" s="170"/>
      <c r="K101" s="171">
        <f>+Tabla24[[#This Row],[Debe]]-Tabla24[[#This Row],[Haber ]]</f>
        <v>0</v>
      </c>
      <c r="L101" s="4">
        <f>+Tabla24[[#This Row],[Total Factura]]-Tabla24[[#This Row],[Haber ]]</f>
        <v>0</v>
      </c>
    </row>
    <row r="102" spans="3:17" x14ac:dyDescent="0.25">
      <c r="I102" s="9">
        <f t="shared" si="1"/>
        <v>441115.86</v>
      </c>
      <c r="J102" s="170"/>
      <c r="K102" s="171">
        <f>+Tabla24[[#This Row],[Debe]]-Tabla24[[#This Row],[Haber ]]</f>
        <v>0</v>
      </c>
      <c r="L102" s="4">
        <f>+Tabla24[[#This Row],[Total Factura]]-Tabla24[[#This Row],[Haber ]]</f>
        <v>0</v>
      </c>
    </row>
    <row r="103" spans="3:17" x14ac:dyDescent="0.25">
      <c r="I103" s="9">
        <f t="shared" si="1"/>
        <v>441115.86</v>
      </c>
      <c r="J103" s="170"/>
      <c r="K103" s="171">
        <f>+Tabla24[[#This Row],[Debe]]-Tabla24[[#This Row],[Haber ]]</f>
        <v>0</v>
      </c>
      <c r="L103" s="4">
        <f>+Tabla24[[#This Row],[Total Factura]]-Tabla24[[#This Row],[Haber ]]</f>
        <v>0</v>
      </c>
    </row>
    <row r="104" spans="3:17" x14ac:dyDescent="0.25">
      <c r="I104" s="9">
        <f t="shared" si="1"/>
        <v>441115.86</v>
      </c>
      <c r="J104" s="170"/>
      <c r="K104" s="171">
        <f>+Tabla24[[#This Row],[Debe]]-Tabla24[[#This Row],[Haber ]]</f>
        <v>0</v>
      </c>
      <c r="L104" s="4">
        <f>+Tabla24[[#This Row],[Total Factura]]-Tabla24[[#This Row],[Haber ]]</f>
        <v>0</v>
      </c>
    </row>
    <row r="105" spans="3:17" x14ac:dyDescent="0.25">
      <c r="I105" s="9">
        <f t="shared" si="1"/>
        <v>441115.86</v>
      </c>
      <c r="J105" s="170"/>
      <c r="K105" s="171">
        <f>+Tabla24[[#This Row],[Debe]]-Tabla24[[#This Row],[Haber ]]</f>
        <v>0</v>
      </c>
      <c r="L105" s="4">
        <f>+Tabla24[[#This Row],[Total Factura]]-Tabla24[[#This Row],[Haber ]]</f>
        <v>0</v>
      </c>
    </row>
    <row r="106" spans="3:17" x14ac:dyDescent="0.25">
      <c r="I106" s="9">
        <f t="shared" si="1"/>
        <v>441115.86</v>
      </c>
      <c r="J106" s="170"/>
      <c r="K106" s="171">
        <f>+Tabla24[[#This Row],[Debe]]-Tabla24[[#This Row],[Haber ]]</f>
        <v>0</v>
      </c>
      <c r="L106" s="4">
        <f>+Tabla24[[#This Row],[Total Factura]]-Tabla24[[#This Row],[Haber ]]</f>
        <v>0</v>
      </c>
    </row>
    <row r="107" spans="3:17" x14ac:dyDescent="0.25">
      <c r="C107" s="17"/>
      <c r="D107" s="4"/>
      <c r="E107" s="4"/>
      <c r="I107" s="9">
        <f t="shared" si="1"/>
        <v>441115.86</v>
      </c>
      <c r="J107" s="170"/>
      <c r="K107" s="171">
        <f>+Tabla24[[#This Row],[Debe]]-Tabla24[[#This Row],[Haber ]]</f>
        <v>0</v>
      </c>
      <c r="L107" s="4">
        <f>+Tabla24[[#This Row],[Total Factura]]-Tabla24[[#This Row],[Haber ]]</f>
        <v>0</v>
      </c>
      <c r="M107" s="22"/>
    </row>
    <row r="108" spans="3:17" x14ac:dyDescent="0.25">
      <c r="C108" s="17"/>
      <c r="D108" s="4"/>
      <c r="E108" s="4"/>
      <c r="I108" s="9">
        <f t="shared" si="1"/>
        <v>441115.86</v>
      </c>
      <c r="J108" s="170"/>
      <c r="K108" s="171">
        <f>+Tabla24[[#This Row],[Debe]]-Tabla24[[#This Row],[Haber ]]</f>
        <v>0</v>
      </c>
      <c r="L108" s="4">
        <f>+Tabla24[[#This Row],[Total Factura]]-Tabla24[[#This Row],[Haber ]]</f>
        <v>0</v>
      </c>
    </row>
    <row r="109" spans="3:17" x14ac:dyDescent="0.25">
      <c r="C109" s="17"/>
      <c r="D109" s="4"/>
      <c r="E109" s="4"/>
      <c r="I109" s="9">
        <f t="shared" si="1"/>
        <v>441115.86</v>
      </c>
      <c r="J109" s="170"/>
      <c r="K109" s="171">
        <f>+Tabla24[[#This Row],[Debe]]-Tabla24[[#This Row],[Haber ]]</f>
        <v>0</v>
      </c>
      <c r="L109" s="4">
        <f>+Tabla24[[#This Row],[Total Factura]]-Tabla24[[#This Row],[Haber ]]</f>
        <v>0</v>
      </c>
      <c r="N109" s="22"/>
      <c r="O109" s="22" t="s">
        <v>265</v>
      </c>
      <c r="P109" s="22"/>
      <c r="Q109" s="22" t="s">
        <v>265</v>
      </c>
    </row>
    <row r="110" spans="3:17" x14ac:dyDescent="0.25">
      <c r="C110" s="17"/>
      <c r="D110" s="4"/>
      <c r="E110" s="4"/>
      <c r="I110" s="9">
        <f t="shared" si="1"/>
        <v>441115.86</v>
      </c>
      <c r="J110" s="170"/>
      <c r="K110" s="171">
        <f>+Tabla24[[#This Row],[Debe]]-Tabla24[[#This Row],[Haber ]]</f>
        <v>0</v>
      </c>
      <c r="L110" s="4">
        <f>+Tabla24[[#This Row],[Total Factura]]-Tabla24[[#This Row],[Haber ]]</f>
        <v>0</v>
      </c>
      <c r="N110" s="23" t="s">
        <v>266</v>
      </c>
      <c r="O110" s="22" t="s">
        <v>267</v>
      </c>
      <c r="P110" s="23" t="s">
        <v>266</v>
      </c>
      <c r="Q110" s="22" t="s">
        <v>269</v>
      </c>
    </row>
    <row r="111" spans="3:17" x14ac:dyDescent="0.25">
      <c r="C111" s="17"/>
      <c r="D111" s="4"/>
      <c r="E111" s="4"/>
      <c r="I111" s="9">
        <f t="shared" si="1"/>
        <v>441115.86</v>
      </c>
      <c r="J111" s="170"/>
      <c r="K111" s="171">
        <f>+Tabla24[[#This Row],[Debe]]-Tabla24[[#This Row],[Haber ]]</f>
        <v>0</v>
      </c>
      <c r="L111" s="4">
        <f>+Tabla24[[#This Row],[Total Factura]]-Tabla24[[#This Row],[Haber ]]</f>
        <v>0</v>
      </c>
      <c r="N111" s="23"/>
      <c r="O111" s="22" t="s">
        <v>268</v>
      </c>
      <c r="P111" s="23"/>
      <c r="Q111" s="22" t="s">
        <v>270</v>
      </c>
    </row>
    <row r="112" spans="3:17" x14ac:dyDescent="0.25">
      <c r="C112" s="17"/>
      <c r="D112" s="4"/>
      <c r="E112" s="4"/>
      <c r="I112" s="9">
        <f t="shared" si="1"/>
        <v>441115.86</v>
      </c>
      <c r="J112" s="170"/>
      <c r="K112" s="171">
        <f>+Tabla24[[#This Row],[Debe]]-Tabla24[[#This Row],[Haber ]]</f>
        <v>0</v>
      </c>
      <c r="L112" s="4">
        <f>+Tabla24[[#This Row],[Total Factura]]-Tabla24[[#This Row],[Haber ]]</f>
        <v>0</v>
      </c>
      <c r="N112" s="23" t="s">
        <v>266</v>
      </c>
      <c r="O112" s="22" t="s">
        <v>269</v>
      </c>
      <c r="P112" s="23" t="s">
        <v>271</v>
      </c>
      <c r="Q112" s="22" t="s">
        <v>272</v>
      </c>
    </row>
    <row r="113" spans="3:17" x14ac:dyDescent="0.25">
      <c r="C113" s="17"/>
      <c r="D113" s="4"/>
      <c r="E113" s="4"/>
      <c r="I113" s="9">
        <f t="shared" si="1"/>
        <v>441115.86</v>
      </c>
      <c r="J113" s="170"/>
      <c r="K113" s="171">
        <f>+Tabla24[[#This Row],[Debe]]-Tabla24[[#This Row],[Haber ]]</f>
        <v>0</v>
      </c>
      <c r="L113" s="4">
        <f>+Tabla24[[#This Row],[Total Factura]]-Tabla24[[#This Row],[Haber ]]</f>
        <v>0</v>
      </c>
      <c r="N113" s="23"/>
      <c r="O113" s="22" t="s">
        <v>270</v>
      </c>
      <c r="P113" s="22"/>
      <c r="Q113" s="22" t="s">
        <v>273</v>
      </c>
    </row>
    <row r="114" spans="3:17" x14ac:dyDescent="0.25">
      <c r="C114" s="17"/>
      <c r="D114" s="4"/>
      <c r="E114" s="4"/>
      <c r="I114" s="9">
        <f t="shared" si="1"/>
        <v>441115.86</v>
      </c>
      <c r="J114" s="170"/>
      <c r="K114" s="171">
        <f>+Tabla24[[#This Row],[Debe]]-Tabla24[[#This Row],[Haber ]]</f>
        <v>0</v>
      </c>
      <c r="L114" s="4">
        <f>+Tabla24[[#This Row],[Total Factura]]-Tabla24[[#This Row],[Haber ]]</f>
        <v>0</v>
      </c>
      <c r="N114" s="23" t="s">
        <v>271</v>
      </c>
      <c r="O114" s="22" t="s">
        <v>272</v>
      </c>
      <c r="P114" s="22"/>
      <c r="Q114" s="22"/>
    </row>
    <row r="115" spans="3:17" x14ac:dyDescent="0.25">
      <c r="C115" s="17"/>
      <c r="D115" s="4"/>
      <c r="E115" s="4"/>
      <c r="I115" s="9">
        <f t="shared" si="1"/>
        <v>441115.86</v>
      </c>
      <c r="J115" s="170"/>
      <c r="K115" s="171">
        <f>+Tabla24[[#This Row],[Debe]]-Tabla24[[#This Row],[Haber ]]</f>
        <v>0</v>
      </c>
      <c r="L115" s="4">
        <f>+Tabla24[[#This Row],[Total Factura]]-Tabla24[[#This Row],[Haber ]]</f>
        <v>0</v>
      </c>
      <c r="N115" s="22"/>
      <c r="O115" s="22" t="s">
        <v>273</v>
      </c>
      <c r="P115" s="22"/>
      <c r="Q115" s="22"/>
    </row>
    <row r="116" spans="3:17" x14ac:dyDescent="0.25">
      <c r="C116" s="17"/>
      <c r="D116" s="4"/>
      <c r="E116" s="4"/>
      <c r="I116" s="9">
        <f t="shared" si="1"/>
        <v>441115.86</v>
      </c>
      <c r="J116" s="170"/>
      <c r="K116" s="171">
        <f>+Tabla24[[#This Row],[Debe]]-Tabla24[[#This Row],[Haber ]]</f>
        <v>0</v>
      </c>
      <c r="L116" s="4">
        <f>+Tabla24[[#This Row],[Total Factura]]-Tabla24[[#This Row],[Haber ]]</f>
        <v>0</v>
      </c>
    </row>
    <row r="117" spans="3:17" x14ac:dyDescent="0.25">
      <c r="C117" s="17"/>
      <c r="D117" s="4"/>
      <c r="E117" s="4"/>
      <c r="I117" s="9">
        <f t="shared" si="1"/>
        <v>441115.86</v>
      </c>
      <c r="J117" s="170"/>
      <c r="K117" s="171">
        <f>+Tabla24[[#This Row],[Debe]]-Tabla24[[#This Row],[Haber ]]</f>
        <v>0</v>
      </c>
      <c r="L117" s="4">
        <f>+Tabla24[[#This Row],[Total Factura]]-Tabla24[[#This Row],[Haber ]]</f>
        <v>0</v>
      </c>
    </row>
    <row r="118" spans="3:17" x14ac:dyDescent="0.25">
      <c r="C118" s="17"/>
      <c r="D118" s="4"/>
      <c r="E118" s="4"/>
      <c r="I118" s="9">
        <f t="shared" si="1"/>
        <v>441115.86</v>
      </c>
      <c r="J118" s="170"/>
      <c r="K118" s="171">
        <f>+Tabla24[[#This Row],[Debe]]-Tabla24[[#This Row],[Haber ]]</f>
        <v>0</v>
      </c>
      <c r="L118" s="4">
        <f>+Tabla24[[#This Row],[Total Factura]]-Tabla24[[#This Row],[Haber ]]</f>
        <v>0</v>
      </c>
    </row>
    <row r="119" spans="3:17" x14ac:dyDescent="0.25">
      <c r="C119" s="17"/>
      <c r="D119" s="4"/>
      <c r="E119" s="4"/>
      <c r="I119" s="9">
        <f t="shared" si="1"/>
        <v>441115.86</v>
      </c>
      <c r="J119" s="170"/>
      <c r="K119" s="171">
        <f>+Tabla24[[#This Row],[Debe]]-Tabla24[[#This Row],[Haber ]]</f>
        <v>0</v>
      </c>
      <c r="L119" s="4">
        <f>+Tabla24[[#This Row],[Total Factura]]-Tabla24[[#This Row],[Haber ]]</f>
        <v>0</v>
      </c>
    </row>
    <row r="120" spans="3:17" x14ac:dyDescent="0.25">
      <c r="C120" s="17"/>
      <c r="D120" s="4"/>
      <c r="E120" s="4"/>
      <c r="I120" s="9">
        <f t="shared" si="1"/>
        <v>441115.86</v>
      </c>
      <c r="J120" s="170"/>
      <c r="K120" s="171">
        <f>+Tabla24[[#This Row],[Debe]]-Tabla24[[#This Row],[Haber ]]</f>
        <v>0</v>
      </c>
      <c r="L120" s="4">
        <f>+Tabla24[[#This Row],[Total Factura]]-Tabla24[[#This Row],[Haber ]]</f>
        <v>0</v>
      </c>
    </row>
    <row r="121" spans="3:17" x14ac:dyDescent="0.25">
      <c r="C121" s="17"/>
      <c r="D121" s="4"/>
      <c r="E121" s="4"/>
      <c r="I121" s="9">
        <f t="shared" si="1"/>
        <v>441115.86</v>
      </c>
      <c r="J121" s="170"/>
      <c r="K121" s="171">
        <f>+Tabla24[[#This Row],[Debe]]-Tabla24[[#This Row],[Haber ]]</f>
        <v>0</v>
      </c>
      <c r="L121" s="4">
        <f>+Tabla24[[#This Row],[Total Factura]]-Tabla24[[#This Row],[Haber ]]</f>
        <v>0</v>
      </c>
      <c r="M121" s="14"/>
      <c r="N121" s="14"/>
    </row>
    <row r="122" spans="3:17" x14ac:dyDescent="0.25">
      <c r="C122" s="17"/>
      <c r="D122" s="4"/>
      <c r="E122" s="4"/>
      <c r="I122" s="9">
        <f t="shared" si="1"/>
        <v>441115.86</v>
      </c>
      <c r="J122" s="170"/>
      <c r="K122" s="171">
        <f>+Tabla24[[#This Row],[Debe]]-Tabla24[[#This Row],[Haber ]]</f>
        <v>0</v>
      </c>
      <c r="L122" s="4">
        <f>+Tabla24[[#This Row],[Total Factura]]-Tabla24[[#This Row],[Haber ]]</f>
        <v>0</v>
      </c>
      <c r="N122" s="14"/>
    </row>
    <row r="123" spans="3:17" x14ac:dyDescent="0.25">
      <c r="C123" s="17"/>
      <c r="D123" s="4"/>
      <c r="E123" s="4"/>
      <c r="I123" s="9">
        <f t="shared" si="1"/>
        <v>441115.86</v>
      </c>
      <c r="J123" s="170"/>
      <c r="K123" s="171">
        <f>+Tabla24[[#This Row],[Debe]]-Tabla24[[#This Row],[Haber ]]</f>
        <v>0</v>
      </c>
      <c r="L123" s="4">
        <f>+Tabla24[[#This Row],[Total Factura]]-Tabla24[[#This Row],[Haber ]]</f>
        <v>0</v>
      </c>
      <c r="N123" s="61"/>
      <c r="O123" s="14"/>
    </row>
    <row r="124" spans="3:17" x14ac:dyDescent="0.25">
      <c r="C124" s="17"/>
      <c r="D124" s="4"/>
      <c r="E124" s="4"/>
      <c r="I124" s="9">
        <f t="shared" si="1"/>
        <v>441115.86</v>
      </c>
      <c r="J124" s="170"/>
      <c r="K124" s="171">
        <f>+Tabla24[[#This Row],[Debe]]-Tabla24[[#This Row],[Haber ]]</f>
        <v>0</v>
      </c>
      <c r="L124" s="4">
        <f>+Tabla24[[#This Row],[Total Factura]]-Tabla24[[#This Row],[Haber ]]</f>
        <v>0</v>
      </c>
      <c r="O124" s="14"/>
    </row>
    <row r="125" spans="3:17" x14ac:dyDescent="0.25">
      <c r="C125" s="17"/>
      <c r="D125" s="4"/>
      <c r="E125" s="4"/>
      <c r="I125" s="9">
        <f t="shared" si="1"/>
        <v>441115.86</v>
      </c>
      <c r="J125" s="170"/>
      <c r="K125" s="171">
        <f>+Tabla24[[#This Row],[Debe]]-Tabla24[[#This Row],[Haber ]]</f>
        <v>0</v>
      </c>
      <c r="L125" s="4">
        <f>+Tabla24[[#This Row],[Total Factura]]-Tabla24[[#This Row],[Haber ]]</f>
        <v>0</v>
      </c>
      <c r="N125" s="14"/>
    </row>
    <row r="126" spans="3:17" x14ac:dyDescent="0.25">
      <c r="C126" s="17"/>
      <c r="D126" s="4"/>
      <c r="E126" s="4"/>
      <c r="I126" s="9">
        <f t="shared" si="1"/>
        <v>441115.86</v>
      </c>
      <c r="J126" s="170"/>
      <c r="K126" s="171">
        <f>+Tabla24[[#This Row],[Debe]]-Tabla24[[#This Row],[Haber ]]</f>
        <v>0</v>
      </c>
      <c r="L126" s="4">
        <f>+Tabla24[[#This Row],[Total Factura]]-Tabla24[[#This Row],[Haber ]]</f>
        <v>0</v>
      </c>
      <c r="N126" s="14"/>
      <c r="O126" s="14"/>
    </row>
    <row r="127" spans="3:17" x14ac:dyDescent="0.25">
      <c r="C127" s="17"/>
      <c r="D127" s="4"/>
      <c r="E127" s="4"/>
      <c r="I127" s="9">
        <f t="shared" si="1"/>
        <v>441115.86</v>
      </c>
      <c r="J127" s="170"/>
      <c r="K127" s="171">
        <f>+Tabla24[[#This Row],[Debe]]-Tabla24[[#This Row],[Haber ]]</f>
        <v>0</v>
      </c>
      <c r="L127" s="4">
        <f>+Tabla24[[#This Row],[Total Factura]]-Tabla24[[#This Row],[Haber ]]</f>
        <v>0</v>
      </c>
      <c r="N127" s="14"/>
    </row>
    <row r="128" spans="3:17" x14ac:dyDescent="0.25">
      <c r="C128" s="17"/>
      <c r="D128" s="4"/>
      <c r="E128" s="4"/>
      <c r="I128" s="9">
        <f t="shared" si="1"/>
        <v>441115.86</v>
      </c>
      <c r="J128" s="170"/>
      <c r="K128" s="171">
        <f>+Tabla24[[#This Row],[Debe]]-Tabla24[[#This Row],[Haber ]]</f>
        <v>0</v>
      </c>
      <c r="L128" s="4">
        <f>+Tabla24[[#This Row],[Total Factura]]-Tabla24[[#This Row],[Haber ]]</f>
        <v>0</v>
      </c>
    </row>
    <row r="129" spans="3:17" x14ac:dyDescent="0.25">
      <c r="C129" s="17"/>
      <c r="D129" s="4"/>
      <c r="E129" s="4"/>
      <c r="I129" s="9">
        <f t="shared" si="1"/>
        <v>441115.86</v>
      </c>
      <c r="J129" s="170"/>
      <c r="K129" s="171">
        <f>+Tabla24[[#This Row],[Debe]]-Tabla24[[#This Row],[Haber ]]</f>
        <v>0</v>
      </c>
      <c r="L129" s="4">
        <f>+Tabla24[[#This Row],[Total Factura]]-Tabla24[[#This Row],[Haber ]]</f>
        <v>0</v>
      </c>
      <c r="N129" s="14"/>
    </row>
    <row r="130" spans="3:17" x14ac:dyDescent="0.25">
      <c r="C130" s="17"/>
      <c r="D130" s="4"/>
      <c r="E130" s="4"/>
      <c r="I130" s="9">
        <f t="shared" si="1"/>
        <v>441115.86</v>
      </c>
      <c r="J130" s="170"/>
      <c r="K130" s="171">
        <f>+Tabla24[[#This Row],[Debe]]-Tabla24[[#This Row],[Haber ]]</f>
        <v>0</v>
      </c>
      <c r="L130" s="4">
        <f>+Tabla24[[#This Row],[Total Factura]]-Tabla24[[#This Row],[Haber ]]</f>
        <v>0</v>
      </c>
      <c r="M130" s="52"/>
      <c r="N130" s="14"/>
    </row>
    <row r="131" spans="3:17" x14ac:dyDescent="0.25">
      <c r="C131" s="17"/>
      <c r="D131" s="4"/>
      <c r="E131" s="4"/>
      <c r="I131" s="9">
        <f t="shared" si="1"/>
        <v>441115.86</v>
      </c>
      <c r="J131" s="170"/>
      <c r="K131" s="171">
        <f>+Tabla24[[#This Row],[Debe]]-Tabla24[[#This Row],[Haber ]]</f>
        <v>0</v>
      </c>
      <c r="L131" s="4">
        <f>+Tabla24[[#This Row],[Total Factura]]-Tabla24[[#This Row],[Haber ]]</f>
        <v>0</v>
      </c>
      <c r="N131" s="14"/>
    </row>
    <row r="132" spans="3:17" x14ac:dyDescent="0.25">
      <c r="C132" s="17"/>
      <c r="D132" s="4"/>
      <c r="E132" s="4"/>
      <c r="I132" s="9">
        <f t="shared" si="1"/>
        <v>441115.86</v>
      </c>
      <c r="J132" s="170"/>
      <c r="K132" s="171">
        <f>+Tabla24[[#This Row],[Debe]]-Tabla24[[#This Row],[Haber ]]</f>
        <v>0</v>
      </c>
      <c r="L132" s="4">
        <f>+Tabla24[[#This Row],[Total Factura]]-Tabla24[[#This Row],[Haber ]]</f>
        <v>0</v>
      </c>
    </row>
    <row r="133" spans="3:17" x14ac:dyDescent="0.25">
      <c r="C133" s="17"/>
      <c r="D133" s="4"/>
      <c r="E133" s="4"/>
      <c r="I133" s="9">
        <f t="shared" ref="I133:I196" si="2">I132+G133-H133</f>
        <v>441115.86</v>
      </c>
      <c r="J133" s="170"/>
      <c r="K133" s="171">
        <f>+Tabla24[[#This Row],[Debe]]-Tabla24[[#This Row],[Haber ]]</f>
        <v>0</v>
      </c>
      <c r="L133" s="4">
        <f>+Tabla24[[#This Row],[Total Factura]]-Tabla24[[#This Row],[Haber ]]</f>
        <v>0</v>
      </c>
      <c r="N133" s="14"/>
    </row>
    <row r="134" spans="3:17" x14ac:dyDescent="0.25">
      <c r="C134" s="17"/>
      <c r="D134" s="4"/>
      <c r="E134" s="4"/>
      <c r="I134" s="9">
        <f t="shared" si="2"/>
        <v>441115.86</v>
      </c>
      <c r="J134" s="170"/>
      <c r="K134" s="171">
        <f>+Tabla24[[#This Row],[Debe]]-Tabla24[[#This Row],[Haber ]]</f>
        <v>0</v>
      </c>
      <c r="L134" s="4">
        <f>+Tabla24[[#This Row],[Total Factura]]-Tabla24[[#This Row],[Haber ]]</f>
        <v>0</v>
      </c>
    </row>
    <row r="135" spans="3:17" x14ac:dyDescent="0.25">
      <c r="C135" s="17"/>
      <c r="D135" s="4"/>
      <c r="E135" s="4"/>
      <c r="I135" s="9">
        <f t="shared" si="2"/>
        <v>441115.86</v>
      </c>
      <c r="J135" s="170"/>
      <c r="K135" s="171">
        <f>+Tabla24[[#This Row],[Debe]]-Tabla24[[#This Row],[Haber ]]</f>
        <v>0</v>
      </c>
      <c r="L135" s="4">
        <f>+Tabla24[[#This Row],[Total Factura]]-Tabla24[[#This Row],[Haber ]]</f>
        <v>0</v>
      </c>
    </row>
    <row r="136" spans="3:17" x14ac:dyDescent="0.25">
      <c r="C136" s="17"/>
      <c r="D136" s="4"/>
      <c r="E136" s="4"/>
      <c r="I136" s="9">
        <f t="shared" si="2"/>
        <v>441115.86</v>
      </c>
      <c r="J136" s="170"/>
      <c r="K136" s="171">
        <f>+Tabla24[[#This Row],[Debe]]-Tabla24[[#This Row],[Haber ]]</f>
        <v>0</v>
      </c>
      <c r="L136" s="4">
        <f>+Tabla24[[#This Row],[Total Factura]]-Tabla24[[#This Row],[Haber ]]</f>
        <v>0</v>
      </c>
    </row>
    <row r="137" spans="3:17" x14ac:dyDescent="0.25">
      <c r="C137" s="17"/>
      <c r="D137" s="4"/>
      <c r="E137" s="4"/>
      <c r="I137" s="9">
        <f t="shared" si="2"/>
        <v>441115.86</v>
      </c>
      <c r="J137" s="170"/>
      <c r="K137" s="171">
        <f>+Tabla24[[#This Row],[Debe]]-Tabla24[[#This Row],[Haber ]]</f>
        <v>0</v>
      </c>
      <c r="L137" s="4">
        <f>+Tabla24[[#This Row],[Total Factura]]-Tabla24[[#This Row],[Haber ]]</f>
        <v>0</v>
      </c>
    </row>
    <row r="138" spans="3:17" x14ac:dyDescent="0.25">
      <c r="C138" s="17"/>
      <c r="D138" s="4"/>
      <c r="E138" s="4"/>
      <c r="I138" s="9">
        <f t="shared" si="2"/>
        <v>441115.86</v>
      </c>
      <c r="J138" s="170"/>
      <c r="K138" s="171">
        <f>+Tabla24[[#This Row],[Debe]]-Tabla24[[#This Row],[Haber ]]</f>
        <v>0</v>
      </c>
      <c r="L138" s="4">
        <f>+Tabla24[[#This Row],[Total Factura]]-Tabla24[[#This Row],[Haber ]]</f>
        <v>0</v>
      </c>
    </row>
    <row r="139" spans="3:17" x14ac:dyDescent="0.25">
      <c r="C139" s="17"/>
      <c r="D139" s="4"/>
      <c r="E139" s="4"/>
      <c r="I139" s="9">
        <f t="shared" si="2"/>
        <v>441115.86</v>
      </c>
      <c r="J139" s="170"/>
      <c r="K139" s="171">
        <f>+Tabla24[[#This Row],[Debe]]-Tabla24[[#This Row],[Haber ]]</f>
        <v>0</v>
      </c>
      <c r="L139" s="4">
        <f>+Tabla24[[#This Row],[Total Factura]]-Tabla24[[#This Row],[Haber ]]</f>
        <v>0</v>
      </c>
    </row>
    <row r="140" spans="3:17" x14ac:dyDescent="0.25">
      <c r="C140" s="17"/>
      <c r="D140" s="4"/>
      <c r="E140" s="4"/>
      <c r="I140" s="9">
        <f t="shared" si="2"/>
        <v>441115.86</v>
      </c>
      <c r="J140" s="170"/>
      <c r="K140" s="171">
        <f>+Tabla24[[#This Row],[Debe]]-Tabla24[[#This Row],[Haber ]]</f>
        <v>0</v>
      </c>
      <c r="L140" s="4">
        <f>+Tabla24[[#This Row],[Total Factura]]-Tabla24[[#This Row],[Haber ]]</f>
        <v>0</v>
      </c>
    </row>
    <row r="141" spans="3:17" x14ac:dyDescent="0.25">
      <c r="C141" s="17"/>
      <c r="D141" s="4"/>
      <c r="E141" s="4"/>
      <c r="I141" s="9">
        <f t="shared" si="2"/>
        <v>441115.86</v>
      </c>
      <c r="J141" s="170"/>
      <c r="K141" s="171">
        <f>+Tabla24[[#This Row],[Debe]]-Tabla24[[#This Row],[Haber ]]</f>
        <v>0</v>
      </c>
      <c r="L141" s="4">
        <f>+Tabla24[[#This Row],[Total Factura]]-Tabla24[[#This Row],[Haber ]]</f>
        <v>0</v>
      </c>
    </row>
    <row r="142" spans="3:17" x14ac:dyDescent="0.25">
      <c r="C142" s="17"/>
      <c r="D142" s="4"/>
      <c r="E142" s="4"/>
      <c r="I142" s="9">
        <f t="shared" si="2"/>
        <v>441115.86</v>
      </c>
      <c r="J142" s="170"/>
      <c r="K142" s="171">
        <f>+Tabla24[[#This Row],[Debe]]-Tabla24[[#This Row],[Haber ]]</f>
        <v>0</v>
      </c>
      <c r="L142" s="4">
        <f>+Tabla24[[#This Row],[Total Factura]]-Tabla24[[#This Row],[Haber ]]</f>
        <v>0</v>
      </c>
      <c r="N142" s="22"/>
      <c r="O142" s="22" t="s">
        <v>265</v>
      </c>
      <c r="P142" s="22"/>
      <c r="Q142" s="22" t="s">
        <v>265</v>
      </c>
    </row>
    <row r="143" spans="3:17" x14ac:dyDescent="0.25">
      <c r="C143" s="17"/>
      <c r="D143" s="4"/>
      <c r="E143" s="4"/>
      <c r="I143" s="9">
        <f t="shared" si="2"/>
        <v>441115.86</v>
      </c>
      <c r="J143" s="170"/>
      <c r="K143" s="171">
        <f>+Tabla24[[#This Row],[Debe]]-Tabla24[[#This Row],[Haber ]]</f>
        <v>0</v>
      </c>
      <c r="L143" s="4">
        <f>+Tabla24[[#This Row],[Total Factura]]-Tabla24[[#This Row],[Haber ]]</f>
        <v>0</v>
      </c>
      <c r="N143" s="23" t="s">
        <v>266</v>
      </c>
      <c r="O143" s="22" t="s">
        <v>267</v>
      </c>
      <c r="P143" s="23" t="s">
        <v>266</v>
      </c>
      <c r="Q143" s="22" t="s">
        <v>269</v>
      </c>
    </row>
    <row r="144" spans="3:17" x14ac:dyDescent="0.25">
      <c r="C144" s="17"/>
      <c r="D144" s="4"/>
      <c r="E144" s="4"/>
      <c r="I144" s="9">
        <f t="shared" si="2"/>
        <v>441115.86</v>
      </c>
      <c r="J144" s="170"/>
      <c r="K144" s="171">
        <f>+Tabla24[[#This Row],[Debe]]-Tabla24[[#This Row],[Haber ]]</f>
        <v>0</v>
      </c>
      <c r="L144" s="4">
        <f>+Tabla24[[#This Row],[Total Factura]]-Tabla24[[#This Row],[Haber ]]</f>
        <v>0</v>
      </c>
      <c r="N144" s="23"/>
      <c r="O144" s="22" t="s">
        <v>268</v>
      </c>
      <c r="P144" s="23"/>
      <c r="Q144" s="22" t="s">
        <v>270</v>
      </c>
    </row>
    <row r="145" spans="3:19" x14ac:dyDescent="0.25">
      <c r="C145" s="17"/>
      <c r="D145" s="4"/>
      <c r="E145" s="4"/>
      <c r="I145" s="9">
        <f t="shared" si="2"/>
        <v>441115.86</v>
      </c>
      <c r="J145" s="170"/>
      <c r="K145" s="171">
        <f>+Tabla24[[#This Row],[Debe]]-Tabla24[[#This Row],[Haber ]]</f>
        <v>0</v>
      </c>
      <c r="L145" s="4">
        <f>+Tabla24[[#This Row],[Total Factura]]-Tabla24[[#This Row],[Haber ]]</f>
        <v>0</v>
      </c>
      <c r="N145" s="23" t="s">
        <v>266</v>
      </c>
      <c r="O145" s="22" t="s">
        <v>269</v>
      </c>
      <c r="P145" s="23" t="s">
        <v>271</v>
      </c>
      <c r="Q145" s="22" t="s">
        <v>272</v>
      </c>
    </row>
    <row r="146" spans="3:19" x14ac:dyDescent="0.25">
      <c r="C146" s="17"/>
      <c r="D146" s="4"/>
      <c r="E146" s="4"/>
      <c r="I146" s="9">
        <f t="shared" si="2"/>
        <v>441115.86</v>
      </c>
      <c r="J146" s="170"/>
      <c r="K146" s="171">
        <f>+Tabla24[[#This Row],[Debe]]-Tabla24[[#This Row],[Haber ]]</f>
        <v>0</v>
      </c>
      <c r="L146" s="4">
        <f>+Tabla24[[#This Row],[Total Factura]]-Tabla24[[#This Row],[Haber ]]</f>
        <v>0</v>
      </c>
      <c r="N146" s="23"/>
      <c r="O146" s="22" t="s">
        <v>270</v>
      </c>
      <c r="P146" s="22"/>
      <c r="Q146" s="22" t="s">
        <v>273</v>
      </c>
    </row>
    <row r="147" spans="3:19" x14ac:dyDescent="0.25">
      <c r="C147" s="17"/>
      <c r="D147" s="4"/>
      <c r="E147" s="4"/>
      <c r="I147" s="9">
        <f t="shared" si="2"/>
        <v>441115.86</v>
      </c>
      <c r="J147" s="170"/>
      <c r="K147" s="171">
        <f>+Tabla24[[#This Row],[Debe]]-Tabla24[[#This Row],[Haber ]]</f>
        <v>0</v>
      </c>
      <c r="L147" s="4">
        <f>+Tabla24[[#This Row],[Total Factura]]-Tabla24[[#This Row],[Haber ]]</f>
        <v>0</v>
      </c>
      <c r="N147" s="23" t="s">
        <v>271</v>
      </c>
      <c r="O147" s="22" t="s">
        <v>272</v>
      </c>
      <c r="P147" s="22"/>
      <c r="Q147" s="22"/>
    </row>
    <row r="148" spans="3:19" x14ac:dyDescent="0.25">
      <c r="C148" s="17"/>
      <c r="D148" s="4"/>
      <c r="E148" s="4"/>
      <c r="I148" s="9">
        <f t="shared" si="2"/>
        <v>441115.86</v>
      </c>
      <c r="J148" s="170"/>
      <c r="K148" s="171">
        <f>+Tabla24[[#This Row],[Debe]]-Tabla24[[#This Row],[Haber ]]</f>
        <v>0</v>
      </c>
      <c r="L148" s="4">
        <f>+Tabla24[[#This Row],[Total Factura]]-Tabla24[[#This Row],[Haber ]]</f>
        <v>0</v>
      </c>
      <c r="N148" s="22"/>
      <c r="O148" s="22" t="s">
        <v>273</v>
      </c>
      <c r="P148" s="22"/>
      <c r="Q148" s="22"/>
    </row>
    <row r="149" spans="3:19" x14ac:dyDescent="0.25">
      <c r="C149" s="17"/>
      <c r="D149" s="4"/>
      <c r="E149" s="4"/>
      <c r="I149" s="9">
        <f t="shared" si="2"/>
        <v>441115.86</v>
      </c>
      <c r="J149" s="170"/>
      <c r="K149" s="171">
        <f>+Tabla24[[#This Row],[Debe]]-Tabla24[[#This Row],[Haber ]]</f>
        <v>0</v>
      </c>
      <c r="L149" s="4">
        <f>+Tabla24[[#This Row],[Total Factura]]-Tabla24[[#This Row],[Haber ]]</f>
        <v>0</v>
      </c>
    </row>
    <row r="150" spans="3:19" x14ac:dyDescent="0.25">
      <c r="C150" s="17"/>
      <c r="D150" s="4"/>
      <c r="E150" s="4"/>
      <c r="I150" s="9">
        <f t="shared" si="2"/>
        <v>441115.86</v>
      </c>
      <c r="J150" s="170"/>
      <c r="K150" s="171">
        <f>+Tabla24[[#This Row],[Debe]]-Tabla24[[#This Row],[Haber ]]</f>
        <v>0</v>
      </c>
      <c r="L150" s="4">
        <f>+Tabla24[[#This Row],[Total Factura]]-Tabla24[[#This Row],[Haber ]]</f>
        <v>0</v>
      </c>
    </row>
    <row r="151" spans="3:19" x14ac:dyDescent="0.25">
      <c r="C151" s="17"/>
      <c r="D151" s="4"/>
      <c r="E151" s="4"/>
      <c r="I151" s="9">
        <f t="shared" si="2"/>
        <v>441115.86</v>
      </c>
      <c r="J151" s="170"/>
      <c r="K151" s="171">
        <f>+Tabla24[[#This Row],[Debe]]-Tabla24[[#This Row],[Haber ]]</f>
        <v>0</v>
      </c>
      <c r="L151" s="4">
        <f>+Tabla24[[#This Row],[Total Factura]]-Tabla24[[#This Row],[Haber ]]</f>
        <v>0</v>
      </c>
      <c r="O151" s="14">
        <v>140470</v>
      </c>
      <c r="R151" s="14"/>
      <c r="S151">
        <v>104560</v>
      </c>
    </row>
    <row r="152" spans="3:19" x14ac:dyDescent="0.25">
      <c r="C152" s="17"/>
      <c r="D152" s="4"/>
      <c r="E152" s="4"/>
      <c r="I152" s="9">
        <f t="shared" si="2"/>
        <v>441115.86</v>
      </c>
      <c r="J152" s="170"/>
      <c r="K152" s="171">
        <f>+Tabla24[[#This Row],[Debe]]-Tabla24[[#This Row],[Haber ]]</f>
        <v>0</v>
      </c>
      <c r="L152" s="4">
        <f>+Tabla24[[#This Row],[Total Factura]]-Tabla24[[#This Row],[Haber ]]</f>
        <v>0</v>
      </c>
      <c r="N152" s="52">
        <v>0.15</v>
      </c>
      <c r="O152" s="14">
        <f>O151*N152</f>
        <v>21070.5</v>
      </c>
      <c r="Q152" t="s">
        <v>954</v>
      </c>
      <c r="R152" s="40">
        <v>0.1</v>
      </c>
      <c r="S152" s="14">
        <f>S151*R152</f>
        <v>10456</v>
      </c>
    </row>
    <row r="153" spans="3:19" x14ac:dyDescent="0.25">
      <c r="C153" s="17"/>
      <c r="D153" s="4"/>
      <c r="E153" s="4"/>
      <c r="I153" s="9">
        <f t="shared" si="2"/>
        <v>441115.86</v>
      </c>
      <c r="J153" s="170"/>
      <c r="K153" s="171">
        <f>+Tabla24[[#This Row],[Debe]]-Tabla24[[#This Row],[Haber ]]</f>
        <v>0</v>
      </c>
      <c r="L153" s="4">
        <f>+Tabla24[[#This Row],[Total Factura]]-Tabla24[[#This Row],[Haber ]]</f>
        <v>0</v>
      </c>
      <c r="O153" s="14">
        <f>O151-O152</f>
        <v>119399.5</v>
      </c>
      <c r="S153" s="14">
        <f>S151-S152</f>
        <v>94104</v>
      </c>
    </row>
    <row r="154" spans="3:19" x14ac:dyDescent="0.25">
      <c r="C154" s="17"/>
      <c r="D154" s="4"/>
      <c r="E154" s="4"/>
      <c r="I154" s="9">
        <f t="shared" si="2"/>
        <v>441115.86</v>
      </c>
      <c r="J154" s="170"/>
      <c r="K154" s="171">
        <f>+Tabla24[[#This Row],[Debe]]-Tabla24[[#This Row],[Haber ]]</f>
        <v>0</v>
      </c>
      <c r="L154" s="4">
        <f>+Tabla24[[#This Row],[Total Factura]]-Tabla24[[#This Row],[Haber ]]</f>
        <v>0</v>
      </c>
      <c r="N154" t="s">
        <v>731</v>
      </c>
      <c r="Q154" t="s">
        <v>956</v>
      </c>
      <c r="R154" s="40">
        <v>7.0000000000000007E-2</v>
      </c>
      <c r="S154" s="15">
        <f>R154*S153</f>
        <v>6587.2800000000007</v>
      </c>
    </row>
    <row r="155" spans="3:19" x14ac:dyDescent="0.25">
      <c r="C155" s="17"/>
      <c r="D155" s="4"/>
      <c r="E155" s="4"/>
      <c r="I155" s="9">
        <f t="shared" si="2"/>
        <v>441115.86</v>
      </c>
      <c r="J155" s="170"/>
      <c r="K155" s="171">
        <f>+Tabla24[[#This Row],[Debe]]-Tabla24[[#This Row],[Haber ]]</f>
        <v>0</v>
      </c>
      <c r="L155" s="4">
        <f>+Tabla24[[#This Row],[Total Factura]]-Tabla24[[#This Row],[Haber ]]</f>
        <v>0</v>
      </c>
      <c r="O155" s="14">
        <f>O153+O154</f>
        <v>119399.5</v>
      </c>
      <c r="R155" s="14"/>
      <c r="S155" s="14">
        <f>S153-S154</f>
        <v>87516.72</v>
      </c>
    </row>
    <row r="156" spans="3:19" x14ac:dyDescent="0.25">
      <c r="C156" s="17"/>
      <c r="D156" s="4"/>
      <c r="E156" s="4"/>
      <c r="I156" s="9">
        <f t="shared" si="2"/>
        <v>441115.86</v>
      </c>
      <c r="J156" s="170"/>
      <c r="K156" s="171">
        <f>+Tabla24[[#This Row],[Debe]]-Tabla24[[#This Row],[Haber ]]</f>
        <v>0</v>
      </c>
      <c r="L156" s="4">
        <f>+Tabla24[[#This Row],[Total Factura]]-Tabla24[[#This Row],[Haber ]]</f>
        <v>0</v>
      </c>
      <c r="Q156" t="s">
        <v>955</v>
      </c>
      <c r="S156">
        <v>5533.5</v>
      </c>
    </row>
    <row r="157" spans="3:19" x14ac:dyDescent="0.25">
      <c r="C157" s="17"/>
      <c r="D157" s="4"/>
      <c r="E157" s="4"/>
      <c r="I157" s="9">
        <f t="shared" si="2"/>
        <v>441115.86</v>
      </c>
      <c r="J157" s="170"/>
      <c r="K157" s="171">
        <f>+Tabla24[[#This Row],[Debe]]-Tabla24[[#This Row],[Haber ]]</f>
        <v>0</v>
      </c>
      <c r="L157" s="4">
        <f>+Tabla24[[#This Row],[Total Factura]]-Tabla24[[#This Row],[Haber ]]</f>
        <v>0</v>
      </c>
      <c r="S157" s="14">
        <f>S156+S155</f>
        <v>93050.22</v>
      </c>
    </row>
    <row r="158" spans="3:19" x14ac:dyDescent="0.25">
      <c r="C158" s="17"/>
      <c r="D158" s="4"/>
      <c r="E158" s="4"/>
      <c r="I158" s="9">
        <f t="shared" si="2"/>
        <v>441115.86</v>
      </c>
      <c r="J158" s="170"/>
      <c r="K158" s="171">
        <f>+Tabla24[[#This Row],[Debe]]-Tabla24[[#This Row],[Haber ]]</f>
        <v>0</v>
      </c>
      <c r="L158" s="4">
        <f>+Tabla24[[#This Row],[Total Factura]]-Tabla24[[#This Row],[Haber ]]</f>
        <v>0</v>
      </c>
    </row>
    <row r="159" spans="3:19" x14ac:dyDescent="0.25">
      <c r="C159" s="17"/>
      <c r="D159" s="4"/>
      <c r="E159" s="4"/>
      <c r="I159" s="9">
        <f t="shared" si="2"/>
        <v>441115.86</v>
      </c>
      <c r="J159" s="170"/>
      <c r="K159" s="171">
        <f>+Tabla24[[#This Row],[Debe]]-Tabla24[[#This Row],[Haber ]]</f>
        <v>0</v>
      </c>
      <c r="L159" s="4">
        <f>+Tabla24[[#This Row],[Total Factura]]-Tabla24[[#This Row],[Haber ]]</f>
        <v>0</v>
      </c>
      <c r="O159" s="14"/>
    </row>
    <row r="160" spans="3:19" x14ac:dyDescent="0.25">
      <c r="C160" s="17"/>
      <c r="D160" s="4"/>
      <c r="E160" s="4"/>
      <c r="I160" s="9">
        <f t="shared" si="2"/>
        <v>441115.86</v>
      </c>
      <c r="J160" s="170"/>
      <c r="K160" s="171">
        <f>+Tabla24[[#This Row],[Debe]]-Tabla24[[#This Row],[Haber ]]</f>
        <v>0</v>
      </c>
      <c r="L160" s="4">
        <f>+Tabla24[[#This Row],[Total Factura]]-Tabla24[[#This Row],[Haber ]]</f>
        <v>0</v>
      </c>
      <c r="O160" s="14"/>
    </row>
    <row r="161" spans="3:12" x14ac:dyDescent="0.25">
      <c r="C161" s="17"/>
      <c r="D161" s="4"/>
      <c r="E161" s="4"/>
      <c r="I161" s="9">
        <f t="shared" si="2"/>
        <v>441115.86</v>
      </c>
      <c r="J161" s="170"/>
      <c r="K161" s="171">
        <f>+Tabla24[[#This Row],[Debe]]-Tabla24[[#This Row],[Haber ]]</f>
        <v>0</v>
      </c>
      <c r="L161" s="4">
        <f>+Tabla24[[#This Row],[Total Factura]]-Tabla24[[#This Row],[Haber ]]</f>
        <v>0</v>
      </c>
    </row>
    <row r="162" spans="3:12" x14ac:dyDescent="0.25">
      <c r="C162" s="17"/>
      <c r="D162" s="4"/>
      <c r="E162" s="4"/>
      <c r="I162" s="9">
        <f t="shared" si="2"/>
        <v>441115.86</v>
      </c>
      <c r="J162" s="170"/>
      <c r="K162" s="171">
        <f>+Tabla24[[#This Row],[Debe]]-Tabla24[[#This Row],[Haber ]]</f>
        <v>0</v>
      </c>
      <c r="L162" s="4">
        <f>+Tabla24[[#This Row],[Total Factura]]-Tabla24[[#This Row],[Haber ]]</f>
        <v>0</v>
      </c>
    </row>
    <row r="163" spans="3:12" x14ac:dyDescent="0.25">
      <c r="C163" s="17"/>
      <c r="D163" s="4"/>
      <c r="E163" s="4"/>
      <c r="I163" s="9">
        <f t="shared" si="2"/>
        <v>441115.86</v>
      </c>
      <c r="J163" s="170"/>
      <c r="K163" s="171">
        <f>+Tabla24[[#This Row],[Debe]]-Tabla24[[#This Row],[Haber ]]</f>
        <v>0</v>
      </c>
      <c r="L163" s="4">
        <f>+Tabla24[[#This Row],[Total Factura]]-Tabla24[[#This Row],[Haber ]]</f>
        <v>0</v>
      </c>
    </row>
    <row r="164" spans="3:12" x14ac:dyDescent="0.25">
      <c r="C164" s="17"/>
      <c r="D164" s="4"/>
      <c r="E164" s="4"/>
      <c r="I164" s="9">
        <f t="shared" si="2"/>
        <v>441115.86</v>
      </c>
      <c r="J164" s="170"/>
      <c r="K164" s="171">
        <f>+Tabla24[[#This Row],[Debe]]-Tabla24[[#This Row],[Haber ]]</f>
        <v>0</v>
      </c>
      <c r="L164" s="4">
        <f>+Tabla24[[#This Row],[Total Factura]]-Tabla24[[#This Row],[Haber ]]</f>
        <v>0</v>
      </c>
    </row>
    <row r="165" spans="3:12" x14ac:dyDescent="0.25">
      <c r="C165" s="17"/>
      <c r="D165" s="4"/>
      <c r="E165" s="4"/>
      <c r="I165" s="9">
        <f t="shared" si="2"/>
        <v>441115.86</v>
      </c>
      <c r="J165" s="170"/>
      <c r="K165" s="171">
        <f>+Tabla24[[#This Row],[Debe]]-Tabla24[[#This Row],[Haber ]]</f>
        <v>0</v>
      </c>
      <c r="L165" s="4">
        <f>+Tabla24[[#This Row],[Total Factura]]-Tabla24[[#This Row],[Haber ]]</f>
        <v>0</v>
      </c>
    </row>
    <row r="166" spans="3:12" x14ac:dyDescent="0.25">
      <c r="C166" s="17"/>
      <c r="D166" s="4"/>
      <c r="E166" s="4"/>
      <c r="I166" s="9">
        <f t="shared" si="2"/>
        <v>441115.86</v>
      </c>
      <c r="J166" s="170"/>
      <c r="K166" s="171">
        <f>+Tabla24[[#This Row],[Debe]]-Tabla24[[#This Row],[Haber ]]</f>
        <v>0</v>
      </c>
      <c r="L166" s="4">
        <f>+Tabla24[[#This Row],[Total Factura]]-Tabla24[[#This Row],[Haber ]]</f>
        <v>0</v>
      </c>
    </row>
    <row r="167" spans="3:12" x14ac:dyDescent="0.25">
      <c r="C167" s="17"/>
      <c r="D167" s="4"/>
      <c r="E167" s="4"/>
      <c r="I167" s="9">
        <f t="shared" si="2"/>
        <v>441115.86</v>
      </c>
      <c r="J167" s="170"/>
      <c r="K167" s="171">
        <f>+Tabla24[[#This Row],[Debe]]-Tabla24[[#This Row],[Haber ]]</f>
        <v>0</v>
      </c>
      <c r="L167" s="4">
        <f>+Tabla24[[#This Row],[Total Factura]]-Tabla24[[#This Row],[Haber ]]</f>
        <v>0</v>
      </c>
    </row>
    <row r="168" spans="3:12" x14ac:dyDescent="0.25">
      <c r="C168" s="17"/>
      <c r="D168" s="4"/>
      <c r="E168" s="4"/>
      <c r="I168" s="9">
        <f t="shared" si="2"/>
        <v>441115.86</v>
      </c>
      <c r="J168" s="170"/>
      <c r="K168" s="171">
        <f>+Tabla24[[#This Row],[Debe]]-Tabla24[[#This Row],[Haber ]]</f>
        <v>0</v>
      </c>
      <c r="L168" s="4">
        <f>+Tabla24[[#This Row],[Total Factura]]-Tabla24[[#This Row],[Haber ]]</f>
        <v>0</v>
      </c>
    </row>
    <row r="169" spans="3:12" x14ac:dyDescent="0.25">
      <c r="C169" s="17"/>
      <c r="D169" s="4"/>
      <c r="E169" s="4"/>
      <c r="I169" s="9">
        <f t="shared" si="2"/>
        <v>441115.86</v>
      </c>
      <c r="J169" s="170"/>
      <c r="K169" s="171">
        <f>+Tabla24[[#This Row],[Debe]]-Tabla24[[#This Row],[Haber ]]</f>
        <v>0</v>
      </c>
      <c r="L169" s="4">
        <f>+Tabla24[[#This Row],[Total Factura]]-Tabla24[[#This Row],[Haber ]]</f>
        <v>0</v>
      </c>
    </row>
    <row r="170" spans="3:12" x14ac:dyDescent="0.25">
      <c r="C170" s="17"/>
      <c r="D170" s="4"/>
      <c r="E170" s="4"/>
      <c r="I170" s="9">
        <f t="shared" si="2"/>
        <v>441115.86</v>
      </c>
      <c r="J170" s="170"/>
      <c r="K170" s="171">
        <f>+Tabla24[[#This Row],[Debe]]-Tabla24[[#This Row],[Haber ]]</f>
        <v>0</v>
      </c>
      <c r="L170" s="4">
        <f>+Tabla24[[#This Row],[Total Factura]]-Tabla24[[#This Row],[Haber ]]</f>
        <v>0</v>
      </c>
    </row>
    <row r="171" spans="3:12" x14ac:dyDescent="0.25">
      <c r="C171" s="17"/>
      <c r="D171" s="4"/>
      <c r="E171" s="4"/>
      <c r="I171" s="9">
        <f t="shared" si="2"/>
        <v>441115.86</v>
      </c>
      <c r="J171" s="170"/>
      <c r="K171" s="171">
        <f>+Tabla24[[#This Row],[Debe]]-Tabla24[[#This Row],[Haber ]]</f>
        <v>0</v>
      </c>
      <c r="L171" s="4">
        <f>+Tabla24[[#This Row],[Total Factura]]-Tabla24[[#This Row],[Haber ]]</f>
        <v>0</v>
      </c>
    </row>
    <row r="172" spans="3:12" x14ac:dyDescent="0.25">
      <c r="C172" s="17"/>
      <c r="D172" s="4"/>
      <c r="E172" s="4"/>
      <c r="I172" s="9">
        <f t="shared" si="2"/>
        <v>441115.86</v>
      </c>
      <c r="J172" s="170"/>
      <c r="K172" s="171">
        <f>+Tabla24[[#This Row],[Debe]]-Tabla24[[#This Row],[Haber ]]</f>
        <v>0</v>
      </c>
      <c r="L172" s="4">
        <f>+Tabla24[[#This Row],[Total Factura]]-Tabla24[[#This Row],[Haber ]]</f>
        <v>0</v>
      </c>
    </row>
    <row r="173" spans="3:12" x14ac:dyDescent="0.25">
      <c r="C173" s="17"/>
      <c r="D173" s="4"/>
      <c r="E173" s="4"/>
      <c r="I173" s="9">
        <f t="shared" si="2"/>
        <v>441115.86</v>
      </c>
      <c r="J173" s="170"/>
      <c r="K173" s="171">
        <f>+Tabla24[[#This Row],[Debe]]-Tabla24[[#This Row],[Haber ]]</f>
        <v>0</v>
      </c>
      <c r="L173" s="4">
        <f>+Tabla24[[#This Row],[Total Factura]]-Tabla24[[#This Row],[Haber ]]</f>
        <v>0</v>
      </c>
    </row>
    <row r="174" spans="3:12" x14ac:dyDescent="0.25">
      <c r="C174" s="17"/>
      <c r="D174" s="4"/>
      <c r="E174" s="4"/>
      <c r="I174" s="9">
        <f t="shared" si="2"/>
        <v>441115.86</v>
      </c>
      <c r="J174" s="170"/>
      <c r="K174" s="171">
        <f>+Tabla24[[#This Row],[Debe]]-Tabla24[[#This Row],[Haber ]]</f>
        <v>0</v>
      </c>
      <c r="L174" s="4">
        <f>+Tabla24[[#This Row],[Total Factura]]-Tabla24[[#This Row],[Haber ]]</f>
        <v>0</v>
      </c>
    </row>
    <row r="175" spans="3:12" x14ac:dyDescent="0.25">
      <c r="C175" s="17"/>
      <c r="D175" s="4"/>
      <c r="E175" s="4"/>
      <c r="I175" s="9">
        <f t="shared" si="2"/>
        <v>441115.86</v>
      </c>
      <c r="J175" s="170"/>
      <c r="K175" s="171">
        <f>+Tabla24[[#This Row],[Debe]]-Tabla24[[#This Row],[Haber ]]</f>
        <v>0</v>
      </c>
      <c r="L175" s="4">
        <f>+Tabla24[[#This Row],[Total Factura]]-Tabla24[[#This Row],[Haber ]]</f>
        <v>0</v>
      </c>
    </row>
    <row r="176" spans="3:12" x14ac:dyDescent="0.25">
      <c r="C176" s="17"/>
      <c r="D176" s="4"/>
      <c r="E176" s="4"/>
      <c r="I176" s="9">
        <f t="shared" si="2"/>
        <v>441115.86</v>
      </c>
      <c r="J176" s="170"/>
      <c r="K176" s="171">
        <f>+Tabla24[[#This Row],[Debe]]-Tabla24[[#This Row],[Haber ]]</f>
        <v>0</v>
      </c>
      <c r="L176" s="4">
        <f>+Tabla24[[#This Row],[Total Factura]]-Tabla24[[#This Row],[Haber ]]</f>
        <v>0</v>
      </c>
    </row>
    <row r="177" spans="3:12" x14ac:dyDescent="0.25">
      <c r="C177" s="17"/>
      <c r="D177" s="4"/>
      <c r="E177" s="4"/>
      <c r="I177" s="9">
        <f t="shared" si="2"/>
        <v>441115.86</v>
      </c>
      <c r="J177" s="170"/>
      <c r="K177" s="171">
        <f>+Tabla24[[#This Row],[Debe]]-Tabla24[[#This Row],[Haber ]]</f>
        <v>0</v>
      </c>
      <c r="L177" s="4">
        <f>+Tabla24[[#This Row],[Total Factura]]-Tabla24[[#This Row],[Haber ]]</f>
        <v>0</v>
      </c>
    </row>
    <row r="178" spans="3:12" x14ac:dyDescent="0.25">
      <c r="C178" s="17"/>
      <c r="D178" s="4"/>
      <c r="E178" s="4"/>
      <c r="I178" s="9">
        <f t="shared" si="2"/>
        <v>441115.86</v>
      </c>
      <c r="J178" s="170"/>
      <c r="K178" s="171">
        <f>+Tabla24[[#This Row],[Debe]]-Tabla24[[#This Row],[Haber ]]</f>
        <v>0</v>
      </c>
      <c r="L178" s="4">
        <f>+Tabla24[[#This Row],[Total Factura]]-Tabla24[[#This Row],[Haber ]]</f>
        <v>0</v>
      </c>
    </row>
    <row r="179" spans="3:12" x14ac:dyDescent="0.25">
      <c r="C179" s="17"/>
      <c r="D179" s="4"/>
      <c r="E179" s="4"/>
      <c r="I179" s="9">
        <f t="shared" si="2"/>
        <v>441115.86</v>
      </c>
      <c r="J179" s="170"/>
      <c r="K179" s="171">
        <f>+Tabla24[[#This Row],[Debe]]-Tabla24[[#This Row],[Haber ]]</f>
        <v>0</v>
      </c>
      <c r="L179" s="4">
        <f>+Tabla24[[#This Row],[Total Factura]]-Tabla24[[#This Row],[Haber ]]</f>
        <v>0</v>
      </c>
    </row>
    <row r="180" spans="3:12" x14ac:dyDescent="0.25">
      <c r="C180" s="17"/>
      <c r="D180" s="4"/>
      <c r="E180" s="4"/>
      <c r="I180" s="9">
        <f t="shared" si="2"/>
        <v>441115.86</v>
      </c>
      <c r="J180" s="170"/>
      <c r="K180" s="171">
        <f>+Tabla24[[#This Row],[Debe]]-Tabla24[[#This Row],[Haber ]]</f>
        <v>0</v>
      </c>
      <c r="L180" s="4">
        <f>+Tabla24[[#This Row],[Total Factura]]-Tabla24[[#This Row],[Haber ]]</f>
        <v>0</v>
      </c>
    </row>
    <row r="181" spans="3:12" x14ac:dyDescent="0.25">
      <c r="C181" s="17"/>
      <c r="D181" s="4"/>
      <c r="E181" s="4"/>
      <c r="I181" s="9">
        <f t="shared" si="2"/>
        <v>441115.86</v>
      </c>
      <c r="J181" s="170"/>
      <c r="K181" s="171">
        <f>+Tabla24[[#This Row],[Debe]]-Tabla24[[#This Row],[Haber ]]</f>
        <v>0</v>
      </c>
      <c r="L181" s="4">
        <f>+Tabla24[[#This Row],[Total Factura]]-Tabla24[[#This Row],[Haber ]]</f>
        <v>0</v>
      </c>
    </row>
    <row r="182" spans="3:12" x14ac:dyDescent="0.25">
      <c r="C182" s="17"/>
      <c r="D182" s="4"/>
      <c r="E182" s="4"/>
      <c r="I182" s="9">
        <f t="shared" si="2"/>
        <v>441115.86</v>
      </c>
      <c r="J182" s="170"/>
      <c r="K182" s="171">
        <f>+Tabla24[[#This Row],[Debe]]-Tabla24[[#This Row],[Haber ]]</f>
        <v>0</v>
      </c>
      <c r="L182" s="4">
        <f>+Tabla24[[#This Row],[Total Factura]]-Tabla24[[#This Row],[Haber ]]</f>
        <v>0</v>
      </c>
    </row>
    <row r="183" spans="3:12" x14ac:dyDescent="0.25">
      <c r="C183" s="17"/>
      <c r="D183" s="4"/>
      <c r="E183" s="4"/>
      <c r="I183" s="9">
        <f t="shared" si="2"/>
        <v>441115.86</v>
      </c>
      <c r="J183" s="170"/>
      <c r="K183" s="171">
        <f>+Tabla24[[#This Row],[Debe]]-Tabla24[[#This Row],[Haber ]]</f>
        <v>0</v>
      </c>
      <c r="L183" s="4">
        <f>+Tabla24[[#This Row],[Total Factura]]-Tabla24[[#This Row],[Haber ]]</f>
        <v>0</v>
      </c>
    </row>
    <row r="184" spans="3:12" x14ac:dyDescent="0.25">
      <c r="I184" s="9">
        <f t="shared" si="2"/>
        <v>441115.86</v>
      </c>
      <c r="J184" s="170"/>
      <c r="K184" s="171">
        <f>+Tabla24[[#This Row],[Debe]]-Tabla24[[#This Row],[Haber ]]</f>
        <v>0</v>
      </c>
      <c r="L184" s="4">
        <f>+Tabla24[[#This Row],[Total Factura]]-Tabla24[[#This Row],[Haber ]]</f>
        <v>0</v>
      </c>
    </row>
    <row r="185" spans="3:12" x14ac:dyDescent="0.25">
      <c r="I185" s="9">
        <f t="shared" si="2"/>
        <v>441115.86</v>
      </c>
      <c r="J185" s="170"/>
      <c r="K185" s="171">
        <f>+Tabla24[[#This Row],[Debe]]-Tabla24[[#This Row],[Haber ]]</f>
        <v>0</v>
      </c>
      <c r="L185" s="4">
        <f>+Tabla24[[#This Row],[Total Factura]]-Tabla24[[#This Row],[Haber ]]</f>
        <v>0</v>
      </c>
    </row>
    <row r="186" spans="3:12" x14ac:dyDescent="0.25">
      <c r="I186" s="9">
        <f t="shared" si="2"/>
        <v>441115.86</v>
      </c>
      <c r="J186" s="170"/>
      <c r="K186" s="171">
        <f>+Tabla24[[#This Row],[Debe]]-Tabla24[[#This Row],[Haber ]]</f>
        <v>0</v>
      </c>
      <c r="L186" s="4">
        <f>+Tabla24[[#This Row],[Total Factura]]-Tabla24[[#This Row],[Haber ]]</f>
        <v>0</v>
      </c>
    </row>
    <row r="187" spans="3:12" x14ac:dyDescent="0.25">
      <c r="I187" s="9">
        <f t="shared" si="2"/>
        <v>441115.86</v>
      </c>
      <c r="J187" s="170"/>
      <c r="K187" s="171">
        <f>+Tabla24[[#This Row],[Debe]]-Tabla24[[#This Row],[Haber ]]</f>
        <v>0</v>
      </c>
      <c r="L187" s="4">
        <f>+Tabla24[[#This Row],[Total Factura]]-Tabla24[[#This Row],[Haber ]]</f>
        <v>0</v>
      </c>
    </row>
    <row r="188" spans="3:12" x14ac:dyDescent="0.25">
      <c r="I188" s="9">
        <f t="shared" si="2"/>
        <v>441115.86</v>
      </c>
      <c r="J188" s="170"/>
      <c r="K188" s="171">
        <f>+Tabla24[[#This Row],[Debe]]-Tabla24[[#This Row],[Haber ]]</f>
        <v>0</v>
      </c>
      <c r="L188" s="4">
        <f>+Tabla24[[#This Row],[Total Factura]]-Tabla24[[#This Row],[Haber ]]</f>
        <v>0</v>
      </c>
    </row>
    <row r="189" spans="3:12" x14ac:dyDescent="0.25">
      <c r="I189" s="9">
        <f t="shared" si="2"/>
        <v>441115.86</v>
      </c>
      <c r="J189" s="170"/>
      <c r="K189" s="171">
        <f>+Tabla24[[#This Row],[Debe]]-Tabla24[[#This Row],[Haber ]]</f>
        <v>0</v>
      </c>
      <c r="L189" s="4">
        <f>+Tabla24[[#This Row],[Total Factura]]-Tabla24[[#This Row],[Haber ]]</f>
        <v>0</v>
      </c>
    </row>
    <row r="190" spans="3:12" x14ac:dyDescent="0.25">
      <c r="I190" s="9">
        <f t="shared" si="2"/>
        <v>441115.86</v>
      </c>
      <c r="J190" s="170"/>
      <c r="K190" s="171">
        <f>+Tabla24[[#This Row],[Debe]]-Tabla24[[#This Row],[Haber ]]</f>
        <v>0</v>
      </c>
      <c r="L190" s="4">
        <f>+Tabla24[[#This Row],[Total Factura]]-Tabla24[[#This Row],[Haber ]]</f>
        <v>0</v>
      </c>
    </row>
    <row r="191" spans="3:12" x14ac:dyDescent="0.25">
      <c r="I191" s="9">
        <f t="shared" si="2"/>
        <v>441115.86</v>
      </c>
      <c r="J191" s="170"/>
      <c r="K191" s="171">
        <f>+Tabla24[[#This Row],[Debe]]-Tabla24[[#This Row],[Haber ]]</f>
        <v>0</v>
      </c>
      <c r="L191" s="4">
        <f>+Tabla24[[#This Row],[Total Factura]]-Tabla24[[#This Row],[Haber ]]</f>
        <v>0</v>
      </c>
    </row>
    <row r="192" spans="3:12" x14ac:dyDescent="0.25">
      <c r="I192" s="9">
        <f t="shared" si="2"/>
        <v>441115.86</v>
      </c>
      <c r="J192" s="170"/>
      <c r="K192" s="171">
        <f>+Tabla24[[#This Row],[Debe]]-Tabla24[[#This Row],[Haber ]]</f>
        <v>0</v>
      </c>
      <c r="L192" s="4">
        <f>+Tabla24[[#This Row],[Total Factura]]-Tabla24[[#This Row],[Haber ]]</f>
        <v>0</v>
      </c>
    </row>
    <row r="193" spans="9:12" x14ac:dyDescent="0.25">
      <c r="I193" s="9">
        <f t="shared" si="2"/>
        <v>441115.86</v>
      </c>
      <c r="J193" s="170"/>
      <c r="K193" s="171">
        <f>+Tabla24[[#This Row],[Debe]]-Tabla24[[#This Row],[Haber ]]</f>
        <v>0</v>
      </c>
      <c r="L193" s="4">
        <f>+Tabla24[[#This Row],[Total Factura]]-Tabla24[[#This Row],[Haber ]]</f>
        <v>0</v>
      </c>
    </row>
    <row r="194" spans="9:12" x14ac:dyDescent="0.25">
      <c r="I194" s="9">
        <f t="shared" si="2"/>
        <v>441115.86</v>
      </c>
      <c r="J194" s="170"/>
      <c r="K194" s="171">
        <f>+Tabla24[[#This Row],[Debe]]-Tabla24[[#This Row],[Haber ]]</f>
        <v>0</v>
      </c>
      <c r="L194" s="4">
        <f>+Tabla24[[#This Row],[Total Factura]]-Tabla24[[#This Row],[Haber ]]</f>
        <v>0</v>
      </c>
    </row>
    <row r="195" spans="9:12" x14ac:dyDescent="0.25">
      <c r="I195" s="9">
        <f t="shared" si="2"/>
        <v>441115.86</v>
      </c>
      <c r="J195" s="170"/>
      <c r="K195" s="171">
        <f>+Tabla24[[#This Row],[Debe]]-Tabla24[[#This Row],[Haber ]]</f>
        <v>0</v>
      </c>
      <c r="L195" s="4">
        <f>+Tabla24[[#This Row],[Total Factura]]-Tabla24[[#This Row],[Haber ]]</f>
        <v>0</v>
      </c>
    </row>
    <row r="196" spans="9:12" x14ac:dyDescent="0.25">
      <c r="I196" s="9">
        <f t="shared" si="2"/>
        <v>441115.86</v>
      </c>
      <c r="J196" s="170"/>
      <c r="K196" s="171">
        <f>+Tabla24[[#This Row],[Debe]]-Tabla24[[#This Row],[Haber ]]</f>
        <v>0</v>
      </c>
      <c r="L196" s="4">
        <f>+Tabla24[[#This Row],[Total Factura]]-Tabla24[[#This Row],[Haber ]]</f>
        <v>0</v>
      </c>
    </row>
    <row r="197" spans="9:12" x14ac:dyDescent="0.25">
      <c r="I197" s="9">
        <f t="shared" ref="I197:I260" si="3">I196+G197-H197</f>
        <v>441115.86</v>
      </c>
      <c r="J197" s="170"/>
      <c r="K197" s="171">
        <f>+Tabla24[[#This Row],[Debe]]-Tabla24[[#This Row],[Haber ]]</f>
        <v>0</v>
      </c>
      <c r="L197" s="4">
        <f>+Tabla24[[#This Row],[Total Factura]]-Tabla24[[#This Row],[Haber ]]</f>
        <v>0</v>
      </c>
    </row>
    <row r="198" spans="9:12" x14ac:dyDescent="0.25">
      <c r="I198" s="9">
        <f t="shared" si="3"/>
        <v>441115.86</v>
      </c>
      <c r="J198" s="170"/>
      <c r="K198" s="171">
        <f>+Tabla24[[#This Row],[Debe]]-Tabla24[[#This Row],[Haber ]]</f>
        <v>0</v>
      </c>
      <c r="L198" s="4">
        <f>+Tabla24[[#This Row],[Total Factura]]-Tabla24[[#This Row],[Haber ]]</f>
        <v>0</v>
      </c>
    </row>
    <row r="199" spans="9:12" x14ac:dyDescent="0.25">
      <c r="I199" s="9">
        <f t="shared" si="3"/>
        <v>441115.86</v>
      </c>
      <c r="J199" s="170"/>
      <c r="K199" s="171">
        <f>+Tabla24[[#This Row],[Debe]]-Tabla24[[#This Row],[Haber ]]</f>
        <v>0</v>
      </c>
      <c r="L199" s="4">
        <f>+Tabla24[[#This Row],[Total Factura]]-Tabla24[[#This Row],[Haber ]]</f>
        <v>0</v>
      </c>
    </row>
    <row r="200" spans="9:12" x14ac:dyDescent="0.25">
      <c r="I200" s="9">
        <f t="shared" si="3"/>
        <v>441115.86</v>
      </c>
      <c r="J200" s="170"/>
      <c r="K200" s="171">
        <f>+Tabla24[[#This Row],[Debe]]-Tabla24[[#This Row],[Haber ]]</f>
        <v>0</v>
      </c>
      <c r="L200" s="4">
        <f>+Tabla24[[#This Row],[Total Factura]]-Tabla24[[#This Row],[Haber ]]</f>
        <v>0</v>
      </c>
    </row>
    <row r="201" spans="9:12" x14ac:dyDescent="0.25">
      <c r="I201" s="9">
        <f t="shared" si="3"/>
        <v>441115.86</v>
      </c>
      <c r="J201" s="170"/>
      <c r="K201" s="171">
        <f>+Tabla24[[#This Row],[Debe]]-Tabla24[[#This Row],[Haber ]]</f>
        <v>0</v>
      </c>
      <c r="L201" s="4">
        <f>+Tabla24[[#This Row],[Total Factura]]-Tabla24[[#This Row],[Haber ]]</f>
        <v>0</v>
      </c>
    </row>
    <row r="202" spans="9:12" x14ac:dyDescent="0.25">
      <c r="I202" s="9">
        <f t="shared" si="3"/>
        <v>441115.86</v>
      </c>
      <c r="J202" s="170"/>
      <c r="K202" s="171">
        <f>+Tabla24[[#This Row],[Debe]]-Tabla24[[#This Row],[Haber ]]</f>
        <v>0</v>
      </c>
      <c r="L202" s="4">
        <f>+Tabla24[[#This Row],[Total Factura]]-Tabla24[[#This Row],[Haber ]]</f>
        <v>0</v>
      </c>
    </row>
    <row r="203" spans="9:12" x14ac:dyDescent="0.25">
      <c r="I203" s="9">
        <f t="shared" si="3"/>
        <v>441115.86</v>
      </c>
      <c r="J203" s="170"/>
      <c r="K203" s="171">
        <f>+Tabla24[[#This Row],[Debe]]-Tabla24[[#This Row],[Haber ]]</f>
        <v>0</v>
      </c>
      <c r="L203" s="4">
        <f>+Tabla24[[#This Row],[Total Factura]]-Tabla24[[#This Row],[Haber ]]</f>
        <v>0</v>
      </c>
    </row>
    <row r="204" spans="9:12" x14ac:dyDescent="0.25">
      <c r="I204" s="9">
        <f t="shared" si="3"/>
        <v>441115.86</v>
      </c>
      <c r="J204" s="170"/>
      <c r="K204" s="171">
        <f>+Tabla24[[#This Row],[Debe]]-Tabla24[[#This Row],[Haber ]]</f>
        <v>0</v>
      </c>
      <c r="L204" s="4">
        <f>+Tabla24[[#This Row],[Total Factura]]-Tabla24[[#This Row],[Haber ]]</f>
        <v>0</v>
      </c>
    </row>
    <row r="205" spans="9:12" x14ac:dyDescent="0.25">
      <c r="I205" s="9">
        <f t="shared" si="3"/>
        <v>441115.86</v>
      </c>
      <c r="J205" s="170"/>
      <c r="K205" s="171">
        <f>+Tabla24[[#This Row],[Debe]]-Tabla24[[#This Row],[Haber ]]</f>
        <v>0</v>
      </c>
      <c r="L205" s="4">
        <f>+Tabla24[[#This Row],[Total Factura]]-Tabla24[[#This Row],[Haber ]]</f>
        <v>0</v>
      </c>
    </row>
    <row r="206" spans="9:12" x14ac:dyDescent="0.25">
      <c r="I206" s="9">
        <f t="shared" si="3"/>
        <v>441115.86</v>
      </c>
      <c r="J206" s="170"/>
      <c r="K206" s="171">
        <f>+Tabla24[[#This Row],[Debe]]-Tabla24[[#This Row],[Haber ]]</f>
        <v>0</v>
      </c>
      <c r="L206" s="4">
        <f>+Tabla24[[#This Row],[Total Factura]]-Tabla24[[#This Row],[Haber ]]</f>
        <v>0</v>
      </c>
    </row>
    <row r="207" spans="9:12" x14ac:dyDescent="0.25">
      <c r="I207" s="9">
        <f t="shared" si="3"/>
        <v>441115.86</v>
      </c>
      <c r="J207" s="170"/>
      <c r="K207" s="171">
        <f>+Tabla24[[#This Row],[Debe]]-Tabla24[[#This Row],[Haber ]]</f>
        <v>0</v>
      </c>
      <c r="L207" s="4">
        <f>+Tabla24[[#This Row],[Total Factura]]-Tabla24[[#This Row],[Haber ]]</f>
        <v>0</v>
      </c>
    </row>
    <row r="208" spans="9:12" x14ac:dyDescent="0.25">
      <c r="I208" s="9">
        <f t="shared" si="3"/>
        <v>441115.86</v>
      </c>
      <c r="J208" s="170"/>
      <c r="K208" s="171">
        <f>+Tabla24[[#This Row],[Debe]]-Tabla24[[#This Row],[Haber ]]</f>
        <v>0</v>
      </c>
      <c r="L208" s="4">
        <f>+Tabla24[[#This Row],[Total Factura]]-Tabla24[[#This Row],[Haber ]]</f>
        <v>0</v>
      </c>
    </row>
    <row r="209" spans="9:12" x14ac:dyDescent="0.25">
      <c r="I209" s="9">
        <f t="shared" si="3"/>
        <v>441115.86</v>
      </c>
      <c r="J209" s="170"/>
      <c r="K209" s="171">
        <f>+Tabla24[[#This Row],[Debe]]-Tabla24[[#This Row],[Haber ]]</f>
        <v>0</v>
      </c>
      <c r="L209" s="4">
        <f>+Tabla24[[#This Row],[Total Factura]]-Tabla24[[#This Row],[Haber ]]</f>
        <v>0</v>
      </c>
    </row>
    <row r="210" spans="9:12" x14ac:dyDescent="0.25">
      <c r="I210" s="9">
        <f t="shared" si="3"/>
        <v>441115.86</v>
      </c>
      <c r="J210" s="170"/>
      <c r="K210" s="171">
        <f>+Tabla24[[#This Row],[Debe]]-Tabla24[[#This Row],[Haber ]]</f>
        <v>0</v>
      </c>
      <c r="L210" s="4">
        <f>+Tabla24[[#This Row],[Total Factura]]-Tabla24[[#This Row],[Haber ]]</f>
        <v>0</v>
      </c>
    </row>
    <row r="211" spans="9:12" x14ac:dyDescent="0.25">
      <c r="I211" s="9">
        <f t="shared" si="3"/>
        <v>441115.86</v>
      </c>
      <c r="J211" s="170"/>
      <c r="K211" s="171">
        <f>+Tabla24[[#This Row],[Debe]]-Tabla24[[#This Row],[Haber ]]</f>
        <v>0</v>
      </c>
      <c r="L211" s="4">
        <f>+Tabla24[[#This Row],[Total Factura]]-Tabla24[[#This Row],[Haber ]]</f>
        <v>0</v>
      </c>
    </row>
    <row r="212" spans="9:12" x14ac:dyDescent="0.25">
      <c r="I212" s="9">
        <f t="shared" si="3"/>
        <v>441115.86</v>
      </c>
      <c r="J212" s="170"/>
      <c r="K212" s="171">
        <f>+Tabla24[[#This Row],[Debe]]-Tabla24[[#This Row],[Haber ]]</f>
        <v>0</v>
      </c>
      <c r="L212" s="4">
        <f>+Tabla24[[#This Row],[Total Factura]]-Tabla24[[#This Row],[Haber ]]</f>
        <v>0</v>
      </c>
    </row>
    <row r="213" spans="9:12" x14ac:dyDescent="0.25">
      <c r="I213" s="9">
        <f t="shared" si="3"/>
        <v>441115.86</v>
      </c>
      <c r="J213" s="170"/>
      <c r="K213" s="171">
        <f>+Tabla24[[#This Row],[Debe]]-Tabla24[[#This Row],[Haber ]]</f>
        <v>0</v>
      </c>
      <c r="L213" s="4">
        <f>+Tabla24[[#This Row],[Total Factura]]-Tabla24[[#This Row],[Haber ]]</f>
        <v>0</v>
      </c>
    </row>
    <row r="214" spans="9:12" x14ac:dyDescent="0.25">
      <c r="I214" s="9">
        <f t="shared" si="3"/>
        <v>441115.86</v>
      </c>
      <c r="J214" s="170"/>
      <c r="K214" s="171">
        <f>+Tabla24[[#This Row],[Debe]]-Tabla24[[#This Row],[Haber ]]</f>
        <v>0</v>
      </c>
      <c r="L214" s="4">
        <f>+Tabla24[[#This Row],[Total Factura]]-Tabla24[[#This Row],[Haber ]]</f>
        <v>0</v>
      </c>
    </row>
    <row r="215" spans="9:12" x14ac:dyDescent="0.25">
      <c r="I215" s="9">
        <f t="shared" si="3"/>
        <v>441115.86</v>
      </c>
      <c r="J215" s="170"/>
      <c r="K215" s="171">
        <f>+Tabla24[[#This Row],[Debe]]-Tabla24[[#This Row],[Haber ]]</f>
        <v>0</v>
      </c>
      <c r="L215" s="4">
        <f>+Tabla24[[#This Row],[Total Factura]]-Tabla24[[#This Row],[Haber ]]</f>
        <v>0</v>
      </c>
    </row>
    <row r="216" spans="9:12" x14ac:dyDescent="0.25">
      <c r="I216" s="9">
        <f t="shared" si="3"/>
        <v>441115.86</v>
      </c>
      <c r="J216" s="170"/>
      <c r="K216" s="171">
        <f>+Tabla24[[#This Row],[Debe]]-Tabla24[[#This Row],[Haber ]]</f>
        <v>0</v>
      </c>
      <c r="L216" s="4">
        <f>+Tabla24[[#This Row],[Total Factura]]-Tabla24[[#This Row],[Haber ]]</f>
        <v>0</v>
      </c>
    </row>
    <row r="217" spans="9:12" x14ac:dyDescent="0.25">
      <c r="I217" s="9">
        <f t="shared" si="3"/>
        <v>441115.86</v>
      </c>
      <c r="J217" s="170"/>
      <c r="K217" s="171">
        <f>+Tabla24[[#This Row],[Debe]]-Tabla24[[#This Row],[Haber ]]</f>
        <v>0</v>
      </c>
      <c r="L217" s="4">
        <f>+Tabla24[[#This Row],[Total Factura]]-Tabla24[[#This Row],[Haber ]]</f>
        <v>0</v>
      </c>
    </row>
    <row r="218" spans="9:12" x14ac:dyDescent="0.25">
      <c r="I218" s="9">
        <f t="shared" si="3"/>
        <v>441115.86</v>
      </c>
      <c r="J218" s="170"/>
      <c r="K218" s="171">
        <f>+Tabla24[[#This Row],[Debe]]-Tabla24[[#This Row],[Haber ]]</f>
        <v>0</v>
      </c>
      <c r="L218" s="4">
        <f>+Tabla24[[#This Row],[Total Factura]]-Tabla24[[#This Row],[Haber ]]</f>
        <v>0</v>
      </c>
    </row>
    <row r="219" spans="9:12" x14ac:dyDescent="0.25">
      <c r="I219" s="9">
        <f t="shared" si="3"/>
        <v>441115.86</v>
      </c>
      <c r="J219" s="170"/>
      <c r="K219" s="171">
        <f>+Tabla24[[#This Row],[Debe]]-Tabla24[[#This Row],[Haber ]]</f>
        <v>0</v>
      </c>
      <c r="L219" s="4">
        <f>+Tabla24[[#This Row],[Total Factura]]-Tabla24[[#This Row],[Haber ]]</f>
        <v>0</v>
      </c>
    </row>
    <row r="220" spans="9:12" x14ac:dyDescent="0.25">
      <c r="I220" s="9">
        <f t="shared" si="3"/>
        <v>441115.86</v>
      </c>
      <c r="J220" s="170"/>
      <c r="K220" s="171">
        <f>+Tabla24[[#This Row],[Debe]]-Tabla24[[#This Row],[Haber ]]</f>
        <v>0</v>
      </c>
      <c r="L220" s="4">
        <f>+Tabla24[[#This Row],[Total Factura]]-Tabla24[[#This Row],[Haber ]]</f>
        <v>0</v>
      </c>
    </row>
    <row r="221" spans="9:12" x14ac:dyDescent="0.25">
      <c r="I221" s="9">
        <f t="shared" si="3"/>
        <v>441115.86</v>
      </c>
      <c r="J221" s="170"/>
      <c r="K221" s="171">
        <f>+Tabla24[[#This Row],[Debe]]-Tabla24[[#This Row],[Haber ]]</f>
        <v>0</v>
      </c>
      <c r="L221" s="4">
        <f>+Tabla24[[#This Row],[Total Factura]]-Tabla24[[#This Row],[Haber ]]</f>
        <v>0</v>
      </c>
    </row>
    <row r="222" spans="9:12" x14ac:dyDescent="0.25">
      <c r="I222" s="9">
        <f t="shared" si="3"/>
        <v>441115.86</v>
      </c>
      <c r="J222" s="170"/>
      <c r="K222" s="171">
        <f>+Tabla24[[#This Row],[Debe]]-Tabla24[[#This Row],[Haber ]]</f>
        <v>0</v>
      </c>
      <c r="L222" s="4">
        <f>+Tabla24[[#This Row],[Total Factura]]-Tabla24[[#This Row],[Haber ]]</f>
        <v>0</v>
      </c>
    </row>
    <row r="223" spans="9:12" x14ac:dyDescent="0.25">
      <c r="I223" s="9">
        <f t="shared" si="3"/>
        <v>441115.86</v>
      </c>
      <c r="J223" s="170"/>
      <c r="K223" s="171">
        <f>+Tabla24[[#This Row],[Debe]]-Tabla24[[#This Row],[Haber ]]</f>
        <v>0</v>
      </c>
      <c r="L223" s="4">
        <f>+Tabla24[[#This Row],[Total Factura]]-Tabla24[[#This Row],[Haber ]]</f>
        <v>0</v>
      </c>
    </row>
    <row r="224" spans="9:12" x14ac:dyDescent="0.25">
      <c r="I224" s="9">
        <f t="shared" si="3"/>
        <v>441115.86</v>
      </c>
      <c r="J224" s="170"/>
      <c r="K224" s="171">
        <f>+Tabla24[[#This Row],[Debe]]-Tabla24[[#This Row],[Haber ]]</f>
        <v>0</v>
      </c>
      <c r="L224" s="4">
        <f>+Tabla24[[#This Row],[Total Factura]]-Tabla24[[#This Row],[Haber ]]</f>
        <v>0</v>
      </c>
    </row>
    <row r="225" spans="9:12" x14ac:dyDescent="0.25">
      <c r="I225" s="9">
        <f t="shared" si="3"/>
        <v>441115.86</v>
      </c>
      <c r="J225" s="170"/>
      <c r="K225" s="171">
        <f>+Tabla24[[#This Row],[Debe]]-Tabla24[[#This Row],[Haber ]]</f>
        <v>0</v>
      </c>
      <c r="L225" s="4">
        <f>+Tabla24[[#This Row],[Total Factura]]-Tabla24[[#This Row],[Haber ]]</f>
        <v>0</v>
      </c>
    </row>
    <row r="226" spans="9:12" x14ac:dyDescent="0.25">
      <c r="I226" s="9">
        <f t="shared" si="3"/>
        <v>441115.86</v>
      </c>
      <c r="J226" s="170"/>
      <c r="K226" s="171">
        <f>+Tabla24[[#This Row],[Debe]]-Tabla24[[#This Row],[Haber ]]</f>
        <v>0</v>
      </c>
      <c r="L226" s="4">
        <f>+Tabla24[[#This Row],[Total Factura]]-Tabla24[[#This Row],[Haber ]]</f>
        <v>0</v>
      </c>
    </row>
    <row r="227" spans="9:12" x14ac:dyDescent="0.25">
      <c r="I227" s="9">
        <f t="shared" si="3"/>
        <v>441115.86</v>
      </c>
      <c r="J227" s="170"/>
      <c r="K227" s="171">
        <f>+Tabla24[[#This Row],[Debe]]-Tabla24[[#This Row],[Haber ]]</f>
        <v>0</v>
      </c>
      <c r="L227" s="4">
        <f>+Tabla24[[#This Row],[Total Factura]]-Tabla24[[#This Row],[Haber ]]</f>
        <v>0</v>
      </c>
    </row>
    <row r="228" spans="9:12" x14ac:dyDescent="0.25">
      <c r="I228" s="9">
        <f t="shared" si="3"/>
        <v>441115.86</v>
      </c>
      <c r="J228" s="170"/>
      <c r="K228" s="171">
        <f>+Tabla24[[#This Row],[Debe]]-Tabla24[[#This Row],[Haber ]]</f>
        <v>0</v>
      </c>
      <c r="L228" s="4">
        <f>+Tabla24[[#This Row],[Total Factura]]-Tabla24[[#This Row],[Haber ]]</f>
        <v>0</v>
      </c>
    </row>
    <row r="229" spans="9:12" x14ac:dyDescent="0.25">
      <c r="I229" s="9">
        <f t="shared" si="3"/>
        <v>441115.86</v>
      </c>
      <c r="J229" s="170"/>
      <c r="K229" s="171">
        <f>+Tabla24[[#This Row],[Debe]]-Tabla24[[#This Row],[Haber ]]</f>
        <v>0</v>
      </c>
      <c r="L229" s="4">
        <f>+Tabla24[[#This Row],[Total Factura]]-Tabla24[[#This Row],[Haber ]]</f>
        <v>0</v>
      </c>
    </row>
    <row r="230" spans="9:12" x14ac:dyDescent="0.25">
      <c r="I230" s="9">
        <f t="shared" si="3"/>
        <v>441115.86</v>
      </c>
      <c r="J230" s="170"/>
      <c r="K230" s="171">
        <f>+Tabla24[[#This Row],[Debe]]-Tabla24[[#This Row],[Haber ]]</f>
        <v>0</v>
      </c>
      <c r="L230" s="4">
        <f>+Tabla24[[#This Row],[Total Factura]]-Tabla24[[#This Row],[Haber ]]</f>
        <v>0</v>
      </c>
    </row>
    <row r="231" spans="9:12" x14ac:dyDescent="0.25">
      <c r="I231" s="9">
        <f t="shared" si="3"/>
        <v>441115.86</v>
      </c>
      <c r="J231" s="170"/>
      <c r="K231" s="171">
        <f>+Tabla24[[#This Row],[Debe]]-Tabla24[[#This Row],[Haber ]]</f>
        <v>0</v>
      </c>
      <c r="L231" s="4">
        <f>+Tabla24[[#This Row],[Total Factura]]-Tabla24[[#This Row],[Haber ]]</f>
        <v>0</v>
      </c>
    </row>
    <row r="232" spans="9:12" x14ac:dyDescent="0.25">
      <c r="I232" s="9">
        <f t="shared" si="3"/>
        <v>441115.86</v>
      </c>
      <c r="J232" s="170"/>
      <c r="K232" s="171">
        <f>+Tabla24[[#This Row],[Debe]]-Tabla24[[#This Row],[Haber ]]</f>
        <v>0</v>
      </c>
      <c r="L232" s="4">
        <f>+Tabla24[[#This Row],[Total Factura]]-Tabla24[[#This Row],[Haber ]]</f>
        <v>0</v>
      </c>
    </row>
    <row r="233" spans="9:12" x14ac:dyDescent="0.25">
      <c r="I233" s="9">
        <f t="shared" si="3"/>
        <v>441115.86</v>
      </c>
      <c r="J233" s="170"/>
      <c r="K233" s="171">
        <f>+Tabla24[[#This Row],[Debe]]-Tabla24[[#This Row],[Haber ]]</f>
        <v>0</v>
      </c>
      <c r="L233" s="4">
        <f>+Tabla24[[#This Row],[Total Factura]]-Tabla24[[#This Row],[Haber ]]</f>
        <v>0</v>
      </c>
    </row>
    <row r="234" spans="9:12" x14ac:dyDescent="0.25">
      <c r="I234" s="9">
        <f t="shared" si="3"/>
        <v>441115.86</v>
      </c>
      <c r="J234" s="170"/>
      <c r="K234" s="171">
        <f>+Tabla24[[#This Row],[Debe]]-Tabla24[[#This Row],[Haber ]]</f>
        <v>0</v>
      </c>
      <c r="L234" s="4">
        <f>+Tabla24[[#This Row],[Total Factura]]-Tabla24[[#This Row],[Haber ]]</f>
        <v>0</v>
      </c>
    </row>
    <row r="235" spans="9:12" x14ac:dyDescent="0.25">
      <c r="I235" s="9">
        <f t="shared" si="3"/>
        <v>441115.86</v>
      </c>
      <c r="J235" s="170"/>
      <c r="K235" s="171">
        <f>+Tabla24[[#This Row],[Debe]]-Tabla24[[#This Row],[Haber ]]</f>
        <v>0</v>
      </c>
      <c r="L235" s="4">
        <f>+Tabla24[[#This Row],[Total Factura]]-Tabla24[[#This Row],[Haber ]]</f>
        <v>0</v>
      </c>
    </row>
    <row r="236" spans="9:12" x14ac:dyDescent="0.25">
      <c r="I236" s="9">
        <f t="shared" si="3"/>
        <v>441115.86</v>
      </c>
      <c r="J236" s="170"/>
      <c r="K236" s="171">
        <f>+Tabla24[[#This Row],[Debe]]-Tabla24[[#This Row],[Haber ]]</f>
        <v>0</v>
      </c>
      <c r="L236" s="4">
        <f>+Tabla24[[#This Row],[Total Factura]]-Tabla24[[#This Row],[Haber ]]</f>
        <v>0</v>
      </c>
    </row>
    <row r="237" spans="9:12" x14ac:dyDescent="0.25">
      <c r="I237" s="9">
        <f t="shared" si="3"/>
        <v>441115.86</v>
      </c>
      <c r="J237" s="170"/>
      <c r="K237" s="171">
        <f>+Tabla24[[#This Row],[Debe]]-Tabla24[[#This Row],[Haber ]]</f>
        <v>0</v>
      </c>
      <c r="L237" s="4">
        <f>+Tabla24[[#This Row],[Total Factura]]-Tabla24[[#This Row],[Haber ]]</f>
        <v>0</v>
      </c>
    </row>
    <row r="238" spans="9:12" x14ac:dyDescent="0.25">
      <c r="I238" s="9">
        <f t="shared" si="3"/>
        <v>441115.86</v>
      </c>
      <c r="J238" s="170"/>
      <c r="K238" s="171">
        <f>+Tabla24[[#This Row],[Debe]]-Tabla24[[#This Row],[Haber ]]</f>
        <v>0</v>
      </c>
      <c r="L238" s="4">
        <f>+Tabla24[[#This Row],[Total Factura]]-Tabla24[[#This Row],[Haber ]]</f>
        <v>0</v>
      </c>
    </row>
    <row r="239" spans="9:12" x14ac:dyDescent="0.25">
      <c r="I239" s="9">
        <f t="shared" si="3"/>
        <v>441115.86</v>
      </c>
      <c r="J239" s="170"/>
      <c r="K239" s="171">
        <f>+Tabla24[[#This Row],[Debe]]-Tabla24[[#This Row],[Haber ]]</f>
        <v>0</v>
      </c>
      <c r="L239" s="4">
        <f>+Tabla24[[#This Row],[Total Factura]]-Tabla24[[#This Row],[Haber ]]</f>
        <v>0</v>
      </c>
    </row>
    <row r="240" spans="9:12" x14ac:dyDescent="0.25">
      <c r="I240" s="9">
        <f t="shared" si="3"/>
        <v>441115.86</v>
      </c>
      <c r="J240" s="170"/>
      <c r="K240" s="171">
        <f>+Tabla24[[#This Row],[Debe]]-Tabla24[[#This Row],[Haber ]]</f>
        <v>0</v>
      </c>
      <c r="L240" s="4">
        <f>+Tabla24[[#This Row],[Total Factura]]-Tabla24[[#This Row],[Haber ]]</f>
        <v>0</v>
      </c>
    </row>
    <row r="241" spans="9:12" x14ac:dyDescent="0.25">
      <c r="I241" s="9">
        <f t="shared" si="3"/>
        <v>441115.86</v>
      </c>
      <c r="J241" s="170"/>
      <c r="K241" s="171">
        <f>+Tabla24[[#This Row],[Debe]]-Tabla24[[#This Row],[Haber ]]</f>
        <v>0</v>
      </c>
      <c r="L241" s="4">
        <f>+Tabla24[[#This Row],[Total Factura]]-Tabla24[[#This Row],[Haber ]]</f>
        <v>0</v>
      </c>
    </row>
    <row r="242" spans="9:12" x14ac:dyDescent="0.25">
      <c r="I242" s="9">
        <f t="shared" si="3"/>
        <v>441115.86</v>
      </c>
      <c r="J242" s="170"/>
      <c r="K242" s="171">
        <f>+Tabla24[[#This Row],[Debe]]-Tabla24[[#This Row],[Haber ]]</f>
        <v>0</v>
      </c>
      <c r="L242" s="4">
        <f>+Tabla24[[#This Row],[Total Factura]]-Tabla24[[#This Row],[Haber ]]</f>
        <v>0</v>
      </c>
    </row>
    <row r="243" spans="9:12" x14ac:dyDescent="0.25">
      <c r="I243" s="9">
        <f t="shared" si="3"/>
        <v>441115.86</v>
      </c>
      <c r="J243" s="170"/>
      <c r="K243" s="171">
        <f>+Tabla24[[#This Row],[Debe]]-Tabla24[[#This Row],[Haber ]]</f>
        <v>0</v>
      </c>
      <c r="L243" s="4">
        <f>+Tabla24[[#This Row],[Total Factura]]-Tabla24[[#This Row],[Haber ]]</f>
        <v>0</v>
      </c>
    </row>
    <row r="244" spans="9:12" x14ac:dyDescent="0.25">
      <c r="I244" s="9">
        <f t="shared" si="3"/>
        <v>441115.86</v>
      </c>
      <c r="J244" s="170"/>
      <c r="K244" s="171">
        <f>+Tabla24[[#This Row],[Debe]]-Tabla24[[#This Row],[Haber ]]</f>
        <v>0</v>
      </c>
      <c r="L244" s="4">
        <f>+Tabla24[[#This Row],[Total Factura]]-Tabla24[[#This Row],[Haber ]]</f>
        <v>0</v>
      </c>
    </row>
    <row r="245" spans="9:12" x14ac:dyDescent="0.25">
      <c r="I245" s="9">
        <f t="shared" si="3"/>
        <v>441115.86</v>
      </c>
      <c r="J245" s="170"/>
      <c r="K245" s="171">
        <f>+Tabla24[[#This Row],[Debe]]-Tabla24[[#This Row],[Haber ]]</f>
        <v>0</v>
      </c>
      <c r="L245" s="4">
        <f>+Tabla24[[#This Row],[Total Factura]]-Tabla24[[#This Row],[Haber ]]</f>
        <v>0</v>
      </c>
    </row>
    <row r="246" spans="9:12" x14ac:dyDescent="0.25">
      <c r="I246" s="9">
        <f t="shared" si="3"/>
        <v>441115.86</v>
      </c>
      <c r="J246" s="170"/>
      <c r="K246" s="171">
        <f>+Tabla24[[#This Row],[Debe]]-Tabla24[[#This Row],[Haber ]]</f>
        <v>0</v>
      </c>
      <c r="L246" s="4">
        <f>+Tabla24[[#This Row],[Total Factura]]-Tabla24[[#This Row],[Haber ]]</f>
        <v>0</v>
      </c>
    </row>
    <row r="247" spans="9:12" x14ac:dyDescent="0.25">
      <c r="I247" s="9">
        <f t="shared" si="3"/>
        <v>441115.86</v>
      </c>
      <c r="J247" s="170"/>
      <c r="K247" s="171">
        <f>+Tabla24[[#This Row],[Debe]]-Tabla24[[#This Row],[Haber ]]</f>
        <v>0</v>
      </c>
      <c r="L247" s="4">
        <f>+Tabla24[[#This Row],[Total Factura]]-Tabla24[[#This Row],[Haber ]]</f>
        <v>0</v>
      </c>
    </row>
    <row r="248" spans="9:12" x14ac:dyDescent="0.25">
      <c r="I248" s="9">
        <f t="shared" si="3"/>
        <v>441115.86</v>
      </c>
      <c r="J248" s="170"/>
      <c r="K248" s="171">
        <f>+Tabla24[[#This Row],[Debe]]-Tabla24[[#This Row],[Haber ]]</f>
        <v>0</v>
      </c>
      <c r="L248" s="4">
        <f>+Tabla24[[#This Row],[Total Factura]]-Tabla24[[#This Row],[Haber ]]</f>
        <v>0</v>
      </c>
    </row>
    <row r="249" spans="9:12" x14ac:dyDescent="0.25">
      <c r="I249" s="9">
        <f t="shared" si="3"/>
        <v>441115.86</v>
      </c>
      <c r="J249" s="170"/>
      <c r="K249" s="171">
        <f>+Tabla24[[#This Row],[Debe]]-Tabla24[[#This Row],[Haber ]]</f>
        <v>0</v>
      </c>
      <c r="L249" s="4">
        <f>+Tabla24[[#This Row],[Total Factura]]-Tabla24[[#This Row],[Haber ]]</f>
        <v>0</v>
      </c>
    </row>
    <row r="250" spans="9:12" x14ac:dyDescent="0.25">
      <c r="I250" s="9">
        <f t="shared" si="3"/>
        <v>441115.86</v>
      </c>
      <c r="J250" s="170"/>
      <c r="K250" s="171">
        <f>+Tabla24[[#This Row],[Debe]]-Tabla24[[#This Row],[Haber ]]</f>
        <v>0</v>
      </c>
      <c r="L250" s="4">
        <f>+Tabla24[[#This Row],[Total Factura]]-Tabla24[[#This Row],[Haber ]]</f>
        <v>0</v>
      </c>
    </row>
    <row r="251" spans="9:12" x14ac:dyDescent="0.25">
      <c r="I251" s="9">
        <f t="shared" si="3"/>
        <v>441115.86</v>
      </c>
      <c r="J251" s="170"/>
      <c r="K251" s="171">
        <f>+Tabla24[[#This Row],[Debe]]-Tabla24[[#This Row],[Haber ]]</f>
        <v>0</v>
      </c>
      <c r="L251" s="4">
        <f>+Tabla24[[#This Row],[Total Factura]]-Tabla24[[#This Row],[Haber ]]</f>
        <v>0</v>
      </c>
    </row>
    <row r="252" spans="9:12" x14ac:dyDescent="0.25">
      <c r="I252" s="9">
        <f t="shared" si="3"/>
        <v>441115.86</v>
      </c>
      <c r="J252" s="170"/>
      <c r="K252" s="171">
        <f>+Tabla24[[#This Row],[Debe]]-Tabla24[[#This Row],[Haber ]]</f>
        <v>0</v>
      </c>
      <c r="L252" s="4">
        <f>+Tabla24[[#This Row],[Total Factura]]-Tabla24[[#This Row],[Haber ]]</f>
        <v>0</v>
      </c>
    </row>
    <row r="253" spans="9:12" x14ac:dyDescent="0.25">
      <c r="I253" s="9">
        <f t="shared" si="3"/>
        <v>441115.86</v>
      </c>
      <c r="J253" s="170"/>
      <c r="K253" s="171">
        <f>+Tabla24[[#This Row],[Debe]]-Tabla24[[#This Row],[Haber ]]</f>
        <v>0</v>
      </c>
      <c r="L253" s="4">
        <f>+Tabla24[[#This Row],[Total Factura]]-Tabla24[[#This Row],[Haber ]]</f>
        <v>0</v>
      </c>
    </row>
    <row r="254" spans="9:12" x14ac:dyDescent="0.25">
      <c r="I254" s="9">
        <f t="shared" si="3"/>
        <v>441115.86</v>
      </c>
      <c r="J254" s="170"/>
      <c r="K254" s="171">
        <f>+Tabla24[[#This Row],[Debe]]-Tabla24[[#This Row],[Haber ]]</f>
        <v>0</v>
      </c>
      <c r="L254" s="4">
        <f>+Tabla24[[#This Row],[Total Factura]]-Tabla24[[#This Row],[Haber ]]</f>
        <v>0</v>
      </c>
    </row>
    <row r="255" spans="9:12" x14ac:dyDescent="0.25">
      <c r="I255" s="9">
        <f t="shared" si="3"/>
        <v>441115.86</v>
      </c>
      <c r="J255" s="170"/>
      <c r="K255" s="171">
        <f>+Tabla24[[#This Row],[Debe]]-Tabla24[[#This Row],[Haber ]]</f>
        <v>0</v>
      </c>
      <c r="L255" s="4">
        <f>+Tabla24[[#This Row],[Total Factura]]-Tabla24[[#This Row],[Haber ]]</f>
        <v>0</v>
      </c>
    </row>
    <row r="256" spans="9:12" x14ac:dyDescent="0.25">
      <c r="I256" s="9">
        <f t="shared" si="3"/>
        <v>441115.86</v>
      </c>
      <c r="J256" s="170"/>
      <c r="K256" s="171">
        <f>+Tabla24[[#This Row],[Debe]]-Tabla24[[#This Row],[Haber ]]</f>
        <v>0</v>
      </c>
      <c r="L256" s="4">
        <f>+Tabla24[[#This Row],[Total Factura]]-Tabla24[[#This Row],[Haber ]]</f>
        <v>0</v>
      </c>
    </row>
    <row r="257" spans="9:12" x14ac:dyDescent="0.25">
      <c r="I257" s="9">
        <f t="shared" si="3"/>
        <v>441115.86</v>
      </c>
      <c r="J257" s="170"/>
      <c r="K257" s="171">
        <f>+Tabla24[[#This Row],[Debe]]-Tabla24[[#This Row],[Haber ]]</f>
        <v>0</v>
      </c>
      <c r="L257" s="4">
        <f>+Tabla24[[#This Row],[Total Factura]]-Tabla24[[#This Row],[Haber ]]</f>
        <v>0</v>
      </c>
    </row>
    <row r="258" spans="9:12" x14ac:dyDescent="0.25">
      <c r="I258" s="9">
        <f t="shared" si="3"/>
        <v>441115.86</v>
      </c>
      <c r="J258" s="170"/>
      <c r="K258" s="171">
        <f>+Tabla24[[#This Row],[Debe]]-Tabla24[[#This Row],[Haber ]]</f>
        <v>0</v>
      </c>
      <c r="L258" s="4">
        <f>+Tabla24[[#This Row],[Total Factura]]-Tabla24[[#This Row],[Haber ]]</f>
        <v>0</v>
      </c>
    </row>
    <row r="259" spans="9:12" x14ac:dyDescent="0.25">
      <c r="I259" s="9">
        <f t="shared" si="3"/>
        <v>441115.86</v>
      </c>
      <c r="J259" s="170"/>
      <c r="K259" s="171">
        <f>+Tabla24[[#This Row],[Debe]]-Tabla24[[#This Row],[Haber ]]</f>
        <v>0</v>
      </c>
      <c r="L259" s="4">
        <f>+Tabla24[[#This Row],[Total Factura]]-Tabla24[[#This Row],[Haber ]]</f>
        <v>0</v>
      </c>
    </row>
    <row r="260" spans="9:12" x14ac:dyDescent="0.25">
      <c r="I260" s="9">
        <f t="shared" si="3"/>
        <v>441115.86</v>
      </c>
      <c r="J260" s="170"/>
      <c r="K260" s="171">
        <f>+Tabla24[[#This Row],[Debe]]-Tabla24[[#This Row],[Haber ]]</f>
        <v>0</v>
      </c>
      <c r="L260" s="4">
        <f>+Tabla24[[#This Row],[Total Factura]]-Tabla24[[#This Row],[Haber ]]</f>
        <v>0</v>
      </c>
    </row>
    <row r="261" spans="9:12" x14ac:dyDescent="0.25">
      <c r="I261" s="9">
        <f t="shared" ref="I261:I324" si="4">I260+G261-H261</f>
        <v>441115.86</v>
      </c>
      <c r="J261" s="170"/>
      <c r="K261" s="171">
        <f>+Tabla24[[#This Row],[Debe]]-Tabla24[[#This Row],[Haber ]]</f>
        <v>0</v>
      </c>
      <c r="L261" s="4">
        <f>+Tabla24[[#This Row],[Total Factura]]-Tabla24[[#This Row],[Haber ]]</f>
        <v>0</v>
      </c>
    </row>
    <row r="262" spans="9:12" x14ac:dyDescent="0.25">
      <c r="I262" s="9">
        <f t="shared" si="4"/>
        <v>441115.86</v>
      </c>
      <c r="J262" s="170"/>
      <c r="K262" s="171">
        <f>+Tabla24[[#This Row],[Debe]]-Tabla24[[#This Row],[Haber ]]</f>
        <v>0</v>
      </c>
      <c r="L262" s="4">
        <f>+Tabla24[[#This Row],[Total Factura]]-Tabla24[[#This Row],[Haber ]]</f>
        <v>0</v>
      </c>
    </row>
    <row r="263" spans="9:12" x14ac:dyDescent="0.25">
      <c r="I263" s="9">
        <f t="shared" si="4"/>
        <v>441115.86</v>
      </c>
      <c r="J263" s="170"/>
      <c r="K263" s="171">
        <f>+Tabla24[[#This Row],[Debe]]-Tabla24[[#This Row],[Haber ]]</f>
        <v>0</v>
      </c>
      <c r="L263" s="4">
        <f>+Tabla24[[#This Row],[Total Factura]]-Tabla24[[#This Row],[Haber ]]</f>
        <v>0</v>
      </c>
    </row>
    <row r="264" spans="9:12" x14ac:dyDescent="0.25">
      <c r="I264" s="9">
        <f t="shared" si="4"/>
        <v>441115.86</v>
      </c>
      <c r="J264" s="170"/>
      <c r="K264" s="171">
        <f>+Tabla24[[#This Row],[Debe]]-Tabla24[[#This Row],[Haber ]]</f>
        <v>0</v>
      </c>
      <c r="L264" s="4">
        <f>+Tabla24[[#This Row],[Total Factura]]-Tabla24[[#This Row],[Haber ]]</f>
        <v>0</v>
      </c>
    </row>
    <row r="265" spans="9:12" x14ac:dyDescent="0.25">
      <c r="I265" s="9">
        <f t="shared" si="4"/>
        <v>441115.86</v>
      </c>
      <c r="J265" s="170"/>
      <c r="K265" s="171">
        <f>+Tabla24[[#This Row],[Debe]]-Tabla24[[#This Row],[Haber ]]</f>
        <v>0</v>
      </c>
      <c r="L265" s="4">
        <f>+Tabla24[[#This Row],[Total Factura]]-Tabla24[[#This Row],[Haber ]]</f>
        <v>0</v>
      </c>
    </row>
    <row r="266" spans="9:12" x14ac:dyDescent="0.25">
      <c r="I266" s="9">
        <f t="shared" si="4"/>
        <v>441115.86</v>
      </c>
      <c r="J266" s="170"/>
      <c r="K266" s="171">
        <f>+Tabla24[[#This Row],[Debe]]-Tabla24[[#This Row],[Haber ]]</f>
        <v>0</v>
      </c>
      <c r="L266" s="4">
        <f>+Tabla24[[#This Row],[Total Factura]]-Tabla24[[#This Row],[Haber ]]</f>
        <v>0</v>
      </c>
    </row>
    <row r="267" spans="9:12" x14ac:dyDescent="0.25">
      <c r="I267" s="9">
        <f t="shared" si="4"/>
        <v>441115.86</v>
      </c>
      <c r="J267" s="170"/>
      <c r="K267" s="171">
        <f>+Tabla24[[#This Row],[Debe]]-Tabla24[[#This Row],[Haber ]]</f>
        <v>0</v>
      </c>
      <c r="L267" s="4">
        <f>+Tabla24[[#This Row],[Total Factura]]-Tabla24[[#This Row],[Haber ]]</f>
        <v>0</v>
      </c>
    </row>
    <row r="268" spans="9:12" x14ac:dyDescent="0.25">
      <c r="I268" s="9">
        <f t="shared" si="4"/>
        <v>441115.86</v>
      </c>
      <c r="J268" s="170"/>
      <c r="K268" s="171">
        <f>+Tabla24[[#This Row],[Debe]]-Tabla24[[#This Row],[Haber ]]</f>
        <v>0</v>
      </c>
      <c r="L268" s="4">
        <f>+Tabla24[[#This Row],[Total Factura]]-Tabla24[[#This Row],[Haber ]]</f>
        <v>0</v>
      </c>
    </row>
    <row r="269" spans="9:12" x14ac:dyDescent="0.25">
      <c r="I269" s="9">
        <f t="shared" si="4"/>
        <v>441115.86</v>
      </c>
      <c r="J269" s="170"/>
      <c r="K269" s="171">
        <f>+Tabla24[[#This Row],[Debe]]-Tabla24[[#This Row],[Haber ]]</f>
        <v>0</v>
      </c>
      <c r="L269" s="4">
        <f>+Tabla24[[#This Row],[Total Factura]]-Tabla24[[#This Row],[Haber ]]</f>
        <v>0</v>
      </c>
    </row>
    <row r="270" spans="9:12" x14ac:dyDescent="0.25">
      <c r="I270" s="9">
        <f t="shared" si="4"/>
        <v>441115.86</v>
      </c>
      <c r="J270" s="170"/>
      <c r="K270" s="171">
        <f>+Tabla24[[#This Row],[Debe]]-Tabla24[[#This Row],[Haber ]]</f>
        <v>0</v>
      </c>
      <c r="L270" s="4">
        <f>+Tabla24[[#This Row],[Total Factura]]-Tabla24[[#This Row],[Haber ]]</f>
        <v>0</v>
      </c>
    </row>
    <row r="271" spans="9:12" x14ac:dyDescent="0.25">
      <c r="I271" s="9">
        <f t="shared" si="4"/>
        <v>441115.86</v>
      </c>
      <c r="J271" s="170"/>
      <c r="K271" s="171">
        <f>+Tabla24[[#This Row],[Debe]]-Tabla24[[#This Row],[Haber ]]</f>
        <v>0</v>
      </c>
      <c r="L271" s="4">
        <f>+Tabla24[[#This Row],[Total Factura]]-Tabla24[[#This Row],[Haber ]]</f>
        <v>0</v>
      </c>
    </row>
    <row r="272" spans="9:12" x14ac:dyDescent="0.25">
      <c r="I272" s="9">
        <f t="shared" si="4"/>
        <v>441115.86</v>
      </c>
      <c r="J272" s="170"/>
      <c r="K272" s="171">
        <f>+Tabla24[[#This Row],[Debe]]-Tabla24[[#This Row],[Haber ]]</f>
        <v>0</v>
      </c>
      <c r="L272" s="4">
        <f>+Tabla24[[#This Row],[Total Factura]]-Tabla24[[#This Row],[Haber ]]</f>
        <v>0</v>
      </c>
    </row>
    <row r="273" spans="9:12" x14ac:dyDescent="0.25">
      <c r="I273" s="9">
        <f t="shared" si="4"/>
        <v>441115.86</v>
      </c>
      <c r="J273" s="170"/>
      <c r="K273" s="171">
        <f>+Tabla24[[#This Row],[Debe]]-Tabla24[[#This Row],[Haber ]]</f>
        <v>0</v>
      </c>
      <c r="L273" s="4">
        <f>+Tabla24[[#This Row],[Total Factura]]-Tabla24[[#This Row],[Haber ]]</f>
        <v>0</v>
      </c>
    </row>
    <row r="274" spans="9:12" x14ac:dyDescent="0.25">
      <c r="I274" s="9">
        <f t="shared" si="4"/>
        <v>441115.86</v>
      </c>
      <c r="J274" s="170"/>
      <c r="K274" s="171">
        <f>+Tabla24[[#This Row],[Debe]]-Tabla24[[#This Row],[Haber ]]</f>
        <v>0</v>
      </c>
      <c r="L274" s="4">
        <f>+Tabla24[[#This Row],[Total Factura]]-Tabla24[[#This Row],[Haber ]]</f>
        <v>0</v>
      </c>
    </row>
    <row r="275" spans="9:12" x14ac:dyDescent="0.25">
      <c r="I275" s="9">
        <f t="shared" si="4"/>
        <v>441115.86</v>
      </c>
      <c r="J275" s="170"/>
      <c r="K275" s="171">
        <f>+Tabla24[[#This Row],[Debe]]-Tabla24[[#This Row],[Haber ]]</f>
        <v>0</v>
      </c>
      <c r="L275" s="4">
        <f>+Tabla24[[#This Row],[Total Factura]]-Tabla24[[#This Row],[Haber ]]</f>
        <v>0</v>
      </c>
    </row>
    <row r="276" spans="9:12" x14ac:dyDescent="0.25">
      <c r="I276" s="9">
        <f t="shared" si="4"/>
        <v>441115.86</v>
      </c>
      <c r="J276" s="170"/>
      <c r="K276" s="171">
        <f>+Tabla24[[#This Row],[Debe]]-Tabla24[[#This Row],[Haber ]]</f>
        <v>0</v>
      </c>
      <c r="L276" s="4">
        <f>+Tabla24[[#This Row],[Total Factura]]-Tabla24[[#This Row],[Haber ]]</f>
        <v>0</v>
      </c>
    </row>
    <row r="277" spans="9:12" x14ac:dyDescent="0.25">
      <c r="I277" s="9">
        <f t="shared" si="4"/>
        <v>441115.86</v>
      </c>
      <c r="J277" s="170"/>
      <c r="K277" s="171">
        <f>+Tabla24[[#This Row],[Debe]]-Tabla24[[#This Row],[Haber ]]</f>
        <v>0</v>
      </c>
      <c r="L277" s="4">
        <f>+Tabla24[[#This Row],[Total Factura]]-Tabla24[[#This Row],[Haber ]]</f>
        <v>0</v>
      </c>
    </row>
    <row r="278" spans="9:12" x14ac:dyDescent="0.25">
      <c r="I278" s="9">
        <f t="shared" si="4"/>
        <v>441115.86</v>
      </c>
      <c r="J278" s="170"/>
      <c r="K278" s="171">
        <f>+Tabla24[[#This Row],[Debe]]-Tabla24[[#This Row],[Haber ]]</f>
        <v>0</v>
      </c>
      <c r="L278" s="4">
        <f>+Tabla24[[#This Row],[Total Factura]]-Tabla24[[#This Row],[Haber ]]</f>
        <v>0</v>
      </c>
    </row>
    <row r="279" spans="9:12" x14ac:dyDescent="0.25">
      <c r="I279" s="9">
        <f t="shared" si="4"/>
        <v>441115.86</v>
      </c>
      <c r="J279" s="170"/>
      <c r="K279" s="171">
        <f>+Tabla24[[#This Row],[Debe]]-Tabla24[[#This Row],[Haber ]]</f>
        <v>0</v>
      </c>
      <c r="L279" s="4">
        <f>+Tabla24[[#This Row],[Total Factura]]-Tabla24[[#This Row],[Haber ]]</f>
        <v>0</v>
      </c>
    </row>
    <row r="280" spans="9:12" x14ac:dyDescent="0.25">
      <c r="I280" s="9">
        <f t="shared" si="4"/>
        <v>441115.86</v>
      </c>
      <c r="J280" s="170"/>
      <c r="K280" s="171">
        <f>+Tabla24[[#This Row],[Debe]]-Tabla24[[#This Row],[Haber ]]</f>
        <v>0</v>
      </c>
      <c r="L280" s="4">
        <f>+Tabla24[[#This Row],[Total Factura]]-Tabla24[[#This Row],[Haber ]]</f>
        <v>0</v>
      </c>
    </row>
    <row r="281" spans="9:12" x14ac:dyDescent="0.25">
      <c r="I281" s="9">
        <f t="shared" si="4"/>
        <v>441115.86</v>
      </c>
      <c r="J281" s="170"/>
      <c r="K281" s="171">
        <f>+Tabla24[[#This Row],[Debe]]-Tabla24[[#This Row],[Haber ]]</f>
        <v>0</v>
      </c>
      <c r="L281" s="4">
        <f>+Tabla24[[#This Row],[Total Factura]]-Tabla24[[#This Row],[Haber ]]</f>
        <v>0</v>
      </c>
    </row>
    <row r="282" spans="9:12" x14ac:dyDescent="0.25">
      <c r="I282" s="9">
        <f t="shared" si="4"/>
        <v>441115.86</v>
      </c>
      <c r="J282" s="170"/>
      <c r="K282" s="171">
        <f>+Tabla24[[#This Row],[Debe]]-Tabla24[[#This Row],[Haber ]]</f>
        <v>0</v>
      </c>
      <c r="L282" s="4">
        <f>+Tabla24[[#This Row],[Total Factura]]-Tabla24[[#This Row],[Haber ]]</f>
        <v>0</v>
      </c>
    </row>
    <row r="283" spans="9:12" x14ac:dyDescent="0.25">
      <c r="I283" s="9">
        <f t="shared" si="4"/>
        <v>441115.86</v>
      </c>
      <c r="J283" s="170"/>
      <c r="K283" s="171">
        <f>+Tabla24[[#This Row],[Debe]]-Tabla24[[#This Row],[Haber ]]</f>
        <v>0</v>
      </c>
      <c r="L283" s="4">
        <f>+Tabla24[[#This Row],[Total Factura]]-Tabla24[[#This Row],[Haber ]]</f>
        <v>0</v>
      </c>
    </row>
    <row r="284" spans="9:12" x14ac:dyDescent="0.25">
      <c r="I284" s="9">
        <f t="shared" si="4"/>
        <v>441115.86</v>
      </c>
      <c r="J284" s="170"/>
      <c r="K284" s="171">
        <f>+Tabla24[[#This Row],[Debe]]-Tabla24[[#This Row],[Haber ]]</f>
        <v>0</v>
      </c>
      <c r="L284" s="4">
        <f>+Tabla24[[#This Row],[Total Factura]]-Tabla24[[#This Row],[Haber ]]</f>
        <v>0</v>
      </c>
    </row>
    <row r="285" spans="9:12" x14ac:dyDescent="0.25">
      <c r="I285" s="9">
        <f t="shared" si="4"/>
        <v>441115.86</v>
      </c>
      <c r="J285" s="170"/>
      <c r="K285" s="171">
        <f>+Tabla24[[#This Row],[Debe]]-Tabla24[[#This Row],[Haber ]]</f>
        <v>0</v>
      </c>
      <c r="L285" s="4">
        <f>+Tabla24[[#This Row],[Total Factura]]-Tabla24[[#This Row],[Haber ]]</f>
        <v>0</v>
      </c>
    </row>
    <row r="286" spans="9:12" x14ac:dyDescent="0.25">
      <c r="I286" s="9">
        <f t="shared" si="4"/>
        <v>441115.86</v>
      </c>
      <c r="J286" s="170"/>
      <c r="K286" s="171">
        <f>+Tabla24[[#This Row],[Debe]]-Tabla24[[#This Row],[Haber ]]</f>
        <v>0</v>
      </c>
      <c r="L286" s="4">
        <f>+Tabla24[[#This Row],[Total Factura]]-Tabla24[[#This Row],[Haber ]]</f>
        <v>0</v>
      </c>
    </row>
    <row r="287" spans="9:12" x14ac:dyDescent="0.25">
      <c r="I287" s="9">
        <f t="shared" si="4"/>
        <v>441115.86</v>
      </c>
      <c r="J287" s="170"/>
      <c r="K287" s="171">
        <f>+Tabla24[[#This Row],[Debe]]-Tabla24[[#This Row],[Haber ]]</f>
        <v>0</v>
      </c>
      <c r="L287" s="4">
        <f>+Tabla24[[#This Row],[Total Factura]]-Tabla24[[#This Row],[Haber ]]</f>
        <v>0</v>
      </c>
    </row>
    <row r="288" spans="9:12" x14ac:dyDescent="0.25">
      <c r="I288" s="9">
        <f t="shared" si="4"/>
        <v>441115.86</v>
      </c>
      <c r="J288" s="170"/>
      <c r="K288" s="171">
        <f>+Tabla24[[#This Row],[Debe]]-Tabla24[[#This Row],[Haber ]]</f>
        <v>0</v>
      </c>
      <c r="L288" s="4">
        <f>+Tabla24[[#This Row],[Total Factura]]-Tabla24[[#This Row],[Haber ]]</f>
        <v>0</v>
      </c>
    </row>
    <row r="289" spans="9:12" x14ac:dyDescent="0.25">
      <c r="I289" s="9">
        <f t="shared" si="4"/>
        <v>441115.86</v>
      </c>
      <c r="J289" s="170"/>
      <c r="K289" s="171">
        <f>+Tabla24[[#This Row],[Debe]]-Tabla24[[#This Row],[Haber ]]</f>
        <v>0</v>
      </c>
      <c r="L289" s="4">
        <f>+Tabla24[[#This Row],[Total Factura]]-Tabla24[[#This Row],[Haber ]]</f>
        <v>0</v>
      </c>
    </row>
    <row r="290" spans="9:12" x14ac:dyDescent="0.25">
      <c r="I290" s="9">
        <f t="shared" si="4"/>
        <v>441115.86</v>
      </c>
      <c r="J290" s="170"/>
      <c r="K290" s="171">
        <f>+Tabla24[[#This Row],[Debe]]-Tabla24[[#This Row],[Haber ]]</f>
        <v>0</v>
      </c>
      <c r="L290" s="4">
        <f>+Tabla24[[#This Row],[Total Factura]]-Tabla24[[#This Row],[Haber ]]</f>
        <v>0</v>
      </c>
    </row>
    <row r="291" spans="9:12" x14ac:dyDescent="0.25">
      <c r="I291" s="9">
        <f t="shared" si="4"/>
        <v>441115.86</v>
      </c>
      <c r="J291" s="170"/>
      <c r="K291" s="171">
        <f>+Tabla24[[#This Row],[Debe]]-Tabla24[[#This Row],[Haber ]]</f>
        <v>0</v>
      </c>
      <c r="L291" s="4">
        <f>+Tabla24[[#This Row],[Total Factura]]-Tabla24[[#This Row],[Haber ]]</f>
        <v>0</v>
      </c>
    </row>
    <row r="292" spans="9:12" x14ac:dyDescent="0.25">
      <c r="I292" s="9">
        <f t="shared" si="4"/>
        <v>441115.86</v>
      </c>
      <c r="J292" s="170"/>
      <c r="K292" s="171">
        <f>+Tabla24[[#This Row],[Debe]]-Tabla24[[#This Row],[Haber ]]</f>
        <v>0</v>
      </c>
      <c r="L292" s="4">
        <f>+Tabla24[[#This Row],[Total Factura]]-Tabla24[[#This Row],[Haber ]]</f>
        <v>0</v>
      </c>
    </row>
    <row r="293" spans="9:12" x14ac:dyDescent="0.25">
      <c r="I293" s="9">
        <f t="shared" si="4"/>
        <v>441115.86</v>
      </c>
      <c r="J293" s="170"/>
      <c r="K293" s="171">
        <f>+Tabla24[[#This Row],[Debe]]-Tabla24[[#This Row],[Haber ]]</f>
        <v>0</v>
      </c>
      <c r="L293" s="4">
        <f>+Tabla24[[#This Row],[Total Factura]]-Tabla24[[#This Row],[Haber ]]</f>
        <v>0</v>
      </c>
    </row>
    <row r="294" spans="9:12" x14ac:dyDescent="0.25">
      <c r="I294" s="9">
        <f t="shared" si="4"/>
        <v>441115.86</v>
      </c>
      <c r="J294" s="170"/>
      <c r="K294" s="171">
        <f>+Tabla24[[#This Row],[Debe]]-Tabla24[[#This Row],[Haber ]]</f>
        <v>0</v>
      </c>
      <c r="L294" s="4">
        <f>+Tabla24[[#This Row],[Total Factura]]-Tabla24[[#This Row],[Haber ]]</f>
        <v>0</v>
      </c>
    </row>
    <row r="295" spans="9:12" x14ac:dyDescent="0.25">
      <c r="I295" s="9">
        <f t="shared" si="4"/>
        <v>441115.86</v>
      </c>
      <c r="J295" s="170"/>
      <c r="K295" s="171">
        <f>+Tabla24[[#This Row],[Debe]]-Tabla24[[#This Row],[Haber ]]</f>
        <v>0</v>
      </c>
      <c r="L295" s="4">
        <f>+Tabla24[[#This Row],[Total Factura]]-Tabla24[[#This Row],[Haber ]]</f>
        <v>0</v>
      </c>
    </row>
    <row r="296" spans="9:12" x14ac:dyDescent="0.25">
      <c r="I296" s="9">
        <f t="shared" si="4"/>
        <v>441115.86</v>
      </c>
      <c r="J296" s="170"/>
      <c r="K296" s="171">
        <f>+Tabla24[[#This Row],[Debe]]-Tabla24[[#This Row],[Haber ]]</f>
        <v>0</v>
      </c>
      <c r="L296" s="4">
        <f>+Tabla24[[#This Row],[Total Factura]]-Tabla24[[#This Row],[Haber ]]</f>
        <v>0</v>
      </c>
    </row>
    <row r="297" spans="9:12" x14ac:dyDescent="0.25">
      <c r="I297" s="9">
        <f t="shared" si="4"/>
        <v>441115.86</v>
      </c>
      <c r="J297" s="170"/>
      <c r="K297" s="171">
        <f>+Tabla24[[#This Row],[Debe]]-Tabla24[[#This Row],[Haber ]]</f>
        <v>0</v>
      </c>
      <c r="L297" s="4">
        <f>+Tabla24[[#This Row],[Total Factura]]-Tabla24[[#This Row],[Haber ]]</f>
        <v>0</v>
      </c>
    </row>
    <row r="298" spans="9:12" x14ac:dyDescent="0.25">
      <c r="I298" s="9">
        <f t="shared" si="4"/>
        <v>441115.86</v>
      </c>
      <c r="J298" s="170"/>
      <c r="K298" s="171">
        <f>+Tabla24[[#This Row],[Debe]]-Tabla24[[#This Row],[Haber ]]</f>
        <v>0</v>
      </c>
      <c r="L298" s="4">
        <f>+Tabla24[[#This Row],[Total Factura]]-Tabla24[[#This Row],[Haber ]]</f>
        <v>0</v>
      </c>
    </row>
    <row r="299" spans="9:12" x14ac:dyDescent="0.25">
      <c r="I299" s="9">
        <f t="shared" si="4"/>
        <v>441115.86</v>
      </c>
      <c r="J299" s="170"/>
      <c r="K299" s="171">
        <f>+Tabla24[[#This Row],[Debe]]-Tabla24[[#This Row],[Haber ]]</f>
        <v>0</v>
      </c>
      <c r="L299" s="4">
        <f>+Tabla24[[#This Row],[Total Factura]]-Tabla24[[#This Row],[Haber ]]</f>
        <v>0</v>
      </c>
    </row>
    <row r="300" spans="9:12" x14ac:dyDescent="0.25">
      <c r="I300" s="9">
        <f t="shared" si="4"/>
        <v>441115.86</v>
      </c>
      <c r="J300" s="170"/>
      <c r="K300" s="171">
        <f>+Tabla24[[#This Row],[Debe]]-Tabla24[[#This Row],[Haber ]]</f>
        <v>0</v>
      </c>
      <c r="L300" s="4">
        <f>+Tabla24[[#This Row],[Total Factura]]-Tabla24[[#This Row],[Haber ]]</f>
        <v>0</v>
      </c>
    </row>
    <row r="301" spans="9:12" x14ac:dyDescent="0.25">
      <c r="I301" s="9">
        <f t="shared" si="4"/>
        <v>441115.86</v>
      </c>
      <c r="J301" s="170"/>
      <c r="K301" s="171">
        <f>+Tabla24[[#This Row],[Debe]]-Tabla24[[#This Row],[Haber ]]</f>
        <v>0</v>
      </c>
      <c r="L301" s="4">
        <f>+Tabla24[[#This Row],[Total Factura]]-Tabla24[[#This Row],[Haber ]]</f>
        <v>0</v>
      </c>
    </row>
    <row r="302" spans="9:12" x14ac:dyDescent="0.25">
      <c r="I302" s="9">
        <f t="shared" si="4"/>
        <v>441115.86</v>
      </c>
      <c r="J302" s="170"/>
      <c r="K302" s="171">
        <f>+Tabla24[[#This Row],[Debe]]-Tabla24[[#This Row],[Haber ]]</f>
        <v>0</v>
      </c>
      <c r="L302" s="4">
        <f>+Tabla24[[#This Row],[Total Factura]]-Tabla24[[#This Row],[Haber ]]</f>
        <v>0</v>
      </c>
    </row>
    <row r="303" spans="9:12" x14ac:dyDescent="0.25">
      <c r="I303" s="9">
        <f t="shared" si="4"/>
        <v>441115.86</v>
      </c>
      <c r="J303" s="170"/>
      <c r="K303" s="171">
        <f>+Tabla24[[#This Row],[Debe]]-Tabla24[[#This Row],[Haber ]]</f>
        <v>0</v>
      </c>
      <c r="L303" s="4">
        <f>+Tabla24[[#This Row],[Total Factura]]-Tabla24[[#This Row],[Haber ]]</f>
        <v>0</v>
      </c>
    </row>
    <row r="304" spans="9:12" x14ac:dyDescent="0.25">
      <c r="I304" s="9">
        <f t="shared" si="4"/>
        <v>441115.86</v>
      </c>
      <c r="J304" s="170"/>
      <c r="K304" s="171">
        <f>+Tabla24[[#This Row],[Debe]]-Tabla24[[#This Row],[Haber ]]</f>
        <v>0</v>
      </c>
      <c r="L304" s="4">
        <f>+Tabla24[[#This Row],[Total Factura]]-Tabla24[[#This Row],[Haber ]]</f>
        <v>0</v>
      </c>
    </row>
    <row r="305" spans="9:12" x14ac:dyDescent="0.25">
      <c r="I305" s="9">
        <f t="shared" si="4"/>
        <v>441115.86</v>
      </c>
      <c r="J305" s="170"/>
      <c r="K305" s="171">
        <f>+Tabla24[[#This Row],[Debe]]-Tabla24[[#This Row],[Haber ]]</f>
        <v>0</v>
      </c>
      <c r="L305" s="4">
        <f>+Tabla24[[#This Row],[Total Factura]]-Tabla24[[#This Row],[Haber ]]</f>
        <v>0</v>
      </c>
    </row>
    <row r="306" spans="9:12" x14ac:dyDescent="0.25">
      <c r="I306" s="9">
        <f t="shared" si="4"/>
        <v>441115.86</v>
      </c>
      <c r="J306" s="170"/>
      <c r="K306" s="171">
        <f>+Tabla24[[#This Row],[Debe]]-Tabla24[[#This Row],[Haber ]]</f>
        <v>0</v>
      </c>
      <c r="L306" s="4">
        <f>+Tabla24[[#This Row],[Total Factura]]-Tabla24[[#This Row],[Haber ]]</f>
        <v>0</v>
      </c>
    </row>
    <row r="307" spans="9:12" x14ac:dyDescent="0.25">
      <c r="I307" s="9">
        <f t="shared" si="4"/>
        <v>441115.86</v>
      </c>
      <c r="J307" s="170"/>
      <c r="K307" s="171">
        <f>+Tabla24[[#This Row],[Debe]]-Tabla24[[#This Row],[Haber ]]</f>
        <v>0</v>
      </c>
      <c r="L307" s="4">
        <f>+Tabla24[[#This Row],[Total Factura]]-Tabla24[[#This Row],[Haber ]]</f>
        <v>0</v>
      </c>
    </row>
    <row r="308" spans="9:12" x14ac:dyDescent="0.25">
      <c r="I308" s="9">
        <f t="shared" si="4"/>
        <v>441115.86</v>
      </c>
      <c r="J308" s="170"/>
      <c r="K308" s="171">
        <f>+Tabla24[[#This Row],[Debe]]-Tabla24[[#This Row],[Haber ]]</f>
        <v>0</v>
      </c>
      <c r="L308" s="4">
        <f>+Tabla24[[#This Row],[Total Factura]]-Tabla24[[#This Row],[Haber ]]</f>
        <v>0</v>
      </c>
    </row>
    <row r="309" spans="9:12" x14ac:dyDescent="0.25">
      <c r="I309" s="9">
        <f t="shared" si="4"/>
        <v>441115.86</v>
      </c>
      <c r="J309" s="170"/>
      <c r="K309" s="171">
        <f>+Tabla24[[#This Row],[Debe]]-Tabla24[[#This Row],[Haber ]]</f>
        <v>0</v>
      </c>
      <c r="L309" s="4">
        <f>+Tabla24[[#This Row],[Total Factura]]-Tabla24[[#This Row],[Haber ]]</f>
        <v>0</v>
      </c>
    </row>
    <row r="310" spans="9:12" x14ac:dyDescent="0.25">
      <c r="I310" s="9">
        <f t="shared" si="4"/>
        <v>441115.86</v>
      </c>
      <c r="J310" s="170"/>
      <c r="K310" s="171">
        <f>+Tabla24[[#This Row],[Debe]]-Tabla24[[#This Row],[Haber ]]</f>
        <v>0</v>
      </c>
      <c r="L310" s="4">
        <f>+Tabla24[[#This Row],[Total Factura]]-Tabla24[[#This Row],[Haber ]]</f>
        <v>0</v>
      </c>
    </row>
    <row r="311" spans="9:12" x14ac:dyDescent="0.25">
      <c r="I311" s="9">
        <f t="shared" si="4"/>
        <v>441115.86</v>
      </c>
      <c r="J311" s="170"/>
      <c r="K311" s="171">
        <f>+Tabla24[[#This Row],[Debe]]-Tabla24[[#This Row],[Haber ]]</f>
        <v>0</v>
      </c>
      <c r="L311" s="4">
        <f>+Tabla24[[#This Row],[Total Factura]]-Tabla24[[#This Row],[Haber ]]</f>
        <v>0</v>
      </c>
    </row>
    <row r="312" spans="9:12" x14ac:dyDescent="0.25">
      <c r="I312" s="9">
        <f t="shared" si="4"/>
        <v>441115.86</v>
      </c>
      <c r="J312" s="170"/>
      <c r="K312" s="171">
        <f>+Tabla24[[#This Row],[Debe]]-Tabla24[[#This Row],[Haber ]]</f>
        <v>0</v>
      </c>
      <c r="L312" s="4">
        <f>+Tabla24[[#This Row],[Total Factura]]-Tabla24[[#This Row],[Haber ]]</f>
        <v>0</v>
      </c>
    </row>
    <row r="313" spans="9:12" x14ac:dyDescent="0.25">
      <c r="I313" s="9">
        <f t="shared" si="4"/>
        <v>441115.86</v>
      </c>
      <c r="J313" s="170"/>
      <c r="K313" s="171">
        <f>+Tabla24[[#This Row],[Debe]]-Tabla24[[#This Row],[Haber ]]</f>
        <v>0</v>
      </c>
      <c r="L313" s="4">
        <f>+Tabla24[[#This Row],[Total Factura]]-Tabla24[[#This Row],[Haber ]]</f>
        <v>0</v>
      </c>
    </row>
    <row r="314" spans="9:12" x14ac:dyDescent="0.25">
      <c r="I314" s="9">
        <f t="shared" si="4"/>
        <v>441115.86</v>
      </c>
      <c r="J314" s="170"/>
      <c r="K314" s="171">
        <f>+Tabla24[[#This Row],[Debe]]-Tabla24[[#This Row],[Haber ]]</f>
        <v>0</v>
      </c>
      <c r="L314" s="4">
        <f>+Tabla24[[#This Row],[Total Factura]]-Tabla24[[#This Row],[Haber ]]</f>
        <v>0</v>
      </c>
    </row>
    <row r="315" spans="9:12" x14ac:dyDescent="0.25">
      <c r="I315" s="9">
        <f t="shared" si="4"/>
        <v>441115.86</v>
      </c>
      <c r="J315" s="170"/>
      <c r="K315" s="171">
        <f>+Tabla24[[#This Row],[Debe]]-Tabla24[[#This Row],[Haber ]]</f>
        <v>0</v>
      </c>
      <c r="L315" s="4">
        <f>+Tabla24[[#This Row],[Total Factura]]-Tabla24[[#This Row],[Haber ]]</f>
        <v>0</v>
      </c>
    </row>
    <row r="316" spans="9:12" x14ac:dyDescent="0.25">
      <c r="I316" s="9">
        <f t="shared" si="4"/>
        <v>441115.86</v>
      </c>
      <c r="J316" s="170"/>
      <c r="K316" s="171">
        <f>+Tabla24[[#This Row],[Debe]]-Tabla24[[#This Row],[Haber ]]</f>
        <v>0</v>
      </c>
      <c r="L316" s="4">
        <f>+Tabla24[[#This Row],[Total Factura]]-Tabla24[[#This Row],[Haber ]]</f>
        <v>0</v>
      </c>
    </row>
    <row r="317" spans="9:12" x14ac:dyDescent="0.25">
      <c r="I317" s="9">
        <f t="shared" si="4"/>
        <v>441115.86</v>
      </c>
      <c r="J317" s="170"/>
      <c r="K317" s="171">
        <f>+Tabla24[[#This Row],[Debe]]-Tabla24[[#This Row],[Haber ]]</f>
        <v>0</v>
      </c>
      <c r="L317" s="4">
        <f>+Tabla24[[#This Row],[Total Factura]]-Tabla24[[#This Row],[Haber ]]</f>
        <v>0</v>
      </c>
    </row>
    <row r="318" spans="9:12" x14ac:dyDescent="0.25">
      <c r="I318" s="9">
        <f t="shared" si="4"/>
        <v>441115.86</v>
      </c>
      <c r="J318" s="170"/>
      <c r="K318" s="171">
        <f>+Tabla24[[#This Row],[Debe]]-Tabla24[[#This Row],[Haber ]]</f>
        <v>0</v>
      </c>
      <c r="L318" s="4">
        <f>+Tabla24[[#This Row],[Total Factura]]-Tabla24[[#This Row],[Haber ]]</f>
        <v>0</v>
      </c>
    </row>
    <row r="319" spans="9:12" x14ac:dyDescent="0.25">
      <c r="I319" s="9">
        <f t="shared" si="4"/>
        <v>441115.86</v>
      </c>
      <c r="J319" s="170"/>
      <c r="K319" s="171">
        <f>+Tabla24[[#This Row],[Debe]]-Tabla24[[#This Row],[Haber ]]</f>
        <v>0</v>
      </c>
      <c r="L319" s="4">
        <f>+Tabla24[[#This Row],[Total Factura]]-Tabla24[[#This Row],[Haber ]]</f>
        <v>0</v>
      </c>
    </row>
    <row r="320" spans="9:12" x14ac:dyDescent="0.25">
      <c r="I320" s="9">
        <f t="shared" si="4"/>
        <v>441115.86</v>
      </c>
      <c r="J320" s="170"/>
      <c r="K320" s="171">
        <f>+Tabla24[[#This Row],[Debe]]-Tabla24[[#This Row],[Haber ]]</f>
        <v>0</v>
      </c>
      <c r="L320" s="4">
        <f>+Tabla24[[#This Row],[Total Factura]]-Tabla24[[#This Row],[Haber ]]</f>
        <v>0</v>
      </c>
    </row>
    <row r="321" spans="9:12" x14ac:dyDescent="0.25">
      <c r="I321" s="9">
        <f t="shared" si="4"/>
        <v>441115.86</v>
      </c>
      <c r="J321" s="170"/>
      <c r="K321" s="171">
        <f>+Tabla24[[#This Row],[Debe]]-Tabla24[[#This Row],[Haber ]]</f>
        <v>0</v>
      </c>
      <c r="L321" s="4">
        <f>+Tabla24[[#This Row],[Total Factura]]-Tabla24[[#This Row],[Haber ]]</f>
        <v>0</v>
      </c>
    </row>
    <row r="322" spans="9:12" x14ac:dyDescent="0.25">
      <c r="I322" s="9">
        <f t="shared" si="4"/>
        <v>441115.86</v>
      </c>
      <c r="J322" s="170"/>
      <c r="K322" s="171">
        <f>+Tabla24[[#This Row],[Debe]]-Tabla24[[#This Row],[Haber ]]</f>
        <v>0</v>
      </c>
      <c r="L322" s="4">
        <f>+Tabla24[[#This Row],[Total Factura]]-Tabla24[[#This Row],[Haber ]]</f>
        <v>0</v>
      </c>
    </row>
    <row r="323" spans="9:12" x14ac:dyDescent="0.25">
      <c r="I323" s="9">
        <f t="shared" si="4"/>
        <v>441115.86</v>
      </c>
      <c r="J323" s="170"/>
      <c r="K323" s="171">
        <f>+Tabla24[[#This Row],[Debe]]-Tabla24[[#This Row],[Haber ]]</f>
        <v>0</v>
      </c>
      <c r="L323" s="4">
        <f>+Tabla24[[#This Row],[Total Factura]]-Tabla24[[#This Row],[Haber ]]</f>
        <v>0</v>
      </c>
    </row>
    <row r="324" spans="9:12" x14ac:dyDescent="0.25">
      <c r="I324" s="9">
        <f t="shared" si="4"/>
        <v>441115.86</v>
      </c>
      <c r="J324" s="170"/>
      <c r="K324" s="171">
        <f>+Tabla24[[#This Row],[Debe]]-Tabla24[[#This Row],[Haber ]]</f>
        <v>0</v>
      </c>
      <c r="L324" s="4">
        <f>+Tabla24[[#This Row],[Total Factura]]-Tabla24[[#This Row],[Haber ]]</f>
        <v>0</v>
      </c>
    </row>
    <row r="325" spans="9:12" x14ac:dyDescent="0.25">
      <c r="I325" s="9">
        <f t="shared" ref="I325:I388" si="5">I324+G325-H325</f>
        <v>441115.86</v>
      </c>
      <c r="J325" s="170"/>
      <c r="K325" s="171">
        <f>+Tabla24[[#This Row],[Debe]]-Tabla24[[#This Row],[Haber ]]</f>
        <v>0</v>
      </c>
      <c r="L325" s="4">
        <f>+Tabla24[[#This Row],[Total Factura]]-Tabla24[[#This Row],[Haber ]]</f>
        <v>0</v>
      </c>
    </row>
    <row r="326" spans="9:12" x14ac:dyDescent="0.25">
      <c r="I326" s="9">
        <f t="shared" si="5"/>
        <v>441115.86</v>
      </c>
      <c r="J326" s="170"/>
      <c r="K326" s="171">
        <f>+Tabla24[[#This Row],[Debe]]-Tabla24[[#This Row],[Haber ]]</f>
        <v>0</v>
      </c>
      <c r="L326" s="4">
        <f>+Tabla24[[#This Row],[Total Factura]]-Tabla24[[#This Row],[Haber ]]</f>
        <v>0</v>
      </c>
    </row>
    <row r="327" spans="9:12" x14ac:dyDescent="0.25">
      <c r="I327" s="9">
        <f t="shared" si="5"/>
        <v>441115.86</v>
      </c>
      <c r="J327" s="170"/>
      <c r="K327" s="171">
        <f>+Tabla24[[#This Row],[Debe]]-Tabla24[[#This Row],[Haber ]]</f>
        <v>0</v>
      </c>
      <c r="L327" s="4">
        <f>+Tabla24[[#This Row],[Total Factura]]-Tabla24[[#This Row],[Haber ]]</f>
        <v>0</v>
      </c>
    </row>
    <row r="328" spans="9:12" x14ac:dyDescent="0.25">
      <c r="I328" s="9">
        <f t="shared" si="5"/>
        <v>441115.86</v>
      </c>
      <c r="J328" s="170"/>
      <c r="K328" s="171">
        <f>+Tabla24[[#This Row],[Debe]]-Tabla24[[#This Row],[Haber ]]</f>
        <v>0</v>
      </c>
      <c r="L328" s="4">
        <f>+Tabla24[[#This Row],[Total Factura]]-Tabla24[[#This Row],[Haber ]]</f>
        <v>0</v>
      </c>
    </row>
    <row r="329" spans="9:12" x14ac:dyDescent="0.25">
      <c r="I329" s="9">
        <f t="shared" si="5"/>
        <v>441115.86</v>
      </c>
      <c r="J329" s="170"/>
      <c r="K329" s="171">
        <f>+Tabla24[[#This Row],[Debe]]-Tabla24[[#This Row],[Haber ]]</f>
        <v>0</v>
      </c>
      <c r="L329" s="4">
        <f>+Tabla24[[#This Row],[Total Factura]]-Tabla24[[#This Row],[Haber ]]</f>
        <v>0</v>
      </c>
    </row>
    <row r="330" spans="9:12" x14ac:dyDescent="0.25">
      <c r="I330" s="9">
        <f t="shared" si="5"/>
        <v>441115.86</v>
      </c>
      <c r="J330" s="170"/>
      <c r="K330" s="171">
        <f>+Tabla24[[#This Row],[Debe]]-Tabla24[[#This Row],[Haber ]]</f>
        <v>0</v>
      </c>
      <c r="L330" s="4">
        <f>+Tabla24[[#This Row],[Total Factura]]-Tabla24[[#This Row],[Haber ]]</f>
        <v>0</v>
      </c>
    </row>
    <row r="331" spans="9:12" x14ac:dyDescent="0.25">
      <c r="I331" s="9">
        <f t="shared" si="5"/>
        <v>441115.86</v>
      </c>
      <c r="J331" s="170"/>
      <c r="K331" s="171">
        <f>+Tabla24[[#This Row],[Debe]]-Tabla24[[#This Row],[Haber ]]</f>
        <v>0</v>
      </c>
      <c r="L331" s="4">
        <f>+Tabla24[[#This Row],[Total Factura]]-Tabla24[[#This Row],[Haber ]]</f>
        <v>0</v>
      </c>
    </row>
    <row r="332" spans="9:12" x14ac:dyDescent="0.25">
      <c r="I332" s="9">
        <f t="shared" si="5"/>
        <v>441115.86</v>
      </c>
      <c r="J332" s="170"/>
      <c r="K332" s="171">
        <f>+Tabla24[[#This Row],[Debe]]-Tabla24[[#This Row],[Haber ]]</f>
        <v>0</v>
      </c>
      <c r="L332" s="4">
        <f>+Tabla24[[#This Row],[Total Factura]]-Tabla24[[#This Row],[Haber ]]</f>
        <v>0</v>
      </c>
    </row>
    <row r="333" spans="9:12" x14ac:dyDescent="0.25">
      <c r="I333" s="9">
        <f t="shared" si="5"/>
        <v>441115.86</v>
      </c>
      <c r="J333" s="170"/>
      <c r="K333" s="171">
        <f>+Tabla24[[#This Row],[Debe]]-Tabla24[[#This Row],[Haber ]]</f>
        <v>0</v>
      </c>
      <c r="L333" s="4">
        <f>+Tabla24[[#This Row],[Total Factura]]-Tabla24[[#This Row],[Haber ]]</f>
        <v>0</v>
      </c>
    </row>
    <row r="334" spans="9:12" x14ac:dyDescent="0.25">
      <c r="I334" s="9">
        <f t="shared" si="5"/>
        <v>441115.86</v>
      </c>
      <c r="J334" s="170"/>
      <c r="K334" s="171">
        <f>+Tabla24[[#This Row],[Debe]]-Tabla24[[#This Row],[Haber ]]</f>
        <v>0</v>
      </c>
      <c r="L334" s="4">
        <f>+Tabla24[[#This Row],[Total Factura]]-Tabla24[[#This Row],[Haber ]]</f>
        <v>0</v>
      </c>
    </row>
    <row r="335" spans="9:12" x14ac:dyDescent="0.25">
      <c r="I335" s="9">
        <f t="shared" si="5"/>
        <v>441115.86</v>
      </c>
      <c r="J335" s="170"/>
      <c r="K335" s="171">
        <f>+Tabla24[[#This Row],[Debe]]-Tabla24[[#This Row],[Haber ]]</f>
        <v>0</v>
      </c>
      <c r="L335" s="4">
        <f>+Tabla24[[#This Row],[Total Factura]]-Tabla24[[#This Row],[Haber ]]</f>
        <v>0</v>
      </c>
    </row>
    <row r="336" spans="9:12" x14ac:dyDescent="0.25">
      <c r="I336" s="9">
        <f t="shared" si="5"/>
        <v>441115.86</v>
      </c>
      <c r="J336" s="170"/>
      <c r="K336" s="171">
        <f>+Tabla24[[#This Row],[Debe]]-Tabla24[[#This Row],[Haber ]]</f>
        <v>0</v>
      </c>
      <c r="L336" s="4">
        <f>+Tabla24[[#This Row],[Total Factura]]-Tabla24[[#This Row],[Haber ]]</f>
        <v>0</v>
      </c>
    </row>
    <row r="337" spans="9:12" x14ac:dyDescent="0.25">
      <c r="I337" s="9">
        <f t="shared" si="5"/>
        <v>441115.86</v>
      </c>
      <c r="J337" s="170"/>
      <c r="K337" s="171">
        <f>+Tabla24[[#This Row],[Debe]]-Tabla24[[#This Row],[Haber ]]</f>
        <v>0</v>
      </c>
      <c r="L337" s="4">
        <f>+Tabla24[[#This Row],[Total Factura]]-Tabla24[[#This Row],[Haber ]]</f>
        <v>0</v>
      </c>
    </row>
    <row r="338" spans="9:12" x14ac:dyDescent="0.25">
      <c r="I338" s="9">
        <f t="shared" si="5"/>
        <v>441115.86</v>
      </c>
      <c r="J338" s="170"/>
      <c r="K338" s="171">
        <f>+Tabla24[[#This Row],[Debe]]-Tabla24[[#This Row],[Haber ]]</f>
        <v>0</v>
      </c>
      <c r="L338" s="4">
        <f>+Tabla24[[#This Row],[Total Factura]]-Tabla24[[#This Row],[Haber ]]</f>
        <v>0</v>
      </c>
    </row>
    <row r="339" spans="9:12" x14ac:dyDescent="0.25">
      <c r="I339" s="9">
        <f t="shared" si="5"/>
        <v>441115.86</v>
      </c>
      <c r="J339" s="170"/>
      <c r="K339" s="171">
        <f>+Tabla24[[#This Row],[Debe]]-Tabla24[[#This Row],[Haber ]]</f>
        <v>0</v>
      </c>
      <c r="L339" s="4">
        <f>+Tabla24[[#This Row],[Total Factura]]-Tabla24[[#This Row],[Haber ]]</f>
        <v>0</v>
      </c>
    </row>
    <row r="340" spans="9:12" x14ac:dyDescent="0.25">
      <c r="I340" s="9">
        <f t="shared" si="5"/>
        <v>441115.86</v>
      </c>
      <c r="J340" s="170"/>
      <c r="K340" s="171">
        <f>+Tabla24[[#This Row],[Debe]]-Tabla24[[#This Row],[Haber ]]</f>
        <v>0</v>
      </c>
      <c r="L340" s="4">
        <f>+Tabla24[[#This Row],[Total Factura]]-Tabla24[[#This Row],[Haber ]]</f>
        <v>0</v>
      </c>
    </row>
    <row r="341" spans="9:12" x14ac:dyDescent="0.25">
      <c r="I341" s="9">
        <f t="shared" si="5"/>
        <v>441115.86</v>
      </c>
      <c r="J341" s="170"/>
      <c r="K341" s="171">
        <f>+Tabla24[[#This Row],[Debe]]-Tabla24[[#This Row],[Haber ]]</f>
        <v>0</v>
      </c>
      <c r="L341" s="4">
        <f>+Tabla24[[#This Row],[Total Factura]]-Tabla24[[#This Row],[Haber ]]</f>
        <v>0</v>
      </c>
    </row>
    <row r="342" spans="9:12" x14ac:dyDescent="0.25">
      <c r="I342" s="9">
        <f t="shared" si="5"/>
        <v>441115.86</v>
      </c>
      <c r="J342" s="170"/>
      <c r="K342" s="171">
        <f>+Tabla24[[#This Row],[Debe]]-Tabla24[[#This Row],[Haber ]]</f>
        <v>0</v>
      </c>
      <c r="L342" s="4">
        <f>+Tabla24[[#This Row],[Total Factura]]-Tabla24[[#This Row],[Haber ]]</f>
        <v>0</v>
      </c>
    </row>
    <row r="343" spans="9:12" x14ac:dyDescent="0.25">
      <c r="I343" s="9">
        <f t="shared" si="5"/>
        <v>441115.86</v>
      </c>
      <c r="J343" s="170"/>
      <c r="K343" s="171">
        <f>+Tabla24[[#This Row],[Debe]]-Tabla24[[#This Row],[Haber ]]</f>
        <v>0</v>
      </c>
      <c r="L343" s="4">
        <f>+Tabla24[[#This Row],[Total Factura]]-Tabla24[[#This Row],[Haber ]]</f>
        <v>0</v>
      </c>
    </row>
    <row r="344" spans="9:12" x14ac:dyDescent="0.25">
      <c r="I344" s="9">
        <f t="shared" si="5"/>
        <v>441115.86</v>
      </c>
      <c r="J344" s="170"/>
      <c r="K344" s="171">
        <f>+Tabla24[[#This Row],[Debe]]-Tabla24[[#This Row],[Haber ]]</f>
        <v>0</v>
      </c>
      <c r="L344" s="4">
        <f>+Tabla24[[#This Row],[Total Factura]]-Tabla24[[#This Row],[Haber ]]</f>
        <v>0</v>
      </c>
    </row>
    <row r="345" spans="9:12" x14ac:dyDescent="0.25">
      <c r="I345" s="9">
        <f t="shared" si="5"/>
        <v>441115.86</v>
      </c>
      <c r="J345" s="170"/>
      <c r="K345" s="171">
        <f>+Tabla24[[#This Row],[Debe]]-Tabla24[[#This Row],[Haber ]]</f>
        <v>0</v>
      </c>
      <c r="L345" s="4">
        <f>+Tabla24[[#This Row],[Total Factura]]-Tabla24[[#This Row],[Haber ]]</f>
        <v>0</v>
      </c>
    </row>
    <row r="346" spans="9:12" x14ac:dyDescent="0.25">
      <c r="I346" s="9">
        <f t="shared" si="5"/>
        <v>441115.86</v>
      </c>
      <c r="J346" s="170"/>
      <c r="K346" s="171">
        <f>+Tabla24[[#This Row],[Debe]]-Tabla24[[#This Row],[Haber ]]</f>
        <v>0</v>
      </c>
      <c r="L346" s="4">
        <f>+Tabla24[[#This Row],[Total Factura]]-Tabla24[[#This Row],[Haber ]]</f>
        <v>0</v>
      </c>
    </row>
    <row r="347" spans="9:12" x14ac:dyDescent="0.25">
      <c r="I347" s="9">
        <f t="shared" si="5"/>
        <v>441115.86</v>
      </c>
      <c r="J347" s="170"/>
      <c r="K347" s="171">
        <f>+Tabla24[[#This Row],[Debe]]-Tabla24[[#This Row],[Haber ]]</f>
        <v>0</v>
      </c>
      <c r="L347" s="4">
        <f>+Tabla24[[#This Row],[Total Factura]]-Tabla24[[#This Row],[Haber ]]</f>
        <v>0</v>
      </c>
    </row>
    <row r="348" spans="9:12" x14ac:dyDescent="0.25">
      <c r="I348" s="9">
        <f t="shared" si="5"/>
        <v>441115.86</v>
      </c>
      <c r="J348" s="170"/>
      <c r="K348" s="171">
        <f>+Tabla24[[#This Row],[Debe]]-Tabla24[[#This Row],[Haber ]]</f>
        <v>0</v>
      </c>
      <c r="L348" s="4">
        <f>+Tabla24[[#This Row],[Total Factura]]-Tabla24[[#This Row],[Haber ]]</f>
        <v>0</v>
      </c>
    </row>
    <row r="349" spans="9:12" x14ac:dyDescent="0.25">
      <c r="I349" s="9">
        <f t="shared" si="5"/>
        <v>441115.86</v>
      </c>
      <c r="J349" s="170"/>
      <c r="K349" s="171">
        <f>+Tabla24[[#This Row],[Debe]]-Tabla24[[#This Row],[Haber ]]</f>
        <v>0</v>
      </c>
      <c r="L349" s="4">
        <f>+Tabla24[[#This Row],[Total Factura]]-Tabla24[[#This Row],[Haber ]]</f>
        <v>0</v>
      </c>
    </row>
    <row r="350" spans="9:12" x14ac:dyDescent="0.25">
      <c r="I350" s="9">
        <f t="shared" si="5"/>
        <v>441115.86</v>
      </c>
      <c r="J350" s="170"/>
      <c r="K350" s="171">
        <f>+Tabla24[[#This Row],[Debe]]-Tabla24[[#This Row],[Haber ]]</f>
        <v>0</v>
      </c>
      <c r="L350" s="4">
        <f>+Tabla24[[#This Row],[Total Factura]]-Tabla24[[#This Row],[Haber ]]</f>
        <v>0</v>
      </c>
    </row>
    <row r="351" spans="9:12" x14ac:dyDescent="0.25">
      <c r="I351" s="9">
        <f t="shared" si="5"/>
        <v>441115.86</v>
      </c>
      <c r="J351" s="170"/>
      <c r="K351" s="171">
        <f>+Tabla24[[#This Row],[Debe]]-Tabla24[[#This Row],[Haber ]]</f>
        <v>0</v>
      </c>
      <c r="L351" s="4">
        <f>+Tabla24[[#This Row],[Total Factura]]-Tabla24[[#This Row],[Haber ]]</f>
        <v>0</v>
      </c>
    </row>
    <row r="352" spans="9:12" x14ac:dyDescent="0.25">
      <c r="I352" s="9">
        <f t="shared" si="5"/>
        <v>441115.86</v>
      </c>
      <c r="J352" s="170"/>
      <c r="K352" s="171">
        <f>+Tabla24[[#This Row],[Debe]]-Tabla24[[#This Row],[Haber ]]</f>
        <v>0</v>
      </c>
      <c r="L352" s="4">
        <f>+Tabla24[[#This Row],[Total Factura]]-Tabla24[[#This Row],[Haber ]]</f>
        <v>0</v>
      </c>
    </row>
    <row r="353" spans="9:12" x14ac:dyDescent="0.25">
      <c r="I353" s="9">
        <f t="shared" si="5"/>
        <v>441115.86</v>
      </c>
      <c r="J353" s="170"/>
      <c r="K353" s="171">
        <f>+Tabla24[[#This Row],[Debe]]-Tabla24[[#This Row],[Haber ]]</f>
        <v>0</v>
      </c>
      <c r="L353" s="4">
        <f>+Tabla24[[#This Row],[Total Factura]]-Tabla24[[#This Row],[Haber ]]</f>
        <v>0</v>
      </c>
    </row>
    <row r="354" spans="9:12" x14ac:dyDescent="0.25">
      <c r="I354" s="9">
        <f t="shared" si="5"/>
        <v>441115.86</v>
      </c>
      <c r="J354" s="170"/>
      <c r="K354" s="171">
        <f>+Tabla24[[#This Row],[Debe]]-Tabla24[[#This Row],[Haber ]]</f>
        <v>0</v>
      </c>
      <c r="L354" s="4">
        <f>+Tabla24[[#This Row],[Total Factura]]-Tabla24[[#This Row],[Haber ]]</f>
        <v>0</v>
      </c>
    </row>
    <row r="355" spans="9:12" x14ac:dyDescent="0.25">
      <c r="I355" s="9">
        <f t="shared" si="5"/>
        <v>441115.86</v>
      </c>
      <c r="J355" s="170"/>
      <c r="K355" s="171">
        <f>+Tabla24[[#This Row],[Debe]]-Tabla24[[#This Row],[Haber ]]</f>
        <v>0</v>
      </c>
      <c r="L355" s="4">
        <f>+Tabla24[[#This Row],[Total Factura]]-Tabla24[[#This Row],[Haber ]]</f>
        <v>0</v>
      </c>
    </row>
    <row r="356" spans="9:12" x14ac:dyDescent="0.25">
      <c r="I356" s="9">
        <f t="shared" si="5"/>
        <v>441115.86</v>
      </c>
      <c r="J356" s="170"/>
      <c r="K356" s="171">
        <f>+Tabla24[[#This Row],[Debe]]-Tabla24[[#This Row],[Haber ]]</f>
        <v>0</v>
      </c>
      <c r="L356" s="4">
        <f>+Tabla24[[#This Row],[Total Factura]]-Tabla24[[#This Row],[Haber ]]</f>
        <v>0</v>
      </c>
    </row>
    <row r="357" spans="9:12" x14ac:dyDescent="0.25">
      <c r="I357" s="9">
        <f t="shared" si="5"/>
        <v>441115.86</v>
      </c>
      <c r="J357" s="170"/>
      <c r="K357" s="171">
        <f>+Tabla24[[#This Row],[Debe]]-Tabla24[[#This Row],[Haber ]]</f>
        <v>0</v>
      </c>
      <c r="L357" s="4">
        <f>+Tabla24[[#This Row],[Total Factura]]-Tabla24[[#This Row],[Haber ]]</f>
        <v>0</v>
      </c>
    </row>
    <row r="358" spans="9:12" x14ac:dyDescent="0.25">
      <c r="I358" s="9">
        <f t="shared" si="5"/>
        <v>441115.86</v>
      </c>
      <c r="J358" s="170"/>
      <c r="K358" s="171">
        <f>+Tabla24[[#This Row],[Debe]]-Tabla24[[#This Row],[Haber ]]</f>
        <v>0</v>
      </c>
      <c r="L358" s="4">
        <f>+Tabla24[[#This Row],[Total Factura]]-Tabla24[[#This Row],[Haber ]]</f>
        <v>0</v>
      </c>
    </row>
    <row r="359" spans="9:12" x14ac:dyDescent="0.25">
      <c r="I359" s="9">
        <f t="shared" si="5"/>
        <v>441115.86</v>
      </c>
      <c r="J359" s="170"/>
      <c r="K359" s="171">
        <f>+Tabla24[[#This Row],[Debe]]-Tabla24[[#This Row],[Haber ]]</f>
        <v>0</v>
      </c>
      <c r="L359" s="4">
        <f>+Tabla24[[#This Row],[Total Factura]]-Tabla24[[#This Row],[Haber ]]</f>
        <v>0</v>
      </c>
    </row>
    <row r="360" spans="9:12" x14ac:dyDescent="0.25">
      <c r="I360" s="9">
        <f t="shared" si="5"/>
        <v>441115.86</v>
      </c>
      <c r="J360" s="170"/>
      <c r="K360" s="171">
        <f>+Tabla24[[#This Row],[Debe]]-Tabla24[[#This Row],[Haber ]]</f>
        <v>0</v>
      </c>
      <c r="L360" s="4">
        <f>+Tabla24[[#This Row],[Total Factura]]-Tabla24[[#This Row],[Haber ]]</f>
        <v>0</v>
      </c>
    </row>
    <row r="361" spans="9:12" x14ac:dyDescent="0.25">
      <c r="I361" s="9">
        <f t="shared" si="5"/>
        <v>441115.86</v>
      </c>
      <c r="J361" s="170"/>
      <c r="K361" s="171">
        <f>+Tabla24[[#This Row],[Debe]]-Tabla24[[#This Row],[Haber ]]</f>
        <v>0</v>
      </c>
      <c r="L361" s="4">
        <f>+Tabla24[[#This Row],[Total Factura]]-Tabla24[[#This Row],[Haber ]]</f>
        <v>0</v>
      </c>
    </row>
    <row r="362" spans="9:12" x14ac:dyDescent="0.25">
      <c r="I362" s="9">
        <f t="shared" si="5"/>
        <v>441115.86</v>
      </c>
      <c r="J362" s="170"/>
      <c r="K362" s="171">
        <f>+Tabla24[[#This Row],[Debe]]-Tabla24[[#This Row],[Haber ]]</f>
        <v>0</v>
      </c>
      <c r="L362" s="4">
        <f>+Tabla24[[#This Row],[Total Factura]]-Tabla24[[#This Row],[Haber ]]</f>
        <v>0</v>
      </c>
    </row>
    <row r="363" spans="9:12" x14ac:dyDescent="0.25">
      <c r="I363" s="9">
        <f t="shared" si="5"/>
        <v>441115.86</v>
      </c>
      <c r="J363" s="170"/>
      <c r="K363" s="171">
        <f>+Tabla24[[#This Row],[Debe]]-Tabla24[[#This Row],[Haber ]]</f>
        <v>0</v>
      </c>
      <c r="L363" s="4">
        <f>+Tabla24[[#This Row],[Total Factura]]-Tabla24[[#This Row],[Haber ]]</f>
        <v>0</v>
      </c>
    </row>
    <row r="364" spans="9:12" x14ac:dyDescent="0.25">
      <c r="I364" s="9">
        <f t="shared" si="5"/>
        <v>441115.86</v>
      </c>
      <c r="J364" s="170"/>
      <c r="K364" s="171">
        <f>+Tabla24[[#This Row],[Debe]]-Tabla24[[#This Row],[Haber ]]</f>
        <v>0</v>
      </c>
      <c r="L364" s="4">
        <f>+Tabla24[[#This Row],[Total Factura]]-Tabla24[[#This Row],[Haber ]]</f>
        <v>0</v>
      </c>
    </row>
    <row r="365" spans="9:12" x14ac:dyDescent="0.25">
      <c r="I365" s="9">
        <f t="shared" si="5"/>
        <v>441115.86</v>
      </c>
      <c r="J365" s="170"/>
      <c r="K365" s="171">
        <f>+Tabla24[[#This Row],[Debe]]-Tabla24[[#This Row],[Haber ]]</f>
        <v>0</v>
      </c>
      <c r="L365" s="4">
        <f>+Tabla24[[#This Row],[Total Factura]]-Tabla24[[#This Row],[Haber ]]</f>
        <v>0</v>
      </c>
    </row>
    <row r="366" spans="9:12" x14ac:dyDescent="0.25">
      <c r="I366" s="9">
        <f t="shared" si="5"/>
        <v>441115.86</v>
      </c>
      <c r="J366" s="170"/>
      <c r="K366" s="171">
        <f>+Tabla24[[#This Row],[Debe]]-Tabla24[[#This Row],[Haber ]]</f>
        <v>0</v>
      </c>
      <c r="L366" s="4">
        <f>+Tabla24[[#This Row],[Total Factura]]-Tabla24[[#This Row],[Haber ]]</f>
        <v>0</v>
      </c>
    </row>
    <row r="367" spans="9:12" x14ac:dyDescent="0.25">
      <c r="I367" s="9">
        <f t="shared" si="5"/>
        <v>441115.86</v>
      </c>
      <c r="J367" s="170"/>
      <c r="K367" s="171">
        <f>+Tabla24[[#This Row],[Debe]]-Tabla24[[#This Row],[Haber ]]</f>
        <v>0</v>
      </c>
      <c r="L367" s="4">
        <f>+Tabla24[[#This Row],[Total Factura]]-Tabla24[[#This Row],[Haber ]]</f>
        <v>0</v>
      </c>
    </row>
    <row r="368" spans="9:12" x14ac:dyDescent="0.25">
      <c r="I368" s="9">
        <f t="shared" si="5"/>
        <v>441115.86</v>
      </c>
      <c r="J368" s="170"/>
      <c r="K368" s="171">
        <f>+Tabla24[[#This Row],[Debe]]-Tabla24[[#This Row],[Haber ]]</f>
        <v>0</v>
      </c>
      <c r="L368" s="4">
        <f>+Tabla24[[#This Row],[Total Factura]]-Tabla24[[#This Row],[Haber ]]</f>
        <v>0</v>
      </c>
    </row>
    <row r="369" spans="9:12" x14ac:dyDescent="0.25">
      <c r="I369" s="9">
        <f t="shared" si="5"/>
        <v>441115.86</v>
      </c>
      <c r="J369" s="170"/>
      <c r="K369" s="171">
        <f>+Tabla24[[#This Row],[Debe]]-Tabla24[[#This Row],[Haber ]]</f>
        <v>0</v>
      </c>
      <c r="L369" s="4">
        <f>+Tabla24[[#This Row],[Total Factura]]-Tabla24[[#This Row],[Haber ]]</f>
        <v>0</v>
      </c>
    </row>
    <row r="370" spans="9:12" x14ac:dyDescent="0.25">
      <c r="I370" s="9">
        <f t="shared" si="5"/>
        <v>441115.86</v>
      </c>
      <c r="J370" s="170"/>
      <c r="K370" s="171">
        <f>+Tabla24[[#This Row],[Debe]]-Tabla24[[#This Row],[Haber ]]</f>
        <v>0</v>
      </c>
      <c r="L370" s="4">
        <f>+Tabla24[[#This Row],[Total Factura]]-Tabla24[[#This Row],[Haber ]]</f>
        <v>0</v>
      </c>
    </row>
    <row r="371" spans="9:12" x14ac:dyDescent="0.25">
      <c r="I371" s="9">
        <f t="shared" si="5"/>
        <v>441115.86</v>
      </c>
      <c r="J371" s="170"/>
      <c r="K371" s="171">
        <f>+Tabla24[[#This Row],[Debe]]-Tabla24[[#This Row],[Haber ]]</f>
        <v>0</v>
      </c>
      <c r="L371" s="4">
        <f>+Tabla24[[#This Row],[Total Factura]]-Tabla24[[#This Row],[Haber ]]</f>
        <v>0</v>
      </c>
    </row>
    <row r="372" spans="9:12" x14ac:dyDescent="0.25">
      <c r="I372" s="9">
        <f t="shared" si="5"/>
        <v>441115.86</v>
      </c>
      <c r="J372" s="170"/>
      <c r="K372" s="171">
        <f>+Tabla24[[#This Row],[Debe]]-Tabla24[[#This Row],[Haber ]]</f>
        <v>0</v>
      </c>
      <c r="L372" s="4">
        <f>+Tabla24[[#This Row],[Total Factura]]-Tabla24[[#This Row],[Haber ]]</f>
        <v>0</v>
      </c>
    </row>
    <row r="373" spans="9:12" x14ac:dyDescent="0.25">
      <c r="I373" s="9">
        <f t="shared" si="5"/>
        <v>441115.86</v>
      </c>
      <c r="J373" s="170"/>
      <c r="K373" s="171">
        <f>+Tabla24[[#This Row],[Debe]]-Tabla24[[#This Row],[Haber ]]</f>
        <v>0</v>
      </c>
      <c r="L373" s="4">
        <f>+Tabla24[[#This Row],[Total Factura]]-Tabla24[[#This Row],[Haber ]]</f>
        <v>0</v>
      </c>
    </row>
    <row r="374" spans="9:12" x14ac:dyDescent="0.25">
      <c r="I374" s="9">
        <f t="shared" si="5"/>
        <v>441115.86</v>
      </c>
      <c r="J374" s="170"/>
      <c r="K374" s="171">
        <f>+Tabla24[[#This Row],[Debe]]-Tabla24[[#This Row],[Haber ]]</f>
        <v>0</v>
      </c>
      <c r="L374" s="4">
        <f>+Tabla24[[#This Row],[Total Factura]]-Tabla24[[#This Row],[Haber ]]</f>
        <v>0</v>
      </c>
    </row>
    <row r="375" spans="9:12" x14ac:dyDescent="0.25">
      <c r="I375" s="9">
        <f t="shared" si="5"/>
        <v>441115.86</v>
      </c>
      <c r="J375" s="170"/>
      <c r="K375" s="171">
        <f>+Tabla24[[#This Row],[Debe]]-Tabla24[[#This Row],[Haber ]]</f>
        <v>0</v>
      </c>
      <c r="L375" s="4">
        <f>+Tabla24[[#This Row],[Total Factura]]-Tabla24[[#This Row],[Haber ]]</f>
        <v>0</v>
      </c>
    </row>
    <row r="376" spans="9:12" x14ac:dyDescent="0.25">
      <c r="I376" s="9">
        <f t="shared" si="5"/>
        <v>441115.86</v>
      </c>
      <c r="J376" s="170"/>
      <c r="K376" s="171">
        <f>+Tabla24[[#This Row],[Debe]]-Tabla24[[#This Row],[Haber ]]</f>
        <v>0</v>
      </c>
      <c r="L376" s="4">
        <f>+Tabla24[[#This Row],[Total Factura]]-Tabla24[[#This Row],[Haber ]]</f>
        <v>0</v>
      </c>
    </row>
    <row r="377" spans="9:12" x14ac:dyDescent="0.25">
      <c r="I377" s="9">
        <f t="shared" si="5"/>
        <v>441115.86</v>
      </c>
      <c r="J377" s="170"/>
      <c r="K377" s="171">
        <f>+Tabla24[[#This Row],[Debe]]-Tabla24[[#This Row],[Haber ]]</f>
        <v>0</v>
      </c>
      <c r="L377" s="4">
        <f>+Tabla24[[#This Row],[Total Factura]]-Tabla24[[#This Row],[Haber ]]</f>
        <v>0</v>
      </c>
    </row>
    <row r="378" spans="9:12" x14ac:dyDescent="0.25">
      <c r="I378" s="9">
        <f t="shared" si="5"/>
        <v>441115.86</v>
      </c>
      <c r="J378" s="170"/>
      <c r="K378" s="171">
        <f>+Tabla24[[#This Row],[Debe]]-Tabla24[[#This Row],[Haber ]]</f>
        <v>0</v>
      </c>
      <c r="L378" s="4">
        <f>+Tabla24[[#This Row],[Total Factura]]-Tabla24[[#This Row],[Haber ]]</f>
        <v>0</v>
      </c>
    </row>
    <row r="379" spans="9:12" x14ac:dyDescent="0.25">
      <c r="I379" s="9">
        <f t="shared" si="5"/>
        <v>441115.86</v>
      </c>
      <c r="J379" s="170"/>
      <c r="K379" s="171">
        <f>+Tabla24[[#This Row],[Debe]]-Tabla24[[#This Row],[Haber ]]</f>
        <v>0</v>
      </c>
      <c r="L379" s="4">
        <f>+Tabla24[[#This Row],[Total Factura]]-Tabla24[[#This Row],[Haber ]]</f>
        <v>0</v>
      </c>
    </row>
    <row r="380" spans="9:12" x14ac:dyDescent="0.25">
      <c r="I380" s="9">
        <f t="shared" si="5"/>
        <v>441115.86</v>
      </c>
      <c r="J380" s="170"/>
      <c r="K380" s="171">
        <f>+Tabla24[[#This Row],[Debe]]-Tabla24[[#This Row],[Haber ]]</f>
        <v>0</v>
      </c>
      <c r="L380" s="4">
        <f>+Tabla24[[#This Row],[Total Factura]]-Tabla24[[#This Row],[Haber ]]</f>
        <v>0</v>
      </c>
    </row>
    <row r="381" spans="9:12" x14ac:dyDescent="0.25">
      <c r="I381" s="9">
        <f t="shared" si="5"/>
        <v>441115.86</v>
      </c>
      <c r="J381" s="170"/>
      <c r="K381" s="171">
        <f>+Tabla24[[#This Row],[Debe]]-Tabla24[[#This Row],[Haber ]]</f>
        <v>0</v>
      </c>
      <c r="L381" s="4">
        <f>+Tabla24[[#This Row],[Total Factura]]-Tabla24[[#This Row],[Haber ]]</f>
        <v>0</v>
      </c>
    </row>
    <row r="382" spans="9:12" x14ac:dyDescent="0.25">
      <c r="I382" s="9">
        <f t="shared" si="5"/>
        <v>441115.86</v>
      </c>
      <c r="J382" s="170"/>
      <c r="K382" s="171">
        <f>+Tabla24[[#This Row],[Debe]]-Tabla24[[#This Row],[Haber ]]</f>
        <v>0</v>
      </c>
      <c r="L382" s="4">
        <f>+Tabla24[[#This Row],[Total Factura]]-Tabla24[[#This Row],[Haber ]]</f>
        <v>0</v>
      </c>
    </row>
    <row r="383" spans="9:12" x14ac:dyDescent="0.25">
      <c r="I383" s="9">
        <f t="shared" si="5"/>
        <v>441115.86</v>
      </c>
      <c r="J383" s="170"/>
      <c r="K383" s="171">
        <f>+Tabla24[[#This Row],[Debe]]-Tabla24[[#This Row],[Haber ]]</f>
        <v>0</v>
      </c>
      <c r="L383" s="4">
        <f>+Tabla24[[#This Row],[Total Factura]]-Tabla24[[#This Row],[Haber ]]</f>
        <v>0</v>
      </c>
    </row>
    <row r="384" spans="9:12" x14ac:dyDescent="0.25">
      <c r="I384" s="9">
        <f t="shared" si="5"/>
        <v>441115.86</v>
      </c>
      <c r="J384" s="170"/>
      <c r="K384" s="171">
        <f>+Tabla24[[#This Row],[Debe]]-Tabla24[[#This Row],[Haber ]]</f>
        <v>0</v>
      </c>
      <c r="L384" s="4">
        <f>+Tabla24[[#This Row],[Total Factura]]-Tabla24[[#This Row],[Haber ]]</f>
        <v>0</v>
      </c>
    </row>
    <row r="385" spans="9:12" x14ac:dyDescent="0.25">
      <c r="I385" s="9">
        <f t="shared" si="5"/>
        <v>441115.86</v>
      </c>
      <c r="J385" s="170"/>
      <c r="K385" s="171">
        <f>+Tabla24[[#This Row],[Debe]]-Tabla24[[#This Row],[Haber ]]</f>
        <v>0</v>
      </c>
      <c r="L385" s="4">
        <f>+Tabla24[[#This Row],[Total Factura]]-Tabla24[[#This Row],[Haber ]]</f>
        <v>0</v>
      </c>
    </row>
    <row r="386" spans="9:12" x14ac:dyDescent="0.25">
      <c r="I386" s="9">
        <f t="shared" si="5"/>
        <v>441115.86</v>
      </c>
      <c r="J386" s="170"/>
      <c r="K386" s="171">
        <f>+Tabla24[[#This Row],[Debe]]-Tabla24[[#This Row],[Haber ]]</f>
        <v>0</v>
      </c>
      <c r="L386" s="4">
        <f>+Tabla24[[#This Row],[Total Factura]]-Tabla24[[#This Row],[Haber ]]</f>
        <v>0</v>
      </c>
    </row>
    <row r="387" spans="9:12" x14ac:dyDescent="0.25">
      <c r="I387" s="9">
        <f t="shared" si="5"/>
        <v>441115.86</v>
      </c>
      <c r="J387" s="170"/>
      <c r="K387" s="171">
        <f>+Tabla24[[#This Row],[Debe]]-Tabla24[[#This Row],[Haber ]]</f>
        <v>0</v>
      </c>
      <c r="L387" s="4">
        <f>+Tabla24[[#This Row],[Total Factura]]-Tabla24[[#This Row],[Haber ]]</f>
        <v>0</v>
      </c>
    </row>
    <row r="388" spans="9:12" x14ac:dyDescent="0.25">
      <c r="I388" s="9">
        <f t="shared" si="5"/>
        <v>441115.86</v>
      </c>
      <c r="J388" s="170"/>
      <c r="K388" s="171">
        <f>+Tabla24[[#This Row],[Debe]]-Tabla24[[#This Row],[Haber ]]</f>
        <v>0</v>
      </c>
      <c r="L388" s="4">
        <f>+Tabla24[[#This Row],[Total Factura]]-Tabla24[[#This Row],[Haber ]]</f>
        <v>0</v>
      </c>
    </row>
    <row r="389" spans="9:12" x14ac:dyDescent="0.25">
      <c r="I389" s="9">
        <f t="shared" ref="I389:I452" si="6">I388+G389-H389</f>
        <v>441115.86</v>
      </c>
      <c r="J389" s="170"/>
      <c r="K389" s="171">
        <f>+Tabla24[[#This Row],[Debe]]-Tabla24[[#This Row],[Haber ]]</f>
        <v>0</v>
      </c>
      <c r="L389" s="4">
        <f>+Tabla24[[#This Row],[Total Factura]]-Tabla24[[#This Row],[Haber ]]</f>
        <v>0</v>
      </c>
    </row>
    <row r="390" spans="9:12" x14ac:dyDescent="0.25">
      <c r="I390" s="9">
        <f t="shared" si="6"/>
        <v>441115.86</v>
      </c>
      <c r="J390" s="170"/>
      <c r="K390" s="171">
        <f>+Tabla24[[#This Row],[Debe]]-Tabla24[[#This Row],[Haber ]]</f>
        <v>0</v>
      </c>
      <c r="L390" s="4">
        <f>+Tabla24[[#This Row],[Total Factura]]-Tabla24[[#This Row],[Haber ]]</f>
        <v>0</v>
      </c>
    </row>
    <row r="391" spans="9:12" x14ac:dyDescent="0.25">
      <c r="I391" s="9">
        <f t="shared" si="6"/>
        <v>441115.86</v>
      </c>
      <c r="J391" s="170"/>
      <c r="K391" s="171">
        <f>+Tabla24[[#This Row],[Debe]]-Tabla24[[#This Row],[Haber ]]</f>
        <v>0</v>
      </c>
      <c r="L391" s="4">
        <f>+Tabla24[[#This Row],[Total Factura]]-Tabla24[[#This Row],[Haber ]]</f>
        <v>0</v>
      </c>
    </row>
    <row r="392" spans="9:12" x14ac:dyDescent="0.25">
      <c r="I392" s="9">
        <f t="shared" si="6"/>
        <v>441115.86</v>
      </c>
      <c r="J392" s="170"/>
      <c r="K392" s="171">
        <f>+Tabla24[[#This Row],[Debe]]-Tabla24[[#This Row],[Haber ]]</f>
        <v>0</v>
      </c>
      <c r="L392" s="4">
        <f>+Tabla24[[#This Row],[Total Factura]]-Tabla24[[#This Row],[Haber ]]</f>
        <v>0</v>
      </c>
    </row>
    <row r="393" spans="9:12" x14ac:dyDescent="0.25">
      <c r="I393" s="9">
        <f t="shared" si="6"/>
        <v>441115.86</v>
      </c>
      <c r="J393" s="170"/>
      <c r="K393" s="171">
        <f>+Tabla24[[#This Row],[Debe]]-Tabla24[[#This Row],[Haber ]]</f>
        <v>0</v>
      </c>
      <c r="L393" s="4">
        <f>+Tabla24[[#This Row],[Total Factura]]-Tabla24[[#This Row],[Haber ]]</f>
        <v>0</v>
      </c>
    </row>
    <row r="394" spans="9:12" x14ac:dyDescent="0.25">
      <c r="I394" s="9">
        <f t="shared" si="6"/>
        <v>441115.86</v>
      </c>
      <c r="J394" s="170"/>
      <c r="K394" s="171">
        <f>+Tabla24[[#This Row],[Debe]]-Tabla24[[#This Row],[Haber ]]</f>
        <v>0</v>
      </c>
      <c r="L394" s="4">
        <f>+Tabla24[[#This Row],[Total Factura]]-Tabla24[[#This Row],[Haber ]]</f>
        <v>0</v>
      </c>
    </row>
    <row r="395" spans="9:12" x14ac:dyDescent="0.25">
      <c r="I395" s="9">
        <f t="shared" si="6"/>
        <v>441115.86</v>
      </c>
      <c r="J395" s="170"/>
      <c r="K395" s="171">
        <f>+Tabla24[[#This Row],[Debe]]-Tabla24[[#This Row],[Haber ]]</f>
        <v>0</v>
      </c>
      <c r="L395" s="4">
        <f>+Tabla24[[#This Row],[Total Factura]]-Tabla24[[#This Row],[Haber ]]</f>
        <v>0</v>
      </c>
    </row>
    <row r="396" spans="9:12" x14ac:dyDescent="0.25">
      <c r="I396" s="9">
        <f t="shared" si="6"/>
        <v>441115.86</v>
      </c>
      <c r="J396" s="170"/>
      <c r="K396" s="171">
        <f>+Tabla24[[#This Row],[Debe]]-Tabla24[[#This Row],[Haber ]]</f>
        <v>0</v>
      </c>
      <c r="L396" s="4">
        <f>+Tabla24[[#This Row],[Total Factura]]-Tabla24[[#This Row],[Haber ]]</f>
        <v>0</v>
      </c>
    </row>
    <row r="397" spans="9:12" x14ac:dyDescent="0.25">
      <c r="I397" s="9">
        <f t="shared" si="6"/>
        <v>441115.86</v>
      </c>
      <c r="J397" s="170"/>
      <c r="K397" s="171">
        <f>+Tabla24[[#This Row],[Debe]]-Tabla24[[#This Row],[Haber ]]</f>
        <v>0</v>
      </c>
      <c r="L397" s="4">
        <f>+Tabla24[[#This Row],[Total Factura]]-Tabla24[[#This Row],[Haber ]]</f>
        <v>0</v>
      </c>
    </row>
    <row r="398" spans="9:12" x14ac:dyDescent="0.25">
      <c r="I398" s="9">
        <f t="shared" si="6"/>
        <v>441115.86</v>
      </c>
      <c r="J398" s="170"/>
      <c r="K398" s="171">
        <f>+Tabla24[[#This Row],[Debe]]-Tabla24[[#This Row],[Haber ]]</f>
        <v>0</v>
      </c>
      <c r="L398" s="4">
        <f>+Tabla24[[#This Row],[Total Factura]]-Tabla24[[#This Row],[Haber ]]</f>
        <v>0</v>
      </c>
    </row>
    <row r="399" spans="9:12" x14ac:dyDescent="0.25">
      <c r="I399" s="9">
        <f t="shared" si="6"/>
        <v>441115.86</v>
      </c>
      <c r="J399" s="170"/>
      <c r="K399" s="171">
        <f>+Tabla24[[#This Row],[Debe]]-Tabla24[[#This Row],[Haber ]]</f>
        <v>0</v>
      </c>
      <c r="L399" s="4">
        <f>+Tabla24[[#This Row],[Total Factura]]-Tabla24[[#This Row],[Haber ]]</f>
        <v>0</v>
      </c>
    </row>
    <row r="400" spans="9:12" x14ac:dyDescent="0.25">
      <c r="I400" s="9">
        <f t="shared" si="6"/>
        <v>441115.86</v>
      </c>
      <c r="J400" s="170"/>
      <c r="K400" s="171">
        <f>+Tabla24[[#This Row],[Debe]]-Tabla24[[#This Row],[Haber ]]</f>
        <v>0</v>
      </c>
      <c r="L400" s="4">
        <f>+Tabla24[[#This Row],[Total Factura]]-Tabla24[[#This Row],[Haber ]]</f>
        <v>0</v>
      </c>
    </row>
    <row r="401" spans="9:12" x14ac:dyDescent="0.25">
      <c r="I401" s="9">
        <f t="shared" si="6"/>
        <v>441115.86</v>
      </c>
      <c r="J401" s="170"/>
      <c r="K401" s="171">
        <f>+Tabla24[[#This Row],[Debe]]-Tabla24[[#This Row],[Haber ]]</f>
        <v>0</v>
      </c>
      <c r="L401" s="4">
        <f>+Tabla24[[#This Row],[Total Factura]]-Tabla24[[#This Row],[Haber ]]</f>
        <v>0</v>
      </c>
    </row>
    <row r="402" spans="9:12" x14ac:dyDescent="0.25">
      <c r="I402" s="9">
        <f t="shared" si="6"/>
        <v>441115.86</v>
      </c>
      <c r="J402" s="170"/>
      <c r="K402" s="171">
        <f>+Tabla24[[#This Row],[Debe]]-Tabla24[[#This Row],[Haber ]]</f>
        <v>0</v>
      </c>
      <c r="L402" s="4">
        <f>+Tabla24[[#This Row],[Total Factura]]-Tabla24[[#This Row],[Haber ]]</f>
        <v>0</v>
      </c>
    </row>
    <row r="403" spans="9:12" x14ac:dyDescent="0.25">
      <c r="I403" s="9">
        <f t="shared" si="6"/>
        <v>441115.86</v>
      </c>
      <c r="J403" s="170"/>
      <c r="K403" s="171">
        <f>+Tabla24[[#This Row],[Debe]]-Tabla24[[#This Row],[Haber ]]</f>
        <v>0</v>
      </c>
      <c r="L403" s="4">
        <f>+Tabla24[[#This Row],[Total Factura]]-Tabla24[[#This Row],[Haber ]]</f>
        <v>0</v>
      </c>
    </row>
    <row r="404" spans="9:12" x14ac:dyDescent="0.25">
      <c r="I404" s="9">
        <f t="shared" si="6"/>
        <v>441115.86</v>
      </c>
      <c r="J404" s="170"/>
      <c r="K404" s="171">
        <f>+Tabla24[[#This Row],[Debe]]-Tabla24[[#This Row],[Haber ]]</f>
        <v>0</v>
      </c>
      <c r="L404" s="4">
        <f>+Tabla24[[#This Row],[Total Factura]]-Tabla24[[#This Row],[Haber ]]</f>
        <v>0</v>
      </c>
    </row>
    <row r="405" spans="9:12" x14ac:dyDescent="0.25">
      <c r="I405" s="9">
        <f t="shared" si="6"/>
        <v>441115.86</v>
      </c>
      <c r="J405" s="170"/>
      <c r="K405" s="171">
        <f>+Tabla24[[#This Row],[Debe]]-Tabla24[[#This Row],[Haber ]]</f>
        <v>0</v>
      </c>
      <c r="L405" s="4">
        <f>+Tabla24[[#This Row],[Total Factura]]-Tabla24[[#This Row],[Haber ]]</f>
        <v>0</v>
      </c>
    </row>
    <row r="406" spans="9:12" x14ac:dyDescent="0.25">
      <c r="I406" s="9">
        <f t="shared" si="6"/>
        <v>441115.86</v>
      </c>
      <c r="J406" s="170"/>
      <c r="K406" s="171">
        <f>+Tabla24[[#This Row],[Debe]]-Tabla24[[#This Row],[Haber ]]</f>
        <v>0</v>
      </c>
      <c r="L406" s="4">
        <f>+Tabla24[[#This Row],[Total Factura]]-Tabla24[[#This Row],[Haber ]]</f>
        <v>0</v>
      </c>
    </row>
    <row r="407" spans="9:12" x14ac:dyDescent="0.25">
      <c r="I407" s="9">
        <f t="shared" si="6"/>
        <v>441115.86</v>
      </c>
      <c r="J407" s="170"/>
      <c r="K407" s="171">
        <f>+Tabla24[[#This Row],[Debe]]-Tabla24[[#This Row],[Haber ]]</f>
        <v>0</v>
      </c>
      <c r="L407" s="4">
        <f>+Tabla24[[#This Row],[Total Factura]]-Tabla24[[#This Row],[Haber ]]</f>
        <v>0</v>
      </c>
    </row>
    <row r="408" spans="9:12" x14ac:dyDescent="0.25">
      <c r="I408" s="9">
        <f t="shared" si="6"/>
        <v>441115.86</v>
      </c>
      <c r="J408" s="170"/>
      <c r="K408" s="171">
        <f>+Tabla24[[#This Row],[Debe]]-Tabla24[[#This Row],[Haber ]]</f>
        <v>0</v>
      </c>
      <c r="L408" s="4">
        <f>+Tabla24[[#This Row],[Total Factura]]-Tabla24[[#This Row],[Haber ]]</f>
        <v>0</v>
      </c>
    </row>
    <row r="409" spans="9:12" x14ac:dyDescent="0.25">
      <c r="I409" s="9">
        <f t="shared" si="6"/>
        <v>441115.86</v>
      </c>
      <c r="J409" s="170"/>
      <c r="K409" s="171">
        <f>+Tabla24[[#This Row],[Debe]]-Tabla24[[#This Row],[Haber ]]</f>
        <v>0</v>
      </c>
      <c r="L409" s="4">
        <f>+Tabla24[[#This Row],[Total Factura]]-Tabla24[[#This Row],[Haber ]]</f>
        <v>0</v>
      </c>
    </row>
    <row r="410" spans="9:12" x14ac:dyDescent="0.25">
      <c r="I410" s="9">
        <f t="shared" si="6"/>
        <v>441115.86</v>
      </c>
      <c r="J410" s="170"/>
      <c r="K410" s="171">
        <f>+Tabla24[[#This Row],[Debe]]-Tabla24[[#This Row],[Haber ]]</f>
        <v>0</v>
      </c>
      <c r="L410" s="4">
        <f>+Tabla24[[#This Row],[Total Factura]]-Tabla24[[#This Row],[Haber ]]</f>
        <v>0</v>
      </c>
    </row>
    <row r="411" spans="9:12" x14ac:dyDescent="0.25">
      <c r="I411" s="9">
        <f t="shared" si="6"/>
        <v>441115.86</v>
      </c>
      <c r="J411" s="170"/>
      <c r="K411" s="171">
        <f>+Tabla24[[#This Row],[Debe]]-Tabla24[[#This Row],[Haber ]]</f>
        <v>0</v>
      </c>
      <c r="L411" s="4">
        <f>+Tabla24[[#This Row],[Total Factura]]-Tabla24[[#This Row],[Haber ]]</f>
        <v>0</v>
      </c>
    </row>
    <row r="412" spans="9:12" x14ac:dyDescent="0.25">
      <c r="I412" s="9">
        <f t="shared" si="6"/>
        <v>441115.86</v>
      </c>
      <c r="J412" s="170"/>
      <c r="K412" s="171">
        <f>+Tabla24[[#This Row],[Debe]]-Tabla24[[#This Row],[Haber ]]</f>
        <v>0</v>
      </c>
      <c r="L412" s="4">
        <f>+Tabla24[[#This Row],[Total Factura]]-Tabla24[[#This Row],[Haber ]]</f>
        <v>0</v>
      </c>
    </row>
    <row r="413" spans="9:12" x14ac:dyDescent="0.25">
      <c r="I413" s="9">
        <f t="shared" si="6"/>
        <v>441115.86</v>
      </c>
      <c r="J413" s="170"/>
      <c r="K413" s="171">
        <f>+Tabla24[[#This Row],[Debe]]-Tabla24[[#This Row],[Haber ]]</f>
        <v>0</v>
      </c>
      <c r="L413" s="4">
        <f>+Tabla24[[#This Row],[Total Factura]]-Tabla24[[#This Row],[Haber ]]</f>
        <v>0</v>
      </c>
    </row>
    <row r="414" spans="9:12" x14ac:dyDescent="0.25">
      <c r="I414" s="9">
        <f t="shared" si="6"/>
        <v>441115.86</v>
      </c>
      <c r="J414" s="170"/>
      <c r="K414" s="171">
        <f>+Tabla24[[#This Row],[Debe]]-Tabla24[[#This Row],[Haber ]]</f>
        <v>0</v>
      </c>
      <c r="L414" s="4">
        <f>+Tabla24[[#This Row],[Total Factura]]-Tabla24[[#This Row],[Haber ]]</f>
        <v>0</v>
      </c>
    </row>
    <row r="415" spans="9:12" x14ac:dyDescent="0.25">
      <c r="I415" s="9">
        <f t="shared" si="6"/>
        <v>441115.86</v>
      </c>
      <c r="J415" s="170"/>
      <c r="K415" s="171">
        <f>+Tabla24[[#This Row],[Debe]]-Tabla24[[#This Row],[Haber ]]</f>
        <v>0</v>
      </c>
      <c r="L415" s="4">
        <f>+Tabla24[[#This Row],[Total Factura]]-Tabla24[[#This Row],[Haber ]]</f>
        <v>0</v>
      </c>
    </row>
    <row r="416" spans="9:12" x14ac:dyDescent="0.25">
      <c r="I416" s="9">
        <f t="shared" si="6"/>
        <v>441115.86</v>
      </c>
      <c r="J416" s="170"/>
      <c r="K416" s="171">
        <f>+Tabla24[[#This Row],[Debe]]-Tabla24[[#This Row],[Haber ]]</f>
        <v>0</v>
      </c>
      <c r="L416" s="4">
        <f>+Tabla24[[#This Row],[Total Factura]]-Tabla24[[#This Row],[Haber ]]</f>
        <v>0</v>
      </c>
    </row>
    <row r="417" spans="9:12" x14ac:dyDescent="0.25">
      <c r="I417" s="9">
        <f t="shared" si="6"/>
        <v>441115.86</v>
      </c>
      <c r="J417" s="170"/>
      <c r="K417" s="171">
        <f>+Tabla24[[#This Row],[Debe]]-Tabla24[[#This Row],[Haber ]]</f>
        <v>0</v>
      </c>
      <c r="L417" s="4">
        <f>+Tabla24[[#This Row],[Total Factura]]-Tabla24[[#This Row],[Haber ]]</f>
        <v>0</v>
      </c>
    </row>
    <row r="418" spans="9:12" x14ac:dyDescent="0.25">
      <c r="I418" s="9">
        <f t="shared" si="6"/>
        <v>441115.86</v>
      </c>
      <c r="J418" s="170"/>
      <c r="K418" s="171">
        <f>+Tabla24[[#This Row],[Debe]]-Tabla24[[#This Row],[Haber ]]</f>
        <v>0</v>
      </c>
      <c r="L418" s="4">
        <f>+Tabla24[[#This Row],[Total Factura]]-Tabla24[[#This Row],[Haber ]]</f>
        <v>0</v>
      </c>
    </row>
    <row r="419" spans="9:12" x14ac:dyDescent="0.25">
      <c r="I419" s="9">
        <f t="shared" si="6"/>
        <v>441115.86</v>
      </c>
      <c r="J419" s="170"/>
      <c r="K419" s="171">
        <f>+Tabla24[[#This Row],[Debe]]-Tabla24[[#This Row],[Haber ]]</f>
        <v>0</v>
      </c>
      <c r="L419" s="4">
        <f>+Tabla24[[#This Row],[Total Factura]]-Tabla24[[#This Row],[Haber ]]</f>
        <v>0</v>
      </c>
    </row>
    <row r="420" spans="9:12" x14ac:dyDescent="0.25">
      <c r="I420" s="9">
        <f t="shared" si="6"/>
        <v>441115.86</v>
      </c>
      <c r="J420" s="170"/>
      <c r="K420" s="171">
        <f>+Tabla24[[#This Row],[Debe]]-Tabla24[[#This Row],[Haber ]]</f>
        <v>0</v>
      </c>
      <c r="L420" s="4">
        <f>+Tabla24[[#This Row],[Total Factura]]-Tabla24[[#This Row],[Haber ]]</f>
        <v>0</v>
      </c>
    </row>
    <row r="421" spans="9:12" x14ac:dyDescent="0.25">
      <c r="I421" s="9">
        <f t="shared" si="6"/>
        <v>441115.86</v>
      </c>
      <c r="J421" s="170"/>
      <c r="K421" s="171">
        <f>+Tabla24[[#This Row],[Debe]]-Tabla24[[#This Row],[Haber ]]</f>
        <v>0</v>
      </c>
      <c r="L421" s="4">
        <f>+Tabla24[[#This Row],[Total Factura]]-Tabla24[[#This Row],[Haber ]]</f>
        <v>0</v>
      </c>
    </row>
    <row r="422" spans="9:12" x14ac:dyDescent="0.25">
      <c r="I422" s="9">
        <f t="shared" si="6"/>
        <v>441115.86</v>
      </c>
      <c r="J422" s="170"/>
      <c r="K422" s="171">
        <f>+Tabla24[[#This Row],[Debe]]-Tabla24[[#This Row],[Haber ]]</f>
        <v>0</v>
      </c>
      <c r="L422" s="4">
        <f>+Tabla24[[#This Row],[Total Factura]]-Tabla24[[#This Row],[Haber ]]</f>
        <v>0</v>
      </c>
    </row>
    <row r="423" spans="9:12" x14ac:dyDescent="0.25">
      <c r="I423" s="9">
        <f t="shared" si="6"/>
        <v>441115.86</v>
      </c>
      <c r="J423" s="170"/>
      <c r="K423" s="171">
        <f>+Tabla24[[#This Row],[Debe]]-Tabla24[[#This Row],[Haber ]]</f>
        <v>0</v>
      </c>
      <c r="L423" s="4">
        <f>+Tabla24[[#This Row],[Total Factura]]-Tabla24[[#This Row],[Haber ]]</f>
        <v>0</v>
      </c>
    </row>
    <row r="424" spans="9:12" x14ac:dyDescent="0.25">
      <c r="I424" s="9">
        <f t="shared" si="6"/>
        <v>441115.86</v>
      </c>
      <c r="J424" s="170"/>
      <c r="K424" s="171">
        <f>+Tabla24[[#This Row],[Debe]]-Tabla24[[#This Row],[Haber ]]</f>
        <v>0</v>
      </c>
      <c r="L424" s="4">
        <f>+Tabla24[[#This Row],[Total Factura]]-Tabla24[[#This Row],[Haber ]]</f>
        <v>0</v>
      </c>
    </row>
    <row r="425" spans="9:12" x14ac:dyDescent="0.25">
      <c r="I425" s="9">
        <f t="shared" si="6"/>
        <v>441115.86</v>
      </c>
      <c r="J425" s="170"/>
      <c r="K425" s="171">
        <f>+Tabla24[[#This Row],[Debe]]-Tabla24[[#This Row],[Haber ]]</f>
        <v>0</v>
      </c>
      <c r="L425" s="4">
        <f>+Tabla24[[#This Row],[Total Factura]]-Tabla24[[#This Row],[Haber ]]</f>
        <v>0</v>
      </c>
    </row>
    <row r="426" spans="9:12" x14ac:dyDescent="0.25">
      <c r="I426" s="9">
        <f t="shared" si="6"/>
        <v>441115.86</v>
      </c>
      <c r="J426" s="170"/>
      <c r="K426" s="171">
        <f>+Tabla24[[#This Row],[Debe]]-Tabla24[[#This Row],[Haber ]]</f>
        <v>0</v>
      </c>
      <c r="L426" s="4">
        <f>+Tabla24[[#This Row],[Total Factura]]-Tabla24[[#This Row],[Haber ]]</f>
        <v>0</v>
      </c>
    </row>
    <row r="427" spans="9:12" x14ac:dyDescent="0.25">
      <c r="I427" s="9">
        <f t="shared" si="6"/>
        <v>441115.86</v>
      </c>
      <c r="J427" s="170"/>
      <c r="K427" s="171">
        <f>+Tabla24[[#This Row],[Debe]]-Tabla24[[#This Row],[Haber ]]</f>
        <v>0</v>
      </c>
      <c r="L427" s="4">
        <f>+Tabla24[[#This Row],[Total Factura]]-Tabla24[[#This Row],[Haber ]]</f>
        <v>0</v>
      </c>
    </row>
    <row r="428" spans="9:12" x14ac:dyDescent="0.25">
      <c r="I428" s="9">
        <f t="shared" si="6"/>
        <v>441115.86</v>
      </c>
      <c r="J428" s="170"/>
      <c r="K428" s="171">
        <f>+Tabla24[[#This Row],[Debe]]-Tabla24[[#This Row],[Haber ]]</f>
        <v>0</v>
      </c>
      <c r="L428" s="4">
        <f>+Tabla24[[#This Row],[Total Factura]]-Tabla24[[#This Row],[Haber ]]</f>
        <v>0</v>
      </c>
    </row>
    <row r="429" spans="9:12" x14ac:dyDescent="0.25">
      <c r="I429" s="9">
        <f t="shared" si="6"/>
        <v>441115.86</v>
      </c>
      <c r="J429" s="170"/>
      <c r="K429" s="171">
        <f>+Tabla24[[#This Row],[Debe]]-Tabla24[[#This Row],[Haber ]]</f>
        <v>0</v>
      </c>
      <c r="L429" s="4">
        <f>+Tabla24[[#This Row],[Total Factura]]-Tabla24[[#This Row],[Haber ]]</f>
        <v>0</v>
      </c>
    </row>
    <row r="430" spans="9:12" x14ac:dyDescent="0.25">
      <c r="I430" s="9">
        <f t="shared" si="6"/>
        <v>441115.86</v>
      </c>
      <c r="J430" s="170"/>
      <c r="K430" s="171">
        <f>+Tabla24[[#This Row],[Debe]]-Tabla24[[#This Row],[Haber ]]</f>
        <v>0</v>
      </c>
      <c r="L430" s="4">
        <f>+Tabla24[[#This Row],[Total Factura]]-Tabla24[[#This Row],[Haber ]]</f>
        <v>0</v>
      </c>
    </row>
    <row r="431" spans="9:12" x14ac:dyDescent="0.25">
      <c r="I431" s="9">
        <f t="shared" si="6"/>
        <v>441115.86</v>
      </c>
      <c r="J431" s="170"/>
      <c r="K431" s="171">
        <f>+Tabla24[[#This Row],[Debe]]-Tabla24[[#This Row],[Haber ]]</f>
        <v>0</v>
      </c>
      <c r="L431" s="4">
        <f>+Tabla24[[#This Row],[Total Factura]]-Tabla24[[#This Row],[Haber ]]</f>
        <v>0</v>
      </c>
    </row>
    <row r="432" spans="9:12" x14ac:dyDescent="0.25">
      <c r="I432" s="9">
        <f t="shared" si="6"/>
        <v>441115.86</v>
      </c>
      <c r="J432" s="170"/>
      <c r="K432" s="171">
        <f>+Tabla24[[#This Row],[Debe]]-Tabla24[[#This Row],[Haber ]]</f>
        <v>0</v>
      </c>
      <c r="L432" s="4">
        <f>+Tabla24[[#This Row],[Total Factura]]-Tabla24[[#This Row],[Haber ]]</f>
        <v>0</v>
      </c>
    </row>
    <row r="433" spans="9:12" x14ac:dyDescent="0.25">
      <c r="I433" s="9">
        <f t="shared" si="6"/>
        <v>441115.86</v>
      </c>
      <c r="J433" s="170"/>
      <c r="K433" s="171">
        <f>+Tabla24[[#This Row],[Debe]]-Tabla24[[#This Row],[Haber ]]</f>
        <v>0</v>
      </c>
      <c r="L433" s="4">
        <f>+Tabla24[[#This Row],[Total Factura]]-Tabla24[[#This Row],[Haber ]]</f>
        <v>0</v>
      </c>
    </row>
    <row r="434" spans="9:12" x14ac:dyDescent="0.25">
      <c r="I434" s="9">
        <f t="shared" si="6"/>
        <v>441115.86</v>
      </c>
      <c r="J434" s="170"/>
      <c r="K434" s="171">
        <f>+Tabla24[[#This Row],[Debe]]-Tabla24[[#This Row],[Haber ]]</f>
        <v>0</v>
      </c>
      <c r="L434" s="4">
        <f>+Tabla24[[#This Row],[Total Factura]]-Tabla24[[#This Row],[Haber ]]</f>
        <v>0</v>
      </c>
    </row>
    <row r="435" spans="9:12" x14ac:dyDescent="0.25">
      <c r="I435" s="9">
        <f t="shared" si="6"/>
        <v>441115.86</v>
      </c>
      <c r="J435" s="170"/>
      <c r="K435" s="171">
        <f>+Tabla24[[#This Row],[Debe]]-Tabla24[[#This Row],[Haber ]]</f>
        <v>0</v>
      </c>
      <c r="L435" s="4">
        <f>+Tabla24[[#This Row],[Total Factura]]-Tabla24[[#This Row],[Haber ]]</f>
        <v>0</v>
      </c>
    </row>
    <row r="436" spans="9:12" x14ac:dyDescent="0.25">
      <c r="I436" s="9">
        <f t="shared" si="6"/>
        <v>441115.86</v>
      </c>
      <c r="J436" s="170"/>
      <c r="K436" s="171">
        <f>+Tabla24[[#This Row],[Debe]]-Tabla24[[#This Row],[Haber ]]</f>
        <v>0</v>
      </c>
      <c r="L436" s="4">
        <f>+Tabla24[[#This Row],[Total Factura]]-Tabla24[[#This Row],[Haber ]]</f>
        <v>0</v>
      </c>
    </row>
    <row r="437" spans="9:12" x14ac:dyDescent="0.25">
      <c r="I437" s="9">
        <f t="shared" si="6"/>
        <v>441115.86</v>
      </c>
      <c r="J437" s="170"/>
      <c r="K437" s="171">
        <f>+Tabla24[[#This Row],[Debe]]-Tabla24[[#This Row],[Haber ]]</f>
        <v>0</v>
      </c>
      <c r="L437" s="4">
        <f>+Tabla24[[#This Row],[Total Factura]]-Tabla24[[#This Row],[Haber ]]</f>
        <v>0</v>
      </c>
    </row>
    <row r="438" spans="9:12" x14ac:dyDescent="0.25">
      <c r="I438" s="9">
        <f t="shared" si="6"/>
        <v>441115.86</v>
      </c>
      <c r="J438" s="170"/>
      <c r="K438" s="171">
        <f>+Tabla24[[#This Row],[Debe]]-Tabla24[[#This Row],[Haber ]]</f>
        <v>0</v>
      </c>
      <c r="L438" s="4">
        <f>+Tabla24[[#This Row],[Total Factura]]-Tabla24[[#This Row],[Haber ]]</f>
        <v>0</v>
      </c>
    </row>
    <row r="439" spans="9:12" x14ac:dyDescent="0.25">
      <c r="I439" s="9">
        <f t="shared" si="6"/>
        <v>441115.86</v>
      </c>
      <c r="J439" s="170"/>
      <c r="K439" s="171">
        <f>+Tabla24[[#This Row],[Debe]]-Tabla24[[#This Row],[Haber ]]</f>
        <v>0</v>
      </c>
      <c r="L439" s="4">
        <f>+Tabla24[[#This Row],[Total Factura]]-Tabla24[[#This Row],[Haber ]]</f>
        <v>0</v>
      </c>
    </row>
    <row r="440" spans="9:12" x14ac:dyDescent="0.25">
      <c r="I440" s="9">
        <f t="shared" si="6"/>
        <v>441115.86</v>
      </c>
      <c r="J440" s="170"/>
      <c r="K440" s="171">
        <f>+Tabla24[[#This Row],[Debe]]-Tabla24[[#This Row],[Haber ]]</f>
        <v>0</v>
      </c>
      <c r="L440" s="4">
        <f>+Tabla24[[#This Row],[Total Factura]]-Tabla24[[#This Row],[Haber ]]</f>
        <v>0</v>
      </c>
    </row>
    <row r="441" spans="9:12" x14ac:dyDescent="0.25">
      <c r="I441" s="9">
        <f t="shared" si="6"/>
        <v>441115.86</v>
      </c>
      <c r="J441" s="170"/>
      <c r="K441" s="171">
        <f>+Tabla24[[#This Row],[Debe]]-Tabla24[[#This Row],[Haber ]]</f>
        <v>0</v>
      </c>
      <c r="L441" s="4">
        <f>+Tabla24[[#This Row],[Total Factura]]-Tabla24[[#This Row],[Haber ]]</f>
        <v>0</v>
      </c>
    </row>
    <row r="442" spans="9:12" x14ac:dyDescent="0.25">
      <c r="I442" s="9">
        <f t="shared" si="6"/>
        <v>441115.86</v>
      </c>
      <c r="J442" s="170"/>
      <c r="K442" s="171">
        <f>+Tabla24[[#This Row],[Debe]]-Tabla24[[#This Row],[Haber ]]</f>
        <v>0</v>
      </c>
      <c r="L442" s="4">
        <f>+Tabla24[[#This Row],[Total Factura]]-Tabla24[[#This Row],[Haber ]]</f>
        <v>0</v>
      </c>
    </row>
    <row r="443" spans="9:12" x14ac:dyDescent="0.25">
      <c r="I443" s="9">
        <f t="shared" si="6"/>
        <v>441115.86</v>
      </c>
      <c r="J443" s="170"/>
      <c r="K443" s="171">
        <f>+Tabla24[[#This Row],[Debe]]-Tabla24[[#This Row],[Haber ]]</f>
        <v>0</v>
      </c>
      <c r="L443" s="4">
        <f>+Tabla24[[#This Row],[Total Factura]]-Tabla24[[#This Row],[Haber ]]</f>
        <v>0</v>
      </c>
    </row>
    <row r="444" spans="9:12" x14ac:dyDescent="0.25">
      <c r="I444" s="9">
        <f t="shared" si="6"/>
        <v>441115.86</v>
      </c>
      <c r="J444" s="170"/>
      <c r="K444" s="171">
        <f>+Tabla24[[#This Row],[Debe]]-Tabla24[[#This Row],[Haber ]]</f>
        <v>0</v>
      </c>
      <c r="L444" s="4">
        <f>+Tabla24[[#This Row],[Total Factura]]-Tabla24[[#This Row],[Haber ]]</f>
        <v>0</v>
      </c>
    </row>
    <row r="445" spans="9:12" x14ac:dyDescent="0.25">
      <c r="I445" s="9">
        <f t="shared" si="6"/>
        <v>441115.86</v>
      </c>
      <c r="J445" s="170"/>
      <c r="K445" s="171">
        <f>+Tabla24[[#This Row],[Debe]]-Tabla24[[#This Row],[Haber ]]</f>
        <v>0</v>
      </c>
      <c r="L445" s="4">
        <f>+Tabla24[[#This Row],[Total Factura]]-Tabla24[[#This Row],[Haber ]]</f>
        <v>0</v>
      </c>
    </row>
    <row r="446" spans="9:12" x14ac:dyDescent="0.25">
      <c r="I446" s="9">
        <f t="shared" si="6"/>
        <v>441115.86</v>
      </c>
      <c r="J446" s="170"/>
      <c r="K446" s="171">
        <f>+Tabla24[[#This Row],[Debe]]-Tabla24[[#This Row],[Haber ]]</f>
        <v>0</v>
      </c>
      <c r="L446" s="4">
        <f>+Tabla24[[#This Row],[Total Factura]]-Tabla24[[#This Row],[Haber ]]</f>
        <v>0</v>
      </c>
    </row>
    <row r="447" spans="9:12" x14ac:dyDescent="0.25">
      <c r="I447" s="9">
        <f t="shared" si="6"/>
        <v>441115.86</v>
      </c>
      <c r="J447" s="170"/>
      <c r="K447" s="171">
        <f>+Tabla24[[#This Row],[Debe]]-Tabla24[[#This Row],[Haber ]]</f>
        <v>0</v>
      </c>
      <c r="L447" s="4">
        <f>+Tabla24[[#This Row],[Total Factura]]-Tabla24[[#This Row],[Haber ]]</f>
        <v>0</v>
      </c>
    </row>
    <row r="448" spans="9:12" x14ac:dyDescent="0.25">
      <c r="I448" s="9">
        <f t="shared" si="6"/>
        <v>441115.86</v>
      </c>
      <c r="J448" s="170"/>
      <c r="K448" s="171">
        <f>+Tabla24[[#This Row],[Debe]]-Tabla24[[#This Row],[Haber ]]</f>
        <v>0</v>
      </c>
      <c r="L448" s="4">
        <f>+Tabla24[[#This Row],[Total Factura]]-Tabla24[[#This Row],[Haber ]]</f>
        <v>0</v>
      </c>
    </row>
    <row r="449" spans="9:12" x14ac:dyDescent="0.25">
      <c r="I449" s="9">
        <f t="shared" si="6"/>
        <v>441115.86</v>
      </c>
      <c r="J449" s="170"/>
      <c r="K449" s="171">
        <f>+Tabla24[[#This Row],[Debe]]-Tabla24[[#This Row],[Haber ]]</f>
        <v>0</v>
      </c>
      <c r="L449" s="4">
        <f>+Tabla24[[#This Row],[Total Factura]]-Tabla24[[#This Row],[Haber ]]</f>
        <v>0</v>
      </c>
    </row>
    <row r="450" spans="9:12" x14ac:dyDescent="0.25">
      <c r="I450" s="9">
        <f t="shared" si="6"/>
        <v>441115.86</v>
      </c>
      <c r="J450" s="170"/>
      <c r="K450" s="171">
        <f>+Tabla24[[#This Row],[Debe]]-Tabla24[[#This Row],[Haber ]]</f>
        <v>0</v>
      </c>
      <c r="L450" s="4">
        <f>+Tabla24[[#This Row],[Total Factura]]-Tabla24[[#This Row],[Haber ]]</f>
        <v>0</v>
      </c>
    </row>
    <row r="451" spans="9:12" x14ac:dyDescent="0.25">
      <c r="I451" s="9">
        <f t="shared" si="6"/>
        <v>441115.86</v>
      </c>
      <c r="J451" s="170"/>
      <c r="K451" s="171">
        <f>+Tabla24[[#This Row],[Debe]]-Tabla24[[#This Row],[Haber ]]</f>
        <v>0</v>
      </c>
      <c r="L451" s="4">
        <f>+Tabla24[[#This Row],[Total Factura]]-Tabla24[[#This Row],[Haber ]]</f>
        <v>0</v>
      </c>
    </row>
    <row r="452" spans="9:12" x14ac:dyDescent="0.25">
      <c r="I452" s="9">
        <f t="shared" si="6"/>
        <v>441115.86</v>
      </c>
      <c r="J452" s="170"/>
      <c r="K452" s="171">
        <f>+Tabla24[[#This Row],[Debe]]-Tabla24[[#This Row],[Haber ]]</f>
        <v>0</v>
      </c>
      <c r="L452" s="4">
        <f>+Tabla24[[#This Row],[Total Factura]]-Tabla24[[#This Row],[Haber ]]</f>
        <v>0</v>
      </c>
    </row>
    <row r="453" spans="9:12" x14ac:dyDescent="0.25">
      <c r="I453" s="9">
        <f t="shared" ref="I453:I500" si="7">I452+G453-H453</f>
        <v>441115.86</v>
      </c>
      <c r="J453" s="170"/>
      <c r="K453" s="171">
        <f>+Tabla24[[#This Row],[Debe]]-Tabla24[[#This Row],[Haber ]]</f>
        <v>0</v>
      </c>
      <c r="L453" s="4">
        <f>+Tabla24[[#This Row],[Total Factura]]-Tabla24[[#This Row],[Haber ]]</f>
        <v>0</v>
      </c>
    </row>
    <row r="454" spans="9:12" x14ac:dyDescent="0.25">
      <c r="I454" s="9">
        <f t="shared" si="7"/>
        <v>441115.86</v>
      </c>
      <c r="J454" s="170"/>
      <c r="K454" s="171">
        <f>+Tabla24[[#This Row],[Debe]]-Tabla24[[#This Row],[Haber ]]</f>
        <v>0</v>
      </c>
      <c r="L454" s="4">
        <f>+Tabla24[[#This Row],[Total Factura]]-Tabla24[[#This Row],[Haber ]]</f>
        <v>0</v>
      </c>
    </row>
    <row r="455" spans="9:12" x14ac:dyDescent="0.25">
      <c r="I455" s="9">
        <f t="shared" si="7"/>
        <v>441115.86</v>
      </c>
      <c r="J455" s="170"/>
      <c r="K455" s="171">
        <f>+Tabla24[[#This Row],[Debe]]-Tabla24[[#This Row],[Haber ]]</f>
        <v>0</v>
      </c>
      <c r="L455" s="4">
        <f>+Tabla24[[#This Row],[Total Factura]]-Tabla24[[#This Row],[Haber ]]</f>
        <v>0</v>
      </c>
    </row>
    <row r="456" spans="9:12" x14ac:dyDescent="0.25">
      <c r="I456" s="9">
        <f t="shared" si="7"/>
        <v>441115.86</v>
      </c>
      <c r="J456" s="170"/>
      <c r="K456" s="171">
        <f>+Tabla24[[#This Row],[Debe]]-Tabla24[[#This Row],[Haber ]]</f>
        <v>0</v>
      </c>
      <c r="L456" s="4">
        <f>+Tabla24[[#This Row],[Total Factura]]-Tabla24[[#This Row],[Haber ]]</f>
        <v>0</v>
      </c>
    </row>
    <row r="457" spans="9:12" x14ac:dyDescent="0.25">
      <c r="I457" s="9">
        <f t="shared" si="7"/>
        <v>441115.86</v>
      </c>
      <c r="J457" s="170"/>
      <c r="K457" s="171">
        <f>+Tabla24[[#This Row],[Debe]]-Tabla24[[#This Row],[Haber ]]</f>
        <v>0</v>
      </c>
      <c r="L457" s="4">
        <f>+Tabla24[[#This Row],[Total Factura]]-Tabla24[[#This Row],[Haber ]]</f>
        <v>0</v>
      </c>
    </row>
    <row r="458" spans="9:12" x14ac:dyDescent="0.25">
      <c r="I458" s="9">
        <f t="shared" si="7"/>
        <v>441115.86</v>
      </c>
      <c r="J458" s="170"/>
      <c r="K458" s="171">
        <f>+Tabla24[[#This Row],[Debe]]-Tabla24[[#This Row],[Haber ]]</f>
        <v>0</v>
      </c>
      <c r="L458" s="4">
        <f>+Tabla24[[#This Row],[Total Factura]]-Tabla24[[#This Row],[Haber ]]</f>
        <v>0</v>
      </c>
    </row>
    <row r="459" spans="9:12" x14ac:dyDescent="0.25">
      <c r="I459" s="9">
        <f t="shared" si="7"/>
        <v>441115.86</v>
      </c>
      <c r="J459" s="170"/>
      <c r="K459" s="171">
        <f>+Tabla24[[#This Row],[Debe]]-Tabla24[[#This Row],[Haber ]]</f>
        <v>0</v>
      </c>
      <c r="L459" s="4">
        <f>+Tabla24[[#This Row],[Total Factura]]-Tabla24[[#This Row],[Haber ]]</f>
        <v>0</v>
      </c>
    </row>
    <row r="460" spans="9:12" x14ac:dyDescent="0.25">
      <c r="I460" s="9">
        <f t="shared" si="7"/>
        <v>441115.86</v>
      </c>
      <c r="J460" s="170"/>
      <c r="K460" s="171">
        <f>+Tabla24[[#This Row],[Debe]]-Tabla24[[#This Row],[Haber ]]</f>
        <v>0</v>
      </c>
      <c r="L460" s="4">
        <f>+Tabla24[[#This Row],[Total Factura]]-Tabla24[[#This Row],[Haber ]]</f>
        <v>0</v>
      </c>
    </row>
    <row r="461" spans="9:12" x14ac:dyDescent="0.25">
      <c r="I461" s="9">
        <f t="shared" si="7"/>
        <v>441115.86</v>
      </c>
      <c r="J461" s="170"/>
      <c r="K461" s="171">
        <f>+Tabla24[[#This Row],[Debe]]-Tabla24[[#This Row],[Haber ]]</f>
        <v>0</v>
      </c>
      <c r="L461" s="4">
        <f>+Tabla24[[#This Row],[Total Factura]]-Tabla24[[#This Row],[Haber ]]</f>
        <v>0</v>
      </c>
    </row>
    <row r="462" spans="9:12" x14ac:dyDescent="0.25">
      <c r="I462" s="9">
        <f t="shared" si="7"/>
        <v>441115.86</v>
      </c>
      <c r="J462" s="170"/>
      <c r="K462" s="171">
        <f>+Tabla24[[#This Row],[Debe]]-Tabla24[[#This Row],[Haber ]]</f>
        <v>0</v>
      </c>
      <c r="L462" s="4">
        <f>+Tabla24[[#This Row],[Total Factura]]-Tabla24[[#This Row],[Haber ]]</f>
        <v>0</v>
      </c>
    </row>
    <row r="463" spans="9:12" x14ac:dyDescent="0.25">
      <c r="I463" s="9">
        <f t="shared" si="7"/>
        <v>441115.86</v>
      </c>
      <c r="J463" s="170"/>
      <c r="K463" s="171">
        <f>+Tabla24[[#This Row],[Debe]]-Tabla24[[#This Row],[Haber ]]</f>
        <v>0</v>
      </c>
      <c r="L463" s="4">
        <f>+Tabla24[[#This Row],[Total Factura]]-Tabla24[[#This Row],[Haber ]]</f>
        <v>0</v>
      </c>
    </row>
    <row r="464" spans="9:12" x14ac:dyDescent="0.25">
      <c r="I464" s="9">
        <f t="shared" si="7"/>
        <v>441115.86</v>
      </c>
      <c r="J464" s="170"/>
      <c r="K464" s="171">
        <f>+Tabla24[[#This Row],[Debe]]-Tabla24[[#This Row],[Haber ]]</f>
        <v>0</v>
      </c>
      <c r="L464" s="4">
        <f>+Tabla24[[#This Row],[Total Factura]]-Tabla24[[#This Row],[Haber ]]</f>
        <v>0</v>
      </c>
    </row>
    <row r="465" spans="9:12" x14ac:dyDescent="0.25">
      <c r="I465" s="9">
        <f t="shared" si="7"/>
        <v>441115.86</v>
      </c>
      <c r="J465" s="170"/>
      <c r="K465" s="171">
        <f>+Tabla24[[#This Row],[Debe]]-Tabla24[[#This Row],[Haber ]]</f>
        <v>0</v>
      </c>
      <c r="L465" s="4">
        <f>+Tabla24[[#This Row],[Total Factura]]-Tabla24[[#This Row],[Haber ]]</f>
        <v>0</v>
      </c>
    </row>
    <row r="466" spans="9:12" x14ac:dyDescent="0.25">
      <c r="I466" s="9">
        <f t="shared" si="7"/>
        <v>441115.86</v>
      </c>
      <c r="J466" s="170"/>
      <c r="K466" s="171">
        <f>+Tabla24[[#This Row],[Debe]]-Tabla24[[#This Row],[Haber ]]</f>
        <v>0</v>
      </c>
      <c r="L466" s="4">
        <f>+Tabla24[[#This Row],[Total Factura]]-Tabla24[[#This Row],[Haber ]]</f>
        <v>0</v>
      </c>
    </row>
    <row r="467" spans="9:12" x14ac:dyDescent="0.25">
      <c r="I467" s="9">
        <f t="shared" si="7"/>
        <v>441115.86</v>
      </c>
      <c r="J467" s="170"/>
      <c r="K467" s="171">
        <f>+Tabla24[[#This Row],[Debe]]-Tabla24[[#This Row],[Haber ]]</f>
        <v>0</v>
      </c>
      <c r="L467" s="4">
        <f>+Tabla24[[#This Row],[Total Factura]]-Tabla24[[#This Row],[Haber ]]</f>
        <v>0</v>
      </c>
    </row>
    <row r="468" spans="9:12" x14ac:dyDescent="0.25">
      <c r="I468" s="9">
        <f t="shared" si="7"/>
        <v>441115.86</v>
      </c>
      <c r="J468" s="170"/>
      <c r="K468" s="171">
        <f>+Tabla24[[#This Row],[Debe]]-Tabla24[[#This Row],[Haber ]]</f>
        <v>0</v>
      </c>
      <c r="L468" s="4">
        <f>+Tabla24[[#This Row],[Total Factura]]-Tabla24[[#This Row],[Haber ]]</f>
        <v>0</v>
      </c>
    </row>
    <row r="469" spans="9:12" x14ac:dyDescent="0.25">
      <c r="I469" s="9">
        <f t="shared" si="7"/>
        <v>441115.86</v>
      </c>
      <c r="J469" s="170"/>
      <c r="K469" s="171">
        <f>+Tabla24[[#This Row],[Debe]]-Tabla24[[#This Row],[Haber ]]</f>
        <v>0</v>
      </c>
      <c r="L469" s="4">
        <f>+Tabla24[[#This Row],[Total Factura]]-Tabla24[[#This Row],[Haber ]]</f>
        <v>0</v>
      </c>
    </row>
    <row r="470" spans="9:12" x14ac:dyDescent="0.25">
      <c r="I470" s="9">
        <f t="shared" si="7"/>
        <v>441115.86</v>
      </c>
      <c r="J470" s="170"/>
      <c r="K470" s="171">
        <f>+Tabla24[[#This Row],[Debe]]-Tabla24[[#This Row],[Haber ]]</f>
        <v>0</v>
      </c>
      <c r="L470" s="4">
        <f>+Tabla24[[#This Row],[Total Factura]]-Tabla24[[#This Row],[Haber ]]</f>
        <v>0</v>
      </c>
    </row>
    <row r="471" spans="9:12" x14ac:dyDescent="0.25">
      <c r="I471" s="9">
        <f t="shared" si="7"/>
        <v>441115.86</v>
      </c>
      <c r="J471" s="170"/>
      <c r="K471" s="171">
        <f>+Tabla24[[#This Row],[Debe]]-Tabla24[[#This Row],[Haber ]]</f>
        <v>0</v>
      </c>
      <c r="L471" s="4">
        <f>+Tabla24[[#This Row],[Total Factura]]-Tabla24[[#This Row],[Haber ]]</f>
        <v>0</v>
      </c>
    </row>
    <row r="472" spans="9:12" x14ac:dyDescent="0.25">
      <c r="I472" s="9">
        <f t="shared" si="7"/>
        <v>441115.86</v>
      </c>
      <c r="J472" s="170"/>
      <c r="K472" s="171">
        <f>+Tabla24[[#This Row],[Debe]]-Tabla24[[#This Row],[Haber ]]</f>
        <v>0</v>
      </c>
      <c r="L472" s="4">
        <f>+Tabla24[[#This Row],[Total Factura]]-Tabla24[[#This Row],[Haber ]]</f>
        <v>0</v>
      </c>
    </row>
    <row r="473" spans="9:12" x14ac:dyDescent="0.25">
      <c r="I473" s="9">
        <f t="shared" si="7"/>
        <v>441115.86</v>
      </c>
      <c r="J473" s="170"/>
      <c r="K473" s="171">
        <f>+Tabla24[[#This Row],[Debe]]-Tabla24[[#This Row],[Haber ]]</f>
        <v>0</v>
      </c>
      <c r="L473" s="4">
        <f>+Tabla24[[#This Row],[Total Factura]]-Tabla24[[#This Row],[Haber ]]</f>
        <v>0</v>
      </c>
    </row>
    <row r="474" spans="9:12" x14ac:dyDescent="0.25">
      <c r="I474" s="9">
        <f t="shared" si="7"/>
        <v>441115.86</v>
      </c>
      <c r="J474" s="170"/>
      <c r="K474" s="171">
        <f>+Tabla24[[#This Row],[Debe]]-Tabla24[[#This Row],[Haber ]]</f>
        <v>0</v>
      </c>
      <c r="L474" s="4">
        <f>+Tabla24[[#This Row],[Total Factura]]-Tabla24[[#This Row],[Haber ]]</f>
        <v>0</v>
      </c>
    </row>
    <row r="475" spans="9:12" x14ac:dyDescent="0.25">
      <c r="I475" s="9">
        <f t="shared" si="7"/>
        <v>441115.86</v>
      </c>
      <c r="J475" s="170"/>
      <c r="K475" s="171">
        <f>+Tabla24[[#This Row],[Debe]]-Tabla24[[#This Row],[Haber ]]</f>
        <v>0</v>
      </c>
      <c r="L475" s="4">
        <f>+Tabla24[[#This Row],[Total Factura]]-Tabla24[[#This Row],[Haber ]]</f>
        <v>0</v>
      </c>
    </row>
    <row r="476" spans="9:12" x14ac:dyDescent="0.25">
      <c r="I476" s="9">
        <f t="shared" si="7"/>
        <v>441115.86</v>
      </c>
      <c r="J476" s="170"/>
      <c r="K476" s="171">
        <f>+Tabla24[[#This Row],[Debe]]-Tabla24[[#This Row],[Haber ]]</f>
        <v>0</v>
      </c>
      <c r="L476" s="4">
        <f>+Tabla24[[#This Row],[Total Factura]]-Tabla24[[#This Row],[Haber ]]</f>
        <v>0</v>
      </c>
    </row>
    <row r="477" spans="9:12" x14ac:dyDescent="0.25">
      <c r="I477" s="9">
        <f t="shared" si="7"/>
        <v>441115.86</v>
      </c>
      <c r="J477" s="170"/>
      <c r="K477" s="171">
        <f>+Tabla24[[#This Row],[Debe]]-Tabla24[[#This Row],[Haber ]]</f>
        <v>0</v>
      </c>
      <c r="L477" s="4">
        <f>+Tabla24[[#This Row],[Total Factura]]-Tabla24[[#This Row],[Haber ]]</f>
        <v>0</v>
      </c>
    </row>
    <row r="478" spans="9:12" x14ac:dyDescent="0.25">
      <c r="I478" s="9">
        <f t="shared" si="7"/>
        <v>441115.86</v>
      </c>
      <c r="J478" s="170"/>
      <c r="K478" s="171">
        <f>+Tabla24[[#This Row],[Debe]]-Tabla24[[#This Row],[Haber ]]</f>
        <v>0</v>
      </c>
      <c r="L478" s="4">
        <f>+Tabla24[[#This Row],[Total Factura]]-Tabla24[[#This Row],[Haber ]]</f>
        <v>0</v>
      </c>
    </row>
    <row r="479" spans="9:12" x14ac:dyDescent="0.25">
      <c r="I479" s="9">
        <f t="shared" si="7"/>
        <v>441115.86</v>
      </c>
      <c r="J479" s="170"/>
      <c r="K479" s="171">
        <f>+Tabla24[[#This Row],[Debe]]-Tabla24[[#This Row],[Haber ]]</f>
        <v>0</v>
      </c>
      <c r="L479" s="4">
        <f>+Tabla24[[#This Row],[Total Factura]]-Tabla24[[#This Row],[Haber ]]</f>
        <v>0</v>
      </c>
    </row>
    <row r="480" spans="9:12" x14ac:dyDescent="0.25">
      <c r="I480" s="9">
        <f t="shared" si="7"/>
        <v>441115.86</v>
      </c>
      <c r="J480" s="170"/>
      <c r="K480" s="171">
        <f>+Tabla24[[#This Row],[Debe]]-Tabla24[[#This Row],[Haber ]]</f>
        <v>0</v>
      </c>
      <c r="L480" s="4">
        <f>+Tabla24[[#This Row],[Total Factura]]-Tabla24[[#This Row],[Haber ]]</f>
        <v>0</v>
      </c>
    </row>
    <row r="481" spans="9:12" x14ac:dyDescent="0.25">
      <c r="I481" s="9">
        <f t="shared" si="7"/>
        <v>441115.86</v>
      </c>
      <c r="J481" s="170"/>
      <c r="K481" s="171">
        <f>+Tabla24[[#This Row],[Debe]]-Tabla24[[#This Row],[Haber ]]</f>
        <v>0</v>
      </c>
      <c r="L481" s="4">
        <f>+Tabla24[[#This Row],[Total Factura]]-Tabla24[[#This Row],[Haber ]]</f>
        <v>0</v>
      </c>
    </row>
    <row r="482" spans="9:12" x14ac:dyDescent="0.25">
      <c r="I482" s="9">
        <f t="shared" si="7"/>
        <v>441115.86</v>
      </c>
      <c r="J482" s="170"/>
      <c r="K482" s="171">
        <f>+Tabla24[[#This Row],[Debe]]-Tabla24[[#This Row],[Haber ]]</f>
        <v>0</v>
      </c>
      <c r="L482" s="4">
        <f>+Tabla24[[#This Row],[Total Factura]]-Tabla24[[#This Row],[Haber ]]</f>
        <v>0</v>
      </c>
    </row>
    <row r="483" spans="9:12" x14ac:dyDescent="0.25">
      <c r="I483" s="9">
        <f t="shared" si="7"/>
        <v>441115.86</v>
      </c>
      <c r="J483" s="170"/>
      <c r="K483" s="171">
        <f>+Tabla24[[#This Row],[Debe]]-Tabla24[[#This Row],[Haber ]]</f>
        <v>0</v>
      </c>
      <c r="L483" s="4">
        <f>+Tabla24[[#This Row],[Total Factura]]-Tabla24[[#This Row],[Haber ]]</f>
        <v>0</v>
      </c>
    </row>
    <row r="484" spans="9:12" x14ac:dyDescent="0.25">
      <c r="I484" s="9">
        <f t="shared" si="7"/>
        <v>441115.86</v>
      </c>
      <c r="J484" s="170"/>
      <c r="K484" s="171">
        <f>+Tabla24[[#This Row],[Debe]]-Tabla24[[#This Row],[Haber ]]</f>
        <v>0</v>
      </c>
      <c r="L484" s="4">
        <f>+Tabla24[[#This Row],[Total Factura]]-Tabla24[[#This Row],[Haber ]]</f>
        <v>0</v>
      </c>
    </row>
    <row r="485" spans="9:12" x14ac:dyDescent="0.25">
      <c r="I485" s="9">
        <f t="shared" si="7"/>
        <v>441115.86</v>
      </c>
      <c r="J485" s="170"/>
      <c r="K485" s="171">
        <f>+Tabla24[[#This Row],[Debe]]-Tabla24[[#This Row],[Haber ]]</f>
        <v>0</v>
      </c>
      <c r="L485" s="4">
        <f>+Tabla24[[#This Row],[Total Factura]]-Tabla24[[#This Row],[Haber ]]</f>
        <v>0</v>
      </c>
    </row>
    <row r="486" spans="9:12" x14ac:dyDescent="0.25">
      <c r="I486" s="9">
        <f t="shared" si="7"/>
        <v>441115.86</v>
      </c>
      <c r="J486" s="170"/>
      <c r="K486" s="171">
        <f>+Tabla24[[#This Row],[Debe]]-Tabla24[[#This Row],[Haber ]]</f>
        <v>0</v>
      </c>
      <c r="L486" s="4">
        <f>+Tabla24[[#This Row],[Total Factura]]-Tabla24[[#This Row],[Haber ]]</f>
        <v>0</v>
      </c>
    </row>
    <row r="487" spans="9:12" x14ac:dyDescent="0.25">
      <c r="I487" s="9">
        <f t="shared" si="7"/>
        <v>441115.86</v>
      </c>
      <c r="J487" s="170"/>
      <c r="K487" s="171">
        <f>+Tabla24[[#This Row],[Debe]]-Tabla24[[#This Row],[Haber ]]</f>
        <v>0</v>
      </c>
      <c r="L487" s="4">
        <f>+Tabla24[[#This Row],[Total Factura]]-Tabla24[[#This Row],[Haber ]]</f>
        <v>0</v>
      </c>
    </row>
    <row r="488" spans="9:12" x14ac:dyDescent="0.25">
      <c r="I488" s="9">
        <f t="shared" si="7"/>
        <v>441115.86</v>
      </c>
      <c r="J488" s="170"/>
      <c r="K488" s="171">
        <f>+Tabla24[[#This Row],[Debe]]-Tabla24[[#This Row],[Haber ]]</f>
        <v>0</v>
      </c>
      <c r="L488" s="4">
        <f>+Tabla24[[#This Row],[Total Factura]]-Tabla24[[#This Row],[Haber ]]</f>
        <v>0</v>
      </c>
    </row>
    <row r="489" spans="9:12" x14ac:dyDescent="0.25">
      <c r="I489" s="9">
        <f t="shared" si="7"/>
        <v>441115.86</v>
      </c>
      <c r="J489" s="170"/>
      <c r="K489" s="171">
        <f>+Tabla24[[#This Row],[Debe]]-Tabla24[[#This Row],[Haber ]]</f>
        <v>0</v>
      </c>
      <c r="L489" s="4">
        <f>+Tabla24[[#This Row],[Total Factura]]-Tabla24[[#This Row],[Haber ]]</f>
        <v>0</v>
      </c>
    </row>
    <row r="490" spans="9:12" x14ac:dyDescent="0.25">
      <c r="I490" s="9">
        <f t="shared" si="7"/>
        <v>441115.86</v>
      </c>
      <c r="J490" s="170"/>
      <c r="K490" s="171">
        <f>+Tabla24[[#This Row],[Debe]]-Tabla24[[#This Row],[Haber ]]</f>
        <v>0</v>
      </c>
      <c r="L490" s="4">
        <f>+Tabla24[[#This Row],[Total Factura]]-Tabla24[[#This Row],[Haber ]]</f>
        <v>0</v>
      </c>
    </row>
    <row r="491" spans="9:12" x14ac:dyDescent="0.25">
      <c r="I491" s="9">
        <f t="shared" si="7"/>
        <v>441115.86</v>
      </c>
      <c r="J491" s="170"/>
      <c r="K491" s="171">
        <f>+Tabla24[[#This Row],[Debe]]-Tabla24[[#This Row],[Haber ]]</f>
        <v>0</v>
      </c>
      <c r="L491" s="4">
        <f>+Tabla24[[#This Row],[Total Factura]]-Tabla24[[#This Row],[Haber ]]</f>
        <v>0</v>
      </c>
    </row>
    <row r="492" spans="9:12" x14ac:dyDescent="0.25">
      <c r="I492" s="9">
        <f t="shared" si="7"/>
        <v>441115.86</v>
      </c>
      <c r="J492" s="170"/>
      <c r="K492" s="171">
        <f>+Tabla24[[#This Row],[Debe]]-Tabla24[[#This Row],[Haber ]]</f>
        <v>0</v>
      </c>
      <c r="L492" s="4">
        <f>+Tabla24[[#This Row],[Total Factura]]-Tabla24[[#This Row],[Haber ]]</f>
        <v>0</v>
      </c>
    </row>
    <row r="493" spans="9:12" x14ac:dyDescent="0.25">
      <c r="I493" s="9">
        <f t="shared" si="7"/>
        <v>441115.86</v>
      </c>
      <c r="J493" s="170"/>
      <c r="K493" s="171">
        <f>+Tabla24[[#This Row],[Debe]]-Tabla24[[#This Row],[Haber ]]</f>
        <v>0</v>
      </c>
      <c r="L493" s="4">
        <f>+Tabla24[[#This Row],[Total Factura]]-Tabla24[[#This Row],[Haber ]]</f>
        <v>0</v>
      </c>
    </row>
    <row r="494" spans="9:12" x14ac:dyDescent="0.25">
      <c r="I494" s="9">
        <f t="shared" si="7"/>
        <v>441115.86</v>
      </c>
      <c r="J494" s="170"/>
      <c r="K494" s="171">
        <f>+Tabla24[[#This Row],[Debe]]-Tabla24[[#This Row],[Haber ]]</f>
        <v>0</v>
      </c>
      <c r="L494" s="4">
        <f>+Tabla24[[#This Row],[Total Factura]]-Tabla24[[#This Row],[Haber ]]</f>
        <v>0</v>
      </c>
    </row>
    <row r="495" spans="9:12" x14ac:dyDescent="0.25">
      <c r="I495" s="9">
        <f t="shared" si="7"/>
        <v>441115.86</v>
      </c>
      <c r="J495" s="170"/>
      <c r="K495" s="171">
        <f>+Tabla24[[#This Row],[Debe]]-Tabla24[[#This Row],[Haber ]]</f>
        <v>0</v>
      </c>
      <c r="L495" s="4">
        <f>+Tabla24[[#This Row],[Total Factura]]-Tabla24[[#This Row],[Haber ]]</f>
        <v>0</v>
      </c>
    </row>
    <row r="496" spans="9:12" x14ac:dyDescent="0.25">
      <c r="I496" s="9">
        <f t="shared" si="7"/>
        <v>441115.86</v>
      </c>
      <c r="J496" s="170"/>
      <c r="K496" s="171">
        <f>+Tabla24[[#This Row],[Debe]]-Tabla24[[#This Row],[Haber ]]</f>
        <v>0</v>
      </c>
      <c r="L496" s="4">
        <f>+Tabla24[[#This Row],[Total Factura]]-Tabla24[[#This Row],[Haber ]]</f>
        <v>0</v>
      </c>
    </row>
    <row r="497" spans="9:13" x14ac:dyDescent="0.25">
      <c r="I497" s="9">
        <f t="shared" si="7"/>
        <v>441115.86</v>
      </c>
      <c r="J497" s="170"/>
      <c r="K497" s="171">
        <f>+Tabla24[[#This Row],[Debe]]-Tabla24[[#This Row],[Haber ]]</f>
        <v>0</v>
      </c>
      <c r="L497" s="4">
        <f>+Tabla24[[#This Row],[Total Factura]]-Tabla24[[#This Row],[Haber ]]</f>
        <v>0</v>
      </c>
    </row>
    <row r="498" spans="9:13" x14ac:dyDescent="0.25">
      <c r="I498" s="9">
        <f t="shared" si="7"/>
        <v>441115.86</v>
      </c>
      <c r="J498" s="170"/>
      <c r="K498" s="171">
        <f>+Tabla24[[#This Row],[Debe]]-Tabla24[[#This Row],[Haber ]]</f>
        <v>0</v>
      </c>
      <c r="L498" s="4">
        <f>+Tabla24[[#This Row],[Total Factura]]-Tabla24[[#This Row],[Haber ]]</f>
        <v>0</v>
      </c>
    </row>
    <row r="499" spans="9:13" x14ac:dyDescent="0.25">
      <c r="I499" s="9">
        <f t="shared" si="7"/>
        <v>441115.86</v>
      </c>
      <c r="J499" s="170"/>
      <c r="K499" s="171">
        <f>+Tabla24[[#This Row],[Debe]]-Tabla24[[#This Row],[Haber ]]</f>
        <v>0</v>
      </c>
      <c r="L499" s="4">
        <f>+Tabla24[[#This Row],[Total Factura]]-Tabla24[[#This Row],[Haber ]]</f>
        <v>0</v>
      </c>
    </row>
    <row r="500" spans="9:13" x14ac:dyDescent="0.25">
      <c r="I500" s="9">
        <f t="shared" si="7"/>
        <v>441115.86</v>
      </c>
      <c r="J500" s="170"/>
      <c r="K500" s="173">
        <f>+Tabla24[[#This Row],[Debe]]-Tabla24[[#This Row],[Haber ]]</f>
        <v>0</v>
      </c>
      <c r="L500" s="123">
        <f>+Tabla24[[#This Row],[Total Factura]]-Tabla24[[#This Row],[Haber ]]</f>
        <v>0</v>
      </c>
    </row>
    <row r="504" spans="9:13" x14ac:dyDescent="0.25">
      <c r="M504" s="14" t="e">
        <f>+F5:F47-G5:G47</f>
        <v>#VALUE!</v>
      </c>
    </row>
    <row r="505" spans="9:13" x14ac:dyDescent="0.25">
      <c r="K505" s="37" t="s">
        <v>271</v>
      </c>
      <c r="M505" s="14">
        <f>+SUM(F5:F47)</f>
        <v>761331.9</v>
      </c>
    </row>
    <row r="509" spans="9:13" x14ac:dyDescent="0.25">
      <c r="L509" s="14">
        <f>+H46+H44</f>
        <v>0</v>
      </c>
    </row>
    <row r="513" spans="12:22" x14ac:dyDescent="0.25">
      <c r="N513" s="14">
        <f>+H67+H66+H58+H57+H9</f>
        <v>3420</v>
      </c>
    </row>
    <row r="519" spans="12:22" x14ac:dyDescent="0.25">
      <c r="L519" s="14">
        <f>+L18+L29+L48</f>
        <v>-23816.71</v>
      </c>
    </row>
    <row r="524" spans="12:22" x14ac:dyDescent="0.25">
      <c r="N524" t="s">
        <v>1362</v>
      </c>
      <c r="O524" t="s">
        <v>0</v>
      </c>
      <c r="P524" t="s">
        <v>1</v>
      </c>
      <c r="Q524" t="s">
        <v>1196</v>
      </c>
      <c r="R524" t="s">
        <v>731</v>
      </c>
      <c r="S524" t="s">
        <v>274</v>
      </c>
      <c r="T524" t="s">
        <v>2</v>
      </c>
      <c r="U524" t="s">
        <v>3</v>
      </c>
    </row>
    <row r="525" spans="12:22" x14ac:dyDescent="0.25">
      <c r="L525" s="15">
        <v>97210</v>
      </c>
      <c r="N525" t="s">
        <v>1536</v>
      </c>
      <c r="O525">
        <v>44285</v>
      </c>
      <c r="P525" t="s">
        <v>1599</v>
      </c>
      <c r="Q525" s="15">
        <v>78120</v>
      </c>
      <c r="R525" s="15">
        <v>16405.2</v>
      </c>
      <c r="S525" s="15">
        <v>94525.2</v>
      </c>
      <c r="T525" s="15">
        <v>82807.199999999997</v>
      </c>
      <c r="U525" s="15">
        <v>0</v>
      </c>
      <c r="V525" s="14">
        <f>+S525</f>
        <v>94525.2</v>
      </c>
    </row>
    <row r="526" spans="12:22" x14ac:dyDescent="0.25">
      <c r="L526" s="15">
        <f>+L525*0.05</f>
        <v>4860.5</v>
      </c>
      <c r="N526" t="s">
        <v>1536</v>
      </c>
      <c r="O526">
        <v>44268</v>
      </c>
      <c r="P526" t="s">
        <v>1600</v>
      </c>
      <c r="Q526" s="15">
        <v>760</v>
      </c>
      <c r="R526" s="15">
        <v>0</v>
      </c>
      <c r="S526" s="15">
        <v>760</v>
      </c>
      <c r="T526" s="15">
        <v>0</v>
      </c>
      <c r="U526" s="15">
        <v>646</v>
      </c>
      <c r="V526" s="14">
        <f t="shared" ref="V526:V531" si="8">+V525+T526-U526</f>
        <v>93879.2</v>
      </c>
    </row>
    <row r="527" spans="12:22" x14ac:dyDescent="0.25">
      <c r="L527" s="15">
        <f>+L525-L526</f>
        <v>92349.5</v>
      </c>
      <c r="N527" t="s">
        <v>1536</v>
      </c>
      <c r="O527">
        <v>44384</v>
      </c>
      <c r="P527" t="s">
        <v>876</v>
      </c>
      <c r="Q527" s="15">
        <v>0</v>
      </c>
      <c r="R527" s="15">
        <v>0</v>
      </c>
      <c r="S527" s="15">
        <v>0</v>
      </c>
      <c r="T527" s="15">
        <v>0</v>
      </c>
      <c r="U527" s="15">
        <v>27000</v>
      </c>
      <c r="V527" s="14">
        <f t="shared" si="8"/>
        <v>66879.199999999997</v>
      </c>
    </row>
    <row r="528" spans="12:22" x14ac:dyDescent="0.25">
      <c r="L528" s="15">
        <f>+L527*0.125</f>
        <v>11543.6875</v>
      </c>
      <c r="N528" t="s">
        <v>1536</v>
      </c>
      <c r="O528">
        <v>44384</v>
      </c>
      <c r="P528" t="s">
        <v>876</v>
      </c>
      <c r="Q528" s="15">
        <v>0</v>
      </c>
      <c r="R528" s="15">
        <v>0</v>
      </c>
      <c r="S528" s="15">
        <v>0</v>
      </c>
      <c r="T528" s="15">
        <v>0</v>
      </c>
      <c r="U528" s="15">
        <v>26690</v>
      </c>
      <c r="V528" s="14">
        <f t="shared" si="8"/>
        <v>40189.199999999997</v>
      </c>
    </row>
    <row r="529" spans="12:22" x14ac:dyDescent="0.25">
      <c r="L529" s="15">
        <f>+L527-L528</f>
        <v>80805.8125</v>
      </c>
      <c r="N529" t="s">
        <v>1536</v>
      </c>
      <c r="O529">
        <v>44384</v>
      </c>
      <c r="P529" t="s">
        <v>2043</v>
      </c>
      <c r="Q529" s="15">
        <v>59180</v>
      </c>
      <c r="R529" s="15">
        <v>12427.8</v>
      </c>
      <c r="S529" s="15">
        <v>71607.8</v>
      </c>
      <c r="T529" s="15"/>
      <c r="U529" s="15">
        <v>0</v>
      </c>
      <c r="V529" s="14">
        <f t="shared" si="8"/>
        <v>40189.199999999997</v>
      </c>
    </row>
    <row r="530" spans="12:22" x14ac:dyDescent="0.25">
      <c r="L530" s="14">
        <f>+L529+10304.7</f>
        <v>91110.512499999997</v>
      </c>
      <c r="N530" t="s">
        <v>1536</v>
      </c>
      <c r="O530">
        <v>44418</v>
      </c>
      <c r="P530" t="s">
        <v>876</v>
      </c>
      <c r="Q530" s="15">
        <v>0</v>
      </c>
      <c r="R530" s="15">
        <v>0</v>
      </c>
      <c r="S530" s="15">
        <v>0</v>
      </c>
      <c r="T530" s="15">
        <v>0</v>
      </c>
      <c r="U530" s="15">
        <v>20000</v>
      </c>
      <c r="V530" s="14">
        <f t="shared" si="8"/>
        <v>20189.199999999997</v>
      </c>
    </row>
    <row r="531" spans="12:22" x14ac:dyDescent="0.25">
      <c r="N531" t="s">
        <v>1536</v>
      </c>
      <c r="O531">
        <v>44418</v>
      </c>
      <c r="P531" t="s">
        <v>876</v>
      </c>
      <c r="Q531" s="15">
        <v>0</v>
      </c>
      <c r="R531" s="15">
        <v>0</v>
      </c>
      <c r="S531" s="15">
        <v>0</v>
      </c>
      <c r="T531" s="15">
        <v>0</v>
      </c>
      <c r="U531" s="15">
        <v>19600</v>
      </c>
      <c r="V531" s="14">
        <f t="shared" si="8"/>
        <v>589.19999999999709</v>
      </c>
    </row>
  </sheetData>
  <mergeCells count="2">
    <mergeCell ref="B1:I1"/>
    <mergeCell ref="X1:AB1"/>
  </mergeCells>
  <pageMargins left="0.7" right="0.7" top="0.75" bottom="0.75" header="0.3" footer="0.3"/>
  <pageSetup paperSize="9" scale="60" fitToHeight="0" orientation="portrait" r:id="rId3"/>
  <headerFooter>
    <oddHeader>&amp;CS.E.U.O.&amp;R&amp;"-,Cursiva"Tejidos Lucania</oddHeader>
    <oddFooter>&amp;CS.E.U.O.&amp;R&amp;"-,Cursiva"Tejidos Lucania</oddFooter>
  </headerFooter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0"/>
  <sheetViews>
    <sheetView view="pageBreakPreview" zoomScale="85" zoomScaleNormal="85" zoomScaleSheetLayoutView="85" workbookViewId="0">
      <selection activeCell="B90" sqref="B90"/>
    </sheetView>
  </sheetViews>
  <sheetFormatPr baseColWidth="10" defaultRowHeight="15" x14ac:dyDescent="0.25"/>
  <cols>
    <col min="1" max="1" width="15" style="85" customWidth="1"/>
    <col min="2" max="2" width="39.5703125" style="2" customWidth="1"/>
    <col min="3" max="3" width="18.42578125" style="4" customWidth="1"/>
    <col min="4" max="4" width="17.140625" style="4" customWidth="1"/>
    <col min="5" max="5" width="18.42578125" style="4" customWidth="1"/>
    <col min="6" max="8" width="14.5703125" bestFit="1" customWidth="1"/>
    <col min="9" max="9" width="17.42578125" bestFit="1" customWidth="1"/>
    <col min="10" max="10" width="19.42578125" customWidth="1"/>
    <col min="11" max="11" width="13" bestFit="1" customWidth="1"/>
    <col min="13" max="13" width="12.140625" bestFit="1" customWidth="1"/>
    <col min="20" max="20" width="13.140625" bestFit="1" customWidth="1"/>
    <col min="21" max="22" width="12.140625" bestFit="1" customWidth="1"/>
    <col min="23" max="23" width="13.140625" bestFit="1" customWidth="1"/>
    <col min="24" max="24" width="11.5703125" bestFit="1" customWidth="1"/>
    <col min="27" max="27" width="11.85546875" bestFit="1" customWidth="1"/>
  </cols>
  <sheetData>
    <row r="1" spans="1:27" ht="18.75" x14ac:dyDescent="0.3">
      <c r="A1" s="274" t="s">
        <v>119</v>
      </c>
      <c r="B1" s="274"/>
      <c r="C1" s="274"/>
      <c r="D1" s="274"/>
      <c r="E1" s="274"/>
      <c r="I1" s="10" t="s">
        <v>4</v>
      </c>
      <c r="J1" s="12">
        <f>E500</f>
        <v>4716.9699999998556</v>
      </c>
      <c r="S1" t="s">
        <v>1457</v>
      </c>
      <c r="T1">
        <v>599</v>
      </c>
      <c r="U1">
        <v>521</v>
      </c>
      <c r="V1">
        <v>743</v>
      </c>
      <c r="W1">
        <v>517</v>
      </c>
      <c r="X1">
        <v>718</v>
      </c>
      <c r="Y1">
        <v>715</v>
      </c>
      <c r="Z1">
        <v>541</v>
      </c>
      <c r="AA1" t="s">
        <v>1141</v>
      </c>
    </row>
    <row r="2" spans="1:27" ht="18.75" x14ac:dyDescent="0.3">
      <c r="A2" s="158" t="s">
        <v>0</v>
      </c>
      <c r="B2" s="159" t="s">
        <v>1</v>
      </c>
      <c r="C2" s="160" t="s">
        <v>2</v>
      </c>
      <c r="D2" s="160" t="s">
        <v>3</v>
      </c>
      <c r="E2" s="160" t="s">
        <v>4</v>
      </c>
      <c r="I2" s="11" t="s">
        <v>92</v>
      </c>
      <c r="J2" s="13">
        <f>MAX(A3:A500)</f>
        <v>44373</v>
      </c>
      <c r="S2" s="39">
        <v>44246</v>
      </c>
      <c r="T2">
        <v>214</v>
      </c>
      <c r="U2">
        <v>27</v>
      </c>
      <c r="V2">
        <v>65</v>
      </c>
      <c r="W2">
        <v>49</v>
      </c>
      <c r="X2">
        <v>7</v>
      </c>
      <c r="Y2">
        <v>6</v>
      </c>
      <c r="Z2">
        <v>0</v>
      </c>
      <c r="AA2">
        <f>+SUM(T2:Z45)+W65+Z65</f>
        <v>524</v>
      </c>
    </row>
    <row r="3" spans="1:27" hidden="1" x14ac:dyDescent="0.25">
      <c r="A3" s="161" t="s">
        <v>6</v>
      </c>
      <c r="B3" s="162" t="s">
        <v>111</v>
      </c>
      <c r="C3" s="163">
        <v>-210783.31</v>
      </c>
      <c r="D3" s="163">
        <v>0</v>
      </c>
      <c r="E3" s="163">
        <f>C3-D3</f>
        <v>-210783.31</v>
      </c>
    </row>
    <row r="4" spans="1:27" hidden="1" x14ac:dyDescent="0.25">
      <c r="A4" s="164">
        <v>43493</v>
      </c>
      <c r="B4" s="162" t="s">
        <v>95</v>
      </c>
      <c r="C4" s="163">
        <v>94380</v>
      </c>
      <c r="D4" s="163">
        <v>0</v>
      </c>
      <c r="E4" s="163">
        <f>E3+C4-D4</f>
        <v>-116403.31</v>
      </c>
    </row>
    <row r="5" spans="1:27" hidden="1" x14ac:dyDescent="0.25">
      <c r="A5" s="164">
        <v>43523</v>
      </c>
      <c r="B5" s="162" t="s">
        <v>96</v>
      </c>
      <c r="C5" s="163">
        <v>104447.2</v>
      </c>
      <c r="D5" s="163">
        <v>0</v>
      </c>
      <c r="E5" s="163">
        <f t="shared" ref="E5:E68" si="0">E4+C5-D5</f>
        <v>-11956.11</v>
      </c>
    </row>
    <row r="6" spans="1:27" hidden="1" x14ac:dyDescent="0.25">
      <c r="A6" s="164">
        <v>43531</v>
      </c>
      <c r="B6" s="162" t="s">
        <v>97</v>
      </c>
      <c r="C6" s="163">
        <v>41527</v>
      </c>
      <c r="D6" s="163">
        <v>0</v>
      </c>
      <c r="E6" s="163">
        <f t="shared" si="0"/>
        <v>29570.89</v>
      </c>
      <c r="G6">
        <v>2019</v>
      </c>
    </row>
    <row r="7" spans="1:27" hidden="1" x14ac:dyDescent="0.25">
      <c r="A7" s="164">
        <v>43546</v>
      </c>
      <c r="B7" s="162" t="s">
        <v>98</v>
      </c>
      <c r="C7" s="163">
        <v>196431.4</v>
      </c>
      <c r="D7" s="163">
        <v>0</v>
      </c>
      <c r="E7" s="163">
        <f t="shared" si="0"/>
        <v>226002.28999999998</v>
      </c>
      <c r="G7" s="14">
        <f>SUM(D4:D22)</f>
        <v>570000</v>
      </c>
    </row>
    <row r="8" spans="1:27" hidden="1" x14ac:dyDescent="0.25">
      <c r="A8" s="164">
        <v>43553</v>
      </c>
      <c r="B8" s="162" t="s">
        <v>100</v>
      </c>
      <c r="C8" s="163">
        <v>0</v>
      </c>
      <c r="D8" s="163">
        <v>50000</v>
      </c>
      <c r="E8" s="163">
        <f t="shared" si="0"/>
        <v>176002.28999999998</v>
      </c>
    </row>
    <row r="9" spans="1:27" hidden="1" x14ac:dyDescent="0.25">
      <c r="A9" s="164">
        <v>43558</v>
      </c>
      <c r="B9" s="162" t="s">
        <v>99</v>
      </c>
      <c r="C9" s="163">
        <v>65340</v>
      </c>
      <c r="D9" s="163">
        <v>0</v>
      </c>
      <c r="E9" s="163">
        <f t="shared" si="0"/>
        <v>241342.28999999998</v>
      </c>
    </row>
    <row r="10" spans="1:27" hidden="1" x14ac:dyDescent="0.25">
      <c r="A10" s="164">
        <v>43572</v>
      </c>
      <c r="B10" s="162" t="s">
        <v>100</v>
      </c>
      <c r="C10" s="163">
        <v>0</v>
      </c>
      <c r="D10" s="163">
        <v>30000</v>
      </c>
      <c r="E10" s="163">
        <f t="shared" si="0"/>
        <v>211342.28999999998</v>
      </c>
    </row>
    <row r="11" spans="1:27" hidden="1" x14ac:dyDescent="0.25">
      <c r="A11" s="164">
        <v>43592</v>
      </c>
      <c r="B11" s="162" t="s">
        <v>100</v>
      </c>
      <c r="C11" s="163">
        <v>0</v>
      </c>
      <c r="D11" s="163">
        <v>35000</v>
      </c>
      <c r="E11" s="163">
        <f t="shared" si="0"/>
        <v>176342.28999999998</v>
      </c>
    </row>
    <row r="12" spans="1:27" hidden="1" x14ac:dyDescent="0.25">
      <c r="A12" s="164">
        <v>43608</v>
      </c>
      <c r="B12" s="162" t="s">
        <v>100</v>
      </c>
      <c r="C12" s="163">
        <v>0</v>
      </c>
      <c r="D12" s="163">
        <v>35000</v>
      </c>
      <c r="E12" s="163">
        <f t="shared" si="0"/>
        <v>141342.28999999998</v>
      </c>
    </row>
    <row r="13" spans="1:27" hidden="1" x14ac:dyDescent="0.25">
      <c r="A13" s="164">
        <v>43614</v>
      </c>
      <c r="B13" s="162" t="s">
        <v>101</v>
      </c>
      <c r="C13" s="163">
        <v>41914.400000000001</v>
      </c>
      <c r="D13" s="163">
        <v>0</v>
      </c>
      <c r="E13" s="163">
        <f t="shared" si="0"/>
        <v>183256.68999999997</v>
      </c>
    </row>
    <row r="14" spans="1:27" hidden="1" x14ac:dyDescent="0.25">
      <c r="A14" s="164">
        <v>43620</v>
      </c>
      <c r="B14" s="162" t="s">
        <v>100</v>
      </c>
      <c r="C14" s="163">
        <v>0</v>
      </c>
      <c r="D14" s="163">
        <v>45000</v>
      </c>
      <c r="E14" s="163">
        <f t="shared" si="0"/>
        <v>138256.68999999997</v>
      </c>
    </row>
    <row r="15" spans="1:27" hidden="1" x14ac:dyDescent="0.25">
      <c r="A15" s="164">
        <v>43629</v>
      </c>
      <c r="B15" s="162" t="s">
        <v>100</v>
      </c>
      <c r="C15" s="163">
        <v>0</v>
      </c>
      <c r="D15" s="163">
        <v>35000</v>
      </c>
      <c r="E15" s="163">
        <f t="shared" si="0"/>
        <v>103256.68999999997</v>
      </c>
    </row>
    <row r="16" spans="1:27" hidden="1" x14ac:dyDescent="0.25">
      <c r="A16" s="164">
        <v>43684</v>
      </c>
      <c r="B16" s="162" t="s">
        <v>100</v>
      </c>
      <c r="C16" s="163">
        <v>0</v>
      </c>
      <c r="D16" s="163">
        <v>40000</v>
      </c>
      <c r="E16" s="163">
        <f t="shared" si="0"/>
        <v>63256.689999999973</v>
      </c>
    </row>
    <row r="17" spans="1:6" hidden="1" x14ac:dyDescent="0.25">
      <c r="A17" s="164">
        <v>43699</v>
      </c>
      <c r="B17" s="162" t="s">
        <v>102</v>
      </c>
      <c r="C17" s="163">
        <v>110896</v>
      </c>
      <c r="D17" s="163">
        <v>0</v>
      </c>
      <c r="E17" s="163">
        <f t="shared" si="0"/>
        <v>174152.68999999997</v>
      </c>
    </row>
    <row r="18" spans="1:6" hidden="1" x14ac:dyDescent="0.25">
      <c r="A18" s="164">
        <v>43725</v>
      </c>
      <c r="B18" s="162" t="s">
        <v>100</v>
      </c>
      <c r="C18" s="163">
        <v>0</v>
      </c>
      <c r="D18" s="163">
        <v>50000</v>
      </c>
      <c r="E18" s="163">
        <f t="shared" si="0"/>
        <v>124152.68999999997</v>
      </c>
    </row>
    <row r="19" spans="1:6" hidden="1" x14ac:dyDescent="0.25">
      <c r="A19" s="164">
        <v>43735</v>
      </c>
      <c r="B19" s="162" t="s">
        <v>103</v>
      </c>
      <c r="C19" s="163">
        <v>127957.5</v>
      </c>
      <c r="D19" s="163">
        <v>0</v>
      </c>
      <c r="E19" s="163">
        <f t="shared" si="0"/>
        <v>252110.18999999997</v>
      </c>
    </row>
    <row r="20" spans="1:6" hidden="1" x14ac:dyDescent="0.25">
      <c r="A20" s="164">
        <v>43746</v>
      </c>
      <c r="B20" s="162" t="s">
        <v>100</v>
      </c>
      <c r="C20" s="163">
        <v>0</v>
      </c>
      <c r="D20" s="163">
        <v>50000</v>
      </c>
      <c r="E20" s="163">
        <f t="shared" si="0"/>
        <v>202110.18999999997</v>
      </c>
    </row>
    <row r="21" spans="1:6" hidden="1" x14ac:dyDescent="0.25">
      <c r="A21" s="164">
        <v>43768</v>
      </c>
      <c r="B21" s="162" t="s">
        <v>100</v>
      </c>
      <c r="C21" s="163">
        <v>0</v>
      </c>
      <c r="D21" s="163">
        <v>50000</v>
      </c>
      <c r="E21" s="163">
        <f t="shared" si="0"/>
        <v>152110.18999999997</v>
      </c>
    </row>
    <row r="22" spans="1:6" hidden="1" x14ac:dyDescent="0.25">
      <c r="A22" s="164">
        <v>43798</v>
      </c>
      <c r="B22" s="162" t="s">
        <v>57</v>
      </c>
      <c r="C22" s="163">
        <v>0</v>
      </c>
      <c r="D22" s="163">
        <v>150000</v>
      </c>
      <c r="E22" s="163">
        <f t="shared" si="0"/>
        <v>2110.1899999999732</v>
      </c>
    </row>
    <row r="23" spans="1:6" hidden="1" x14ac:dyDescent="0.25">
      <c r="A23" s="164">
        <v>43798</v>
      </c>
      <c r="B23" s="162" t="s">
        <v>104</v>
      </c>
      <c r="C23" s="163">
        <v>0</v>
      </c>
      <c r="D23" s="163">
        <v>501533.09</v>
      </c>
      <c r="E23" s="163">
        <f t="shared" si="0"/>
        <v>-499422.9</v>
      </c>
    </row>
    <row r="24" spans="1:6" hidden="1" x14ac:dyDescent="0.25">
      <c r="A24" s="164">
        <v>43811</v>
      </c>
      <c r="B24" s="162" t="s">
        <v>172</v>
      </c>
      <c r="C24" s="163">
        <v>15000</v>
      </c>
      <c r="D24" s="165">
        <v>0</v>
      </c>
      <c r="E24" s="163">
        <f>E23+C24-D24</f>
        <v>-484422.9</v>
      </c>
      <c r="F24" s="14"/>
    </row>
    <row r="25" spans="1:6" hidden="1" x14ac:dyDescent="0.25">
      <c r="A25" s="164">
        <v>43813</v>
      </c>
      <c r="B25" s="162" t="s">
        <v>254</v>
      </c>
      <c r="C25" s="163">
        <v>55684.2</v>
      </c>
      <c r="D25" s="163">
        <v>0</v>
      </c>
      <c r="E25" s="163">
        <f t="shared" si="0"/>
        <v>-428738.7</v>
      </c>
    </row>
    <row r="26" spans="1:6" hidden="1" x14ac:dyDescent="0.25">
      <c r="A26" s="164">
        <v>43844</v>
      </c>
      <c r="B26" s="162" t="s">
        <v>259</v>
      </c>
      <c r="C26" s="163">
        <v>97090.4</v>
      </c>
      <c r="D26" s="163">
        <v>0</v>
      </c>
      <c r="E26" s="163">
        <f t="shared" si="0"/>
        <v>-331648.30000000005</v>
      </c>
    </row>
    <row r="27" spans="1:6" hidden="1" x14ac:dyDescent="0.25">
      <c r="A27" s="164">
        <v>43858</v>
      </c>
      <c r="B27" s="162" t="s">
        <v>289</v>
      </c>
      <c r="C27" s="163">
        <v>25000</v>
      </c>
      <c r="D27" s="163">
        <v>0</v>
      </c>
      <c r="E27" s="163">
        <f t="shared" si="0"/>
        <v>-306648.30000000005</v>
      </c>
    </row>
    <row r="28" spans="1:6" hidden="1" x14ac:dyDescent="0.25">
      <c r="A28" s="164">
        <v>43857</v>
      </c>
      <c r="B28" s="162" t="s">
        <v>290</v>
      </c>
      <c r="C28" s="163">
        <v>92565</v>
      </c>
      <c r="D28" s="163">
        <v>0</v>
      </c>
      <c r="E28" s="163">
        <f t="shared" si="0"/>
        <v>-214083.30000000005</v>
      </c>
    </row>
    <row r="29" spans="1:6" hidden="1" x14ac:dyDescent="0.25">
      <c r="A29" s="164">
        <v>43868</v>
      </c>
      <c r="B29" s="162" t="s">
        <v>317</v>
      </c>
      <c r="C29" s="163">
        <v>157771.9</v>
      </c>
      <c r="D29" s="163">
        <v>0</v>
      </c>
      <c r="E29" s="163">
        <f t="shared" si="0"/>
        <v>-56311.400000000052</v>
      </c>
    </row>
    <row r="30" spans="1:6" hidden="1" x14ac:dyDescent="0.25">
      <c r="A30" s="164">
        <v>43868</v>
      </c>
      <c r="B30" s="162" t="s">
        <v>318</v>
      </c>
      <c r="C30" s="163">
        <v>16322.29</v>
      </c>
      <c r="D30" s="163">
        <v>0</v>
      </c>
      <c r="E30" s="163">
        <f t="shared" si="0"/>
        <v>-39989.110000000052</v>
      </c>
    </row>
    <row r="31" spans="1:6" hidden="1" x14ac:dyDescent="0.25">
      <c r="A31" s="164">
        <v>43872</v>
      </c>
      <c r="B31" s="162" t="s">
        <v>346</v>
      </c>
      <c r="C31" s="163">
        <v>92565</v>
      </c>
      <c r="D31" s="163">
        <v>0</v>
      </c>
      <c r="E31" s="163">
        <f t="shared" si="0"/>
        <v>52575.889999999948</v>
      </c>
    </row>
    <row r="32" spans="1:6" hidden="1" x14ac:dyDescent="0.25">
      <c r="A32" s="164">
        <v>43878</v>
      </c>
      <c r="B32" s="162" t="s">
        <v>505</v>
      </c>
      <c r="C32" s="163">
        <v>0</v>
      </c>
      <c r="D32" s="163">
        <v>501444.09</v>
      </c>
      <c r="E32" s="163">
        <f t="shared" si="0"/>
        <v>-448868.20000000007</v>
      </c>
    </row>
    <row r="33" spans="1:27" hidden="1" x14ac:dyDescent="0.25">
      <c r="A33" s="164">
        <v>43892</v>
      </c>
      <c r="B33" s="162" t="s">
        <v>527</v>
      </c>
      <c r="C33" s="163">
        <v>87770</v>
      </c>
      <c r="D33" s="163">
        <v>0</v>
      </c>
      <c r="E33" s="163">
        <f t="shared" si="0"/>
        <v>-361098.20000000007</v>
      </c>
    </row>
    <row r="34" spans="1:27" hidden="1" x14ac:dyDescent="0.25">
      <c r="A34" s="164">
        <v>43900</v>
      </c>
      <c r="B34" s="162" t="s">
        <v>578</v>
      </c>
      <c r="C34" s="163">
        <v>83200</v>
      </c>
      <c r="D34" s="163">
        <v>0</v>
      </c>
      <c r="E34" s="163">
        <f t="shared" si="0"/>
        <v>-277898.20000000007</v>
      </c>
    </row>
    <row r="35" spans="1:27" hidden="1" x14ac:dyDescent="0.25">
      <c r="A35" s="164">
        <v>43906</v>
      </c>
      <c r="B35" s="162" t="s">
        <v>585</v>
      </c>
      <c r="C35" s="163">
        <v>88400</v>
      </c>
      <c r="D35" s="163">
        <v>0</v>
      </c>
      <c r="E35" s="163">
        <f t="shared" si="0"/>
        <v>-189498.20000000007</v>
      </c>
    </row>
    <row r="36" spans="1:27" hidden="1" x14ac:dyDescent="0.25">
      <c r="A36" s="164">
        <v>43951</v>
      </c>
      <c r="B36" s="162" t="s">
        <v>603</v>
      </c>
      <c r="C36" s="163">
        <v>263872.7</v>
      </c>
      <c r="D36" s="163">
        <v>0</v>
      </c>
      <c r="E36" s="163">
        <f t="shared" si="0"/>
        <v>74374.499999999942</v>
      </c>
    </row>
    <row r="37" spans="1:27" hidden="1" x14ac:dyDescent="0.25">
      <c r="A37" s="164">
        <v>43971</v>
      </c>
      <c r="B37" s="162" t="s">
        <v>659</v>
      </c>
      <c r="C37" s="163">
        <v>59208.2</v>
      </c>
      <c r="D37" s="163">
        <v>0</v>
      </c>
      <c r="E37" s="163">
        <f t="shared" si="0"/>
        <v>133582.69999999995</v>
      </c>
    </row>
    <row r="38" spans="1:27" hidden="1" x14ac:dyDescent="0.25">
      <c r="A38" s="164">
        <v>43972</v>
      </c>
      <c r="B38" s="162" t="s">
        <v>679</v>
      </c>
      <c r="C38" s="163">
        <v>217854</v>
      </c>
      <c r="D38" s="163">
        <v>0</v>
      </c>
      <c r="E38" s="163">
        <f t="shared" si="0"/>
        <v>351436.69999999995</v>
      </c>
    </row>
    <row r="39" spans="1:27" hidden="1" x14ac:dyDescent="0.25">
      <c r="A39" s="164">
        <v>43991</v>
      </c>
      <c r="B39" s="162" t="s">
        <v>771</v>
      </c>
      <c r="C39" s="163">
        <v>263790</v>
      </c>
      <c r="D39" s="163">
        <v>0</v>
      </c>
      <c r="E39" s="163">
        <f t="shared" si="0"/>
        <v>615226.69999999995</v>
      </c>
    </row>
    <row r="40" spans="1:27" hidden="1" x14ac:dyDescent="0.25">
      <c r="A40" s="164">
        <v>43998</v>
      </c>
      <c r="B40" s="162" t="s">
        <v>818</v>
      </c>
      <c r="C40" s="163">
        <v>0</v>
      </c>
      <c r="D40" s="163">
        <v>80000</v>
      </c>
      <c r="E40" s="163">
        <f t="shared" si="0"/>
        <v>535226.69999999995</v>
      </c>
    </row>
    <row r="41" spans="1:27" hidden="1" x14ac:dyDescent="0.25">
      <c r="A41" s="164">
        <v>44013</v>
      </c>
      <c r="B41" s="162" t="s">
        <v>877</v>
      </c>
      <c r="C41" s="163">
        <v>0</v>
      </c>
      <c r="D41" s="163">
        <v>60000</v>
      </c>
      <c r="E41" s="163">
        <f t="shared" si="0"/>
        <v>475226.69999999995</v>
      </c>
    </row>
    <row r="42" spans="1:27" hidden="1" x14ac:dyDescent="0.25">
      <c r="A42" s="164">
        <v>44015</v>
      </c>
      <c r="B42" s="162" t="s">
        <v>896</v>
      </c>
      <c r="C42" s="163">
        <v>73447.100000000006</v>
      </c>
      <c r="D42" s="163">
        <v>0</v>
      </c>
      <c r="E42" s="163">
        <f t="shared" si="0"/>
        <v>548673.79999999993</v>
      </c>
    </row>
    <row r="43" spans="1:27" hidden="1" x14ac:dyDescent="0.25">
      <c r="A43" s="164">
        <v>44006</v>
      </c>
      <c r="B43" s="162" t="s">
        <v>948</v>
      </c>
      <c r="C43" s="163">
        <v>0</v>
      </c>
      <c r="D43" s="163">
        <v>43950</v>
      </c>
      <c r="E43" s="163">
        <f t="shared" si="0"/>
        <v>504723.79999999993</v>
      </c>
    </row>
    <row r="44" spans="1:27" x14ac:dyDescent="0.25">
      <c r="A44" s="164">
        <v>44035</v>
      </c>
      <c r="B44" s="162" t="s">
        <v>100</v>
      </c>
      <c r="C44" s="163">
        <v>0</v>
      </c>
      <c r="D44" s="163">
        <v>60000</v>
      </c>
      <c r="E44" s="163">
        <f t="shared" si="0"/>
        <v>444723.79999999993</v>
      </c>
      <c r="S44" s="39">
        <v>44239</v>
      </c>
      <c r="T44">
        <v>-172</v>
      </c>
      <c r="U44">
        <v>-26</v>
      </c>
      <c r="V44">
        <v>-65</v>
      </c>
      <c r="W44">
        <v>0</v>
      </c>
      <c r="X44">
        <v>-7</v>
      </c>
      <c r="Y44">
        <v>-6</v>
      </c>
      <c r="Z44">
        <v>0</v>
      </c>
    </row>
    <row r="45" spans="1:27" x14ac:dyDescent="0.25">
      <c r="A45" s="164">
        <v>44034</v>
      </c>
      <c r="B45" s="162" t="s">
        <v>987</v>
      </c>
      <c r="C45" s="163">
        <v>0</v>
      </c>
      <c r="D45" s="163">
        <v>714027.61</v>
      </c>
      <c r="E45" s="163">
        <f t="shared" si="0"/>
        <v>-269303.81000000006</v>
      </c>
      <c r="S45" s="39">
        <v>44235</v>
      </c>
      <c r="T45">
        <v>0</v>
      </c>
      <c r="U45">
        <v>52</v>
      </c>
      <c r="V45">
        <v>0</v>
      </c>
      <c r="W45">
        <v>149</v>
      </c>
      <c r="X45">
        <v>0</v>
      </c>
      <c r="Y45">
        <v>0</v>
      </c>
      <c r="Z45">
        <v>48</v>
      </c>
    </row>
    <row r="46" spans="1:27" x14ac:dyDescent="0.25">
      <c r="A46" s="164">
        <v>44034</v>
      </c>
      <c r="B46" s="162" t="s">
        <v>989</v>
      </c>
      <c r="C46" s="163">
        <v>0</v>
      </c>
      <c r="D46" s="163">
        <v>11820</v>
      </c>
      <c r="E46" s="163">
        <f t="shared" si="0"/>
        <v>-281123.81000000006</v>
      </c>
      <c r="I46">
        <v>16</v>
      </c>
      <c r="S46" s="39">
        <v>44223</v>
      </c>
      <c r="T46">
        <v>106</v>
      </c>
      <c r="U46">
        <v>0</v>
      </c>
      <c r="V46">
        <v>182</v>
      </c>
      <c r="W46">
        <v>0</v>
      </c>
      <c r="X46">
        <v>0</v>
      </c>
      <c r="Y46">
        <v>0</v>
      </c>
      <c r="Z46">
        <v>0</v>
      </c>
      <c r="AA46">
        <f>+SUM(T46:Z47)</f>
        <v>674</v>
      </c>
    </row>
    <row r="47" spans="1:27" x14ac:dyDescent="0.25">
      <c r="A47" s="164">
        <v>44064</v>
      </c>
      <c r="B47" s="162" t="s">
        <v>1069</v>
      </c>
      <c r="C47" s="163">
        <v>176757</v>
      </c>
      <c r="D47" s="163">
        <v>0</v>
      </c>
      <c r="E47" s="163">
        <f t="shared" si="0"/>
        <v>-104366.81000000006</v>
      </c>
      <c r="I47">
        <v>20</v>
      </c>
      <c r="S47" s="39">
        <v>44204</v>
      </c>
      <c r="T47">
        <v>386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7" x14ac:dyDescent="0.25">
      <c r="A48" s="164">
        <v>44084</v>
      </c>
      <c r="B48" s="162" t="s">
        <v>1127</v>
      </c>
      <c r="C48" s="163">
        <v>136873.79999999999</v>
      </c>
      <c r="D48" s="163">
        <v>0</v>
      </c>
      <c r="E48" s="163">
        <f t="shared" si="0"/>
        <v>32506.989999999932</v>
      </c>
      <c r="I48">
        <v>21</v>
      </c>
      <c r="S48" s="39">
        <v>44188</v>
      </c>
      <c r="T48">
        <v>0</v>
      </c>
      <c r="U48">
        <v>153</v>
      </c>
      <c r="V48">
        <v>0</v>
      </c>
      <c r="W48">
        <v>0</v>
      </c>
      <c r="X48">
        <v>0</v>
      </c>
      <c r="Y48">
        <v>0</v>
      </c>
      <c r="Z48">
        <v>0</v>
      </c>
      <c r="AA48">
        <f>+SUM(T48:Z48)</f>
        <v>153</v>
      </c>
    </row>
    <row r="49" spans="1:27" x14ac:dyDescent="0.25">
      <c r="A49" s="164">
        <v>44098</v>
      </c>
      <c r="B49" s="162" t="s">
        <v>1189</v>
      </c>
      <c r="C49" s="163">
        <v>0</v>
      </c>
      <c r="D49" s="163">
        <v>4200</v>
      </c>
      <c r="E49" s="163">
        <f t="shared" si="0"/>
        <v>28306.989999999932</v>
      </c>
      <c r="I49">
        <v>21</v>
      </c>
      <c r="S49" s="39">
        <v>44155</v>
      </c>
      <c r="T49">
        <v>0</v>
      </c>
      <c r="U49">
        <v>0</v>
      </c>
      <c r="V49">
        <v>0</v>
      </c>
      <c r="W49">
        <v>0</v>
      </c>
      <c r="X49">
        <v>1</v>
      </c>
      <c r="Y49">
        <v>63</v>
      </c>
      <c r="Z49">
        <v>0</v>
      </c>
      <c r="AA49">
        <f>+SUM(T49:Z50)</f>
        <v>272</v>
      </c>
    </row>
    <row r="50" spans="1:27" x14ac:dyDescent="0.25">
      <c r="A50" s="164">
        <v>44096</v>
      </c>
      <c r="B50" s="162" t="s">
        <v>1190</v>
      </c>
      <c r="C50" s="163">
        <v>0</v>
      </c>
      <c r="D50" s="163">
        <v>736199.91</v>
      </c>
      <c r="E50" s="163">
        <f t="shared" si="0"/>
        <v>-707892.92000000016</v>
      </c>
      <c r="I50">
        <v>10</v>
      </c>
      <c r="S50" s="39">
        <v>44155</v>
      </c>
      <c r="T50">
        <v>0</v>
      </c>
      <c r="U50">
        <v>0</v>
      </c>
      <c r="V50">
        <v>0</v>
      </c>
      <c r="W50">
        <v>0</v>
      </c>
      <c r="X50">
        <v>103</v>
      </c>
      <c r="Y50">
        <v>105</v>
      </c>
      <c r="Z50">
        <v>0</v>
      </c>
    </row>
    <row r="51" spans="1:27" x14ac:dyDescent="0.25">
      <c r="A51" s="164">
        <v>44113</v>
      </c>
      <c r="B51" s="162" t="s">
        <v>1228</v>
      </c>
      <c r="C51" s="163">
        <v>171360</v>
      </c>
      <c r="D51" s="163">
        <v>0</v>
      </c>
      <c r="E51" s="163">
        <f t="shared" si="0"/>
        <v>-536532.92000000016</v>
      </c>
      <c r="I51">
        <v>9</v>
      </c>
      <c r="S51" s="39">
        <v>44132</v>
      </c>
      <c r="T51">
        <v>0</v>
      </c>
      <c r="U51">
        <v>0</v>
      </c>
      <c r="V51">
        <v>0</v>
      </c>
      <c r="W51">
        <v>0</v>
      </c>
      <c r="X51">
        <v>-5</v>
      </c>
      <c r="Y51">
        <v>0</v>
      </c>
      <c r="Z51">
        <v>0</v>
      </c>
      <c r="AA51">
        <f>+SUM(T51:Z54)</f>
        <v>486</v>
      </c>
    </row>
    <row r="52" spans="1:27" x14ac:dyDescent="0.25">
      <c r="A52" s="164">
        <v>44119</v>
      </c>
      <c r="B52" s="162" t="s">
        <v>1231</v>
      </c>
      <c r="C52" s="163">
        <v>114240</v>
      </c>
      <c r="D52" s="163">
        <v>0</v>
      </c>
      <c r="E52" s="163">
        <f t="shared" si="0"/>
        <v>-422292.92000000016</v>
      </c>
      <c r="I52">
        <v>21</v>
      </c>
      <c r="S52" s="39">
        <v>44123</v>
      </c>
      <c r="T52">
        <v>0</v>
      </c>
      <c r="U52">
        <v>0</v>
      </c>
      <c r="V52">
        <v>0</v>
      </c>
      <c r="W52">
        <v>0</v>
      </c>
      <c r="X52">
        <v>0</v>
      </c>
      <c r="Y52">
        <v>193</v>
      </c>
      <c r="Z52">
        <v>0</v>
      </c>
    </row>
    <row r="53" spans="1:27" x14ac:dyDescent="0.25">
      <c r="A53" s="164">
        <v>44118</v>
      </c>
      <c r="B53" s="162" t="s">
        <v>1246</v>
      </c>
      <c r="C53" s="163">
        <v>47000</v>
      </c>
      <c r="D53" s="163">
        <v>0</v>
      </c>
      <c r="E53" s="163">
        <f t="shared" si="0"/>
        <v>-375292.92000000016</v>
      </c>
      <c r="I53">
        <f>5+12</f>
        <v>17</v>
      </c>
      <c r="S53" s="39">
        <v>44119</v>
      </c>
      <c r="T53">
        <v>0</v>
      </c>
      <c r="U53">
        <v>0</v>
      </c>
      <c r="V53">
        <v>0</v>
      </c>
      <c r="W53">
        <v>0</v>
      </c>
      <c r="X53">
        <v>136</v>
      </c>
      <c r="Y53">
        <v>0</v>
      </c>
      <c r="Z53">
        <v>0</v>
      </c>
    </row>
    <row r="54" spans="1:27" x14ac:dyDescent="0.25">
      <c r="A54" s="164">
        <v>44123</v>
      </c>
      <c r="B54" s="162" t="s">
        <v>1247</v>
      </c>
      <c r="C54" s="163">
        <v>215040</v>
      </c>
      <c r="D54" s="163">
        <v>0</v>
      </c>
      <c r="E54" s="163">
        <f t="shared" si="0"/>
        <v>-160252.92000000016</v>
      </c>
      <c r="I54">
        <f>SUM(I46:I53)</f>
        <v>135</v>
      </c>
      <c r="J54">
        <v>840</v>
      </c>
      <c r="K54" s="15">
        <f>J54*I54</f>
        <v>113400</v>
      </c>
      <c r="S54" s="39">
        <v>44113</v>
      </c>
      <c r="T54">
        <v>0</v>
      </c>
      <c r="U54">
        <v>0</v>
      </c>
      <c r="V54">
        <v>0</v>
      </c>
      <c r="W54">
        <v>0</v>
      </c>
      <c r="X54">
        <v>162</v>
      </c>
      <c r="Y54">
        <v>0</v>
      </c>
      <c r="Z54">
        <v>0</v>
      </c>
    </row>
    <row r="55" spans="1:27" x14ac:dyDescent="0.25">
      <c r="A55" s="164">
        <v>44138</v>
      </c>
      <c r="B55" s="162" t="s">
        <v>1271</v>
      </c>
      <c r="C55" s="163">
        <v>0</v>
      </c>
      <c r="D55" s="163">
        <v>799447.37</v>
      </c>
      <c r="E55" s="163">
        <f t="shared" si="0"/>
        <v>-959700.29000000015</v>
      </c>
      <c r="K55">
        <v>23473.8</v>
      </c>
      <c r="S55" s="39">
        <v>44084</v>
      </c>
      <c r="T55">
        <v>0</v>
      </c>
      <c r="U55">
        <v>0</v>
      </c>
      <c r="V55">
        <v>0</v>
      </c>
      <c r="W55">
        <v>0</v>
      </c>
      <c r="X55">
        <v>135</v>
      </c>
      <c r="Y55">
        <v>0</v>
      </c>
      <c r="Z55">
        <v>0</v>
      </c>
      <c r="AA55">
        <f>+SUM(X55)</f>
        <v>135</v>
      </c>
    </row>
    <row r="56" spans="1:27" x14ac:dyDescent="0.25">
      <c r="A56" s="164">
        <v>44138</v>
      </c>
      <c r="B56" s="162" t="s">
        <v>1272</v>
      </c>
      <c r="C56" s="163">
        <v>0</v>
      </c>
      <c r="D56" s="163">
        <v>4200</v>
      </c>
      <c r="E56" s="163">
        <f t="shared" si="0"/>
        <v>-963900.29000000015</v>
      </c>
      <c r="G56">
        <f>11+29+23</f>
        <v>63</v>
      </c>
      <c r="H56">
        <v>840</v>
      </c>
      <c r="I56">
        <f>G56*H56</f>
        <v>52920</v>
      </c>
      <c r="K56" s="14">
        <f>K54+K55</f>
        <v>136873.79999999999</v>
      </c>
      <c r="S56" t="s">
        <v>93</v>
      </c>
      <c r="T56">
        <f>+SUM(T2:T55)</f>
        <v>534</v>
      </c>
      <c r="U56">
        <f t="shared" ref="U56:Z56" si="1">+SUM(U2:U55)</f>
        <v>206</v>
      </c>
      <c r="V56">
        <f t="shared" si="1"/>
        <v>182</v>
      </c>
      <c r="W56">
        <f t="shared" si="1"/>
        <v>198</v>
      </c>
      <c r="X56">
        <f t="shared" si="1"/>
        <v>532</v>
      </c>
      <c r="Y56">
        <f t="shared" si="1"/>
        <v>361</v>
      </c>
      <c r="Z56">
        <f t="shared" si="1"/>
        <v>48</v>
      </c>
    </row>
    <row r="57" spans="1:27" x14ac:dyDescent="0.25">
      <c r="A57" s="164">
        <v>44131</v>
      </c>
      <c r="B57" s="162" t="s">
        <v>1310</v>
      </c>
      <c r="C57" s="163">
        <v>20000</v>
      </c>
      <c r="D57" s="163">
        <v>0</v>
      </c>
      <c r="E57" s="163">
        <f t="shared" si="0"/>
        <v>-943900.29000000015</v>
      </c>
      <c r="G57">
        <v>1</v>
      </c>
      <c r="H57">
        <v>840</v>
      </c>
      <c r="I57">
        <f>G57*H57</f>
        <v>840</v>
      </c>
    </row>
    <row r="58" spans="1:27" x14ac:dyDescent="0.25">
      <c r="A58" s="164">
        <v>44155</v>
      </c>
      <c r="B58" s="162" t="s">
        <v>1311</v>
      </c>
      <c r="C58" s="163">
        <v>190243.20000000001</v>
      </c>
      <c r="D58" s="163">
        <v>0</v>
      </c>
      <c r="E58" s="163">
        <f>E57+C58-D58</f>
        <v>-753657.09000000008</v>
      </c>
      <c r="I58">
        <f>+I57+I56</f>
        <v>53760</v>
      </c>
      <c r="S58" t="s">
        <v>1458</v>
      </c>
      <c r="T58">
        <v>540</v>
      </c>
      <c r="U58">
        <v>175</v>
      </c>
      <c r="V58">
        <v>150</v>
      </c>
      <c r="W58">
        <v>360</v>
      </c>
      <c r="X58">
        <v>450</v>
      </c>
      <c r="Y58">
        <v>360</v>
      </c>
      <c r="Z58">
        <v>440</v>
      </c>
    </row>
    <row r="59" spans="1:27" x14ac:dyDescent="0.25">
      <c r="A59" s="164">
        <v>44155</v>
      </c>
      <c r="B59" s="162" t="s">
        <v>1312</v>
      </c>
      <c r="C59" s="163">
        <v>0</v>
      </c>
      <c r="D59" s="163">
        <v>52920</v>
      </c>
      <c r="E59" s="163">
        <f t="shared" si="0"/>
        <v>-806577.09000000008</v>
      </c>
      <c r="I59">
        <v>4586.3999999999996</v>
      </c>
      <c r="S59" t="s">
        <v>692</v>
      </c>
      <c r="T59">
        <f>+T56-T58</f>
        <v>-6</v>
      </c>
      <c r="U59">
        <f t="shared" ref="U59:Z59" si="2">+U56-U58</f>
        <v>31</v>
      </c>
      <c r="V59">
        <f t="shared" si="2"/>
        <v>32</v>
      </c>
      <c r="W59">
        <f t="shared" si="2"/>
        <v>-162</v>
      </c>
      <c r="X59">
        <f t="shared" si="2"/>
        <v>82</v>
      </c>
      <c r="Y59">
        <f t="shared" si="2"/>
        <v>1</v>
      </c>
      <c r="Z59">
        <f t="shared" si="2"/>
        <v>-392</v>
      </c>
    </row>
    <row r="60" spans="1:27" x14ac:dyDescent="0.25">
      <c r="A60" s="164">
        <v>44159</v>
      </c>
      <c r="B60" s="162" t="s">
        <v>1315</v>
      </c>
      <c r="C60" s="163">
        <v>58346.400000000001</v>
      </c>
      <c r="D60" s="163">
        <v>0</v>
      </c>
      <c r="E60" s="163">
        <f t="shared" si="0"/>
        <v>-748230.69000000006</v>
      </c>
      <c r="G60">
        <f>64*0.4</f>
        <v>25.6</v>
      </c>
      <c r="I60">
        <f>+I59+I58</f>
        <v>58346.400000000001</v>
      </c>
      <c r="U60" s="114" t="s">
        <v>1459</v>
      </c>
      <c r="V60" s="114" t="s">
        <v>1460</v>
      </c>
    </row>
    <row r="61" spans="1:27" x14ac:dyDescent="0.25">
      <c r="A61" s="164">
        <v>44188</v>
      </c>
      <c r="B61" s="162" t="s">
        <v>1354</v>
      </c>
      <c r="C61" s="163">
        <v>233392.5</v>
      </c>
      <c r="D61" s="163">
        <v>0</v>
      </c>
      <c r="E61" s="163">
        <f t="shared" si="0"/>
        <v>-514838.19000000006</v>
      </c>
      <c r="T61" s="40">
        <f>+T56/T58</f>
        <v>0.98888888888888893</v>
      </c>
      <c r="U61" s="40">
        <f t="shared" ref="U61:Z61" si="3">+U56/U58</f>
        <v>1.177142857142857</v>
      </c>
      <c r="V61" s="40">
        <f t="shared" si="3"/>
        <v>1.2133333333333334</v>
      </c>
      <c r="W61" s="40">
        <f t="shared" si="3"/>
        <v>0.55000000000000004</v>
      </c>
      <c r="X61" s="40">
        <f t="shared" si="3"/>
        <v>1.1822222222222223</v>
      </c>
      <c r="Y61" s="40">
        <f t="shared" si="3"/>
        <v>1.0027777777777778</v>
      </c>
      <c r="Z61" s="40">
        <f t="shared" si="3"/>
        <v>0.10909090909090909</v>
      </c>
    </row>
    <row r="62" spans="1:27" x14ac:dyDescent="0.25">
      <c r="A62" s="164">
        <v>44191</v>
      </c>
      <c r="B62" s="162" t="s">
        <v>1355</v>
      </c>
      <c r="C62" s="163">
        <v>50000</v>
      </c>
      <c r="D62" s="163">
        <v>0</v>
      </c>
      <c r="E62" s="163">
        <f t="shared" si="0"/>
        <v>-464838.19000000006</v>
      </c>
      <c r="S62" s="39">
        <v>44278</v>
      </c>
      <c r="T62" s="115">
        <v>0</v>
      </c>
      <c r="U62" s="115">
        <v>0</v>
      </c>
      <c r="V62" s="115">
        <v>0</v>
      </c>
      <c r="W62" s="115">
        <v>0</v>
      </c>
      <c r="X62" s="115">
        <v>0</v>
      </c>
      <c r="Y62" s="115">
        <v>0</v>
      </c>
      <c r="Z62" s="115">
        <v>137</v>
      </c>
      <c r="AA62" s="61">
        <f>+SUM(T62:Z64)</f>
        <v>309</v>
      </c>
    </row>
    <row r="63" spans="1:27" x14ac:dyDescent="0.25">
      <c r="A63" s="164">
        <v>44204</v>
      </c>
      <c r="B63" s="162" t="s">
        <v>1357</v>
      </c>
      <c r="C63" s="163">
        <v>547104</v>
      </c>
      <c r="D63" s="163">
        <v>0</v>
      </c>
      <c r="E63" s="163">
        <f t="shared" si="0"/>
        <v>82265.809999999939</v>
      </c>
      <c r="S63" s="39">
        <v>44272</v>
      </c>
      <c r="T63">
        <v>19</v>
      </c>
      <c r="U63">
        <v>32</v>
      </c>
      <c r="V63">
        <v>0</v>
      </c>
      <c r="W63">
        <v>50</v>
      </c>
      <c r="X63">
        <v>0</v>
      </c>
      <c r="Y63">
        <v>0</v>
      </c>
      <c r="Z63">
        <v>156</v>
      </c>
    </row>
    <row r="64" spans="1:27" x14ac:dyDescent="0.25">
      <c r="A64" s="164">
        <v>44214</v>
      </c>
      <c r="B64" s="162" t="s">
        <v>1388</v>
      </c>
      <c r="C64" s="163">
        <v>0</v>
      </c>
      <c r="D64" s="163">
        <v>400417.02</v>
      </c>
      <c r="E64" s="163">
        <f t="shared" si="0"/>
        <v>-318151.21000000008</v>
      </c>
      <c r="S64" s="39">
        <v>44258</v>
      </c>
      <c r="T64">
        <v>-21</v>
      </c>
      <c r="U64">
        <v>-32</v>
      </c>
      <c r="V64">
        <v>0</v>
      </c>
      <c r="W64">
        <v>-30</v>
      </c>
      <c r="X64">
        <v>0</v>
      </c>
      <c r="Y64">
        <v>-1</v>
      </c>
      <c r="Z64">
        <v>-1</v>
      </c>
    </row>
    <row r="65" spans="1:30" x14ac:dyDescent="0.25">
      <c r="A65" s="164">
        <v>44223</v>
      </c>
      <c r="B65" s="162" t="s">
        <v>1391</v>
      </c>
      <c r="C65" s="163">
        <v>420740</v>
      </c>
      <c r="D65" s="163">
        <v>0</v>
      </c>
      <c r="E65" s="163">
        <f t="shared" si="0"/>
        <v>102588.78999999992</v>
      </c>
      <c r="S65" s="39">
        <v>44252</v>
      </c>
      <c r="T65">
        <v>0</v>
      </c>
      <c r="U65">
        <v>0</v>
      </c>
      <c r="V65">
        <v>0</v>
      </c>
      <c r="W65">
        <v>65</v>
      </c>
      <c r="X65">
        <v>0</v>
      </c>
      <c r="Y65">
        <v>0</v>
      </c>
      <c r="Z65">
        <v>118</v>
      </c>
    </row>
    <row r="66" spans="1:30" x14ac:dyDescent="0.25">
      <c r="A66" s="166">
        <v>44223</v>
      </c>
      <c r="B66" s="8" t="s">
        <v>1392</v>
      </c>
      <c r="C66" s="163">
        <v>29500</v>
      </c>
      <c r="D66" s="43">
        <v>0</v>
      </c>
      <c r="E66" s="43">
        <f t="shared" si="0"/>
        <v>132088.78999999992</v>
      </c>
      <c r="S66" t="s">
        <v>1570</v>
      </c>
      <c r="T66">
        <f>+SUM(T62:T65)+T56</f>
        <v>532</v>
      </c>
      <c r="U66">
        <f t="shared" ref="U66:Z66" si="4">+SUM(U62:U65)+U56</f>
        <v>206</v>
      </c>
      <c r="V66">
        <f t="shared" si="4"/>
        <v>182</v>
      </c>
      <c r="W66">
        <f t="shared" si="4"/>
        <v>283</v>
      </c>
      <c r="X66">
        <f t="shared" si="4"/>
        <v>532</v>
      </c>
      <c r="Y66">
        <f t="shared" si="4"/>
        <v>360</v>
      </c>
      <c r="Z66">
        <f t="shared" si="4"/>
        <v>458</v>
      </c>
    </row>
    <row r="67" spans="1:30" x14ac:dyDescent="0.25">
      <c r="A67" s="166">
        <v>44235</v>
      </c>
      <c r="B67" s="8" t="s">
        <v>1410</v>
      </c>
      <c r="C67" s="163">
        <v>409484</v>
      </c>
      <c r="D67" s="43">
        <v>0</v>
      </c>
      <c r="E67" s="43">
        <f t="shared" si="0"/>
        <v>541572.78999999992</v>
      </c>
      <c r="S67" t="s">
        <v>692</v>
      </c>
      <c r="T67">
        <f t="shared" ref="T67:Z67" si="5">+T66-T58</f>
        <v>-8</v>
      </c>
      <c r="U67">
        <f t="shared" si="5"/>
        <v>31</v>
      </c>
      <c r="V67">
        <f t="shared" si="5"/>
        <v>32</v>
      </c>
      <c r="W67">
        <f t="shared" si="5"/>
        <v>-77</v>
      </c>
      <c r="X67">
        <f t="shared" si="5"/>
        <v>82</v>
      </c>
      <c r="Y67">
        <f t="shared" si="5"/>
        <v>0</v>
      </c>
      <c r="Z67">
        <f t="shared" si="5"/>
        <v>18</v>
      </c>
    </row>
    <row r="68" spans="1:30" x14ac:dyDescent="0.25">
      <c r="A68" s="166">
        <v>44239</v>
      </c>
      <c r="B68" s="8" t="s">
        <v>1421</v>
      </c>
      <c r="C68" s="163">
        <v>0</v>
      </c>
      <c r="D68" s="43">
        <v>342860</v>
      </c>
      <c r="E68" s="43">
        <f t="shared" si="0"/>
        <v>198712.78999999992</v>
      </c>
      <c r="K68">
        <f>217-36</f>
        <v>181</v>
      </c>
      <c r="U68" s="114" t="s">
        <v>1459</v>
      </c>
      <c r="V68" s="114" t="s">
        <v>1460</v>
      </c>
    </row>
    <row r="69" spans="1:30" x14ac:dyDescent="0.25">
      <c r="A69" s="166">
        <v>44246</v>
      </c>
      <c r="B69" s="8" t="s">
        <v>1439</v>
      </c>
      <c r="C69" s="163">
        <v>478560</v>
      </c>
      <c r="D69" s="43">
        <v>0</v>
      </c>
      <c r="E69" s="43">
        <f t="shared" ref="E69:E132" si="6">E68+C69-D69</f>
        <v>677272.78999999992</v>
      </c>
      <c r="T69" s="53">
        <f t="shared" ref="T69:Z69" si="7">+T66/T58</f>
        <v>0.98518518518518516</v>
      </c>
      <c r="U69" s="53">
        <f t="shared" si="7"/>
        <v>1.177142857142857</v>
      </c>
      <c r="V69" s="53">
        <f t="shared" si="7"/>
        <v>1.2133333333333334</v>
      </c>
      <c r="W69" s="53">
        <f t="shared" si="7"/>
        <v>0.78611111111111109</v>
      </c>
      <c r="X69" s="53">
        <f t="shared" si="7"/>
        <v>1.1822222222222223</v>
      </c>
      <c r="Y69" s="53">
        <f t="shared" si="7"/>
        <v>1</v>
      </c>
      <c r="Z69" s="53">
        <f t="shared" si="7"/>
        <v>1.040909090909091</v>
      </c>
    </row>
    <row r="70" spans="1:30" x14ac:dyDescent="0.25">
      <c r="A70" s="166">
        <v>44252</v>
      </c>
      <c r="B70" s="8" t="s">
        <v>1485</v>
      </c>
      <c r="C70" s="163">
        <v>293829</v>
      </c>
      <c r="D70" s="43">
        <v>0</v>
      </c>
      <c r="E70" s="43">
        <f t="shared" si="6"/>
        <v>971101.78999999992</v>
      </c>
      <c r="J70" t="s">
        <v>1484</v>
      </c>
    </row>
    <row r="71" spans="1:30" x14ac:dyDescent="0.25">
      <c r="A71" s="166">
        <v>44257</v>
      </c>
      <c r="B71" s="8" t="s">
        <v>100</v>
      </c>
      <c r="C71" s="163">
        <v>0</v>
      </c>
      <c r="D71" s="43">
        <v>150000</v>
      </c>
      <c r="E71" s="43">
        <f t="shared" si="6"/>
        <v>821101.78999999992</v>
      </c>
      <c r="G71" t="s">
        <v>1668</v>
      </c>
      <c r="J71" t="s">
        <v>1433</v>
      </c>
      <c r="K71" t="s">
        <v>1434</v>
      </c>
      <c r="L71" t="s">
        <v>1435</v>
      </c>
      <c r="M71" t="s">
        <v>1436</v>
      </c>
      <c r="N71" t="s">
        <v>1437</v>
      </c>
      <c r="O71" t="s">
        <v>1438</v>
      </c>
      <c r="AB71">
        <v>2</v>
      </c>
      <c r="AC71">
        <v>840</v>
      </c>
      <c r="AD71">
        <f t="shared" ref="AD71:AD76" si="8">+AC71*AB71</f>
        <v>1680</v>
      </c>
    </row>
    <row r="72" spans="1:30" x14ac:dyDescent="0.25">
      <c r="A72" s="166">
        <v>44258</v>
      </c>
      <c r="B72" s="8" t="s">
        <v>1496</v>
      </c>
      <c r="C72" s="163">
        <v>0</v>
      </c>
      <c r="D72" s="43">
        <v>118940</v>
      </c>
      <c r="E72" s="43">
        <f t="shared" si="6"/>
        <v>702161.78999999992</v>
      </c>
      <c r="G72" s="14">
        <f>+-E45</f>
        <v>269303.81000000006</v>
      </c>
      <c r="J72">
        <v>16</v>
      </c>
      <c r="K72">
        <v>14</v>
      </c>
      <c r="L72">
        <v>7</v>
      </c>
      <c r="M72">
        <v>2</v>
      </c>
      <c r="N72">
        <v>2</v>
      </c>
      <c r="O72">
        <v>4</v>
      </c>
      <c r="AB72">
        <v>3</v>
      </c>
      <c r="AC72">
        <v>840</v>
      </c>
      <c r="AD72">
        <f t="shared" si="8"/>
        <v>2520</v>
      </c>
    </row>
    <row r="73" spans="1:30" x14ac:dyDescent="0.25">
      <c r="A73" s="166">
        <v>44264</v>
      </c>
      <c r="B73" s="8" t="s">
        <v>1499</v>
      </c>
      <c r="C73" s="163">
        <v>0</v>
      </c>
      <c r="D73" s="43">
        <v>117000</v>
      </c>
      <c r="E73" s="43">
        <f t="shared" si="6"/>
        <v>585161.78999999992</v>
      </c>
      <c r="G73" s="14">
        <f>+D50</f>
        <v>736199.91</v>
      </c>
      <c r="J73">
        <v>17</v>
      </c>
      <c r="K73">
        <v>9</v>
      </c>
      <c r="L73">
        <v>6</v>
      </c>
      <c r="M73">
        <v>13</v>
      </c>
      <c r="N73">
        <v>1</v>
      </c>
      <c r="O73">
        <v>2</v>
      </c>
      <c r="AB73">
        <v>7</v>
      </c>
      <c r="AC73">
        <v>1230</v>
      </c>
      <c r="AD73">
        <f t="shared" si="8"/>
        <v>8610</v>
      </c>
    </row>
    <row r="74" spans="1:30" x14ac:dyDescent="0.25">
      <c r="A74" s="166">
        <v>44267</v>
      </c>
      <c r="B74" s="8" t="s">
        <v>1518</v>
      </c>
      <c r="C74" s="163">
        <v>0</v>
      </c>
      <c r="D74" s="43">
        <v>117000</v>
      </c>
      <c r="E74" s="43">
        <f t="shared" si="6"/>
        <v>468161.78999999992</v>
      </c>
      <c r="G74" s="14">
        <f>+D55</f>
        <v>799447.37</v>
      </c>
      <c r="J74">
        <v>29</v>
      </c>
      <c r="K74">
        <v>2</v>
      </c>
      <c r="L74">
        <v>7</v>
      </c>
      <c r="M74">
        <v>10</v>
      </c>
      <c r="N74">
        <v>1</v>
      </c>
      <c r="AB74">
        <v>1</v>
      </c>
      <c r="AC74">
        <v>1360</v>
      </c>
      <c r="AD74">
        <f t="shared" si="8"/>
        <v>1360</v>
      </c>
    </row>
    <row r="75" spans="1:30" x14ac:dyDescent="0.25">
      <c r="A75" s="166">
        <v>44272</v>
      </c>
      <c r="B75" s="8" t="s">
        <v>1556</v>
      </c>
      <c r="C75" s="43">
        <v>374520</v>
      </c>
      <c r="D75" s="43">
        <v>0</v>
      </c>
      <c r="E75" s="43">
        <f t="shared" si="6"/>
        <v>842681.78999999992</v>
      </c>
      <c r="G75" s="14">
        <f>+D64</f>
        <v>400417.02</v>
      </c>
      <c r="J75">
        <v>7</v>
      </c>
      <c r="K75">
        <v>2</v>
      </c>
      <c r="L75">
        <v>1</v>
      </c>
      <c r="M75">
        <v>3</v>
      </c>
      <c r="N75">
        <v>3</v>
      </c>
      <c r="AB75">
        <v>8</v>
      </c>
      <c r="AC75">
        <v>1360</v>
      </c>
      <c r="AD75">
        <f t="shared" si="8"/>
        <v>10880</v>
      </c>
    </row>
    <row r="76" spans="1:30" x14ac:dyDescent="0.25">
      <c r="A76" s="166">
        <v>44278</v>
      </c>
      <c r="B76" s="8" t="s">
        <v>1569</v>
      </c>
      <c r="C76" s="43">
        <v>200600</v>
      </c>
      <c r="D76" s="43">
        <v>0</v>
      </c>
      <c r="E76" s="43">
        <f t="shared" si="6"/>
        <v>1043281.7899999999</v>
      </c>
      <c r="G76" s="14">
        <f>+D71</f>
        <v>150000</v>
      </c>
      <c r="J76" s="84">
        <v>8</v>
      </c>
      <c r="L76">
        <v>1</v>
      </c>
      <c r="M76">
        <v>13</v>
      </c>
      <c r="AB76">
        <v>16</v>
      </c>
      <c r="AC76">
        <v>1690</v>
      </c>
      <c r="AD76">
        <f t="shared" si="8"/>
        <v>27040</v>
      </c>
    </row>
    <row r="77" spans="1:30" x14ac:dyDescent="0.25">
      <c r="A77" s="166">
        <v>44373</v>
      </c>
      <c r="B77" s="8" t="s">
        <v>1575</v>
      </c>
      <c r="C77" s="43">
        <v>0</v>
      </c>
      <c r="D77" s="43">
        <v>89320.42</v>
      </c>
      <c r="E77" s="43">
        <f t="shared" si="6"/>
        <v>953961.36999999988</v>
      </c>
      <c r="G77" s="14">
        <f>+D73</f>
        <v>117000</v>
      </c>
      <c r="J77">
        <v>13</v>
      </c>
      <c r="L77">
        <v>9</v>
      </c>
      <c r="M77">
        <v>8</v>
      </c>
      <c r="T77" s="15"/>
      <c r="U77" s="15"/>
      <c r="V77" s="15"/>
      <c r="W77" s="15"/>
      <c r="X77" s="15"/>
      <c r="AD77">
        <f>+SUM(AD71:AD76)</f>
        <v>52090</v>
      </c>
    </row>
    <row r="78" spans="1:30" x14ac:dyDescent="0.25">
      <c r="A78" s="166">
        <v>44284</v>
      </c>
      <c r="B78" s="8" t="s">
        <v>1586</v>
      </c>
      <c r="C78" s="43">
        <v>0</v>
      </c>
      <c r="D78" s="43">
        <v>52090</v>
      </c>
      <c r="E78" s="43">
        <f t="shared" si="6"/>
        <v>901871.36999999988</v>
      </c>
      <c r="G78" s="14">
        <f>+D74</f>
        <v>117000</v>
      </c>
      <c r="J78">
        <v>13</v>
      </c>
      <c r="L78">
        <v>29</v>
      </c>
      <c r="T78" s="15"/>
      <c r="U78" s="15"/>
      <c r="V78" s="15"/>
      <c r="W78" s="15"/>
      <c r="X78" s="15"/>
    </row>
    <row r="79" spans="1:30" x14ac:dyDescent="0.25">
      <c r="A79" s="166">
        <v>44284</v>
      </c>
      <c r="B79" s="8" t="s">
        <v>1604</v>
      </c>
      <c r="C79" s="43">
        <v>0</v>
      </c>
      <c r="D79" s="43">
        <v>305065</v>
      </c>
      <c r="E79" s="43">
        <f t="shared" si="6"/>
        <v>596806.36999999988</v>
      </c>
      <c r="G79" s="14">
        <f>+D79</f>
        <v>305065</v>
      </c>
      <c r="J79">
        <v>20</v>
      </c>
      <c r="L79">
        <v>5</v>
      </c>
    </row>
    <row r="80" spans="1:30" x14ac:dyDescent="0.25">
      <c r="A80" s="166">
        <v>44298</v>
      </c>
      <c r="B80" s="8" t="s">
        <v>1667</v>
      </c>
      <c r="C80" s="43">
        <v>120007</v>
      </c>
      <c r="D80" s="43">
        <v>0</v>
      </c>
      <c r="E80" s="43">
        <f t="shared" si="6"/>
        <v>716813.36999999988</v>
      </c>
      <c r="F80" t="s">
        <v>285</v>
      </c>
      <c r="G80" s="14">
        <f>+SUM(G72:G79)</f>
        <v>2894433.1100000003</v>
      </c>
      <c r="H80" s="14">
        <f>+G80+E80</f>
        <v>3611246.4800000004</v>
      </c>
      <c r="J80">
        <v>10</v>
      </c>
      <c r="W80" s="14"/>
    </row>
    <row r="81" spans="1:24" x14ac:dyDescent="0.25">
      <c r="A81" s="166">
        <v>44312</v>
      </c>
      <c r="B81" s="8" t="s">
        <v>100</v>
      </c>
      <c r="C81" s="43">
        <v>0</v>
      </c>
      <c r="D81" s="43">
        <v>115000</v>
      </c>
      <c r="E81" s="43">
        <f t="shared" si="6"/>
        <v>601813.36999999988</v>
      </c>
      <c r="J81">
        <v>6</v>
      </c>
      <c r="T81">
        <v>541</v>
      </c>
      <c r="U81">
        <v>517</v>
      </c>
      <c r="V81">
        <v>599</v>
      </c>
      <c r="W81">
        <v>521</v>
      </c>
      <c r="X81">
        <v>564</v>
      </c>
    </row>
    <row r="82" spans="1:24" x14ac:dyDescent="0.25">
      <c r="A82" s="166">
        <v>44313</v>
      </c>
      <c r="B82" s="8" t="s">
        <v>1757</v>
      </c>
      <c r="C82" s="43">
        <v>61047</v>
      </c>
      <c r="D82" s="43">
        <v>0</v>
      </c>
      <c r="E82" s="43">
        <f t="shared" si="6"/>
        <v>662860.36999999988</v>
      </c>
      <c r="J82">
        <v>7</v>
      </c>
      <c r="T82">
        <v>45</v>
      </c>
      <c r="U82">
        <v>10</v>
      </c>
      <c r="V82">
        <v>11</v>
      </c>
      <c r="W82">
        <v>5</v>
      </c>
      <c r="X82">
        <v>1</v>
      </c>
    </row>
    <row r="83" spans="1:24" x14ac:dyDescent="0.25">
      <c r="A83" s="166">
        <v>44315</v>
      </c>
      <c r="B83" s="8" t="s">
        <v>1758</v>
      </c>
      <c r="C83" s="43">
        <v>59484.6</v>
      </c>
      <c r="D83" s="43">
        <v>0</v>
      </c>
      <c r="E83" s="43">
        <f t="shared" si="6"/>
        <v>722344.96999999986</v>
      </c>
      <c r="J83">
        <v>14</v>
      </c>
      <c r="T83">
        <v>46</v>
      </c>
      <c r="U83">
        <v>35</v>
      </c>
      <c r="V83">
        <v>5</v>
      </c>
      <c r="W83">
        <v>27</v>
      </c>
    </row>
    <row r="84" spans="1:24" x14ac:dyDescent="0.25">
      <c r="A84" s="166">
        <v>44312</v>
      </c>
      <c r="B84" s="8" t="s">
        <v>1761</v>
      </c>
      <c r="C84" s="43">
        <v>0</v>
      </c>
      <c r="D84" s="43">
        <v>60390</v>
      </c>
      <c r="E84" s="43">
        <f t="shared" si="6"/>
        <v>661954.96999999986</v>
      </c>
      <c r="J84">
        <f>15+7+7+12</f>
        <v>41</v>
      </c>
      <c r="T84">
        <v>18</v>
      </c>
      <c r="U84">
        <v>4</v>
      </c>
      <c r="V84">
        <v>3</v>
      </c>
    </row>
    <row r="85" spans="1:24" x14ac:dyDescent="0.25">
      <c r="A85" s="166">
        <v>44323</v>
      </c>
      <c r="B85" s="8" t="s">
        <v>1760</v>
      </c>
      <c r="C85" s="43">
        <v>60390</v>
      </c>
      <c r="D85" s="43">
        <v>0</v>
      </c>
      <c r="E85" s="43">
        <f t="shared" si="6"/>
        <v>722344.96999999986</v>
      </c>
      <c r="J85">
        <v>13</v>
      </c>
      <c r="T85">
        <v>2</v>
      </c>
    </row>
    <row r="86" spans="1:24" x14ac:dyDescent="0.25">
      <c r="A86" s="85">
        <v>44330</v>
      </c>
      <c r="B86" s="2" t="s">
        <v>100</v>
      </c>
      <c r="C86" s="4">
        <v>0</v>
      </c>
      <c r="D86" s="4">
        <v>160000</v>
      </c>
      <c r="E86" s="4">
        <f t="shared" si="6"/>
        <v>562344.96999999986</v>
      </c>
      <c r="J86">
        <f t="shared" ref="J86:O86" si="9">+SUM(J72:J85)</f>
        <v>214</v>
      </c>
      <c r="K86">
        <f t="shared" si="9"/>
        <v>27</v>
      </c>
      <c r="L86">
        <f t="shared" si="9"/>
        <v>65</v>
      </c>
      <c r="M86">
        <f t="shared" si="9"/>
        <v>49</v>
      </c>
      <c r="N86">
        <f t="shared" si="9"/>
        <v>7</v>
      </c>
      <c r="O86">
        <f t="shared" si="9"/>
        <v>6</v>
      </c>
      <c r="P86">
        <f>+SUM(J86:O86)</f>
        <v>368</v>
      </c>
      <c r="T86">
        <v>20</v>
      </c>
    </row>
    <row r="87" spans="1:24" x14ac:dyDescent="0.25">
      <c r="A87" s="85">
        <v>44344</v>
      </c>
      <c r="B87" s="2" t="s">
        <v>100</v>
      </c>
      <c r="C87" s="4">
        <v>0</v>
      </c>
      <c r="D87" s="4">
        <v>120000</v>
      </c>
      <c r="E87" s="4">
        <f t="shared" si="6"/>
        <v>442344.96999999986</v>
      </c>
      <c r="J87">
        <v>1230</v>
      </c>
      <c r="K87">
        <v>1230</v>
      </c>
      <c r="L87">
        <v>1360</v>
      </c>
      <c r="M87">
        <v>1690</v>
      </c>
      <c r="N87">
        <v>840</v>
      </c>
      <c r="O87">
        <v>840</v>
      </c>
      <c r="T87">
        <v>25</v>
      </c>
      <c r="U87">
        <v>1</v>
      </c>
    </row>
    <row r="88" spans="1:24" x14ac:dyDescent="0.25">
      <c r="A88" s="85">
        <v>44349</v>
      </c>
      <c r="B88" s="2" t="s">
        <v>1865</v>
      </c>
      <c r="C88" s="4">
        <v>0</v>
      </c>
      <c r="D88" s="4">
        <v>135000</v>
      </c>
      <c r="E88" s="4">
        <f t="shared" si="6"/>
        <v>307344.96999999986</v>
      </c>
      <c r="J88">
        <f t="shared" ref="J88:O88" si="10">+J87*J86</f>
        <v>263220</v>
      </c>
      <c r="K88">
        <f t="shared" si="10"/>
        <v>33210</v>
      </c>
      <c r="L88">
        <f t="shared" si="10"/>
        <v>88400</v>
      </c>
      <c r="M88">
        <f t="shared" si="10"/>
        <v>82810</v>
      </c>
      <c r="N88">
        <f t="shared" si="10"/>
        <v>5880</v>
      </c>
      <c r="O88">
        <f t="shared" si="10"/>
        <v>5040</v>
      </c>
      <c r="P88">
        <f>+SUM(J88:O88)</f>
        <v>478560</v>
      </c>
      <c r="T88">
        <f>+SUM(T82:T87)</f>
        <v>156</v>
      </c>
      <c r="U88">
        <f>+SUM(U82:U87)</f>
        <v>50</v>
      </c>
      <c r="V88">
        <f>+SUM(V82:V87)</f>
        <v>19</v>
      </c>
      <c r="W88">
        <f>+SUM(W82:W87)</f>
        <v>32</v>
      </c>
      <c r="X88">
        <f>+SUM(X82:X87)</f>
        <v>1</v>
      </c>
    </row>
    <row r="89" spans="1:24" x14ac:dyDescent="0.25">
      <c r="A89" s="85">
        <v>44349</v>
      </c>
      <c r="B89" s="2" t="s">
        <v>1871</v>
      </c>
      <c r="C89" s="4">
        <v>0</v>
      </c>
      <c r="D89" s="4">
        <v>302628</v>
      </c>
      <c r="E89" s="4">
        <f t="shared" si="6"/>
        <v>4716.9699999998556</v>
      </c>
      <c r="T89" s="15">
        <v>1360</v>
      </c>
      <c r="U89" s="15">
        <v>1690</v>
      </c>
      <c r="V89" s="15">
        <v>1230</v>
      </c>
      <c r="W89" s="15">
        <v>1230</v>
      </c>
      <c r="X89" s="15">
        <v>850</v>
      </c>
    </row>
    <row r="90" spans="1:24" x14ac:dyDescent="0.25">
      <c r="E90" s="4">
        <f t="shared" si="6"/>
        <v>4716.9699999998556</v>
      </c>
      <c r="T90" s="15">
        <f>+T89*T88</f>
        <v>212160</v>
      </c>
      <c r="U90" s="15">
        <f>+U89*U88</f>
        <v>84500</v>
      </c>
      <c r="V90" s="15">
        <f>+V89*V88</f>
        <v>23370</v>
      </c>
      <c r="W90" s="15">
        <f>+W89*W88</f>
        <v>39360</v>
      </c>
      <c r="X90" s="15">
        <f>+X89*X88</f>
        <v>850</v>
      </c>
    </row>
    <row r="91" spans="1:24" x14ac:dyDescent="0.25">
      <c r="E91" s="4">
        <f t="shared" si="6"/>
        <v>4716.9699999998556</v>
      </c>
      <c r="M91" s="15"/>
    </row>
    <row r="92" spans="1:24" x14ac:dyDescent="0.25">
      <c r="E92" s="4">
        <f t="shared" si="6"/>
        <v>4716.9699999998556</v>
      </c>
      <c r="M92" s="15"/>
      <c r="W92" s="14">
        <f>+SUM(T90:X90)</f>
        <v>360240</v>
      </c>
      <c r="X92">
        <v>14280</v>
      </c>
    </row>
    <row r="93" spans="1:24" x14ac:dyDescent="0.25">
      <c r="E93" s="4">
        <f t="shared" si="6"/>
        <v>4716.9699999998556</v>
      </c>
      <c r="M93" s="15"/>
    </row>
    <row r="94" spans="1:24" x14ac:dyDescent="0.25">
      <c r="E94" s="4">
        <f t="shared" si="6"/>
        <v>4716.9699999998556</v>
      </c>
      <c r="M94" s="15"/>
    </row>
    <row r="95" spans="1:24" x14ac:dyDescent="0.25">
      <c r="E95" s="4">
        <f t="shared" si="6"/>
        <v>4716.9699999998556</v>
      </c>
      <c r="M95" s="15"/>
    </row>
    <row r="96" spans="1:24" x14ac:dyDescent="0.25">
      <c r="E96" s="4">
        <f t="shared" si="6"/>
        <v>4716.9699999998556</v>
      </c>
      <c r="M96" s="15"/>
    </row>
    <row r="97" spans="5:5" x14ac:dyDescent="0.25">
      <c r="E97" s="4">
        <f t="shared" si="6"/>
        <v>4716.9699999998556</v>
      </c>
    </row>
    <row r="98" spans="5:5" x14ac:dyDescent="0.25">
      <c r="E98" s="4">
        <f t="shared" si="6"/>
        <v>4716.9699999998556</v>
      </c>
    </row>
    <row r="99" spans="5:5" x14ac:dyDescent="0.25">
      <c r="E99" s="4">
        <f t="shared" si="6"/>
        <v>4716.9699999998556</v>
      </c>
    </row>
    <row r="100" spans="5:5" x14ac:dyDescent="0.25">
      <c r="E100" s="4">
        <f t="shared" si="6"/>
        <v>4716.9699999998556</v>
      </c>
    </row>
    <row r="101" spans="5:5" x14ac:dyDescent="0.25">
      <c r="E101" s="4">
        <f t="shared" si="6"/>
        <v>4716.9699999998556</v>
      </c>
    </row>
    <row r="102" spans="5:5" x14ac:dyDescent="0.25">
      <c r="E102" s="4">
        <f t="shared" si="6"/>
        <v>4716.9699999998556</v>
      </c>
    </row>
    <row r="103" spans="5:5" x14ac:dyDescent="0.25">
      <c r="E103" s="4">
        <f t="shared" si="6"/>
        <v>4716.9699999998556</v>
      </c>
    </row>
    <row r="104" spans="5:5" x14ac:dyDescent="0.25">
      <c r="E104" s="4">
        <f t="shared" si="6"/>
        <v>4716.9699999998556</v>
      </c>
    </row>
    <row r="105" spans="5:5" x14ac:dyDescent="0.25">
      <c r="E105" s="4">
        <f t="shared" si="6"/>
        <v>4716.9699999998556</v>
      </c>
    </row>
    <row r="106" spans="5:5" x14ac:dyDescent="0.25">
      <c r="E106" s="4">
        <f t="shared" si="6"/>
        <v>4716.9699999998556</v>
      </c>
    </row>
    <row r="107" spans="5:5" x14ac:dyDescent="0.25">
      <c r="E107" s="4">
        <f t="shared" si="6"/>
        <v>4716.9699999998556</v>
      </c>
    </row>
    <row r="108" spans="5:5" x14ac:dyDescent="0.25">
      <c r="E108" s="4">
        <f t="shared" si="6"/>
        <v>4716.9699999998556</v>
      </c>
    </row>
    <row r="109" spans="5:5" x14ac:dyDescent="0.25">
      <c r="E109" s="4">
        <f t="shared" si="6"/>
        <v>4716.9699999998556</v>
      </c>
    </row>
    <row r="110" spans="5:5" x14ac:dyDescent="0.25">
      <c r="E110" s="4">
        <f t="shared" si="6"/>
        <v>4716.9699999998556</v>
      </c>
    </row>
    <row r="111" spans="5:5" x14ac:dyDescent="0.25">
      <c r="E111" s="4">
        <f t="shared" si="6"/>
        <v>4716.9699999998556</v>
      </c>
    </row>
    <row r="112" spans="5:5" x14ac:dyDescent="0.25">
      <c r="E112" s="4">
        <f t="shared" si="6"/>
        <v>4716.9699999998556</v>
      </c>
    </row>
    <row r="113" spans="5:5" x14ac:dyDescent="0.25">
      <c r="E113" s="4">
        <f t="shared" si="6"/>
        <v>4716.9699999998556</v>
      </c>
    </row>
    <row r="114" spans="5:5" x14ac:dyDescent="0.25">
      <c r="E114" s="4">
        <f t="shared" si="6"/>
        <v>4716.9699999998556</v>
      </c>
    </row>
    <row r="115" spans="5:5" x14ac:dyDescent="0.25">
      <c r="E115" s="4">
        <f t="shared" si="6"/>
        <v>4716.9699999998556</v>
      </c>
    </row>
    <row r="116" spans="5:5" x14ac:dyDescent="0.25">
      <c r="E116" s="4">
        <f t="shared" si="6"/>
        <v>4716.9699999998556</v>
      </c>
    </row>
    <row r="117" spans="5:5" x14ac:dyDescent="0.25">
      <c r="E117" s="4">
        <f t="shared" si="6"/>
        <v>4716.9699999998556</v>
      </c>
    </row>
    <row r="118" spans="5:5" x14ac:dyDescent="0.25">
      <c r="E118" s="4">
        <f t="shared" si="6"/>
        <v>4716.9699999998556</v>
      </c>
    </row>
    <row r="119" spans="5:5" x14ac:dyDescent="0.25">
      <c r="E119" s="4">
        <f t="shared" si="6"/>
        <v>4716.9699999998556</v>
      </c>
    </row>
    <row r="120" spans="5:5" x14ac:dyDescent="0.25">
      <c r="E120" s="4">
        <f t="shared" si="6"/>
        <v>4716.9699999998556</v>
      </c>
    </row>
    <row r="121" spans="5:5" x14ac:dyDescent="0.25">
      <c r="E121" s="4">
        <f t="shared" si="6"/>
        <v>4716.9699999998556</v>
      </c>
    </row>
    <row r="122" spans="5:5" x14ac:dyDescent="0.25">
      <c r="E122" s="4">
        <f t="shared" si="6"/>
        <v>4716.9699999998556</v>
      </c>
    </row>
    <row r="123" spans="5:5" x14ac:dyDescent="0.25">
      <c r="E123" s="4">
        <f t="shared" si="6"/>
        <v>4716.9699999998556</v>
      </c>
    </row>
    <row r="124" spans="5:5" x14ac:dyDescent="0.25">
      <c r="E124" s="4">
        <f t="shared" si="6"/>
        <v>4716.9699999998556</v>
      </c>
    </row>
    <row r="125" spans="5:5" x14ac:dyDescent="0.25">
      <c r="E125" s="4">
        <f t="shared" si="6"/>
        <v>4716.9699999998556</v>
      </c>
    </row>
    <row r="126" spans="5:5" x14ac:dyDescent="0.25">
      <c r="E126" s="4">
        <f t="shared" si="6"/>
        <v>4716.9699999998556</v>
      </c>
    </row>
    <row r="127" spans="5:5" x14ac:dyDescent="0.25">
      <c r="E127" s="4">
        <f t="shared" si="6"/>
        <v>4716.9699999998556</v>
      </c>
    </row>
    <row r="128" spans="5:5" x14ac:dyDescent="0.25">
      <c r="E128" s="4">
        <f t="shared" si="6"/>
        <v>4716.9699999998556</v>
      </c>
    </row>
    <row r="129" spans="5:5" x14ac:dyDescent="0.25">
      <c r="E129" s="4">
        <f t="shared" si="6"/>
        <v>4716.9699999998556</v>
      </c>
    </row>
    <row r="130" spans="5:5" x14ac:dyDescent="0.25">
      <c r="E130" s="4">
        <f t="shared" si="6"/>
        <v>4716.9699999998556</v>
      </c>
    </row>
    <row r="131" spans="5:5" x14ac:dyDescent="0.25">
      <c r="E131" s="4">
        <f t="shared" si="6"/>
        <v>4716.9699999998556</v>
      </c>
    </row>
    <row r="132" spans="5:5" x14ac:dyDescent="0.25">
      <c r="E132" s="4">
        <f t="shared" si="6"/>
        <v>4716.9699999998556</v>
      </c>
    </row>
    <row r="133" spans="5:5" x14ac:dyDescent="0.25">
      <c r="E133" s="4">
        <f t="shared" ref="E133:E196" si="11">E132+C133-D133</f>
        <v>4716.9699999998556</v>
      </c>
    </row>
    <row r="134" spans="5:5" x14ac:dyDescent="0.25">
      <c r="E134" s="4">
        <f t="shared" si="11"/>
        <v>4716.9699999998556</v>
      </c>
    </row>
    <row r="135" spans="5:5" x14ac:dyDescent="0.25">
      <c r="E135" s="4">
        <f t="shared" si="11"/>
        <v>4716.9699999998556</v>
      </c>
    </row>
    <row r="136" spans="5:5" x14ac:dyDescent="0.25">
      <c r="E136" s="4">
        <f t="shared" si="11"/>
        <v>4716.9699999998556</v>
      </c>
    </row>
    <row r="137" spans="5:5" x14ac:dyDescent="0.25">
      <c r="E137" s="4">
        <f t="shared" si="11"/>
        <v>4716.9699999998556</v>
      </c>
    </row>
    <row r="138" spans="5:5" x14ac:dyDescent="0.25">
      <c r="E138" s="4">
        <f t="shared" si="11"/>
        <v>4716.9699999998556</v>
      </c>
    </row>
    <row r="139" spans="5:5" x14ac:dyDescent="0.25">
      <c r="E139" s="4">
        <f t="shared" si="11"/>
        <v>4716.9699999998556</v>
      </c>
    </row>
    <row r="140" spans="5:5" x14ac:dyDescent="0.25">
      <c r="E140" s="4">
        <f t="shared" si="11"/>
        <v>4716.9699999998556</v>
      </c>
    </row>
    <row r="141" spans="5:5" x14ac:dyDescent="0.25">
      <c r="E141" s="4">
        <f t="shared" si="11"/>
        <v>4716.9699999998556</v>
      </c>
    </row>
    <row r="142" spans="5:5" x14ac:dyDescent="0.25">
      <c r="E142" s="4">
        <f t="shared" si="11"/>
        <v>4716.9699999998556</v>
      </c>
    </row>
    <row r="143" spans="5:5" x14ac:dyDescent="0.25">
      <c r="E143" s="4">
        <f t="shared" si="11"/>
        <v>4716.9699999998556</v>
      </c>
    </row>
    <row r="144" spans="5:5" x14ac:dyDescent="0.25">
      <c r="E144" s="4">
        <f t="shared" si="11"/>
        <v>4716.9699999998556</v>
      </c>
    </row>
    <row r="145" spans="5:5" x14ac:dyDescent="0.25">
      <c r="E145" s="4">
        <f t="shared" si="11"/>
        <v>4716.9699999998556</v>
      </c>
    </row>
    <row r="146" spans="5:5" x14ac:dyDescent="0.25">
      <c r="E146" s="4">
        <f t="shared" si="11"/>
        <v>4716.9699999998556</v>
      </c>
    </row>
    <row r="147" spans="5:5" x14ac:dyDescent="0.25">
      <c r="E147" s="4">
        <f t="shared" si="11"/>
        <v>4716.9699999998556</v>
      </c>
    </row>
    <row r="148" spans="5:5" x14ac:dyDescent="0.25">
      <c r="E148" s="4">
        <f t="shared" si="11"/>
        <v>4716.9699999998556</v>
      </c>
    </row>
    <row r="149" spans="5:5" x14ac:dyDescent="0.25">
      <c r="E149" s="4">
        <f t="shared" si="11"/>
        <v>4716.9699999998556</v>
      </c>
    </row>
    <row r="150" spans="5:5" x14ac:dyDescent="0.25">
      <c r="E150" s="4">
        <f t="shared" si="11"/>
        <v>4716.9699999998556</v>
      </c>
    </row>
    <row r="151" spans="5:5" x14ac:dyDescent="0.25">
      <c r="E151" s="4">
        <f t="shared" si="11"/>
        <v>4716.9699999998556</v>
      </c>
    </row>
    <row r="152" spans="5:5" x14ac:dyDescent="0.25">
      <c r="E152" s="4">
        <f t="shared" si="11"/>
        <v>4716.9699999998556</v>
      </c>
    </row>
    <row r="153" spans="5:5" x14ac:dyDescent="0.25">
      <c r="E153" s="4">
        <f t="shared" si="11"/>
        <v>4716.9699999998556</v>
      </c>
    </row>
    <row r="154" spans="5:5" x14ac:dyDescent="0.25">
      <c r="E154" s="4">
        <f t="shared" si="11"/>
        <v>4716.9699999998556</v>
      </c>
    </row>
    <row r="155" spans="5:5" x14ac:dyDescent="0.25">
      <c r="E155" s="4">
        <f t="shared" si="11"/>
        <v>4716.9699999998556</v>
      </c>
    </row>
    <row r="156" spans="5:5" x14ac:dyDescent="0.25">
      <c r="E156" s="4">
        <f t="shared" si="11"/>
        <v>4716.9699999998556</v>
      </c>
    </row>
    <row r="157" spans="5:5" x14ac:dyDescent="0.25">
      <c r="E157" s="4">
        <f t="shared" si="11"/>
        <v>4716.9699999998556</v>
      </c>
    </row>
    <row r="158" spans="5:5" x14ac:dyDescent="0.25">
      <c r="E158" s="4">
        <f t="shared" si="11"/>
        <v>4716.9699999998556</v>
      </c>
    </row>
    <row r="159" spans="5:5" x14ac:dyDescent="0.25">
      <c r="E159" s="4">
        <f t="shared" si="11"/>
        <v>4716.9699999998556</v>
      </c>
    </row>
    <row r="160" spans="5:5" x14ac:dyDescent="0.25">
      <c r="E160" s="4">
        <f t="shared" si="11"/>
        <v>4716.9699999998556</v>
      </c>
    </row>
    <row r="161" spans="5:5" x14ac:dyDescent="0.25">
      <c r="E161" s="4">
        <f t="shared" si="11"/>
        <v>4716.9699999998556</v>
      </c>
    </row>
    <row r="162" spans="5:5" x14ac:dyDescent="0.25">
      <c r="E162" s="4">
        <f t="shared" si="11"/>
        <v>4716.9699999998556</v>
      </c>
    </row>
    <row r="163" spans="5:5" x14ac:dyDescent="0.25">
      <c r="E163" s="4">
        <f t="shared" si="11"/>
        <v>4716.9699999998556</v>
      </c>
    </row>
    <row r="164" spans="5:5" x14ac:dyDescent="0.25">
      <c r="E164" s="4">
        <f t="shared" si="11"/>
        <v>4716.9699999998556</v>
      </c>
    </row>
    <row r="165" spans="5:5" x14ac:dyDescent="0.25">
      <c r="E165" s="4">
        <f t="shared" si="11"/>
        <v>4716.9699999998556</v>
      </c>
    </row>
    <row r="166" spans="5:5" x14ac:dyDescent="0.25">
      <c r="E166" s="4">
        <f t="shared" si="11"/>
        <v>4716.9699999998556</v>
      </c>
    </row>
    <row r="167" spans="5:5" x14ac:dyDescent="0.25">
      <c r="E167" s="4">
        <f t="shared" si="11"/>
        <v>4716.9699999998556</v>
      </c>
    </row>
    <row r="168" spans="5:5" x14ac:dyDescent="0.25">
      <c r="E168" s="4">
        <f t="shared" si="11"/>
        <v>4716.9699999998556</v>
      </c>
    </row>
    <row r="169" spans="5:5" x14ac:dyDescent="0.25">
      <c r="E169" s="4">
        <f t="shared" si="11"/>
        <v>4716.9699999998556</v>
      </c>
    </row>
    <row r="170" spans="5:5" x14ac:dyDescent="0.25">
      <c r="E170" s="4">
        <f t="shared" si="11"/>
        <v>4716.9699999998556</v>
      </c>
    </row>
    <row r="171" spans="5:5" x14ac:dyDescent="0.25">
      <c r="E171" s="4">
        <f t="shared" si="11"/>
        <v>4716.9699999998556</v>
      </c>
    </row>
    <row r="172" spans="5:5" x14ac:dyDescent="0.25">
      <c r="E172" s="4">
        <f t="shared" si="11"/>
        <v>4716.9699999998556</v>
      </c>
    </row>
    <row r="173" spans="5:5" x14ac:dyDescent="0.25">
      <c r="E173" s="4">
        <f t="shared" si="11"/>
        <v>4716.9699999998556</v>
      </c>
    </row>
    <row r="174" spans="5:5" x14ac:dyDescent="0.25">
      <c r="E174" s="4">
        <f t="shared" si="11"/>
        <v>4716.9699999998556</v>
      </c>
    </row>
    <row r="175" spans="5:5" x14ac:dyDescent="0.25">
      <c r="E175" s="4">
        <f t="shared" si="11"/>
        <v>4716.9699999998556</v>
      </c>
    </row>
    <row r="176" spans="5:5" x14ac:dyDescent="0.25">
      <c r="E176" s="4">
        <f t="shared" si="11"/>
        <v>4716.9699999998556</v>
      </c>
    </row>
    <row r="177" spans="5:5" x14ac:dyDescent="0.25">
      <c r="E177" s="4">
        <f t="shared" si="11"/>
        <v>4716.9699999998556</v>
      </c>
    </row>
    <row r="178" spans="5:5" x14ac:dyDescent="0.25">
      <c r="E178" s="4">
        <f t="shared" si="11"/>
        <v>4716.9699999998556</v>
      </c>
    </row>
    <row r="179" spans="5:5" x14ac:dyDescent="0.25">
      <c r="E179" s="4">
        <f t="shared" si="11"/>
        <v>4716.9699999998556</v>
      </c>
    </row>
    <row r="180" spans="5:5" x14ac:dyDescent="0.25">
      <c r="E180" s="4">
        <f t="shared" si="11"/>
        <v>4716.9699999998556</v>
      </c>
    </row>
    <row r="181" spans="5:5" x14ac:dyDescent="0.25">
      <c r="E181" s="4">
        <f t="shared" si="11"/>
        <v>4716.9699999998556</v>
      </c>
    </row>
    <row r="182" spans="5:5" x14ac:dyDescent="0.25">
      <c r="E182" s="4">
        <f t="shared" si="11"/>
        <v>4716.9699999998556</v>
      </c>
    </row>
    <row r="183" spans="5:5" x14ac:dyDescent="0.25">
      <c r="E183" s="4">
        <f t="shared" si="11"/>
        <v>4716.9699999998556</v>
      </c>
    </row>
    <row r="184" spans="5:5" x14ac:dyDescent="0.25">
      <c r="E184" s="4">
        <f t="shared" si="11"/>
        <v>4716.9699999998556</v>
      </c>
    </row>
    <row r="185" spans="5:5" x14ac:dyDescent="0.25">
      <c r="E185" s="4">
        <f t="shared" si="11"/>
        <v>4716.9699999998556</v>
      </c>
    </row>
    <row r="186" spans="5:5" x14ac:dyDescent="0.25">
      <c r="E186" s="4">
        <f t="shared" si="11"/>
        <v>4716.9699999998556</v>
      </c>
    </row>
    <row r="187" spans="5:5" x14ac:dyDescent="0.25">
      <c r="E187" s="4">
        <f t="shared" si="11"/>
        <v>4716.9699999998556</v>
      </c>
    </row>
    <row r="188" spans="5:5" x14ac:dyDescent="0.25">
      <c r="E188" s="4">
        <f t="shared" si="11"/>
        <v>4716.9699999998556</v>
      </c>
    </row>
    <row r="189" spans="5:5" x14ac:dyDescent="0.25">
      <c r="E189" s="4">
        <f t="shared" si="11"/>
        <v>4716.9699999998556</v>
      </c>
    </row>
    <row r="190" spans="5:5" x14ac:dyDescent="0.25">
      <c r="E190" s="4">
        <f t="shared" si="11"/>
        <v>4716.9699999998556</v>
      </c>
    </row>
    <row r="191" spans="5:5" x14ac:dyDescent="0.25">
      <c r="E191" s="4">
        <f t="shared" si="11"/>
        <v>4716.9699999998556</v>
      </c>
    </row>
    <row r="192" spans="5:5" x14ac:dyDescent="0.25">
      <c r="E192" s="4">
        <f t="shared" si="11"/>
        <v>4716.9699999998556</v>
      </c>
    </row>
    <row r="193" spans="5:5" x14ac:dyDescent="0.25">
      <c r="E193" s="4">
        <f t="shared" si="11"/>
        <v>4716.9699999998556</v>
      </c>
    </row>
    <row r="194" spans="5:5" x14ac:dyDescent="0.25">
      <c r="E194" s="4">
        <f t="shared" si="11"/>
        <v>4716.9699999998556</v>
      </c>
    </row>
    <row r="195" spans="5:5" x14ac:dyDescent="0.25">
      <c r="E195" s="4">
        <f t="shared" si="11"/>
        <v>4716.9699999998556</v>
      </c>
    </row>
    <row r="196" spans="5:5" x14ac:dyDescent="0.25">
      <c r="E196" s="4">
        <f t="shared" si="11"/>
        <v>4716.9699999998556</v>
      </c>
    </row>
    <row r="197" spans="5:5" x14ac:dyDescent="0.25">
      <c r="E197" s="4">
        <f t="shared" ref="E197:E260" si="12">E196+C197-D197</f>
        <v>4716.9699999998556</v>
      </c>
    </row>
    <row r="198" spans="5:5" x14ac:dyDescent="0.25">
      <c r="E198" s="4">
        <f t="shared" si="12"/>
        <v>4716.9699999998556</v>
      </c>
    </row>
    <row r="199" spans="5:5" x14ac:dyDescent="0.25">
      <c r="E199" s="4">
        <f t="shared" si="12"/>
        <v>4716.9699999998556</v>
      </c>
    </row>
    <row r="200" spans="5:5" x14ac:dyDescent="0.25">
      <c r="E200" s="4">
        <f t="shared" si="12"/>
        <v>4716.9699999998556</v>
      </c>
    </row>
    <row r="201" spans="5:5" x14ac:dyDescent="0.25">
      <c r="E201" s="4">
        <f t="shared" si="12"/>
        <v>4716.9699999998556</v>
      </c>
    </row>
    <row r="202" spans="5:5" x14ac:dyDescent="0.25">
      <c r="E202" s="4">
        <f t="shared" si="12"/>
        <v>4716.9699999998556</v>
      </c>
    </row>
    <row r="203" spans="5:5" x14ac:dyDescent="0.25">
      <c r="E203" s="4">
        <f t="shared" si="12"/>
        <v>4716.9699999998556</v>
      </c>
    </row>
    <row r="204" spans="5:5" x14ac:dyDescent="0.25">
      <c r="E204" s="4">
        <f t="shared" si="12"/>
        <v>4716.9699999998556</v>
      </c>
    </row>
    <row r="205" spans="5:5" x14ac:dyDescent="0.25">
      <c r="E205" s="4">
        <f t="shared" si="12"/>
        <v>4716.9699999998556</v>
      </c>
    </row>
    <row r="206" spans="5:5" x14ac:dyDescent="0.25">
      <c r="E206" s="4">
        <f t="shared" si="12"/>
        <v>4716.9699999998556</v>
      </c>
    </row>
    <row r="207" spans="5:5" x14ac:dyDescent="0.25">
      <c r="E207" s="4">
        <f t="shared" si="12"/>
        <v>4716.9699999998556</v>
      </c>
    </row>
    <row r="208" spans="5:5" x14ac:dyDescent="0.25">
      <c r="E208" s="4">
        <f t="shared" si="12"/>
        <v>4716.9699999998556</v>
      </c>
    </row>
    <row r="209" spans="5:5" x14ac:dyDescent="0.25">
      <c r="E209" s="4">
        <f t="shared" si="12"/>
        <v>4716.9699999998556</v>
      </c>
    </row>
    <row r="210" spans="5:5" x14ac:dyDescent="0.25">
      <c r="E210" s="4">
        <f t="shared" si="12"/>
        <v>4716.9699999998556</v>
      </c>
    </row>
    <row r="211" spans="5:5" x14ac:dyDescent="0.25">
      <c r="E211" s="4">
        <f t="shared" si="12"/>
        <v>4716.9699999998556</v>
      </c>
    </row>
    <row r="212" spans="5:5" x14ac:dyDescent="0.25">
      <c r="E212" s="4">
        <f t="shared" si="12"/>
        <v>4716.9699999998556</v>
      </c>
    </row>
    <row r="213" spans="5:5" x14ac:dyDescent="0.25">
      <c r="E213" s="4">
        <f t="shared" si="12"/>
        <v>4716.9699999998556</v>
      </c>
    </row>
    <row r="214" spans="5:5" x14ac:dyDescent="0.25">
      <c r="E214" s="4">
        <f t="shared" si="12"/>
        <v>4716.9699999998556</v>
      </c>
    </row>
    <row r="215" spans="5:5" x14ac:dyDescent="0.25">
      <c r="E215" s="4">
        <f t="shared" si="12"/>
        <v>4716.9699999998556</v>
      </c>
    </row>
    <row r="216" spans="5:5" x14ac:dyDescent="0.25">
      <c r="E216" s="4">
        <f t="shared" si="12"/>
        <v>4716.9699999998556</v>
      </c>
    </row>
    <row r="217" spans="5:5" x14ac:dyDescent="0.25">
      <c r="E217" s="4">
        <f t="shared" si="12"/>
        <v>4716.9699999998556</v>
      </c>
    </row>
    <row r="218" spans="5:5" x14ac:dyDescent="0.25">
      <c r="E218" s="4">
        <f t="shared" si="12"/>
        <v>4716.9699999998556</v>
      </c>
    </row>
    <row r="219" spans="5:5" x14ac:dyDescent="0.25">
      <c r="E219" s="4">
        <f t="shared" si="12"/>
        <v>4716.9699999998556</v>
      </c>
    </row>
    <row r="220" spans="5:5" x14ac:dyDescent="0.25">
      <c r="E220" s="4">
        <f t="shared" si="12"/>
        <v>4716.9699999998556</v>
      </c>
    </row>
    <row r="221" spans="5:5" x14ac:dyDescent="0.25">
      <c r="E221" s="4">
        <f t="shared" si="12"/>
        <v>4716.9699999998556</v>
      </c>
    </row>
    <row r="222" spans="5:5" x14ac:dyDescent="0.25">
      <c r="E222" s="4">
        <f t="shared" si="12"/>
        <v>4716.9699999998556</v>
      </c>
    </row>
    <row r="223" spans="5:5" x14ac:dyDescent="0.25">
      <c r="E223" s="4">
        <f t="shared" si="12"/>
        <v>4716.9699999998556</v>
      </c>
    </row>
    <row r="224" spans="5:5" x14ac:dyDescent="0.25">
      <c r="E224" s="4">
        <f t="shared" si="12"/>
        <v>4716.9699999998556</v>
      </c>
    </row>
    <row r="225" spans="5:5" x14ac:dyDescent="0.25">
      <c r="E225" s="4">
        <f t="shared" si="12"/>
        <v>4716.9699999998556</v>
      </c>
    </row>
    <row r="226" spans="5:5" x14ac:dyDescent="0.25">
      <c r="E226" s="4">
        <f t="shared" si="12"/>
        <v>4716.9699999998556</v>
      </c>
    </row>
    <row r="227" spans="5:5" x14ac:dyDescent="0.25">
      <c r="E227" s="4">
        <f t="shared" si="12"/>
        <v>4716.9699999998556</v>
      </c>
    </row>
    <row r="228" spans="5:5" x14ac:dyDescent="0.25">
      <c r="E228" s="4">
        <f t="shared" si="12"/>
        <v>4716.9699999998556</v>
      </c>
    </row>
    <row r="229" spans="5:5" x14ac:dyDescent="0.25">
      <c r="E229" s="4">
        <f t="shared" si="12"/>
        <v>4716.9699999998556</v>
      </c>
    </row>
    <row r="230" spans="5:5" x14ac:dyDescent="0.25">
      <c r="E230" s="4">
        <f t="shared" si="12"/>
        <v>4716.9699999998556</v>
      </c>
    </row>
    <row r="231" spans="5:5" x14ac:dyDescent="0.25">
      <c r="E231" s="4">
        <f t="shared" si="12"/>
        <v>4716.9699999998556</v>
      </c>
    </row>
    <row r="232" spans="5:5" x14ac:dyDescent="0.25">
      <c r="E232" s="4">
        <f t="shared" si="12"/>
        <v>4716.9699999998556</v>
      </c>
    </row>
    <row r="233" spans="5:5" x14ac:dyDescent="0.25">
      <c r="E233" s="4">
        <f t="shared" si="12"/>
        <v>4716.9699999998556</v>
      </c>
    </row>
    <row r="234" spans="5:5" x14ac:dyDescent="0.25">
      <c r="E234" s="4">
        <f t="shared" si="12"/>
        <v>4716.9699999998556</v>
      </c>
    </row>
    <row r="235" spans="5:5" x14ac:dyDescent="0.25">
      <c r="E235" s="4">
        <f t="shared" si="12"/>
        <v>4716.9699999998556</v>
      </c>
    </row>
    <row r="236" spans="5:5" x14ac:dyDescent="0.25">
      <c r="E236" s="4">
        <f t="shared" si="12"/>
        <v>4716.9699999998556</v>
      </c>
    </row>
    <row r="237" spans="5:5" x14ac:dyDescent="0.25">
      <c r="E237" s="4">
        <f t="shared" si="12"/>
        <v>4716.9699999998556</v>
      </c>
    </row>
    <row r="238" spans="5:5" x14ac:dyDescent="0.25">
      <c r="E238" s="4">
        <f t="shared" si="12"/>
        <v>4716.9699999998556</v>
      </c>
    </row>
    <row r="239" spans="5:5" x14ac:dyDescent="0.25">
      <c r="E239" s="4">
        <f t="shared" si="12"/>
        <v>4716.9699999998556</v>
      </c>
    </row>
    <row r="240" spans="5:5" x14ac:dyDescent="0.25">
      <c r="E240" s="4">
        <f t="shared" si="12"/>
        <v>4716.9699999998556</v>
      </c>
    </row>
    <row r="241" spans="5:5" x14ac:dyDescent="0.25">
      <c r="E241" s="4">
        <f t="shared" si="12"/>
        <v>4716.9699999998556</v>
      </c>
    </row>
    <row r="242" spans="5:5" x14ac:dyDescent="0.25">
      <c r="E242" s="4">
        <f t="shared" si="12"/>
        <v>4716.9699999998556</v>
      </c>
    </row>
    <row r="243" spans="5:5" x14ac:dyDescent="0.25">
      <c r="E243" s="4">
        <f t="shared" si="12"/>
        <v>4716.9699999998556</v>
      </c>
    </row>
    <row r="244" spans="5:5" x14ac:dyDescent="0.25">
      <c r="E244" s="4">
        <f t="shared" si="12"/>
        <v>4716.9699999998556</v>
      </c>
    </row>
    <row r="245" spans="5:5" x14ac:dyDescent="0.25">
      <c r="E245" s="4">
        <f t="shared" si="12"/>
        <v>4716.9699999998556</v>
      </c>
    </row>
    <row r="246" spans="5:5" x14ac:dyDescent="0.25">
      <c r="E246" s="4">
        <f t="shared" si="12"/>
        <v>4716.9699999998556</v>
      </c>
    </row>
    <row r="247" spans="5:5" x14ac:dyDescent="0.25">
      <c r="E247" s="4">
        <f t="shared" si="12"/>
        <v>4716.9699999998556</v>
      </c>
    </row>
    <row r="248" spans="5:5" x14ac:dyDescent="0.25">
      <c r="E248" s="4">
        <f t="shared" si="12"/>
        <v>4716.9699999998556</v>
      </c>
    </row>
    <row r="249" spans="5:5" x14ac:dyDescent="0.25">
      <c r="E249" s="4">
        <f t="shared" si="12"/>
        <v>4716.9699999998556</v>
      </c>
    </row>
    <row r="250" spans="5:5" x14ac:dyDescent="0.25">
      <c r="E250" s="4">
        <f t="shared" si="12"/>
        <v>4716.9699999998556</v>
      </c>
    </row>
    <row r="251" spans="5:5" x14ac:dyDescent="0.25">
      <c r="E251" s="4">
        <f t="shared" si="12"/>
        <v>4716.9699999998556</v>
      </c>
    </row>
    <row r="252" spans="5:5" x14ac:dyDescent="0.25">
      <c r="E252" s="4">
        <f t="shared" si="12"/>
        <v>4716.9699999998556</v>
      </c>
    </row>
    <row r="253" spans="5:5" x14ac:dyDescent="0.25">
      <c r="E253" s="4">
        <f t="shared" si="12"/>
        <v>4716.9699999998556</v>
      </c>
    </row>
    <row r="254" spans="5:5" x14ac:dyDescent="0.25">
      <c r="E254" s="4">
        <f t="shared" si="12"/>
        <v>4716.9699999998556</v>
      </c>
    </row>
    <row r="255" spans="5:5" x14ac:dyDescent="0.25">
      <c r="E255" s="4">
        <f t="shared" si="12"/>
        <v>4716.9699999998556</v>
      </c>
    </row>
    <row r="256" spans="5:5" x14ac:dyDescent="0.25">
      <c r="E256" s="4">
        <f t="shared" si="12"/>
        <v>4716.9699999998556</v>
      </c>
    </row>
    <row r="257" spans="5:5" x14ac:dyDescent="0.25">
      <c r="E257" s="4">
        <f t="shared" si="12"/>
        <v>4716.9699999998556</v>
      </c>
    </row>
    <row r="258" spans="5:5" x14ac:dyDescent="0.25">
      <c r="E258" s="4">
        <f t="shared" si="12"/>
        <v>4716.9699999998556</v>
      </c>
    </row>
    <row r="259" spans="5:5" x14ac:dyDescent="0.25">
      <c r="E259" s="4">
        <f t="shared" si="12"/>
        <v>4716.9699999998556</v>
      </c>
    </row>
    <row r="260" spans="5:5" x14ac:dyDescent="0.25">
      <c r="E260" s="4">
        <f t="shared" si="12"/>
        <v>4716.9699999998556</v>
      </c>
    </row>
    <row r="261" spans="5:5" x14ac:dyDescent="0.25">
      <c r="E261" s="4">
        <f t="shared" ref="E261:E324" si="13">E260+C261-D261</f>
        <v>4716.9699999998556</v>
      </c>
    </row>
    <row r="262" spans="5:5" x14ac:dyDescent="0.25">
      <c r="E262" s="4">
        <f t="shared" si="13"/>
        <v>4716.9699999998556</v>
      </c>
    </row>
    <row r="263" spans="5:5" x14ac:dyDescent="0.25">
      <c r="E263" s="4">
        <f t="shared" si="13"/>
        <v>4716.9699999998556</v>
      </c>
    </row>
    <row r="264" spans="5:5" x14ac:dyDescent="0.25">
      <c r="E264" s="4">
        <f t="shared" si="13"/>
        <v>4716.9699999998556</v>
      </c>
    </row>
    <row r="265" spans="5:5" x14ac:dyDescent="0.25">
      <c r="E265" s="4">
        <f t="shared" si="13"/>
        <v>4716.9699999998556</v>
      </c>
    </row>
    <row r="266" spans="5:5" x14ac:dyDescent="0.25">
      <c r="E266" s="4">
        <f t="shared" si="13"/>
        <v>4716.9699999998556</v>
      </c>
    </row>
    <row r="267" spans="5:5" x14ac:dyDescent="0.25">
      <c r="E267" s="4">
        <f t="shared" si="13"/>
        <v>4716.9699999998556</v>
      </c>
    </row>
    <row r="268" spans="5:5" x14ac:dyDescent="0.25">
      <c r="E268" s="4">
        <f t="shared" si="13"/>
        <v>4716.9699999998556</v>
      </c>
    </row>
    <row r="269" spans="5:5" x14ac:dyDescent="0.25">
      <c r="E269" s="4">
        <f t="shared" si="13"/>
        <v>4716.9699999998556</v>
      </c>
    </row>
    <row r="270" spans="5:5" x14ac:dyDescent="0.25">
      <c r="E270" s="4">
        <f t="shared" si="13"/>
        <v>4716.9699999998556</v>
      </c>
    </row>
    <row r="271" spans="5:5" x14ac:dyDescent="0.25">
      <c r="E271" s="4">
        <f t="shared" si="13"/>
        <v>4716.9699999998556</v>
      </c>
    </row>
    <row r="272" spans="5:5" x14ac:dyDescent="0.25">
      <c r="E272" s="4">
        <f t="shared" si="13"/>
        <v>4716.9699999998556</v>
      </c>
    </row>
    <row r="273" spans="5:5" x14ac:dyDescent="0.25">
      <c r="E273" s="4">
        <f t="shared" si="13"/>
        <v>4716.9699999998556</v>
      </c>
    </row>
    <row r="274" spans="5:5" x14ac:dyDescent="0.25">
      <c r="E274" s="4">
        <f t="shared" si="13"/>
        <v>4716.9699999998556</v>
      </c>
    </row>
    <row r="275" spans="5:5" x14ac:dyDescent="0.25">
      <c r="E275" s="4">
        <f t="shared" si="13"/>
        <v>4716.9699999998556</v>
      </c>
    </row>
    <row r="276" spans="5:5" x14ac:dyDescent="0.25">
      <c r="E276" s="4">
        <f t="shared" si="13"/>
        <v>4716.9699999998556</v>
      </c>
    </row>
    <row r="277" spans="5:5" x14ac:dyDescent="0.25">
      <c r="E277" s="4">
        <f t="shared" si="13"/>
        <v>4716.9699999998556</v>
      </c>
    </row>
    <row r="278" spans="5:5" x14ac:dyDescent="0.25">
      <c r="E278" s="4">
        <f t="shared" si="13"/>
        <v>4716.9699999998556</v>
      </c>
    </row>
    <row r="279" spans="5:5" x14ac:dyDescent="0.25">
      <c r="E279" s="4">
        <f t="shared" si="13"/>
        <v>4716.9699999998556</v>
      </c>
    </row>
    <row r="280" spans="5:5" x14ac:dyDescent="0.25">
      <c r="E280" s="4">
        <f t="shared" si="13"/>
        <v>4716.9699999998556</v>
      </c>
    </row>
    <row r="281" spans="5:5" x14ac:dyDescent="0.25">
      <c r="E281" s="4">
        <f t="shared" si="13"/>
        <v>4716.9699999998556</v>
      </c>
    </row>
    <row r="282" spans="5:5" x14ac:dyDescent="0.25">
      <c r="E282" s="4">
        <f t="shared" si="13"/>
        <v>4716.9699999998556</v>
      </c>
    </row>
    <row r="283" spans="5:5" x14ac:dyDescent="0.25">
      <c r="E283" s="4">
        <f t="shared" si="13"/>
        <v>4716.9699999998556</v>
      </c>
    </row>
    <row r="284" spans="5:5" x14ac:dyDescent="0.25">
      <c r="E284" s="4">
        <f t="shared" si="13"/>
        <v>4716.9699999998556</v>
      </c>
    </row>
    <row r="285" spans="5:5" x14ac:dyDescent="0.25">
      <c r="E285" s="4">
        <f t="shared" si="13"/>
        <v>4716.9699999998556</v>
      </c>
    </row>
    <row r="286" spans="5:5" x14ac:dyDescent="0.25">
      <c r="E286" s="4">
        <f t="shared" si="13"/>
        <v>4716.9699999998556</v>
      </c>
    </row>
    <row r="287" spans="5:5" x14ac:dyDescent="0.25">
      <c r="E287" s="4">
        <f t="shared" si="13"/>
        <v>4716.9699999998556</v>
      </c>
    </row>
    <row r="288" spans="5:5" x14ac:dyDescent="0.25">
      <c r="E288" s="4">
        <f t="shared" si="13"/>
        <v>4716.9699999998556</v>
      </c>
    </row>
    <row r="289" spans="5:5" x14ac:dyDescent="0.25">
      <c r="E289" s="4">
        <f t="shared" si="13"/>
        <v>4716.9699999998556</v>
      </c>
    </row>
    <row r="290" spans="5:5" x14ac:dyDescent="0.25">
      <c r="E290" s="4">
        <f t="shared" si="13"/>
        <v>4716.9699999998556</v>
      </c>
    </row>
    <row r="291" spans="5:5" x14ac:dyDescent="0.25">
      <c r="E291" s="4">
        <f t="shared" si="13"/>
        <v>4716.9699999998556</v>
      </c>
    </row>
    <row r="292" spans="5:5" x14ac:dyDescent="0.25">
      <c r="E292" s="4">
        <f t="shared" si="13"/>
        <v>4716.9699999998556</v>
      </c>
    </row>
    <row r="293" spans="5:5" x14ac:dyDescent="0.25">
      <c r="E293" s="4">
        <f t="shared" si="13"/>
        <v>4716.9699999998556</v>
      </c>
    </row>
    <row r="294" spans="5:5" x14ac:dyDescent="0.25">
      <c r="E294" s="4">
        <f t="shared" si="13"/>
        <v>4716.9699999998556</v>
      </c>
    </row>
    <row r="295" spans="5:5" x14ac:dyDescent="0.25">
      <c r="E295" s="4">
        <f t="shared" si="13"/>
        <v>4716.9699999998556</v>
      </c>
    </row>
    <row r="296" spans="5:5" x14ac:dyDescent="0.25">
      <c r="E296" s="4">
        <f t="shared" si="13"/>
        <v>4716.9699999998556</v>
      </c>
    </row>
    <row r="297" spans="5:5" x14ac:dyDescent="0.25">
      <c r="E297" s="4">
        <f t="shared" si="13"/>
        <v>4716.9699999998556</v>
      </c>
    </row>
    <row r="298" spans="5:5" x14ac:dyDescent="0.25">
      <c r="E298" s="4">
        <f t="shared" si="13"/>
        <v>4716.9699999998556</v>
      </c>
    </row>
    <row r="299" spans="5:5" x14ac:dyDescent="0.25">
      <c r="E299" s="4">
        <f t="shared" si="13"/>
        <v>4716.9699999998556</v>
      </c>
    </row>
    <row r="300" spans="5:5" x14ac:dyDescent="0.25">
      <c r="E300" s="4">
        <f t="shared" si="13"/>
        <v>4716.9699999998556</v>
      </c>
    </row>
    <row r="301" spans="5:5" x14ac:dyDescent="0.25">
      <c r="E301" s="4">
        <f t="shared" si="13"/>
        <v>4716.9699999998556</v>
      </c>
    </row>
    <row r="302" spans="5:5" x14ac:dyDescent="0.25">
      <c r="E302" s="4">
        <f t="shared" si="13"/>
        <v>4716.9699999998556</v>
      </c>
    </row>
    <row r="303" spans="5:5" x14ac:dyDescent="0.25">
      <c r="E303" s="4">
        <f t="shared" si="13"/>
        <v>4716.9699999998556</v>
      </c>
    </row>
    <row r="304" spans="5:5" x14ac:dyDescent="0.25">
      <c r="E304" s="4">
        <f t="shared" si="13"/>
        <v>4716.9699999998556</v>
      </c>
    </row>
    <row r="305" spans="5:5" x14ac:dyDescent="0.25">
      <c r="E305" s="4">
        <f t="shared" si="13"/>
        <v>4716.9699999998556</v>
      </c>
    </row>
    <row r="306" spans="5:5" x14ac:dyDescent="0.25">
      <c r="E306" s="4">
        <f t="shared" si="13"/>
        <v>4716.9699999998556</v>
      </c>
    </row>
    <row r="307" spans="5:5" x14ac:dyDescent="0.25">
      <c r="E307" s="4">
        <f t="shared" si="13"/>
        <v>4716.9699999998556</v>
      </c>
    </row>
    <row r="308" spans="5:5" x14ac:dyDescent="0.25">
      <c r="E308" s="4">
        <f t="shared" si="13"/>
        <v>4716.9699999998556</v>
      </c>
    </row>
    <row r="309" spans="5:5" x14ac:dyDescent="0.25">
      <c r="E309" s="4">
        <f t="shared" si="13"/>
        <v>4716.9699999998556</v>
      </c>
    </row>
    <row r="310" spans="5:5" x14ac:dyDescent="0.25">
      <c r="E310" s="4">
        <f t="shared" si="13"/>
        <v>4716.9699999998556</v>
      </c>
    </row>
    <row r="311" spans="5:5" x14ac:dyDescent="0.25">
      <c r="E311" s="4">
        <f t="shared" si="13"/>
        <v>4716.9699999998556</v>
      </c>
    </row>
    <row r="312" spans="5:5" x14ac:dyDescent="0.25">
      <c r="E312" s="4">
        <f t="shared" si="13"/>
        <v>4716.9699999998556</v>
      </c>
    </row>
    <row r="313" spans="5:5" x14ac:dyDescent="0.25">
      <c r="E313" s="4">
        <f t="shared" si="13"/>
        <v>4716.9699999998556</v>
      </c>
    </row>
    <row r="314" spans="5:5" x14ac:dyDescent="0.25">
      <c r="E314" s="4">
        <f t="shared" si="13"/>
        <v>4716.9699999998556</v>
      </c>
    </row>
    <row r="315" spans="5:5" x14ac:dyDescent="0.25">
      <c r="E315" s="4">
        <f t="shared" si="13"/>
        <v>4716.9699999998556</v>
      </c>
    </row>
    <row r="316" spans="5:5" x14ac:dyDescent="0.25">
      <c r="E316" s="4">
        <f t="shared" si="13"/>
        <v>4716.9699999998556</v>
      </c>
    </row>
    <row r="317" spans="5:5" x14ac:dyDescent="0.25">
      <c r="E317" s="4">
        <f t="shared" si="13"/>
        <v>4716.9699999998556</v>
      </c>
    </row>
    <row r="318" spans="5:5" x14ac:dyDescent="0.25">
      <c r="E318" s="4">
        <f t="shared" si="13"/>
        <v>4716.9699999998556</v>
      </c>
    </row>
    <row r="319" spans="5:5" x14ac:dyDescent="0.25">
      <c r="E319" s="4">
        <f t="shared" si="13"/>
        <v>4716.9699999998556</v>
      </c>
    </row>
    <row r="320" spans="5:5" x14ac:dyDescent="0.25">
      <c r="E320" s="4">
        <f t="shared" si="13"/>
        <v>4716.9699999998556</v>
      </c>
    </row>
    <row r="321" spans="5:5" x14ac:dyDescent="0.25">
      <c r="E321" s="4">
        <f t="shared" si="13"/>
        <v>4716.9699999998556</v>
      </c>
    </row>
    <row r="322" spans="5:5" x14ac:dyDescent="0.25">
      <c r="E322" s="4">
        <f t="shared" si="13"/>
        <v>4716.9699999998556</v>
      </c>
    </row>
    <row r="323" spans="5:5" x14ac:dyDescent="0.25">
      <c r="E323" s="4">
        <f t="shared" si="13"/>
        <v>4716.9699999998556</v>
      </c>
    </row>
    <row r="324" spans="5:5" x14ac:dyDescent="0.25">
      <c r="E324" s="4">
        <f t="shared" si="13"/>
        <v>4716.9699999998556</v>
      </c>
    </row>
    <row r="325" spans="5:5" x14ac:dyDescent="0.25">
      <c r="E325" s="4">
        <f t="shared" ref="E325:E388" si="14">E324+C325-D325</f>
        <v>4716.9699999998556</v>
      </c>
    </row>
    <row r="326" spans="5:5" x14ac:dyDescent="0.25">
      <c r="E326" s="4">
        <f t="shared" si="14"/>
        <v>4716.9699999998556</v>
      </c>
    </row>
    <row r="327" spans="5:5" x14ac:dyDescent="0.25">
      <c r="E327" s="4">
        <f t="shared" si="14"/>
        <v>4716.9699999998556</v>
      </c>
    </row>
    <row r="328" spans="5:5" x14ac:dyDescent="0.25">
      <c r="E328" s="4">
        <f t="shared" si="14"/>
        <v>4716.9699999998556</v>
      </c>
    </row>
    <row r="329" spans="5:5" x14ac:dyDescent="0.25">
      <c r="E329" s="4">
        <f t="shared" si="14"/>
        <v>4716.9699999998556</v>
      </c>
    </row>
    <row r="330" spans="5:5" x14ac:dyDescent="0.25">
      <c r="E330" s="4">
        <f t="shared" si="14"/>
        <v>4716.9699999998556</v>
      </c>
    </row>
    <row r="331" spans="5:5" x14ac:dyDescent="0.25">
      <c r="E331" s="4">
        <f t="shared" si="14"/>
        <v>4716.9699999998556</v>
      </c>
    </row>
    <row r="332" spans="5:5" x14ac:dyDescent="0.25">
      <c r="E332" s="4">
        <f t="shared" si="14"/>
        <v>4716.9699999998556</v>
      </c>
    </row>
    <row r="333" spans="5:5" x14ac:dyDescent="0.25">
      <c r="E333" s="4">
        <f t="shared" si="14"/>
        <v>4716.9699999998556</v>
      </c>
    </row>
    <row r="334" spans="5:5" x14ac:dyDescent="0.25">
      <c r="E334" s="4">
        <f t="shared" si="14"/>
        <v>4716.9699999998556</v>
      </c>
    </row>
    <row r="335" spans="5:5" x14ac:dyDescent="0.25">
      <c r="E335" s="4">
        <f t="shared" si="14"/>
        <v>4716.9699999998556</v>
      </c>
    </row>
    <row r="336" spans="5:5" x14ac:dyDescent="0.25">
      <c r="E336" s="4">
        <f t="shared" si="14"/>
        <v>4716.9699999998556</v>
      </c>
    </row>
    <row r="337" spans="5:5" x14ac:dyDescent="0.25">
      <c r="E337" s="4">
        <f t="shared" si="14"/>
        <v>4716.9699999998556</v>
      </c>
    </row>
    <row r="338" spans="5:5" x14ac:dyDescent="0.25">
      <c r="E338" s="4">
        <f t="shared" si="14"/>
        <v>4716.9699999998556</v>
      </c>
    </row>
    <row r="339" spans="5:5" x14ac:dyDescent="0.25">
      <c r="E339" s="4">
        <f t="shared" si="14"/>
        <v>4716.9699999998556</v>
      </c>
    </row>
    <row r="340" spans="5:5" x14ac:dyDescent="0.25">
      <c r="E340" s="4">
        <f t="shared" si="14"/>
        <v>4716.9699999998556</v>
      </c>
    </row>
    <row r="341" spans="5:5" x14ac:dyDescent="0.25">
      <c r="E341" s="4">
        <f t="shared" si="14"/>
        <v>4716.9699999998556</v>
      </c>
    </row>
    <row r="342" spans="5:5" x14ac:dyDescent="0.25">
      <c r="E342" s="4">
        <f t="shared" si="14"/>
        <v>4716.9699999998556</v>
      </c>
    </row>
    <row r="343" spans="5:5" x14ac:dyDescent="0.25">
      <c r="E343" s="4">
        <f t="shared" si="14"/>
        <v>4716.9699999998556</v>
      </c>
    </row>
    <row r="344" spans="5:5" x14ac:dyDescent="0.25">
      <c r="E344" s="4">
        <f t="shared" si="14"/>
        <v>4716.9699999998556</v>
      </c>
    </row>
    <row r="345" spans="5:5" x14ac:dyDescent="0.25">
      <c r="E345" s="4">
        <f t="shared" si="14"/>
        <v>4716.9699999998556</v>
      </c>
    </row>
    <row r="346" spans="5:5" x14ac:dyDescent="0.25">
      <c r="E346" s="4">
        <f t="shared" si="14"/>
        <v>4716.9699999998556</v>
      </c>
    </row>
    <row r="347" spans="5:5" x14ac:dyDescent="0.25">
      <c r="E347" s="4">
        <f t="shared" si="14"/>
        <v>4716.9699999998556</v>
      </c>
    </row>
    <row r="348" spans="5:5" x14ac:dyDescent="0.25">
      <c r="E348" s="4">
        <f t="shared" si="14"/>
        <v>4716.9699999998556</v>
      </c>
    </row>
    <row r="349" spans="5:5" x14ac:dyDescent="0.25">
      <c r="E349" s="4">
        <f t="shared" si="14"/>
        <v>4716.9699999998556</v>
      </c>
    </row>
    <row r="350" spans="5:5" x14ac:dyDescent="0.25">
      <c r="E350" s="4">
        <f t="shared" si="14"/>
        <v>4716.9699999998556</v>
      </c>
    </row>
    <row r="351" spans="5:5" x14ac:dyDescent="0.25">
      <c r="E351" s="4">
        <f t="shared" si="14"/>
        <v>4716.9699999998556</v>
      </c>
    </row>
    <row r="352" spans="5:5" x14ac:dyDescent="0.25">
      <c r="E352" s="4">
        <f t="shared" si="14"/>
        <v>4716.9699999998556</v>
      </c>
    </row>
    <row r="353" spans="5:5" x14ac:dyDescent="0.25">
      <c r="E353" s="4">
        <f t="shared" si="14"/>
        <v>4716.9699999998556</v>
      </c>
    </row>
    <row r="354" spans="5:5" x14ac:dyDescent="0.25">
      <c r="E354" s="4">
        <f t="shared" si="14"/>
        <v>4716.9699999998556</v>
      </c>
    </row>
    <row r="355" spans="5:5" x14ac:dyDescent="0.25">
      <c r="E355" s="4">
        <f t="shared" si="14"/>
        <v>4716.9699999998556</v>
      </c>
    </row>
    <row r="356" spans="5:5" x14ac:dyDescent="0.25">
      <c r="E356" s="4">
        <f t="shared" si="14"/>
        <v>4716.9699999998556</v>
      </c>
    </row>
    <row r="357" spans="5:5" x14ac:dyDescent="0.25">
      <c r="E357" s="4">
        <f t="shared" si="14"/>
        <v>4716.9699999998556</v>
      </c>
    </row>
    <row r="358" spans="5:5" x14ac:dyDescent="0.25">
      <c r="E358" s="4">
        <f t="shared" si="14"/>
        <v>4716.9699999998556</v>
      </c>
    </row>
    <row r="359" spans="5:5" x14ac:dyDescent="0.25">
      <c r="E359" s="4">
        <f t="shared" si="14"/>
        <v>4716.9699999998556</v>
      </c>
    </row>
    <row r="360" spans="5:5" x14ac:dyDescent="0.25">
      <c r="E360" s="4">
        <f t="shared" si="14"/>
        <v>4716.9699999998556</v>
      </c>
    </row>
    <row r="361" spans="5:5" x14ac:dyDescent="0.25">
      <c r="E361" s="4">
        <f t="shared" si="14"/>
        <v>4716.9699999998556</v>
      </c>
    </row>
    <row r="362" spans="5:5" x14ac:dyDescent="0.25">
      <c r="E362" s="4">
        <f t="shared" si="14"/>
        <v>4716.9699999998556</v>
      </c>
    </row>
    <row r="363" spans="5:5" x14ac:dyDescent="0.25">
      <c r="E363" s="4">
        <f t="shared" si="14"/>
        <v>4716.9699999998556</v>
      </c>
    </row>
    <row r="364" spans="5:5" x14ac:dyDescent="0.25">
      <c r="E364" s="4">
        <f t="shared" si="14"/>
        <v>4716.9699999998556</v>
      </c>
    </row>
    <row r="365" spans="5:5" x14ac:dyDescent="0.25">
      <c r="E365" s="4">
        <f t="shared" si="14"/>
        <v>4716.9699999998556</v>
      </c>
    </row>
    <row r="366" spans="5:5" x14ac:dyDescent="0.25">
      <c r="E366" s="4">
        <f t="shared" si="14"/>
        <v>4716.9699999998556</v>
      </c>
    </row>
    <row r="367" spans="5:5" x14ac:dyDescent="0.25">
      <c r="E367" s="4">
        <f t="shared" si="14"/>
        <v>4716.9699999998556</v>
      </c>
    </row>
    <row r="368" spans="5:5" x14ac:dyDescent="0.25">
      <c r="E368" s="4">
        <f t="shared" si="14"/>
        <v>4716.9699999998556</v>
      </c>
    </row>
    <row r="369" spans="5:5" x14ac:dyDescent="0.25">
      <c r="E369" s="4">
        <f t="shared" si="14"/>
        <v>4716.9699999998556</v>
      </c>
    </row>
    <row r="370" spans="5:5" x14ac:dyDescent="0.25">
      <c r="E370" s="4">
        <f t="shared" si="14"/>
        <v>4716.9699999998556</v>
      </c>
    </row>
    <row r="371" spans="5:5" x14ac:dyDescent="0.25">
      <c r="E371" s="4">
        <f t="shared" si="14"/>
        <v>4716.9699999998556</v>
      </c>
    </row>
    <row r="372" spans="5:5" x14ac:dyDescent="0.25">
      <c r="E372" s="4">
        <f t="shared" si="14"/>
        <v>4716.9699999998556</v>
      </c>
    </row>
    <row r="373" spans="5:5" x14ac:dyDescent="0.25">
      <c r="E373" s="4">
        <f t="shared" si="14"/>
        <v>4716.9699999998556</v>
      </c>
    </row>
    <row r="374" spans="5:5" x14ac:dyDescent="0.25">
      <c r="E374" s="4">
        <f t="shared" si="14"/>
        <v>4716.9699999998556</v>
      </c>
    </row>
    <row r="375" spans="5:5" x14ac:dyDescent="0.25">
      <c r="E375" s="4">
        <f t="shared" si="14"/>
        <v>4716.9699999998556</v>
      </c>
    </row>
    <row r="376" spans="5:5" x14ac:dyDescent="0.25">
      <c r="E376" s="4">
        <f t="shared" si="14"/>
        <v>4716.9699999998556</v>
      </c>
    </row>
    <row r="377" spans="5:5" x14ac:dyDescent="0.25">
      <c r="E377" s="4">
        <f t="shared" si="14"/>
        <v>4716.9699999998556</v>
      </c>
    </row>
    <row r="378" spans="5:5" x14ac:dyDescent="0.25">
      <c r="E378" s="4">
        <f t="shared" si="14"/>
        <v>4716.9699999998556</v>
      </c>
    </row>
    <row r="379" spans="5:5" x14ac:dyDescent="0.25">
      <c r="E379" s="4">
        <f t="shared" si="14"/>
        <v>4716.9699999998556</v>
      </c>
    </row>
    <row r="380" spans="5:5" x14ac:dyDescent="0.25">
      <c r="E380" s="4">
        <f t="shared" si="14"/>
        <v>4716.9699999998556</v>
      </c>
    </row>
    <row r="381" spans="5:5" x14ac:dyDescent="0.25">
      <c r="E381" s="4">
        <f t="shared" si="14"/>
        <v>4716.9699999998556</v>
      </c>
    </row>
    <row r="382" spans="5:5" x14ac:dyDescent="0.25">
      <c r="E382" s="4">
        <f t="shared" si="14"/>
        <v>4716.9699999998556</v>
      </c>
    </row>
    <row r="383" spans="5:5" x14ac:dyDescent="0.25">
      <c r="E383" s="4">
        <f t="shared" si="14"/>
        <v>4716.9699999998556</v>
      </c>
    </row>
    <row r="384" spans="5:5" x14ac:dyDescent="0.25">
      <c r="E384" s="4">
        <f t="shared" si="14"/>
        <v>4716.9699999998556</v>
      </c>
    </row>
    <row r="385" spans="5:5" x14ac:dyDescent="0.25">
      <c r="E385" s="4">
        <f t="shared" si="14"/>
        <v>4716.9699999998556</v>
      </c>
    </row>
    <row r="386" spans="5:5" x14ac:dyDescent="0.25">
      <c r="E386" s="4">
        <f t="shared" si="14"/>
        <v>4716.9699999998556</v>
      </c>
    </row>
    <row r="387" spans="5:5" x14ac:dyDescent="0.25">
      <c r="E387" s="4">
        <f t="shared" si="14"/>
        <v>4716.9699999998556</v>
      </c>
    </row>
    <row r="388" spans="5:5" x14ac:dyDescent="0.25">
      <c r="E388" s="4">
        <f t="shared" si="14"/>
        <v>4716.9699999998556</v>
      </c>
    </row>
    <row r="389" spans="5:5" x14ac:dyDescent="0.25">
      <c r="E389" s="4">
        <f t="shared" ref="E389:E452" si="15">E388+C389-D389</f>
        <v>4716.9699999998556</v>
      </c>
    </row>
    <row r="390" spans="5:5" x14ac:dyDescent="0.25">
      <c r="E390" s="4">
        <f t="shared" si="15"/>
        <v>4716.9699999998556</v>
      </c>
    </row>
    <row r="391" spans="5:5" x14ac:dyDescent="0.25">
      <c r="E391" s="4">
        <f t="shared" si="15"/>
        <v>4716.9699999998556</v>
      </c>
    </row>
    <row r="392" spans="5:5" x14ac:dyDescent="0.25">
      <c r="E392" s="4">
        <f t="shared" si="15"/>
        <v>4716.9699999998556</v>
      </c>
    </row>
    <row r="393" spans="5:5" x14ac:dyDescent="0.25">
      <c r="E393" s="4">
        <f t="shared" si="15"/>
        <v>4716.9699999998556</v>
      </c>
    </row>
    <row r="394" spans="5:5" x14ac:dyDescent="0.25">
      <c r="E394" s="4">
        <f t="shared" si="15"/>
        <v>4716.9699999998556</v>
      </c>
    </row>
    <row r="395" spans="5:5" x14ac:dyDescent="0.25">
      <c r="E395" s="4">
        <f t="shared" si="15"/>
        <v>4716.9699999998556</v>
      </c>
    </row>
    <row r="396" spans="5:5" x14ac:dyDescent="0.25">
      <c r="E396" s="4">
        <f t="shared" si="15"/>
        <v>4716.9699999998556</v>
      </c>
    </row>
    <row r="397" spans="5:5" x14ac:dyDescent="0.25">
      <c r="E397" s="4">
        <f t="shared" si="15"/>
        <v>4716.9699999998556</v>
      </c>
    </row>
    <row r="398" spans="5:5" x14ac:dyDescent="0.25">
      <c r="E398" s="4">
        <f t="shared" si="15"/>
        <v>4716.9699999998556</v>
      </c>
    </row>
    <row r="399" spans="5:5" x14ac:dyDescent="0.25">
      <c r="E399" s="4">
        <f t="shared" si="15"/>
        <v>4716.9699999998556</v>
      </c>
    </row>
    <row r="400" spans="5:5" x14ac:dyDescent="0.25">
      <c r="E400" s="4">
        <f t="shared" si="15"/>
        <v>4716.9699999998556</v>
      </c>
    </row>
    <row r="401" spans="5:5" x14ac:dyDescent="0.25">
      <c r="E401" s="4">
        <f t="shared" si="15"/>
        <v>4716.9699999998556</v>
      </c>
    </row>
    <row r="402" spans="5:5" x14ac:dyDescent="0.25">
      <c r="E402" s="4">
        <f t="shared" si="15"/>
        <v>4716.9699999998556</v>
      </c>
    </row>
    <row r="403" spans="5:5" x14ac:dyDescent="0.25">
      <c r="E403" s="4">
        <f t="shared" si="15"/>
        <v>4716.9699999998556</v>
      </c>
    </row>
    <row r="404" spans="5:5" x14ac:dyDescent="0.25">
      <c r="E404" s="4">
        <f t="shared" si="15"/>
        <v>4716.9699999998556</v>
      </c>
    </row>
    <row r="405" spans="5:5" x14ac:dyDescent="0.25">
      <c r="E405" s="4">
        <f t="shared" si="15"/>
        <v>4716.9699999998556</v>
      </c>
    </row>
    <row r="406" spans="5:5" x14ac:dyDescent="0.25">
      <c r="E406" s="4">
        <f t="shared" si="15"/>
        <v>4716.9699999998556</v>
      </c>
    </row>
    <row r="407" spans="5:5" x14ac:dyDescent="0.25">
      <c r="E407" s="4">
        <f t="shared" si="15"/>
        <v>4716.9699999998556</v>
      </c>
    </row>
    <row r="408" spans="5:5" x14ac:dyDescent="0.25">
      <c r="E408" s="4">
        <f t="shared" si="15"/>
        <v>4716.9699999998556</v>
      </c>
    </row>
    <row r="409" spans="5:5" x14ac:dyDescent="0.25">
      <c r="E409" s="4">
        <f t="shared" si="15"/>
        <v>4716.9699999998556</v>
      </c>
    </row>
    <row r="410" spans="5:5" x14ac:dyDescent="0.25">
      <c r="E410" s="4">
        <f t="shared" si="15"/>
        <v>4716.9699999998556</v>
      </c>
    </row>
    <row r="411" spans="5:5" x14ac:dyDescent="0.25">
      <c r="E411" s="4">
        <f t="shared" si="15"/>
        <v>4716.9699999998556</v>
      </c>
    </row>
    <row r="412" spans="5:5" x14ac:dyDescent="0.25">
      <c r="E412" s="4">
        <f t="shared" si="15"/>
        <v>4716.9699999998556</v>
      </c>
    </row>
    <row r="413" spans="5:5" x14ac:dyDescent="0.25">
      <c r="E413" s="4">
        <f t="shared" si="15"/>
        <v>4716.9699999998556</v>
      </c>
    </row>
    <row r="414" spans="5:5" x14ac:dyDescent="0.25">
      <c r="E414" s="4">
        <f t="shared" si="15"/>
        <v>4716.9699999998556</v>
      </c>
    </row>
    <row r="415" spans="5:5" x14ac:dyDescent="0.25">
      <c r="E415" s="4">
        <f t="shared" si="15"/>
        <v>4716.9699999998556</v>
      </c>
    </row>
    <row r="416" spans="5:5" x14ac:dyDescent="0.25">
      <c r="E416" s="4">
        <f t="shared" si="15"/>
        <v>4716.9699999998556</v>
      </c>
    </row>
    <row r="417" spans="5:5" x14ac:dyDescent="0.25">
      <c r="E417" s="4">
        <f t="shared" si="15"/>
        <v>4716.9699999998556</v>
      </c>
    </row>
    <row r="418" spans="5:5" x14ac:dyDescent="0.25">
      <c r="E418" s="4">
        <f t="shared" si="15"/>
        <v>4716.9699999998556</v>
      </c>
    </row>
    <row r="419" spans="5:5" x14ac:dyDescent="0.25">
      <c r="E419" s="4">
        <f t="shared" si="15"/>
        <v>4716.9699999998556</v>
      </c>
    </row>
    <row r="420" spans="5:5" x14ac:dyDescent="0.25">
      <c r="E420" s="4">
        <f t="shared" si="15"/>
        <v>4716.9699999998556</v>
      </c>
    </row>
    <row r="421" spans="5:5" x14ac:dyDescent="0.25">
      <c r="E421" s="4">
        <f t="shared" si="15"/>
        <v>4716.9699999998556</v>
      </c>
    </row>
    <row r="422" spans="5:5" x14ac:dyDescent="0.25">
      <c r="E422" s="4">
        <f t="shared" si="15"/>
        <v>4716.9699999998556</v>
      </c>
    </row>
    <row r="423" spans="5:5" x14ac:dyDescent="0.25">
      <c r="E423" s="4">
        <f t="shared" si="15"/>
        <v>4716.9699999998556</v>
      </c>
    </row>
    <row r="424" spans="5:5" x14ac:dyDescent="0.25">
      <c r="E424" s="4">
        <f t="shared" si="15"/>
        <v>4716.9699999998556</v>
      </c>
    </row>
    <row r="425" spans="5:5" x14ac:dyDescent="0.25">
      <c r="E425" s="4">
        <f t="shared" si="15"/>
        <v>4716.9699999998556</v>
      </c>
    </row>
    <row r="426" spans="5:5" x14ac:dyDescent="0.25">
      <c r="E426" s="4">
        <f t="shared" si="15"/>
        <v>4716.9699999998556</v>
      </c>
    </row>
    <row r="427" spans="5:5" x14ac:dyDescent="0.25">
      <c r="E427" s="4">
        <f t="shared" si="15"/>
        <v>4716.9699999998556</v>
      </c>
    </row>
    <row r="428" spans="5:5" x14ac:dyDescent="0.25">
      <c r="E428" s="4">
        <f t="shared" si="15"/>
        <v>4716.9699999998556</v>
      </c>
    </row>
    <row r="429" spans="5:5" x14ac:dyDescent="0.25">
      <c r="E429" s="4">
        <f t="shared" si="15"/>
        <v>4716.9699999998556</v>
      </c>
    </row>
    <row r="430" spans="5:5" x14ac:dyDescent="0.25">
      <c r="E430" s="4">
        <f t="shared" si="15"/>
        <v>4716.9699999998556</v>
      </c>
    </row>
    <row r="431" spans="5:5" x14ac:dyDescent="0.25">
      <c r="E431" s="4">
        <f t="shared" si="15"/>
        <v>4716.9699999998556</v>
      </c>
    </row>
    <row r="432" spans="5:5" x14ac:dyDescent="0.25">
      <c r="E432" s="4">
        <f t="shared" si="15"/>
        <v>4716.9699999998556</v>
      </c>
    </row>
    <row r="433" spans="5:5" x14ac:dyDescent="0.25">
      <c r="E433" s="4">
        <f t="shared" si="15"/>
        <v>4716.9699999998556</v>
      </c>
    </row>
    <row r="434" spans="5:5" x14ac:dyDescent="0.25">
      <c r="E434" s="4">
        <f t="shared" si="15"/>
        <v>4716.9699999998556</v>
      </c>
    </row>
    <row r="435" spans="5:5" x14ac:dyDescent="0.25">
      <c r="E435" s="4">
        <f t="shared" si="15"/>
        <v>4716.9699999998556</v>
      </c>
    </row>
    <row r="436" spans="5:5" x14ac:dyDescent="0.25">
      <c r="E436" s="4">
        <f t="shared" si="15"/>
        <v>4716.9699999998556</v>
      </c>
    </row>
    <row r="437" spans="5:5" x14ac:dyDescent="0.25">
      <c r="E437" s="4">
        <f t="shared" si="15"/>
        <v>4716.9699999998556</v>
      </c>
    </row>
    <row r="438" spans="5:5" x14ac:dyDescent="0.25">
      <c r="E438" s="4">
        <f t="shared" si="15"/>
        <v>4716.9699999998556</v>
      </c>
    </row>
    <row r="439" spans="5:5" x14ac:dyDescent="0.25">
      <c r="E439" s="4">
        <f t="shared" si="15"/>
        <v>4716.9699999998556</v>
      </c>
    </row>
    <row r="440" spans="5:5" x14ac:dyDescent="0.25">
      <c r="E440" s="4">
        <f t="shared" si="15"/>
        <v>4716.9699999998556</v>
      </c>
    </row>
    <row r="441" spans="5:5" x14ac:dyDescent="0.25">
      <c r="E441" s="4">
        <f t="shared" si="15"/>
        <v>4716.9699999998556</v>
      </c>
    </row>
    <row r="442" spans="5:5" x14ac:dyDescent="0.25">
      <c r="E442" s="4">
        <f t="shared" si="15"/>
        <v>4716.9699999998556</v>
      </c>
    </row>
    <row r="443" spans="5:5" x14ac:dyDescent="0.25">
      <c r="E443" s="4">
        <f t="shared" si="15"/>
        <v>4716.9699999998556</v>
      </c>
    </row>
    <row r="444" spans="5:5" x14ac:dyDescent="0.25">
      <c r="E444" s="4">
        <f t="shared" si="15"/>
        <v>4716.9699999998556</v>
      </c>
    </row>
    <row r="445" spans="5:5" x14ac:dyDescent="0.25">
      <c r="E445" s="4">
        <f t="shared" si="15"/>
        <v>4716.9699999998556</v>
      </c>
    </row>
    <row r="446" spans="5:5" x14ac:dyDescent="0.25">
      <c r="E446" s="4">
        <f t="shared" si="15"/>
        <v>4716.9699999998556</v>
      </c>
    </row>
    <row r="447" spans="5:5" x14ac:dyDescent="0.25">
      <c r="E447" s="4">
        <f t="shared" si="15"/>
        <v>4716.9699999998556</v>
      </c>
    </row>
    <row r="448" spans="5:5" x14ac:dyDescent="0.25">
      <c r="E448" s="4">
        <f t="shared" si="15"/>
        <v>4716.9699999998556</v>
      </c>
    </row>
    <row r="449" spans="5:5" x14ac:dyDescent="0.25">
      <c r="E449" s="4">
        <f t="shared" si="15"/>
        <v>4716.9699999998556</v>
      </c>
    </row>
    <row r="450" spans="5:5" x14ac:dyDescent="0.25">
      <c r="E450" s="4">
        <f t="shared" si="15"/>
        <v>4716.9699999998556</v>
      </c>
    </row>
    <row r="451" spans="5:5" x14ac:dyDescent="0.25">
      <c r="E451" s="4">
        <f t="shared" si="15"/>
        <v>4716.9699999998556</v>
      </c>
    </row>
    <row r="452" spans="5:5" x14ac:dyDescent="0.25">
      <c r="E452" s="4">
        <f t="shared" si="15"/>
        <v>4716.9699999998556</v>
      </c>
    </row>
    <row r="453" spans="5:5" x14ac:dyDescent="0.25">
      <c r="E453" s="4">
        <f t="shared" ref="E453:E500" si="16">E452+C453-D453</f>
        <v>4716.9699999998556</v>
      </c>
    </row>
    <row r="454" spans="5:5" x14ac:dyDescent="0.25">
      <c r="E454" s="4">
        <f t="shared" si="16"/>
        <v>4716.9699999998556</v>
      </c>
    </row>
    <row r="455" spans="5:5" x14ac:dyDescent="0.25">
      <c r="E455" s="4">
        <f t="shared" si="16"/>
        <v>4716.9699999998556</v>
      </c>
    </row>
    <row r="456" spans="5:5" x14ac:dyDescent="0.25">
      <c r="E456" s="4">
        <f t="shared" si="16"/>
        <v>4716.9699999998556</v>
      </c>
    </row>
    <row r="457" spans="5:5" x14ac:dyDescent="0.25">
      <c r="E457" s="4">
        <f t="shared" si="16"/>
        <v>4716.9699999998556</v>
      </c>
    </row>
    <row r="458" spans="5:5" x14ac:dyDescent="0.25">
      <c r="E458" s="4">
        <f t="shared" si="16"/>
        <v>4716.9699999998556</v>
      </c>
    </row>
    <row r="459" spans="5:5" x14ac:dyDescent="0.25">
      <c r="E459" s="4">
        <f t="shared" si="16"/>
        <v>4716.9699999998556</v>
      </c>
    </row>
    <row r="460" spans="5:5" x14ac:dyDescent="0.25">
      <c r="E460" s="4">
        <f t="shared" si="16"/>
        <v>4716.9699999998556</v>
      </c>
    </row>
    <row r="461" spans="5:5" x14ac:dyDescent="0.25">
      <c r="E461" s="4">
        <f t="shared" si="16"/>
        <v>4716.9699999998556</v>
      </c>
    </row>
    <row r="462" spans="5:5" x14ac:dyDescent="0.25">
      <c r="E462" s="4">
        <f t="shared" si="16"/>
        <v>4716.9699999998556</v>
      </c>
    </row>
    <row r="463" spans="5:5" x14ac:dyDescent="0.25">
      <c r="E463" s="4">
        <f t="shared" si="16"/>
        <v>4716.9699999998556</v>
      </c>
    </row>
    <row r="464" spans="5:5" x14ac:dyDescent="0.25">
      <c r="E464" s="4">
        <f t="shared" si="16"/>
        <v>4716.9699999998556</v>
      </c>
    </row>
    <row r="465" spans="5:5" x14ac:dyDescent="0.25">
      <c r="E465" s="4">
        <f t="shared" si="16"/>
        <v>4716.9699999998556</v>
      </c>
    </row>
    <row r="466" spans="5:5" x14ac:dyDescent="0.25">
      <c r="E466" s="4">
        <f t="shared" si="16"/>
        <v>4716.9699999998556</v>
      </c>
    </row>
    <row r="467" spans="5:5" x14ac:dyDescent="0.25">
      <c r="E467" s="4">
        <f t="shared" si="16"/>
        <v>4716.9699999998556</v>
      </c>
    </row>
    <row r="468" spans="5:5" x14ac:dyDescent="0.25">
      <c r="E468" s="4">
        <f t="shared" si="16"/>
        <v>4716.9699999998556</v>
      </c>
    </row>
    <row r="469" spans="5:5" x14ac:dyDescent="0.25">
      <c r="E469" s="4">
        <f t="shared" si="16"/>
        <v>4716.9699999998556</v>
      </c>
    </row>
    <row r="470" spans="5:5" x14ac:dyDescent="0.25">
      <c r="E470" s="4">
        <f t="shared" si="16"/>
        <v>4716.9699999998556</v>
      </c>
    </row>
    <row r="471" spans="5:5" x14ac:dyDescent="0.25">
      <c r="E471" s="4">
        <f t="shared" si="16"/>
        <v>4716.9699999998556</v>
      </c>
    </row>
    <row r="472" spans="5:5" x14ac:dyDescent="0.25">
      <c r="E472" s="4">
        <f t="shared" si="16"/>
        <v>4716.9699999998556</v>
      </c>
    </row>
    <row r="473" spans="5:5" x14ac:dyDescent="0.25">
      <c r="E473" s="4">
        <f t="shared" si="16"/>
        <v>4716.9699999998556</v>
      </c>
    </row>
    <row r="474" spans="5:5" x14ac:dyDescent="0.25">
      <c r="E474" s="4">
        <f t="shared" si="16"/>
        <v>4716.9699999998556</v>
      </c>
    </row>
    <row r="475" spans="5:5" x14ac:dyDescent="0.25">
      <c r="E475" s="4">
        <f t="shared" si="16"/>
        <v>4716.9699999998556</v>
      </c>
    </row>
    <row r="476" spans="5:5" x14ac:dyDescent="0.25">
      <c r="E476" s="4">
        <f t="shared" si="16"/>
        <v>4716.9699999998556</v>
      </c>
    </row>
    <row r="477" spans="5:5" x14ac:dyDescent="0.25">
      <c r="E477" s="4">
        <f t="shared" si="16"/>
        <v>4716.9699999998556</v>
      </c>
    </row>
    <row r="478" spans="5:5" x14ac:dyDescent="0.25">
      <c r="E478" s="4">
        <f t="shared" si="16"/>
        <v>4716.9699999998556</v>
      </c>
    </row>
    <row r="479" spans="5:5" x14ac:dyDescent="0.25">
      <c r="E479" s="4">
        <f t="shared" si="16"/>
        <v>4716.9699999998556</v>
      </c>
    </row>
    <row r="480" spans="5:5" x14ac:dyDescent="0.25">
      <c r="E480" s="4">
        <f t="shared" si="16"/>
        <v>4716.9699999998556</v>
      </c>
    </row>
    <row r="481" spans="5:5" x14ac:dyDescent="0.25">
      <c r="E481" s="4">
        <f t="shared" si="16"/>
        <v>4716.9699999998556</v>
      </c>
    </row>
    <row r="482" spans="5:5" x14ac:dyDescent="0.25">
      <c r="E482" s="4">
        <f t="shared" si="16"/>
        <v>4716.9699999998556</v>
      </c>
    </row>
    <row r="483" spans="5:5" x14ac:dyDescent="0.25">
      <c r="E483" s="4">
        <f t="shared" si="16"/>
        <v>4716.9699999998556</v>
      </c>
    </row>
    <row r="484" spans="5:5" x14ac:dyDescent="0.25">
      <c r="E484" s="4">
        <f t="shared" si="16"/>
        <v>4716.9699999998556</v>
      </c>
    </row>
    <row r="485" spans="5:5" x14ac:dyDescent="0.25">
      <c r="E485" s="4">
        <f t="shared" si="16"/>
        <v>4716.9699999998556</v>
      </c>
    </row>
    <row r="486" spans="5:5" x14ac:dyDescent="0.25">
      <c r="E486" s="4">
        <f t="shared" si="16"/>
        <v>4716.9699999998556</v>
      </c>
    </row>
    <row r="487" spans="5:5" x14ac:dyDescent="0.25">
      <c r="E487" s="4">
        <f t="shared" si="16"/>
        <v>4716.9699999998556</v>
      </c>
    </row>
    <row r="488" spans="5:5" x14ac:dyDescent="0.25">
      <c r="E488" s="4">
        <f t="shared" si="16"/>
        <v>4716.9699999998556</v>
      </c>
    </row>
    <row r="489" spans="5:5" x14ac:dyDescent="0.25">
      <c r="E489" s="4">
        <f t="shared" si="16"/>
        <v>4716.9699999998556</v>
      </c>
    </row>
    <row r="490" spans="5:5" x14ac:dyDescent="0.25">
      <c r="E490" s="4">
        <f t="shared" si="16"/>
        <v>4716.9699999998556</v>
      </c>
    </row>
    <row r="491" spans="5:5" x14ac:dyDescent="0.25">
      <c r="E491" s="4">
        <f t="shared" si="16"/>
        <v>4716.9699999998556</v>
      </c>
    </row>
    <row r="492" spans="5:5" x14ac:dyDescent="0.25">
      <c r="E492" s="4">
        <f t="shared" si="16"/>
        <v>4716.9699999998556</v>
      </c>
    </row>
    <row r="493" spans="5:5" x14ac:dyDescent="0.25">
      <c r="E493" s="4">
        <f t="shared" si="16"/>
        <v>4716.9699999998556</v>
      </c>
    </row>
    <row r="494" spans="5:5" x14ac:dyDescent="0.25">
      <c r="E494" s="4">
        <f t="shared" si="16"/>
        <v>4716.9699999998556</v>
      </c>
    </row>
    <row r="495" spans="5:5" x14ac:dyDescent="0.25">
      <c r="E495" s="4">
        <f t="shared" si="16"/>
        <v>4716.9699999998556</v>
      </c>
    </row>
    <row r="496" spans="5:5" x14ac:dyDescent="0.25">
      <c r="E496" s="4">
        <f t="shared" si="16"/>
        <v>4716.9699999998556</v>
      </c>
    </row>
    <row r="497" spans="5:5" x14ac:dyDescent="0.25">
      <c r="E497" s="4">
        <f t="shared" si="16"/>
        <v>4716.9699999998556</v>
      </c>
    </row>
    <row r="498" spans="5:5" x14ac:dyDescent="0.25">
      <c r="E498" s="4">
        <f t="shared" si="16"/>
        <v>4716.9699999998556</v>
      </c>
    </row>
    <row r="499" spans="5:5" x14ac:dyDescent="0.25">
      <c r="E499" s="4">
        <f t="shared" si="16"/>
        <v>4716.9699999998556</v>
      </c>
    </row>
    <row r="500" spans="5:5" x14ac:dyDescent="0.25">
      <c r="E500" s="4">
        <f t="shared" si="16"/>
        <v>4716.9699999998556</v>
      </c>
    </row>
  </sheetData>
  <mergeCells count="1">
    <mergeCell ref="A1:E1"/>
  </mergeCells>
  <pageMargins left="0.25" right="0.25" top="0.75" bottom="0.75" header="0.3" footer="0.3"/>
  <pageSetup paperSize="9" scale="91" orientation="portrait" r:id="rId1"/>
  <headerFooter>
    <oddHeader>&amp;CS.E.U.O&amp;R&amp;"-,Cursiva"Tejidos Lucania</oddHeader>
    <oddFooter>&amp;CS.E.U.O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view="pageBreakPreview" zoomScaleNormal="100" zoomScaleSheetLayoutView="100" workbookViewId="0">
      <selection activeCell="I2" sqref="I2"/>
    </sheetView>
  </sheetViews>
  <sheetFormatPr baseColWidth="10" defaultRowHeight="15" x14ac:dyDescent="0.25"/>
  <cols>
    <col min="1" max="1" width="11.42578125" style="5"/>
    <col min="2" max="2" width="34.140625" style="2" customWidth="1"/>
    <col min="3" max="5" width="13" style="4" bestFit="1" customWidth="1"/>
    <col min="8" max="8" width="17.42578125" bestFit="1" customWidth="1"/>
    <col min="9" max="9" width="18" bestFit="1" customWidth="1"/>
  </cols>
  <sheetData>
    <row r="1" spans="1:9" ht="18.75" x14ac:dyDescent="0.3">
      <c r="A1" s="273" t="s">
        <v>258</v>
      </c>
      <c r="B1" s="273"/>
      <c r="C1" s="273"/>
      <c r="D1" s="273"/>
      <c r="E1" s="273"/>
      <c r="H1" s="10" t="s">
        <v>4</v>
      </c>
      <c r="I1" s="12">
        <f>E500</f>
        <v>266855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MAX(A3:A500)</f>
        <v>44481</v>
      </c>
    </row>
    <row r="3" spans="1:9" hidden="1" x14ac:dyDescent="0.25">
      <c r="A3" s="5">
        <v>43808</v>
      </c>
      <c r="B3" s="2" t="s">
        <v>251</v>
      </c>
      <c r="C3" s="4">
        <v>73447</v>
      </c>
      <c r="D3" s="4">
        <v>0</v>
      </c>
      <c r="E3" s="4">
        <f>C3-D3</f>
        <v>73447</v>
      </c>
    </row>
    <row r="4" spans="1:9" hidden="1" x14ac:dyDescent="0.25">
      <c r="A4" s="5">
        <v>43838</v>
      </c>
      <c r="B4" s="2" t="s">
        <v>257</v>
      </c>
      <c r="C4" s="4">
        <v>0</v>
      </c>
      <c r="D4" s="4">
        <v>36614.6</v>
      </c>
      <c r="E4" s="4">
        <f>E3+C4-D4</f>
        <v>36832.400000000001</v>
      </c>
    </row>
    <row r="5" spans="1:9" hidden="1" x14ac:dyDescent="0.25">
      <c r="A5" s="5">
        <v>43843</v>
      </c>
      <c r="B5" s="2" t="s">
        <v>260</v>
      </c>
      <c r="C5" s="4">
        <v>0</v>
      </c>
      <c r="D5" s="4">
        <v>30136</v>
      </c>
      <c r="E5" s="4">
        <f t="shared" ref="E5:E68" si="0">E4+C5-D5</f>
        <v>6696.4000000000015</v>
      </c>
    </row>
    <row r="6" spans="1:9" hidden="1" x14ac:dyDescent="0.25">
      <c r="A6" s="5">
        <v>43845</v>
      </c>
      <c r="B6" s="2" t="s">
        <v>261</v>
      </c>
      <c r="C6" s="4">
        <v>0</v>
      </c>
      <c r="D6" s="4">
        <v>6696.4</v>
      </c>
      <c r="E6" s="4">
        <f t="shared" si="0"/>
        <v>0</v>
      </c>
    </row>
    <row r="7" spans="1:9" hidden="1" x14ac:dyDescent="0.25">
      <c r="A7" s="5">
        <v>43985</v>
      </c>
      <c r="B7" s="2" t="s">
        <v>743</v>
      </c>
      <c r="C7" s="4">
        <v>52230</v>
      </c>
      <c r="D7" s="4">
        <v>0</v>
      </c>
      <c r="E7" s="4">
        <f t="shared" si="0"/>
        <v>52230</v>
      </c>
    </row>
    <row r="8" spans="1:9" hidden="1" x14ac:dyDescent="0.25">
      <c r="A8" s="5">
        <v>43992</v>
      </c>
      <c r="B8" s="2" t="s">
        <v>785</v>
      </c>
      <c r="C8" s="4">
        <v>27660</v>
      </c>
      <c r="D8" s="4">
        <v>0</v>
      </c>
      <c r="E8" s="4">
        <f t="shared" si="0"/>
        <v>79890</v>
      </c>
    </row>
    <row r="9" spans="1:9" hidden="1" x14ac:dyDescent="0.25">
      <c r="A9" s="5">
        <v>43994</v>
      </c>
      <c r="B9" s="2" t="s">
        <v>790</v>
      </c>
      <c r="C9" s="4">
        <v>-7905</v>
      </c>
      <c r="D9" s="4">
        <v>25000</v>
      </c>
      <c r="E9" s="4">
        <f t="shared" si="0"/>
        <v>46985</v>
      </c>
    </row>
    <row r="10" spans="1:9" hidden="1" x14ac:dyDescent="0.25">
      <c r="A10" s="5">
        <v>43994</v>
      </c>
      <c r="B10" s="2" t="s">
        <v>791</v>
      </c>
      <c r="C10" s="4">
        <v>-2780</v>
      </c>
      <c r="D10" s="4">
        <v>20000</v>
      </c>
      <c r="E10" s="4">
        <f t="shared" si="0"/>
        <v>24205</v>
      </c>
    </row>
    <row r="11" spans="1:9" hidden="1" x14ac:dyDescent="0.25">
      <c r="A11" s="5">
        <v>43907</v>
      </c>
      <c r="B11" s="2" t="s">
        <v>792</v>
      </c>
      <c r="C11" s="4">
        <v>39010</v>
      </c>
      <c r="D11" s="4">
        <v>0</v>
      </c>
      <c r="E11" s="4">
        <f t="shared" si="0"/>
        <v>63215</v>
      </c>
    </row>
    <row r="12" spans="1:9" hidden="1" x14ac:dyDescent="0.25">
      <c r="A12" s="5">
        <v>43999</v>
      </c>
      <c r="B12" s="2" t="s">
        <v>808</v>
      </c>
      <c r="C12" s="4">
        <v>41310</v>
      </c>
      <c r="D12" s="4">
        <v>0</v>
      </c>
      <c r="E12" s="4">
        <f t="shared" si="0"/>
        <v>104525</v>
      </c>
    </row>
    <row r="13" spans="1:9" hidden="1" x14ac:dyDescent="0.25">
      <c r="A13" s="5">
        <v>44002</v>
      </c>
      <c r="B13" s="2" t="s">
        <v>810</v>
      </c>
      <c r="C13" s="4">
        <v>-4820</v>
      </c>
      <c r="D13" s="4">
        <v>20000</v>
      </c>
      <c r="E13" s="4">
        <f t="shared" si="0"/>
        <v>79705</v>
      </c>
    </row>
    <row r="14" spans="1:9" hidden="1" x14ac:dyDescent="0.25">
      <c r="A14" s="5">
        <v>44004</v>
      </c>
      <c r="B14" s="2" t="s">
        <v>59</v>
      </c>
      <c r="C14" s="4">
        <v>-13280</v>
      </c>
      <c r="D14" s="4">
        <v>20000</v>
      </c>
      <c r="E14" s="4">
        <f t="shared" si="0"/>
        <v>46425</v>
      </c>
    </row>
    <row r="15" spans="1:9" hidden="1" x14ac:dyDescent="0.25">
      <c r="A15" s="5">
        <v>44012</v>
      </c>
      <c r="B15" s="2" t="s">
        <v>865</v>
      </c>
      <c r="C15" s="4">
        <v>-4645</v>
      </c>
      <c r="D15" s="4">
        <v>15000</v>
      </c>
      <c r="E15" s="4">
        <f t="shared" si="0"/>
        <v>26780</v>
      </c>
    </row>
    <row r="16" spans="1:9" hidden="1" x14ac:dyDescent="0.25">
      <c r="A16" s="5">
        <v>44014</v>
      </c>
      <c r="B16" s="2" t="s">
        <v>876</v>
      </c>
      <c r="C16" s="4">
        <v>0</v>
      </c>
      <c r="D16" s="4">
        <v>5000</v>
      </c>
      <c r="E16" s="4">
        <f t="shared" si="0"/>
        <v>21780</v>
      </c>
    </row>
    <row r="17" spans="1:6" hidden="1" x14ac:dyDescent="0.25">
      <c r="A17" s="5">
        <v>44013</v>
      </c>
      <c r="B17" s="2" t="s">
        <v>878</v>
      </c>
      <c r="C17" s="4">
        <v>59400</v>
      </c>
      <c r="D17" s="4">
        <v>0</v>
      </c>
      <c r="E17" s="4">
        <f t="shared" si="0"/>
        <v>81180</v>
      </c>
    </row>
    <row r="18" spans="1:6" hidden="1" x14ac:dyDescent="0.25">
      <c r="A18" s="5">
        <v>44019</v>
      </c>
      <c r="B18" s="2" t="s">
        <v>927</v>
      </c>
      <c r="C18" s="4">
        <v>-14115</v>
      </c>
      <c r="D18" s="4">
        <v>20000</v>
      </c>
      <c r="E18" s="4">
        <f t="shared" si="0"/>
        <v>47065</v>
      </c>
    </row>
    <row r="19" spans="1:6" hidden="1" x14ac:dyDescent="0.25">
      <c r="A19" s="5">
        <v>44026</v>
      </c>
      <c r="B19" s="2" t="s">
        <v>930</v>
      </c>
      <c r="C19" s="4">
        <v>-2490</v>
      </c>
      <c r="D19" s="4">
        <v>20000</v>
      </c>
      <c r="E19" s="4">
        <f t="shared" si="0"/>
        <v>24575</v>
      </c>
    </row>
    <row r="20" spans="1:6" hidden="1" x14ac:dyDescent="0.25">
      <c r="A20" s="5">
        <v>44033</v>
      </c>
      <c r="B20" s="2" t="s">
        <v>950</v>
      </c>
      <c r="C20" s="4">
        <v>18036</v>
      </c>
      <c r="D20" s="4">
        <v>0</v>
      </c>
      <c r="E20" s="4">
        <f t="shared" si="0"/>
        <v>42611</v>
      </c>
    </row>
    <row r="21" spans="1:6" hidden="1" x14ac:dyDescent="0.25">
      <c r="A21" s="5">
        <v>44033</v>
      </c>
      <c r="B21" s="2" t="s">
        <v>487</v>
      </c>
      <c r="C21" s="4">
        <v>79000</v>
      </c>
      <c r="D21" s="4">
        <v>0</v>
      </c>
      <c r="E21" s="4">
        <f t="shared" si="0"/>
        <v>121611</v>
      </c>
    </row>
    <row r="22" spans="1:6" hidden="1" x14ac:dyDescent="0.25">
      <c r="A22" s="5">
        <v>44034</v>
      </c>
      <c r="B22" s="2" t="s">
        <v>980</v>
      </c>
      <c r="C22" s="4">
        <v>-1100</v>
      </c>
      <c r="D22" s="4">
        <v>20000</v>
      </c>
      <c r="E22" s="4">
        <f t="shared" si="0"/>
        <v>100511</v>
      </c>
    </row>
    <row r="23" spans="1:6" hidden="1" x14ac:dyDescent="0.25">
      <c r="A23" s="5">
        <v>44041</v>
      </c>
      <c r="B23" s="2" t="s">
        <v>992</v>
      </c>
      <c r="C23" s="4">
        <v>-3880</v>
      </c>
      <c r="D23" s="4">
        <v>15000</v>
      </c>
      <c r="E23" s="4">
        <f t="shared" si="0"/>
        <v>81631</v>
      </c>
    </row>
    <row r="24" spans="1:6" hidden="1" x14ac:dyDescent="0.25">
      <c r="A24" s="5">
        <v>44043</v>
      </c>
      <c r="B24" s="2" t="s">
        <v>34</v>
      </c>
      <c r="C24" s="4">
        <v>62400</v>
      </c>
      <c r="D24" s="4">
        <v>0</v>
      </c>
      <c r="E24" s="4">
        <f t="shared" si="0"/>
        <v>144031</v>
      </c>
    </row>
    <row r="25" spans="1:6" hidden="1" x14ac:dyDescent="0.25">
      <c r="A25" s="5">
        <v>44053</v>
      </c>
      <c r="B25" s="2" t="s">
        <v>876</v>
      </c>
      <c r="C25" s="4">
        <v>0</v>
      </c>
      <c r="D25" s="4">
        <v>6800</v>
      </c>
      <c r="E25" s="4">
        <f t="shared" si="0"/>
        <v>137231</v>
      </c>
    </row>
    <row r="26" spans="1:6" hidden="1" x14ac:dyDescent="0.25">
      <c r="A26" s="5">
        <v>44053</v>
      </c>
      <c r="B26" s="2" t="s">
        <v>1028</v>
      </c>
      <c r="C26" s="4">
        <v>0</v>
      </c>
      <c r="D26" s="4">
        <v>20000</v>
      </c>
      <c r="E26" s="4">
        <f t="shared" si="0"/>
        <v>117231</v>
      </c>
      <c r="F26" s="14"/>
    </row>
    <row r="27" spans="1:6" hidden="1" x14ac:dyDescent="0.25">
      <c r="A27" s="5">
        <v>44053</v>
      </c>
      <c r="B27" s="2" t="s">
        <v>1029</v>
      </c>
      <c r="C27" s="4">
        <v>0</v>
      </c>
      <c r="D27" s="4">
        <v>1300</v>
      </c>
      <c r="E27" s="4">
        <f t="shared" si="0"/>
        <v>115931</v>
      </c>
    </row>
    <row r="28" spans="1:6" hidden="1" x14ac:dyDescent="0.25">
      <c r="A28" s="5">
        <v>44054</v>
      </c>
      <c r="B28" s="2" t="s">
        <v>876</v>
      </c>
      <c r="C28" s="4">
        <v>0</v>
      </c>
      <c r="D28" s="4">
        <v>4000</v>
      </c>
      <c r="E28" s="4">
        <f t="shared" si="0"/>
        <v>111931</v>
      </c>
    </row>
    <row r="29" spans="1:6" hidden="1" x14ac:dyDescent="0.25">
      <c r="A29" s="5">
        <v>44057</v>
      </c>
      <c r="B29" s="2" t="s">
        <v>1027</v>
      </c>
      <c r="C29" s="4">
        <v>44040</v>
      </c>
      <c r="D29" s="4">
        <v>0</v>
      </c>
      <c r="E29" s="4">
        <f t="shared" si="0"/>
        <v>155971</v>
      </c>
    </row>
    <row r="30" spans="1:6" hidden="1" x14ac:dyDescent="0.25">
      <c r="A30" s="5">
        <v>44057</v>
      </c>
      <c r="B30" s="2" t="s">
        <v>1053</v>
      </c>
      <c r="C30" s="4">
        <v>0</v>
      </c>
      <c r="D30" s="4">
        <v>16500</v>
      </c>
      <c r="E30" s="4">
        <f t="shared" si="0"/>
        <v>139471</v>
      </c>
    </row>
    <row r="31" spans="1:6" hidden="1" x14ac:dyDescent="0.25">
      <c r="A31" s="5">
        <v>44057</v>
      </c>
      <c r="B31" s="2" t="s">
        <v>1054</v>
      </c>
      <c r="C31" s="4">
        <v>0</v>
      </c>
      <c r="D31" s="4">
        <v>2350</v>
      </c>
      <c r="E31" s="4">
        <f t="shared" si="0"/>
        <v>137121</v>
      </c>
    </row>
    <row r="32" spans="1:6" hidden="1" x14ac:dyDescent="0.25">
      <c r="A32" s="5">
        <v>44063</v>
      </c>
      <c r="B32" s="2" t="s">
        <v>1074</v>
      </c>
      <c r="C32" s="4">
        <v>0</v>
      </c>
      <c r="D32" s="4">
        <v>3280</v>
      </c>
      <c r="E32" s="4">
        <f t="shared" si="0"/>
        <v>133841</v>
      </c>
    </row>
    <row r="33" spans="1:5" hidden="1" x14ac:dyDescent="0.25">
      <c r="A33" s="5">
        <v>44063</v>
      </c>
      <c r="B33" s="2" t="s">
        <v>1075</v>
      </c>
      <c r="C33" s="4">
        <v>0</v>
      </c>
      <c r="D33" s="4">
        <v>15000</v>
      </c>
      <c r="E33" s="4">
        <f t="shared" si="0"/>
        <v>118841</v>
      </c>
    </row>
    <row r="34" spans="1:5" hidden="1" x14ac:dyDescent="0.25">
      <c r="A34" s="5">
        <v>44068</v>
      </c>
      <c r="B34" s="2" t="s">
        <v>1087</v>
      </c>
      <c r="C34" s="4">
        <v>0</v>
      </c>
      <c r="D34" s="4">
        <v>20000</v>
      </c>
      <c r="E34" s="4">
        <f t="shared" si="0"/>
        <v>98841</v>
      </c>
    </row>
    <row r="35" spans="1:5" hidden="1" x14ac:dyDescent="0.25">
      <c r="A35" s="5">
        <v>44068</v>
      </c>
      <c r="B35" s="2" t="s">
        <v>1088</v>
      </c>
      <c r="C35" s="4">
        <v>0</v>
      </c>
      <c r="D35" s="4">
        <v>1960</v>
      </c>
      <c r="E35" s="4">
        <f t="shared" si="0"/>
        <v>96881</v>
      </c>
    </row>
    <row r="36" spans="1:5" hidden="1" x14ac:dyDescent="0.25">
      <c r="A36" s="5">
        <v>44078</v>
      </c>
      <c r="B36" s="2" t="s">
        <v>1107</v>
      </c>
      <c r="C36" s="4">
        <v>0</v>
      </c>
      <c r="D36" s="4">
        <v>1380</v>
      </c>
      <c r="E36" s="4">
        <f t="shared" si="0"/>
        <v>95501</v>
      </c>
    </row>
    <row r="37" spans="1:5" hidden="1" x14ac:dyDescent="0.25">
      <c r="A37" s="5">
        <v>44078</v>
      </c>
      <c r="B37" s="2" t="s">
        <v>1108</v>
      </c>
      <c r="C37" s="4">
        <v>0</v>
      </c>
      <c r="D37" s="4">
        <v>15000</v>
      </c>
      <c r="E37" s="4">
        <f t="shared" si="0"/>
        <v>80501</v>
      </c>
    </row>
    <row r="38" spans="1:5" hidden="1" x14ac:dyDescent="0.25">
      <c r="A38" s="5">
        <v>44085</v>
      </c>
      <c r="B38" s="2" t="s">
        <v>1133</v>
      </c>
      <c r="C38" s="4">
        <v>0</v>
      </c>
      <c r="D38" s="4">
        <v>2080</v>
      </c>
      <c r="E38" s="4">
        <f t="shared" si="0"/>
        <v>78421</v>
      </c>
    </row>
    <row r="39" spans="1:5" hidden="1" x14ac:dyDescent="0.25">
      <c r="A39" s="5">
        <v>44085</v>
      </c>
      <c r="B39" s="2" t="s">
        <v>1134</v>
      </c>
      <c r="C39" s="4">
        <v>0</v>
      </c>
      <c r="D39" s="4">
        <v>10000</v>
      </c>
      <c r="E39" s="4">
        <f t="shared" si="0"/>
        <v>68421</v>
      </c>
    </row>
    <row r="40" spans="1:5" hidden="1" x14ac:dyDescent="0.25">
      <c r="A40" s="5">
        <v>44092</v>
      </c>
      <c r="B40" s="2" t="s">
        <v>1152</v>
      </c>
      <c r="C40" s="4">
        <v>0</v>
      </c>
      <c r="D40" s="4">
        <v>3060</v>
      </c>
      <c r="E40" s="4">
        <f t="shared" si="0"/>
        <v>65361</v>
      </c>
    </row>
    <row r="41" spans="1:5" hidden="1" x14ac:dyDescent="0.25">
      <c r="A41" s="5">
        <v>44092</v>
      </c>
      <c r="B41" s="2" t="s">
        <v>1153</v>
      </c>
      <c r="C41" s="4">
        <v>0</v>
      </c>
      <c r="D41" s="4">
        <v>15000</v>
      </c>
      <c r="E41" s="4">
        <f t="shared" si="0"/>
        <v>50361</v>
      </c>
    </row>
    <row r="42" spans="1:5" hidden="1" x14ac:dyDescent="0.25">
      <c r="A42" s="5">
        <v>44102</v>
      </c>
      <c r="B42" s="2" t="s">
        <v>1187</v>
      </c>
      <c r="C42" s="4">
        <v>0</v>
      </c>
      <c r="D42" s="4">
        <v>4500</v>
      </c>
      <c r="E42" s="4">
        <f t="shared" si="0"/>
        <v>45861</v>
      </c>
    </row>
    <row r="43" spans="1:5" hidden="1" x14ac:dyDescent="0.25">
      <c r="A43" s="5">
        <v>44102</v>
      </c>
      <c r="B43" s="2" t="s">
        <v>1188</v>
      </c>
      <c r="C43" s="4">
        <v>0</v>
      </c>
      <c r="D43" s="4">
        <v>15000</v>
      </c>
      <c r="E43" s="4">
        <f t="shared" si="0"/>
        <v>30861</v>
      </c>
    </row>
    <row r="44" spans="1:5" hidden="1" x14ac:dyDescent="0.25">
      <c r="A44" s="5">
        <v>44113</v>
      </c>
      <c r="B44" s="2" t="s">
        <v>1214</v>
      </c>
      <c r="C44" s="4">
        <v>0</v>
      </c>
      <c r="D44" s="4">
        <v>2230</v>
      </c>
      <c r="E44" s="4">
        <f t="shared" si="0"/>
        <v>28631</v>
      </c>
    </row>
    <row r="45" spans="1:5" hidden="1" x14ac:dyDescent="0.25">
      <c r="A45" s="5">
        <v>44113</v>
      </c>
      <c r="B45" s="2" t="s">
        <v>1215</v>
      </c>
      <c r="C45" s="4">
        <v>0</v>
      </c>
      <c r="D45" s="4">
        <v>15000</v>
      </c>
      <c r="E45" s="4">
        <f t="shared" si="0"/>
        <v>13631</v>
      </c>
    </row>
    <row r="46" spans="1:5" hidden="1" x14ac:dyDescent="0.25">
      <c r="A46" s="5">
        <v>44106</v>
      </c>
      <c r="B46" s="2" t="s">
        <v>1216</v>
      </c>
      <c r="C46" s="4">
        <v>46440</v>
      </c>
      <c r="D46" s="4">
        <v>0</v>
      </c>
      <c r="E46" s="4">
        <f t="shared" si="0"/>
        <v>60071</v>
      </c>
    </row>
    <row r="47" spans="1:5" hidden="1" x14ac:dyDescent="0.25">
      <c r="A47" s="5">
        <v>44118</v>
      </c>
      <c r="B47" s="2" t="s">
        <v>1224</v>
      </c>
      <c r="C47" s="4">
        <v>0</v>
      </c>
      <c r="D47" s="4">
        <v>980</v>
      </c>
      <c r="E47" s="4">
        <f t="shared" si="0"/>
        <v>59091</v>
      </c>
    </row>
    <row r="48" spans="1:5" hidden="1" x14ac:dyDescent="0.25">
      <c r="A48" s="5">
        <v>44118</v>
      </c>
      <c r="B48" s="2" t="s">
        <v>1225</v>
      </c>
      <c r="C48" s="4">
        <v>0</v>
      </c>
      <c r="D48" s="4">
        <v>13000</v>
      </c>
      <c r="E48" s="4">
        <f t="shared" si="0"/>
        <v>46091</v>
      </c>
    </row>
    <row r="49" spans="1:8" hidden="1" x14ac:dyDescent="0.25">
      <c r="A49" s="5">
        <v>44125</v>
      </c>
      <c r="B49" s="2" t="s">
        <v>1240</v>
      </c>
      <c r="C49" s="4">
        <v>0</v>
      </c>
      <c r="D49" s="4">
        <v>29640</v>
      </c>
      <c r="E49" s="4">
        <f t="shared" si="0"/>
        <v>16451</v>
      </c>
    </row>
    <row r="50" spans="1:8" hidden="1" x14ac:dyDescent="0.25">
      <c r="A50" s="5">
        <v>44125</v>
      </c>
      <c r="B50" s="2" t="s">
        <v>1241</v>
      </c>
      <c r="C50" s="4">
        <v>0</v>
      </c>
      <c r="D50" s="4">
        <v>16000</v>
      </c>
      <c r="E50" s="4">
        <f t="shared" si="0"/>
        <v>451</v>
      </c>
    </row>
    <row r="51" spans="1:8" hidden="1" x14ac:dyDescent="0.25">
      <c r="A51" s="5">
        <v>44137</v>
      </c>
      <c r="B51" s="2" t="s">
        <v>1268</v>
      </c>
      <c r="C51" s="4">
        <v>73780</v>
      </c>
      <c r="D51" s="4">
        <v>0</v>
      </c>
      <c r="E51" s="4">
        <f t="shared" si="0"/>
        <v>74231</v>
      </c>
    </row>
    <row r="52" spans="1:8" hidden="1" x14ac:dyDescent="0.25">
      <c r="A52" s="5">
        <v>44153</v>
      </c>
      <c r="B52" s="2" t="s">
        <v>1305</v>
      </c>
      <c r="C52" s="4">
        <v>0</v>
      </c>
      <c r="D52" s="4">
        <v>15000</v>
      </c>
      <c r="E52" s="4">
        <f t="shared" si="0"/>
        <v>59231</v>
      </c>
    </row>
    <row r="53" spans="1:8" hidden="1" x14ac:dyDescent="0.25">
      <c r="A53" s="5">
        <v>44153</v>
      </c>
      <c r="B53" s="2" t="s">
        <v>1306</v>
      </c>
      <c r="C53" s="4">
        <v>0</v>
      </c>
      <c r="D53" s="4">
        <v>24880</v>
      </c>
      <c r="E53" s="4">
        <f t="shared" si="0"/>
        <v>34351</v>
      </c>
    </row>
    <row r="54" spans="1:8" hidden="1" x14ac:dyDescent="0.25">
      <c r="A54" s="5">
        <v>44161</v>
      </c>
      <c r="B54" s="2" t="s">
        <v>1317</v>
      </c>
      <c r="C54" s="4">
        <v>0</v>
      </c>
      <c r="D54" s="4">
        <v>7200</v>
      </c>
      <c r="E54" s="4">
        <f t="shared" si="0"/>
        <v>27151</v>
      </c>
    </row>
    <row r="55" spans="1:8" hidden="1" x14ac:dyDescent="0.25">
      <c r="A55" s="5">
        <v>44161</v>
      </c>
      <c r="B55" s="2" t="s">
        <v>1318</v>
      </c>
      <c r="C55" s="4">
        <v>0</v>
      </c>
      <c r="D55" s="4">
        <v>10000</v>
      </c>
      <c r="E55" s="4">
        <f t="shared" si="0"/>
        <v>17151</v>
      </c>
      <c r="H55">
        <v>1300</v>
      </c>
    </row>
    <row r="56" spans="1:8" hidden="1" x14ac:dyDescent="0.25">
      <c r="A56" s="5">
        <v>44155</v>
      </c>
      <c r="B56" s="2" t="s">
        <v>1319</v>
      </c>
      <c r="C56" s="4">
        <v>65700</v>
      </c>
      <c r="D56" s="4">
        <v>0</v>
      </c>
      <c r="E56" s="4">
        <f t="shared" si="0"/>
        <v>82851</v>
      </c>
      <c r="H56">
        <f>+H55*14</f>
        <v>18200</v>
      </c>
    </row>
    <row r="57" spans="1:8" hidden="1" x14ac:dyDescent="0.25">
      <c r="A57" s="5">
        <v>44173</v>
      </c>
      <c r="B57" s="2" t="s">
        <v>1331</v>
      </c>
      <c r="C57" s="4">
        <v>0</v>
      </c>
      <c r="D57" s="4">
        <v>7030</v>
      </c>
      <c r="E57" s="4">
        <f t="shared" si="0"/>
        <v>75821</v>
      </c>
    </row>
    <row r="58" spans="1:8" hidden="1" x14ac:dyDescent="0.25">
      <c r="A58" s="5">
        <v>44173</v>
      </c>
      <c r="B58" s="2" t="s">
        <v>1332</v>
      </c>
      <c r="C58" s="4">
        <v>0</v>
      </c>
      <c r="D58" s="4">
        <v>15000</v>
      </c>
      <c r="E58" s="4">
        <f t="shared" si="0"/>
        <v>60821</v>
      </c>
      <c r="H58">
        <f>+H56+32500+1460</f>
        <v>52160</v>
      </c>
    </row>
    <row r="59" spans="1:8" hidden="1" x14ac:dyDescent="0.25">
      <c r="A59" s="5">
        <v>44175</v>
      </c>
      <c r="B59" s="2" t="s">
        <v>1334</v>
      </c>
      <c r="C59" s="4">
        <v>102000</v>
      </c>
      <c r="D59" s="4">
        <v>0</v>
      </c>
      <c r="E59" s="4">
        <f t="shared" si="0"/>
        <v>162821</v>
      </c>
    </row>
    <row r="60" spans="1:8" hidden="1" x14ac:dyDescent="0.25">
      <c r="A60" s="5">
        <v>44180</v>
      </c>
      <c r="B60" s="2" t="s">
        <v>1349</v>
      </c>
      <c r="C60" s="4">
        <v>0</v>
      </c>
      <c r="D60" s="4">
        <v>52160</v>
      </c>
      <c r="E60" s="4">
        <f t="shared" si="0"/>
        <v>110661</v>
      </c>
    </row>
    <row r="61" spans="1:8" hidden="1" x14ac:dyDescent="0.25">
      <c r="A61" s="5">
        <v>44180</v>
      </c>
      <c r="B61" s="2" t="s">
        <v>1350</v>
      </c>
      <c r="C61" s="4">
        <v>0</v>
      </c>
      <c r="D61" s="4">
        <v>15000</v>
      </c>
      <c r="E61" s="4">
        <f t="shared" si="0"/>
        <v>95661</v>
      </c>
    </row>
    <row r="62" spans="1:8" hidden="1" x14ac:dyDescent="0.25">
      <c r="A62" s="5">
        <v>44188</v>
      </c>
      <c r="B62" s="2" t="s">
        <v>1347</v>
      </c>
      <c r="C62" s="4">
        <v>0</v>
      </c>
      <c r="D62" s="4">
        <v>29336</v>
      </c>
      <c r="E62" s="4">
        <f t="shared" si="0"/>
        <v>66325</v>
      </c>
    </row>
    <row r="63" spans="1:8" hidden="1" x14ac:dyDescent="0.25">
      <c r="A63" s="5">
        <v>44188</v>
      </c>
      <c r="B63" s="2" t="s">
        <v>1348</v>
      </c>
      <c r="C63" s="4">
        <v>0</v>
      </c>
      <c r="D63" s="4">
        <v>4760</v>
      </c>
      <c r="E63" s="4">
        <f t="shared" si="0"/>
        <v>61565</v>
      </c>
      <c r="H63" s="2"/>
    </row>
    <row r="64" spans="1:8" hidden="1" x14ac:dyDescent="0.25">
      <c r="A64" s="5">
        <v>44209</v>
      </c>
      <c r="B64" s="2" t="s">
        <v>1373</v>
      </c>
      <c r="C64" s="4">
        <v>0</v>
      </c>
      <c r="D64" s="4">
        <v>10000</v>
      </c>
      <c r="E64" s="4">
        <f t="shared" si="0"/>
        <v>51565</v>
      </c>
      <c r="H64" s="2"/>
    </row>
    <row r="65" spans="1:8" hidden="1" x14ac:dyDescent="0.25">
      <c r="A65" s="5">
        <v>44209</v>
      </c>
      <c r="B65" s="2" t="s">
        <v>1374</v>
      </c>
      <c r="C65" s="4">
        <v>0</v>
      </c>
      <c r="D65" s="4">
        <v>4760</v>
      </c>
      <c r="E65" s="4">
        <f t="shared" si="0"/>
        <v>46805</v>
      </c>
      <c r="H65" s="2"/>
    </row>
    <row r="66" spans="1:8" hidden="1" x14ac:dyDescent="0.25">
      <c r="A66" s="5">
        <v>44217</v>
      </c>
      <c r="B66" s="2" t="s">
        <v>1386</v>
      </c>
      <c r="C66" s="4">
        <v>46720</v>
      </c>
      <c r="D66" s="4">
        <v>0</v>
      </c>
      <c r="E66" s="4">
        <f t="shared" si="0"/>
        <v>93525</v>
      </c>
      <c r="H66" s="2"/>
    </row>
    <row r="67" spans="1:8" hidden="1" x14ac:dyDescent="0.25">
      <c r="A67" s="5">
        <v>44222</v>
      </c>
      <c r="B67" s="2" t="s">
        <v>1394</v>
      </c>
      <c r="C67" s="4">
        <v>0</v>
      </c>
      <c r="D67" s="4">
        <v>16800</v>
      </c>
      <c r="E67" s="4">
        <f t="shared" si="0"/>
        <v>76725</v>
      </c>
    </row>
    <row r="68" spans="1:8" hidden="1" x14ac:dyDescent="0.25">
      <c r="A68" s="5">
        <v>44222</v>
      </c>
      <c r="B68" s="2" t="s">
        <v>1395</v>
      </c>
      <c r="C68" s="4">
        <v>0</v>
      </c>
      <c r="D68" s="4">
        <v>8760</v>
      </c>
      <c r="E68" s="4">
        <f t="shared" si="0"/>
        <v>67965</v>
      </c>
    </row>
    <row r="69" spans="1:8" hidden="1" x14ac:dyDescent="0.25">
      <c r="A69" s="5">
        <v>44231</v>
      </c>
      <c r="B69" s="2" t="s">
        <v>1413</v>
      </c>
      <c r="C69" s="4">
        <v>0</v>
      </c>
      <c r="D69" s="4">
        <v>20170</v>
      </c>
      <c r="E69" s="4">
        <f t="shared" ref="E69:E132" si="1">E68+C69-D69</f>
        <v>47795</v>
      </c>
    </row>
    <row r="70" spans="1:8" hidden="1" x14ac:dyDescent="0.25">
      <c r="A70" s="5">
        <v>44231</v>
      </c>
      <c r="B70" s="2" t="s">
        <v>1414</v>
      </c>
      <c r="C70" s="4">
        <v>0</v>
      </c>
      <c r="D70" s="4">
        <v>15000</v>
      </c>
      <c r="E70" s="4">
        <f t="shared" si="1"/>
        <v>32795</v>
      </c>
    </row>
    <row r="71" spans="1:8" hidden="1" x14ac:dyDescent="0.25">
      <c r="A71" s="5">
        <v>44240</v>
      </c>
      <c r="B71" s="2" t="s">
        <v>1425</v>
      </c>
      <c r="C71" s="4">
        <v>0</v>
      </c>
      <c r="D71" s="4">
        <v>15000</v>
      </c>
      <c r="E71" s="4">
        <f t="shared" si="1"/>
        <v>17795</v>
      </c>
    </row>
    <row r="72" spans="1:8" hidden="1" x14ac:dyDescent="0.25">
      <c r="A72" s="5">
        <v>44240</v>
      </c>
      <c r="B72" s="2" t="s">
        <v>1426</v>
      </c>
      <c r="C72" s="4">
        <v>0</v>
      </c>
      <c r="D72" s="4">
        <v>4760</v>
      </c>
      <c r="E72" s="4">
        <f t="shared" si="1"/>
        <v>13035</v>
      </c>
    </row>
    <row r="73" spans="1:8" hidden="1" x14ac:dyDescent="0.25">
      <c r="A73" s="5">
        <v>44258</v>
      </c>
      <c r="B73" s="2" t="s">
        <v>1503</v>
      </c>
      <c r="C73" s="4">
        <v>0</v>
      </c>
      <c r="D73" s="4">
        <v>6550</v>
      </c>
      <c r="E73" s="4">
        <f t="shared" si="1"/>
        <v>6485</v>
      </c>
    </row>
    <row r="74" spans="1:8" hidden="1" x14ac:dyDescent="0.25">
      <c r="A74" s="5">
        <v>44258</v>
      </c>
      <c r="B74" s="2" t="s">
        <v>1504</v>
      </c>
      <c r="C74" s="4">
        <v>0</v>
      </c>
      <c r="D74" s="4">
        <f>5*1190</f>
        <v>5950</v>
      </c>
      <c r="E74" s="4">
        <f t="shared" si="1"/>
        <v>535</v>
      </c>
    </row>
    <row r="75" spans="1:8" hidden="1" x14ac:dyDescent="0.25">
      <c r="A75" s="5">
        <v>44272</v>
      </c>
      <c r="B75" s="2" t="s">
        <v>825</v>
      </c>
      <c r="C75" s="4">
        <v>0</v>
      </c>
      <c r="D75" s="4">
        <v>535</v>
      </c>
      <c r="E75" s="4">
        <f t="shared" si="1"/>
        <v>0</v>
      </c>
    </row>
    <row r="76" spans="1:8" x14ac:dyDescent="0.25">
      <c r="A76" s="5">
        <v>44274</v>
      </c>
      <c r="B76" s="2" t="s">
        <v>1568</v>
      </c>
      <c r="C76" s="4">
        <v>44660</v>
      </c>
      <c r="D76" s="4">
        <v>0</v>
      </c>
      <c r="E76" s="4">
        <f t="shared" si="1"/>
        <v>44660</v>
      </c>
    </row>
    <row r="77" spans="1:8" x14ac:dyDescent="0.25">
      <c r="A77" s="5">
        <v>44280</v>
      </c>
      <c r="B77" s="2" t="s">
        <v>1571</v>
      </c>
      <c r="C77" s="4">
        <v>136800</v>
      </c>
      <c r="D77" s="4">
        <v>0</v>
      </c>
      <c r="E77" s="4">
        <f>E76+C77-D77</f>
        <v>181460</v>
      </c>
    </row>
    <row r="78" spans="1:8" x14ac:dyDescent="0.25">
      <c r="A78" s="5">
        <v>44280</v>
      </c>
      <c r="B78" s="2" t="s">
        <v>1572</v>
      </c>
      <c r="C78" s="4">
        <v>13750</v>
      </c>
      <c r="D78" s="4">
        <v>0</v>
      </c>
      <c r="E78" s="4">
        <f t="shared" si="1"/>
        <v>195210</v>
      </c>
    </row>
    <row r="79" spans="1:8" x14ac:dyDescent="0.25">
      <c r="A79" s="5">
        <v>44292</v>
      </c>
      <c r="B79" s="2" t="s">
        <v>1616</v>
      </c>
      <c r="C79" s="4">
        <v>0</v>
      </c>
      <c r="D79" s="4">
        <v>13750</v>
      </c>
      <c r="E79" s="4">
        <f t="shared" si="1"/>
        <v>181460</v>
      </c>
    </row>
    <row r="80" spans="1:8" x14ac:dyDescent="0.25">
      <c r="A80" s="5">
        <v>44292</v>
      </c>
      <c r="B80" s="2" t="s">
        <v>1617</v>
      </c>
      <c r="C80" s="4">
        <v>0</v>
      </c>
      <c r="D80" s="4">
        <v>2880</v>
      </c>
      <c r="E80" s="4">
        <f t="shared" si="1"/>
        <v>178580</v>
      </c>
    </row>
    <row r="81" spans="1:11" x14ac:dyDescent="0.25">
      <c r="A81" s="5">
        <v>44292</v>
      </c>
      <c r="B81" s="2" t="s">
        <v>1618</v>
      </c>
      <c r="C81" s="4">
        <v>0</v>
      </c>
      <c r="D81" s="4">
        <f>13575+10000</f>
        <v>23575</v>
      </c>
      <c r="E81" s="4">
        <f t="shared" si="1"/>
        <v>155005</v>
      </c>
    </row>
    <row r="82" spans="1:11" x14ac:dyDescent="0.25">
      <c r="A82" s="5">
        <v>44306</v>
      </c>
      <c r="B82" s="2" t="s">
        <v>1679</v>
      </c>
      <c r="C82" s="4">
        <v>0</v>
      </c>
      <c r="D82" s="4">
        <v>20000</v>
      </c>
      <c r="E82" s="4">
        <f t="shared" si="1"/>
        <v>135005</v>
      </c>
    </row>
    <row r="83" spans="1:11" x14ac:dyDescent="0.25">
      <c r="A83" s="5">
        <v>44306</v>
      </c>
      <c r="B83" s="2" t="s">
        <v>1680</v>
      </c>
      <c r="C83" s="4">
        <v>0</v>
      </c>
      <c r="D83" s="4">
        <v>5760</v>
      </c>
      <c r="E83" s="4">
        <f t="shared" si="1"/>
        <v>129245</v>
      </c>
    </row>
    <row r="84" spans="1:11" x14ac:dyDescent="0.25">
      <c r="A84" s="5">
        <v>44308</v>
      </c>
      <c r="B84" s="2" t="s">
        <v>1696</v>
      </c>
      <c r="C84" s="4">
        <v>103630</v>
      </c>
      <c r="D84" s="4">
        <v>0</v>
      </c>
      <c r="E84" s="4">
        <f t="shared" si="1"/>
        <v>232875</v>
      </c>
    </row>
    <row r="85" spans="1:11" x14ac:dyDescent="0.25">
      <c r="A85" s="5">
        <v>44314</v>
      </c>
      <c r="B85" s="2" t="s">
        <v>1725</v>
      </c>
      <c r="C85" s="4">
        <v>0</v>
      </c>
      <c r="D85" s="4">
        <v>20000</v>
      </c>
      <c r="E85" s="4">
        <f t="shared" si="1"/>
        <v>212875</v>
      </c>
    </row>
    <row r="86" spans="1:11" x14ac:dyDescent="0.25">
      <c r="A86" s="5">
        <v>44314</v>
      </c>
      <c r="B86" s="2" t="s">
        <v>1726</v>
      </c>
      <c r="C86" s="4">
        <v>0</v>
      </c>
      <c r="D86" s="4">
        <v>12960</v>
      </c>
      <c r="E86" s="4">
        <f t="shared" si="1"/>
        <v>199915</v>
      </c>
    </row>
    <row r="87" spans="1:11" x14ac:dyDescent="0.25">
      <c r="A87" s="5">
        <v>44319</v>
      </c>
      <c r="B87" s="2" t="s">
        <v>1728</v>
      </c>
      <c r="C87" s="4">
        <v>97840</v>
      </c>
      <c r="D87" s="4">
        <v>0</v>
      </c>
      <c r="E87" s="4">
        <f t="shared" si="1"/>
        <v>297755</v>
      </c>
    </row>
    <row r="88" spans="1:11" x14ac:dyDescent="0.25">
      <c r="A88" s="5">
        <v>44333</v>
      </c>
      <c r="B88" s="2" t="s">
        <v>1786</v>
      </c>
      <c r="C88" s="4">
        <v>0</v>
      </c>
      <c r="D88" s="4">
        <v>8840</v>
      </c>
      <c r="E88" s="4">
        <f t="shared" si="1"/>
        <v>288915</v>
      </c>
    </row>
    <row r="89" spans="1:11" x14ac:dyDescent="0.25">
      <c r="A89" s="5">
        <v>44333</v>
      </c>
      <c r="B89" s="2" t="s">
        <v>1787</v>
      </c>
      <c r="C89" s="4">
        <v>0</v>
      </c>
      <c r="D89" s="4">
        <v>20000</v>
      </c>
      <c r="E89" s="4">
        <f t="shared" si="1"/>
        <v>268915</v>
      </c>
      <c r="I89">
        <v>1</v>
      </c>
      <c r="J89">
        <v>1600</v>
      </c>
      <c r="K89">
        <f t="shared" ref="K89:K94" si="2">+I89*J89</f>
        <v>1600</v>
      </c>
    </row>
    <row r="90" spans="1:11" x14ac:dyDescent="0.25">
      <c r="A90" s="5">
        <v>44333</v>
      </c>
      <c r="B90" s="2" t="s">
        <v>1807</v>
      </c>
      <c r="C90" s="4">
        <v>0</v>
      </c>
      <c r="D90" s="4">
        <v>18000</v>
      </c>
      <c r="E90" s="4">
        <f t="shared" si="1"/>
        <v>250915</v>
      </c>
      <c r="I90">
        <v>4</v>
      </c>
      <c r="J90">
        <v>1600</v>
      </c>
      <c r="K90">
        <f t="shared" si="2"/>
        <v>6400</v>
      </c>
    </row>
    <row r="91" spans="1:11" x14ac:dyDescent="0.25">
      <c r="A91" s="5">
        <v>44337</v>
      </c>
      <c r="B91" s="2" t="s">
        <v>1808</v>
      </c>
      <c r="C91" s="4">
        <v>70860</v>
      </c>
      <c r="D91" s="4">
        <v>0</v>
      </c>
      <c r="E91" s="4">
        <f t="shared" si="1"/>
        <v>321775</v>
      </c>
      <c r="I91">
        <v>1</v>
      </c>
      <c r="J91">
        <v>1540</v>
      </c>
      <c r="K91">
        <f t="shared" si="2"/>
        <v>1540</v>
      </c>
    </row>
    <row r="92" spans="1:11" x14ac:dyDescent="0.25">
      <c r="A92" s="5">
        <v>44342</v>
      </c>
      <c r="B92" s="2" t="s">
        <v>1863</v>
      </c>
      <c r="C92" s="4">
        <v>0</v>
      </c>
      <c r="D92" s="4">
        <v>2880</v>
      </c>
      <c r="E92" s="4">
        <f t="shared" si="1"/>
        <v>318895</v>
      </c>
      <c r="I92">
        <v>1</v>
      </c>
      <c r="J92">
        <v>1800</v>
      </c>
      <c r="K92">
        <f t="shared" si="2"/>
        <v>1800</v>
      </c>
    </row>
    <row r="93" spans="1:11" x14ac:dyDescent="0.25">
      <c r="A93" s="5">
        <v>44342</v>
      </c>
      <c r="B93" s="2" t="s">
        <v>1864</v>
      </c>
      <c r="C93" s="4">
        <v>0</v>
      </c>
      <c r="D93" s="4">
        <v>55000</v>
      </c>
      <c r="E93" s="4">
        <f t="shared" si="1"/>
        <v>263895</v>
      </c>
      <c r="I93">
        <v>1</v>
      </c>
      <c r="J93">
        <v>2370</v>
      </c>
      <c r="K93">
        <f t="shared" si="2"/>
        <v>2370</v>
      </c>
    </row>
    <row r="94" spans="1:11" x14ac:dyDescent="0.25">
      <c r="A94" s="5">
        <v>44355</v>
      </c>
      <c r="B94" s="2" t="s">
        <v>1908</v>
      </c>
      <c r="C94" s="4">
        <v>98820</v>
      </c>
      <c r="D94" s="4">
        <v>0</v>
      </c>
      <c r="E94" s="4">
        <f t="shared" si="1"/>
        <v>362715</v>
      </c>
      <c r="I94">
        <v>1</v>
      </c>
      <c r="J94">
        <v>1440</v>
      </c>
      <c r="K94">
        <f t="shared" si="2"/>
        <v>1440</v>
      </c>
    </row>
    <row r="95" spans="1:11" x14ac:dyDescent="0.25">
      <c r="A95" s="5">
        <v>44364</v>
      </c>
      <c r="B95" s="2" t="s">
        <v>1954</v>
      </c>
      <c r="C95" s="4">
        <v>0</v>
      </c>
      <c r="D95" s="4">
        <v>15150</v>
      </c>
      <c r="E95" s="4">
        <f t="shared" si="1"/>
        <v>347565</v>
      </c>
      <c r="K95">
        <f>+SUM(K89:K94)</f>
        <v>15150</v>
      </c>
    </row>
    <row r="96" spans="1:11" x14ac:dyDescent="0.25">
      <c r="A96" s="5">
        <v>44364</v>
      </c>
      <c r="B96" s="2" t="s">
        <v>1955</v>
      </c>
      <c r="C96" s="4">
        <v>0</v>
      </c>
      <c r="D96" s="4">
        <v>30000</v>
      </c>
      <c r="E96" s="4">
        <f t="shared" si="1"/>
        <v>317565</v>
      </c>
    </row>
    <row r="97" spans="1:5" x14ac:dyDescent="0.25">
      <c r="A97" s="5">
        <v>44371</v>
      </c>
      <c r="B97" s="2" t="s">
        <v>1995</v>
      </c>
      <c r="C97" s="4">
        <v>108900</v>
      </c>
      <c r="D97" s="4">
        <v>0</v>
      </c>
      <c r="E97" s="4">
        <f t="shared" si="1"/>
        <v>426465</v>
      </c>
    </row>
    <row r="98" spans="1:5" x14ac:dyDescent="0.25">
      <c r="A98" s="5">
        <v>44370</v>
      </c>
      <c r="B98" s="2" t="s">
        <v>2018</v>
      </c>
      <c r="C98" s="4">
        <v>0</v>
      </c>
      <c r="D98" s="4">
        <v>19910</v>
      </c>
      <c r="E98" s="4">
        <f t="shared" si="1"/>
        <v>406555</v>
      </c>
    </row>
    <row r="99" spans="1:5" x14ac:dyDescent="0.25">
      <c r="A99" s="5">
        <v>44370</v>
      </c>
      <c r="B99" s="2" t="s">
        <v>2019</v>
      </c>
      <c r="C99" s="4">
        <v>0</v>
      </c>
      <c r="D99" s="4">
        <v>60000</v>
      </c>
      <c r="E99" s="4">
        <f t="shared" si="1"/>
        <v>346555</v>
      </c>
    </row>
    <row r="100" spans="1:5" x14ac:dyDescent="0.25">
      <c r="A100" s="5">
        <v>44391</v>
      </c>
      <c r="B100" s="2" t="s">
        <v>2099</v>
      </c>
      <c r="C100" s="4">
        <v>0</v>
      </c>
      <c r="D100" s="4">
        <v>26000</v>
      </c>
      <c r="E100" s="4">
        <f t="shared" si="1"/>
        <v>320555</v>
      </c>
    </row>
    <row r="101" spans="1:5" x14ac:dyDescent="0.25">
      <c r="A101" s="5">
        <v>44391</v>
      </c>
      <c r="B101" s="2" t="s">
        <v>2097</v>
      </c>
      <c r="C101" s="4">
        <v>0</v>
      </c>
      <c r="D101" s="4">
        <v>20800</v>
      </c>
      <c r="E101" s="4">
        <f t="shared" si="1"/>
        <v>299755</v>
      </c>
    </row>
    <row r="102" spans="1:5" x14ac:dyDescent="0.25">
      <c r="A102" s="5">
        <v>44391</v>
      </c>
      <c r="B102" s="2" t="s">
        <v>2100</v>
      </c>
      <c r="C102" s="4">
        <v>0</v>
      </c>
      <c r="D102" s="4">
        <v>20000</v>
      </c>
      <c r="E102" s="4">
        <f t="shared" si="1"/>
        <v>279755</v>
      </c>
    </row>
    <row r="103" spans="1:5" x14ac:dyDescent="0.25">
      <c r="A103" s="5">
        <v>44391</v>
      </c>
      <c r="B103" s="2" t="s">
        <v>2098</v>
      </c>
      <c r="C103" s="4">
        <v>0</v>
      </c>
      <c r="D103" s="4">
        <v>9560</v>
      </c>
      <c r="E103" s="4">
        <f t="shared" si="1"/>
        <v>270195</v>
      </c>
    </row>
    <row r="104" spans="1:5" x14ac:dyDescent="0.25">
      <c r="A104" s="5">
        <v>44393</v>
      </c>
      <c r="B104" s="2" t="s">
        <v>2138</v>
      </c>
      <c r="C104" s="4">
        <v>0</v>
      </c>
      <c r="D104" s="4">
        <v>8710</v>
      </c>
      <c r="E104" s="4">
        <f t="shared" si="1"/>
        <v>261485</v>
      </c>
    </row>
    <row r="105" spans="1:5" x14ac:dyDescent="0.25">
      <c r="A105" s="5">
        <v>44393</v>
      </c>
      <c r="B105" s="2" t="s">
        <v>2139</v>
      </c>
      <c r="C105" s="4">
        <v>0</v>
      </c>
      <c r="D105" s="4">
        <v>26000</v>
      </c>
      <c r="E105" s="4">
        <f t="shared" si="1"/>
        <v>235485</v>
      </c>
    </row>
    <row r="106" spans="1:5" x14ac:dyDescent="0.25">
      <c r="A106" s="5">
        <v>44393</v>
      </c>
      <c r="B106" s="2" t="s">
        <v>2153</v>
      </c>
      <c r="C106" s="4">
        <v>0</v>
      </c>
      <c r="D106" s="4">
        <v>8710</v>
      </c>
      <c r="E106" s="4">
        <f t="shared" si="1"/>
        <v>226775</v>
      </c>
    </row>
    <row r="107" spans="1:5" x14ac:dyDescent="0.25">
      <c r="A107" s="5">
        <v>44393</v>
      </c>
      <c r="B107" s="2" t="s">
        <v>2154</v>
      </c>
      <c r="C107" s="4">
        <v>0</v>
      </c>
      <c r="D107" s="4">
        <v>26000</v>
      </c>
      <c r="E107" s="4">
        <f t="shared" si="1"/>
        <v>200775</v>
      </c>
    </row>
    <row r="108" spans="1:5" x14ac:dyDescent="0.25">
      <c r="A108" s="5">
        <v>44404</v>
      </c>
      <c r="B108" s="2" t="s">
        <v>2167</v>
      </c>
      <c r="C108" s="4">
        <v>183350</v>
      </c>
      <c r="D108" s="4">
        <v>0</v>
      </c>
      <c r="E108" s="4">
        <f t="shared" si="1"/>
        <v>384125</v>
      </c>
    </row>
    <row r="109" spans="1:5" x14ac:dyDescent="0.25">
      <c r="A109" s="5">
        <v>44406</v>
      </c>
      <c r="B109" s="2" t="s">
        <v>2165</v>
      </c>
      <c r="C109" s="4">
        <v>0</v>
      </c>
      <c r="D109" s="4">
        <v>40000</v>
      </c>
      <c r="E109" s="4">
        <f t="shared" si="1"/>
        <v>344125</v>
      </c>
    </row>
    <row r="110" spans="1:5" x14ac:dyDescent="0.25">
      <c r="A110" s="5">
        <v>44406</v>
      </c>
      <c r="B110" s="2" t="s">
        <v>2166</v>
      </c>
      <c r="C110" s="4">
        <v>0</v>
      </c>
      <c r="D110" s="4">
        <v>14330</v>
      </c>
      <c r="E110" s="4">
        <f t="shared" si="1"/>
        <v>329795</v>
      </c>
    </row>
    <row r="111" spans="1:5" x14ac:dyDescent="0.25">
      <c r="A111" s="5">
        <v>44425</v>
      </c>
      <c r="B111" s="2" t="s">
        <v>2235</v>
      </c>
      <c r="C111" s="4">
        <v>0</v>
      </c>
      <c r="D111" s="4">
        <v>5890</v>
      </c>
      <c r="E111" s="4">
        <f t="shared" si="1"/>
        <v>323905</v>
      </c>
    </row>
    <row r="112" spans="1:5" x14ac:dyDescent="0.25">
      <c r="A112" s="5">
        <v>44425</v>
      </c>
      <c r="B112" s="2" t="s">
        <v>2236</v>
      </c>
      <c r="C112" s="4">
        <v>0</v>
      </c>
      <c r="D112" s="4">
        <v>20000</v>
      </c>
      <c r="E112" s="4">
        <f t="shared" si="1"/>
        <v>303905</v>
      </c>
    </row>
    <row r="113" spans="1:10" x14ac:dyDescent="0.25">
      <c r="A113" s="5">
        <v>44426</v>
      </c>
      <c r="B113" s="2" t="s">
        <v>2240</v>
      </c>
      <c r="C113" s="4">
        <v>0</v>
      </c>
      <c r="D113" s="4">
        <v>13420</v>
      </c>
      <c r="E113" s="4">
        <f t="shared" si="1"/>
        <v>290485</v>
      </c>
    </row>
    <row r="114" spans="1:10" x14ac:dyDescent="0.25">
      <c r="A114" s="5">
        <v>44426</v>
      </c>
      <c r="B114" s="2" t="s">
        <v>2241</v>
      </c>
      <c r="C114" s="4">
        <v>0</v>
      </c>
      <c r="D114" s="4">
        <v>20000</v>
      </c>
      <c r="E114" s="4">
        <f t="shared" si="1"/>
        <v>270485</v>
      </c>
    </row>
    <row r="115" spans="1:10" x14ac:dyDescent="0.25">
      <c r="A115" s="5">
        <v>44441</v>
      </c>
      <c r="B115" s="2" t="s">
        <v>2289</v>
      </c>
      <c r="C115" s="4">
        <v>192750</v>
      </c>
      <c r="D115" s="4">
        <v>0</v>
      </c>
      <c r="E115" s="4">
        <f t="shared" si="1"/>
        <v>463235</v>
      </c>
    </row>
    <row r="116" spans="1:10" x14ac:dyDescent="0.25">
      <c r="A116" s="5">
        <v>44440</v>
      </c>
      <c r="B116" s="2" t="s">
        <v>2303</v>
      </c>
      <c r="C116" s="4">
        <v>0</v>
      </c>
      <c r="D116" s="4">
        <v>22000</v>
      </c>
      <c r="E116" s="4">
        <f t="shared" si="1"/>
        <v>441235</v>
      </c>
      <c r="H116">
        <v>1640</v>
      </c>
      <c r="I116">
        <v>7</v>
      </c>
      <c r="J116">
        <f>+H116*I116</f>
        <v>11480</v>
      </c>
    </row>
    <row r="117" spans="1:10" x14ac:dyDescent="0.25">
      <c r="A117" s="5">
        <v>44440</v>
      </c>
      <c r="B117" s="2" t="s">
        <v>2304</v>
      </c>
      <c r="C117" s="4">
        <v>0</v>
      </c>
      <c r="D117" s="4">
        <v>11480</v>
      </c>
      <c r="E117" s="4">
        <f t="shared" si="1"/>
        <v>429755</v>
      </c>
    </row>
    <row r="118" spans="1:10" x14ac:dyDescent="0.25">
      <c r="A118" s="5">
        <v>44460</v>
      </c>
      <c r="B118" s="2" t="s">
        <v>2335</v>
      </c>
      <c r="C118" s="4">
        <v>0</v>
      </c>
      <c r="D118" s="4">
        <v>20000</v>
      </c>
      <c r="E118" s="4">
        <f t="shared" si="1"/>
        <v>409755</v>
      </c>
    </row>
    <row r="119" spans="1:10" x14ac:dyDescent="0.25">
      <c r="A119" s="5">
        <v>44460</v>
      </c>
      <c r="B119" s="2" t="s">
        <v>2336</v>
      </c>
      <c r="C119" s="4">
        <v>0</v>
      </c>
      <c r="D119" s="4">
        <v>15500</v>
      </c>
      <c r="E119" s="4">
        <f t="shared" si="1"/>
        <v>394255</v>
      </c>
    </row>
    <row r="120" spans="1:10" x14ac:dyDescent="0.25">
      <c r="A120" s="5">
        <v>44460</v>
      </c>
      <c r="B120" s="2" t="s">
        <v>2345</v>
      </c>
      <c r="C120" s="4">
        <v>0</v>
      </c>
      <c r="D120" s="4">
        <v>15120</v>
      </c>
      <c r="E120" s="4">
        <f t="shared" si="1"/>
        <v>379135</v>
      </c>
    </row>
    <row r="121" spans="1:10" x14ac:dyDescent="0.25">
      <c r="A121" s="5">
        <v>44460</v>
      </c>
      <c r="B121" s="2" t="s">
        <v>2346</v>
      </c>
      <c r="C121" s="4">
        <v>0</v>
      </c>
      <c r="D121" s="4">
        <v>50000</v>
      </c>
      <c r="E121" s="4">
        <f t="shared" si="1"/>
        <v>329135</v>
      </c>
    </row>
    <row r="122" spans="1:10" x14ac:dyDescent="0.25">
      <c r="A122" s="5">
        <v>44474</v>
      </c>
      <c r="B122" s="2" t="s">
        <v>2411</v>
      </c>
      <c r="C122" s="4">
        <v>0</v>
      </c>
      <c r="D122" s="4">
        <v>7940</v>
      </c>
      <c r="E122" s="4">
        <f t="shared" si="1"/>
        <v>321195</v>
      </c>
    </row>
    <row r="123" spans="1:10" x14ac:dyDescent="0.25">
      <c r="A123" s="5">
        <v>44474</v>
      </c>
      <c r="B123" s="2" t="s">
        <v>2412</v>
      </c>
      <c r="C123" s="4">
        <v>0</v>
      </c>
      <c r="D123" s="4">
        <v>15000</v>
      </c>
      <c r="E123" s="4">
        <f t="shared" si="1"/>
        <v>306195</v>
      </c>
    </row>
    <row r="124" spans="1:10" x14ac:dyDescent="0.25">
      <c r="A124" s="5">
        <v>44481</v>
      </c>
      <c r="B124" s="2" t="s">
        <v>2418</v>
      </c>
      <c r="C124" s="4">
        <v>0</v>
      </c>
      <c r="D124" s="4">
        <v>11340</v>
      </c>
      <c r="E124" s="4">
        <f t="shared" si="1"/>
        <v>294855</v>
      </c>
    </row>
    <row r="125" spans="1:10" x14ac:dyDescent="0.25">
      <c r="A125" s="5">
        <v>44481</v>
      </c>
      <c r="B125" s="2" t="s">
        <v>2417</v>
      </c>
      <c r="C125" s="4">
        <v>0</v>
      </c>
      <c r="D125" s="4">
        <v>28000</v>
      </c>
      <c r="E125" s="4">
        <f t="shared" si="1"/>
        <v>266855</v>
      </c>
    </row>
    <row r="126" spans="1:10" x14ac:dyDescent="0.25">
      <c r="E126" s="4">
        <f t="shared" si="1"/>
        <v>266855</v>
      </c>
    </row>
    <row r="127" spans="1:10" x14ac:dyDescent="0.25">
      <c r="E127" s="4">
        <f t="shared" si="1"/>
        <v>266855</v>
      </c>
    </row>
    <row r="128" spans="1:10" x14ac:dyDescent="0.25">
      <c r="E128" s="4">
        <f t="shared" si="1"/>
        <v>266855</v>
      </c>
    </row>
    <row r="129" spans="5:5" x14ac:dyDescent="0.25">
      <c r="E129" s="4">
        <f t="shared" si="1"/>
        <v>266855</v>
      </c>
    </row>
    <row r="130" spans="5:5" x14ac:dyDescent="0.25">
      <c r="E130" s="4">
        <f t="shared" si="1"/>
        <v>266855</v>
      </c>
    </row>
    <row r="131" spans="5:5" x14ac:dyDescent="0.25">
      <c r="E131" s="4">
        <f t="shared" si="1"/>
        <v>266855</v>
      </c>
    </row>
    <row r="132" spans="5:5" x14ac:dyDescent="0.25">
      <c r="E132" s="4">
        <f t="shared" si="1"/>
        <v>266855</v>
      </c>
    </row>
    <row r="133" spans="5:5" x14ac:dyDescent="0.25">
      <c r="E133" s="4">
        <f t="shared" ref="E133:E196" si="3">E132+C133-D133</f>
        <v>266855</v>
      </c>
    </row>
    <row r="134" spans="5:5" x14ac:dyDescent="0.25">
      <c r="E134" s="4">
        <f t="shared" si="3"/>
        <v>266855</v>
      </c>
    </row>
    <row r="135" spans="5:5" x14ac:dyDescent="0.25">
      <c r="E135" s="4">
        <f t="shared" si="3"/>
        <v>266855</v>
      </c>
    </row>
    <row r="136" spans="5:5" x14ac:dyDescent="0.25">
      <c r="E136" s="4">
        <f t="shared" si="3"/>
        <v>266855</v>
      </c>
    </row>
    <row r="137" spans="5:5" x14ac:dyDescent="0.25">
      <c r="E137" s="4">
        <f t="shared" si="3"/>
        <v>266855</v>
      </c>
    </row>
    <row r="138" spans="5:5" x14ac:dyDescent="0.25">
      <c r="E138" s="4">
        <f t="shared" si="3"/>
        <v>266855</v>
      </c>
    </row>
    <row r="139" spans="5:5" x14ac:dyDescent="0.25">
      <c r="E139" s="4">
        <f t="shared" si="3"/>
        <v>266855</v>
      </c>
    </row>
    <row r="140" spans="5:5" x14ac:dyDescent="0.25">
      <c r="E140" s="4">
        <f t="shared" si="3"/>
        <v>266855</v>
      </c>
    </row>
    <row r="141" spans="5:5" x14ac:dyDescent="0.25">
      <c r="E141" s="4">
        <f t="shared" si="3"/>
        <v>266855</v>
      </c>
    </row>
    <row r="142" spans="5:5" x14ac:dyDescent="0.25">
      <c r="E142" s="4">
        <f t="shared" si="3"/>
        <v>266855</v>
      </c>
    </row>
    <row r="143" spans="5:5" x14ac:dyDescent="0.25">
      <c r="E143" s="4">
        <f t="shared" si="3"/>
        <v>266855</v>
      </c>
    </row>
    <row r="144" spans="5:5" x14ac:dyDescent="0.25">
      <c r="E144" s="4">
        <f t="shared" si="3"/>
        <v>266855</v>
      </c>
    </row>
    <row r="145" spans="5:5" x14ac:dyDescent="0.25">
      <c r="E145" s="4">
        <f t="shared" si="3"/>
        <v>266855</v>
      </c>
    </row>
    <row r="146" spans="5:5" x14ac:dyDescent="0.25">
      <c r="E146" s="4">
        <f t="shared" si="3"/>
        <v>266855</v>
      </c>
    </row>
    <row r="147" spans="5:5" x14ac:dyDescent="0.25">
      <c r="E147" s="4">
        <f t="shared" si="3"/>
        <v>266855</v>
      </c>
    </row>
    <row r="148" spans="5:5" x14ac:dyDescent="0.25">
      <c r="E148" s="4">
        <f t="shared" si="3"/>
        <v>266855</v>
      </c>
    </row>
    <row r="149" spans="5:5" x14ac:dyDescent="0.25">
      <c r="E149" s="4">
        <f t="shared" si="3"/>
        <v>266855</v>
      </c>
    </row>
    <row r="150" spans="5:5" x14ac:dyDescent="0.25">
      <c r="E150" s="4">
        <f t="shared" si="3"/>
        <v>266855</v>
      </c>
    </row>
    <row r="151" spans="5:5" x14ac:dyDescent="0.25">
      <c r="E151" s="4">
        <f t="shared" si="3"/>
        <v>266855</v>
      </c>
    </row>
    <row r="152" spans="5:5" x14ac:dyDescent="0.25">
      <c r="E152" s="4">
        <f t="shared" si="3"/>
        <v>266855</v>
      </c>
    </row>
    <row r="153" spans="5:5" x14ac:dyDescent="0.25">
      <c r="E153" s="4">
        <f t="shared" si="3"/>
        <v>266855</v>
      </c>
    </row>
    <row r="154" spans="5:5" x14ac:dyDescent="0.25">
      <c r="E154" s="4">
        <f t="shared" si="3"/>
        <v>266855</v>
      </c>
    </row>
    <row r="155" spans="5:5" x14ac:dyDescent="0.25">
      <c r="E155" s="4">
        <f t="shared" si="3"/>
        <v>266855</v>
      </c>
    </row>
    <row r="156" spans="5:5" x14ac:dyDescent="0.25">
      <c r="E156" s="4">
        <f t="shared" si="3"/>
        <v>266855</v>
      </c>
    </row>
    <row r="157" spans="5:5" x14ac:dyDescent="0.25">
      <c r="E157" s="4">
        <f t="shared" si="3"/>
        <v>266855</v>
      </c>
    </row>
    <row r="158" spans="5:5" x14ac:dyDescent="0.25">
      <c r="E158" s="4">
        <f t="shared" si="3"/>
        <v>266855</v>
      </c>
    </row>
    <row r="159" spans="5:5" x14ac:dyDescent="0.25">
      <c r="E159" s="4">
        <f t="shared" si="3"/>
        <v>266855</v>
      </c>
    </row>
    <row r="160" spans="5:5" x14ac:dyDescent="0.25">
      <c r="E160" s="4">
        <f t="shared" si="3"/>
        <v>266855</v>
      </c>
    </row>
    <row r="161" spans="5:5" x14ac:dyDescent="0.25">
      <c r="E161" s="4">
        <f t="shared" si="3"/>
        <v>266855</v>
      </c>
    </row>
    <row r="162" spans="5:5" x14ac:dyDescent="0.25">
      <c r="E162" s="4">
        <f t="shared" si="3"/>
        <v>266855</v>
      </c>
    </row>
    <row r="163" spans="5:5" x14ac:dyDescent="0.25">
      <c r="E163" s="4">
        <f t="shared" si="3"/>
        <v>266855</v>
      </c>
    </row>
    <row r="164" spans="5:5" x14ac:dyDescent="0.25">
      <c r="E164" s="4">
        <f t="shared" si="3"/>
        <v>266855</v>
      </c>
    </row>
    <row r="165" spans="5:5" x14ac:dyDescent="0.25">
      <c r="E165" s="4">
        <f t="shared" si="3"/>
        <v>266855</v>
      </c>
    </row>
    <row r="166" spans="5:5" x14ac:dyDescent="0.25">
      <c r="E166" s="4">
        <f t="shared" si="3"/>
        <v>266855</v>
      </c>
    </row>
    <row r="167" spans="5:5" x14ac:dyDescent="0.25">
      <c r="E167" s="4">
        <f t="shared" si="3"/>
        <v>266855</v>
      </c>
    </row>
    <row r="168" spans="5:5" x14ac:dyDescent="0.25">
      <c r="E168" s="4">
        <f t="shared" si="3"/>
        <v>266855</v>
      </c>
    </row>
    <row r="169" spans="5:5" x14ac:dyDescent="0.25">
      <c r="E169" s="4">
        <f t="shared" si="3"/>
        <v>266855</v>
      </c>
    </row>
    <row r="170" spans="5:5" x14ac:dyDescent="0.25">
      <c r="E170" s="4">
        <f t="shared" si="3"/>
        <v>266855</v>
      </c>
    </row>
    <row r="171" spans="5:5" x14ac:dyDescent="0.25">
      <c r="E171" s="4">
        <f t="shared" si="3"/>
        <v>266855</v>
      </c>
    </row>
    <row r="172" spans="5:5" x14ac:dyDescent="0.25">
      <c r="E172" s="4">
        <f t="shared" si="3"/>
        <v>266855</v>
      </c>
    </row>
    <row r="173" spans="5:5" x14ac:dyDescent="0.25">
      <c r="E173" s="4">
        <f t="shared" si="3"/>
        <v>266855</v>
      </c>
    </row>
    <row r="174" spans="5:5" x14ac:dyDescent="0.25">
      <c r="E174" s="4">
        <f t="shared" si="3"/>
        <v>266855</v>
      </c>
    </row>
    <row r="175" spans="5:5" x14ac:dyDescent="0.25">
      <c r="E175" s="4">
        <f t="shared" si="3"/>
        <v>266855</v>
      </c>
    </row>
    <row r="176" spans="5:5" x14ac:dyDescent="0.25">
      <c r="E176" s="4">
        <f t="shared" si="3"/>
        <v>266855</v>
      </c>
    </row>
    <row r="177" spans="5:5" x14ac:dyDescent="0.25">
      <c r="E177" s="4">
        <f t="shared" si="3"/>
        <v>266855</v>
      </c>
    </row>
    <row r="178" spans="5:5" x14ac:dyDescent="0.25">
      <c r="E178" s="4">
        <f t="shared" si="3"/>
        <v>266855</v>
      </c>
    </row>
    <row r="179" spans="5:5" x14ac:dyDescent="0.25">
      <c r="E179" s="4">
        <f t="shared" si="3"/>
        <v>266855</v>
      </c>
    </row>
    <row r="180" spans="5:5" x14ac:dyDescent="0.25">
      <c r="E180" s="4">
        <f t="shared" si="3"/>
        <v>266855</v>
      </c>
    </row>
    <row r="181" spans="5:5" x14ac:dyDescent="0.25">
      <c r="E181" s="4">
        <f t="shared" si="3"/>
        <v>266855</v>
      </c>
    </row>
    <row r="182" spans="5:5" x14ac:dyDescent="0.25">
      <c r="E182" s="4">
        <f t="shared" si="3"/>
        <v>266855</v>
      </c>
    </row>
    <row r="183" spans="5:5" x14ac:dyDescent="0.25">
      <c r="E183" s="4">
        <f t="shared" si="3"/>
        <v>266855</v>
      </c>
    </row>
    <row r="184" spans="5:5" x14ac:dyDescent="0.25">
      <c r="E184" s="4">
        <f t="shared" si="3"/>
        <v>266855</v>
      </c>
    </row>
    <row r="185" spans="5:5" x14ac:dyDescent="0.25">
      <c r="E185" s="4">
        <f t="shared" si="3"/>
        <v>266855</v>
      </c>
    </row>
    <row r="186" spans="5:5" x14ac:dyDescent="0.25">
      <c r="E186" s="4">
        <f t="shared" si="3"/>
        <v>266855</v>
      </c>
    </row>
    <row r="187" spans="5:5" x14ac:dyDescent="0.25">
      <c r="E187" s="4">
        <f t="shared" si="3"/>
        <v>266855</v>
      </c>
    </row>
    <row r="188" spans="5:5" x14ac:dyDescent="0.25">
      <c r="E188" s="4">
        <f t="shared" si="3"/>
        <v>266855</v>
      </c>
    </row>
    <row r="189" spans="5:5" x14ac:dyDescent="0.25">
      <c r="E189" s="4">
        <f t="shared" si="3"/>
        <v>266855</v>
      </c>
    </row>
    <row r="190" spans="5:5" x14ac:dyDescent="0.25">
      <c r="E190" s="4">
        <f t="shared" si="3"/>
        <v>266855</v>
      </c>
    </row>
    <row r="191" spans="5:5" x14ac:dyDescent="0.25">
      <c r="E191" s="4">
        <f t="shared" si="3"/>
        <v>266855</v>
      </c>
    </row>
    <row r="192" spans="5:5" x14ac:dyDescent="0.25">
      <c r="E192" s="4">
        <f t="shared" si="3"/>
        <v>266855</v>
      </c>
    </row>
    <row r="193" spans="5:5" x14ac:dyDescent="0.25">
      <c r="E193" s="4">
        <f t="shared" si="3"/>
        <v>266855</v>
      </c>
    </row>
    <row r="194" spans="5:5" x14ac:dyDescent="0.25">
      <c r="E194" s="4">
        <f t="shared" si="3"/>
        <v>266855</v>
      </c>
    </row>
    <row r="195" spans="5:5" x14ac:dyDescent="0.25">
      <c r="E195" s="4">
        <f t="shared" si="3"/>
        <v>266855</v>
      </c>
    </row>
    <row r="196" spans="5:5" x14ac:dyDescent="0.25">
      <c r="E196" s="4">
        <f t="shared" si="3"/>
        <v>266855</v>
      </c>
    </row>
    <row r="197" spans="5:5" x14ac:dyDescent="0.25">
      <c r="E197" s="4">
        <f t="shared" ref="E197:E260" si="4">E196+C197-D197</f>
        <v>266855</v>
      </c>
    </row>
    <row r="198" spans="5:5" x14ac:dyDescent="0.25">
      <c r="E198" s="4">
        <f t="shared" si="4"/>
        <v>266855</v>
      </c>
    </row>
    <row r="199" spans="5:5" x14ac:dyDescent="0.25">
      <c r="E199" s="4">
        <f t="shared" si="4"/>
        <v>266855</v>
      </c>
    </row>
    <row r="200" spans="5:5" x14ac:dyDescent="0.25">
      <c r="E200" s="4">
        <f t="shared" si="4"/>
        <v>266855</v>
      </c>
    </row>
    <row r="201" spans="5:5" x14ac:dyDescent="0.25">
      <c r="E201" s="4">
        <f t="shared" si="4"/>
        <v>266855</v>
      </c>
    </row>
    <row r="202" spans="5:5" x14ac:dyDescent="0.25">
      <c r="E202" s="4">
        <f t="shared" si="4"/>
        <v>266855</v>
      </c>
    </row>
    <row r="203" spans="5:5" x14ac:dyDescent="0.25">
      <c r="E203" s="4">
        <f t="shared" si="4"/>
        <v>266855</v>
      </c>
    </row>
    <row r="204" spans="5:5" x14ac:dyDescent="0.25">
      <c r="E204" s="4">
        <f t="shared" si="4"/>
        <v>266855</v>
      </c>
    </row>
    <row r="205" spans="5:5" x14ac:dyDescent="0.25">
      <c r="E205" s="4">
        <f t="shared" si="4"/>
        <v>266855</v>
      </c>
    </row>
    <row r="206" spans="5:5" x14ac:dyDescent="0.25">
      <c r="E206" s="4">
        <f t="shared" si="4"/>
        <v>266855</v>
      </c>
    </row>
    <row r="207" spans="5:5" x14ac:dyDescent="0.25">
      <c r="E207" s="4">
        <f t="shared" si="4"/>
        <v>266855</v>
      </c>
    </row>
    <row r="208" spans="5:5" x14ac:dyDescent="0.25">
      <c r="E208" s="4">
        <f t="shared" si="4"/>
        <v>266855</v>
      </c>
    </row>
    <row r="209" spans="5:5" x14ac:dyDescent="0.25">
      <c r="E209" s="4">
        <f t="shared" si="4"/>
        <v>266855</v>
      </c>
    </row>
    <row r="210" spans="5:5" x14ac:dyDescent="0.25">
      <c r="E210" s="4">
        <f t="shared" si="4"/>
        <v>266855</v>
      </c>
    </row>
    <row r="211" spans="5:5" x14ac:dyDescent="0.25">
      <c r="E211" s="4">
        <f t="shared" si="4"/>
        <v>266855</v>
      </c>
    </row>
    <row r="212" spans="5:5" x14ac:dyDescent="0.25">
      <c r="E212" s="4">
        <f t="shared" si="4"/>
        <v>266855</v>
      </c>
    </row>
    <row r="213" spans="5:5" x14ac:dyDescent="0.25">
      <c r="E213" s="4">
        <f t="shared" si="4"/>
        <v>266855</v>
      </c>
    </row>
    <row r="214" spans="5:5" x14ac:dyDescent="0.25">
      <c r="E214" s="4">
        <f t="shared" si="4"/>
        <v>266855</v>
      </c>
    </row>
    <row r="215" spans="5:5" x14ac:dyDescent="0.25">
      <c r="E215" s="4">
        <f t="shared" si="4"/>
        <v>266855</v>
      </c>
    </row>
    <row r="216" spans="5:5" x14ac:dyDescent="0.25">
      <c r="E216" s="4">
        <f t="shared" si="4"/>
        <v>266855</v>
      </c>
    </row>
    <row r="217" spans="5:5" x14ac:dyDescent="0.25">
      <c r="E217" s="4">
        <f t="shared" si="4"/>
        <v>266855</v>
      </c>
    </row>
    <row r="218" spans="5:5" x14ac:dyDescent="0.25">
      <c r="E218" s="4">
        <f t="shared" si="4"/>
        <v>266855</v>
      </c>
    </row>
    <row r="219" spans="5:5" x14ac:dyDescent="0.25">
      <c r="E219" s="4">
        <f t="shared" si="4"/>
        <v>266855</v>
      </c>
    </row>
    <row r="220" spans="5:5" x14ac:dyDescent="0.25">
      <c r="E220" s="4">
        <f t="shared" si="4"/>
        <v>266855</v>
      </c>
    </row>
    <row r="221" spans="5:5" x14ac:dyDescent="0.25">
      <c r="E221" s="4">
        <f t="shared" si="4"/>
        <v>266855</v>
      </c>
    </row>
    <row r="222" spans="5:5" x14ac:dyDescent="0.25">
      <c r="E222" s="4">
        <f t="shared" si="4"/>
        <v>266855</v>
      </c>
    </row>
    <row r="223" spans="5:5" x14ac:dyDescent="0.25">
      <c r="E223" s="4">
        <f t="shared" si="4"/>
        <v>266855</v>
      </c>
    </row>
    <row r="224" spans="5:5" x14ac:dyDescent="0.25">
      <c r="E224" s="4">
        <f t="shared" si="4"/>
        <v>266855</v>
      </c>
    </row>
    <row r="225" spans="5:5" x14ac:dyDescent="0.25">
      <c r="E225" s="4">
        <f t="shared" si="4"/>
        <v>266855</v>
      </c>
    </row>
    <row r="226" spans="5:5" x14ac:dyDescent="0.25">
      <c r="E226" s="4">
        <f t="shared" si="4"/>
        <v>266855</v>
      </c>
    </row>
    <row r="227" spans="5:5" x14ac:dyDescent="0.25">
      <c r="E227" s="4">
        <f t="shared" si="4"/>
        <v>266855</v>
      </c>
    </row>
    <row r="228" spans="5:5" x14ac:dyDescent="0.25">
      <c r="E228" s="4">
        <f t="shared" si="4"/>
        <v>266855</v>
      </c>
    </row>
    <row r="229" spans="5:5" x14ac:dyDescent="0.25">
      <c r="E229" s="4">
        <f t="shared" si="4"/>
        <v>266855</v>
      </c>
    </row>
    <row r="230" spans="5:5" x14ac:dyDescent="0.25">
      <c r="E230" s="4">
        <f t="shared" si="4"/>
        <v>266855</v>
      </c>
    </row>
    <row r="231" spans="5:5" x14ac:dyDescent="0.25">
      <c r="E231" s="4">
        <f t="shared" si="4"/>
        <v>266855</v>
      </c>
    </row>
    <row r="232" spans="5:5" x14ac:dyDescent="0.25">
      <c r="E232" s="4">
        <f t="shared" si="4"/>
        <v>266855</v>
      </c>
    </row>
    <row r="233" spans="5:5" x14ac:dyDescent="0.25">
      <c r="E233" s="4">
        <f t="shared" si="4"/>
        <v>266855</v>
      </c>
    </row>
    <row r="234" spans="5:5" x14ac:dyDescent="0.25">
      <c r="E234" s="4">
        <f t="shared" si="4"/>
        <v>266855</v>
      </c>
    </row>
    <row r="235" spans="5:5" x14ac:dyDescent="0.25">
      <c r="E235" s="4">
        <f t="shared" si="4"/>
        <v>266855</v>
      </c>
    </row>
    <row r="236" spans="5:5" x14ac:dyDescent="0.25">
      <c r="E236" s="4">
        <f t="shared" si="4"/>
        <v>266855</v>
      </c>
    </row>
    <row r="237" spans="5:5" x14ac:dyDescent="0.25">
      <c r="E237" s="4">
        <f t="shared" si="4"/>
        <v>266855</v>
      </c>
    </row>
    <row r="238" spans="5:5" x14ac:dyDescent="0.25">
      <c r="E238" s="4">
        <f t="shared" si="4"/>
        <v>266855</v>
      </c>
    </row>
    <row r="239" spans="5:5" x14ac:dyDescent="0.25">
      <c r="E239" s="4">
        <f t="shared" si="4"/>
        <v>266855</v>
      </c>
    </row>
    <row r="240" spans="5:5" x14ac:dyDescent="0.25">
      <c r="E240" s="4">
        <f t="shared" si="4"/>
        <v>266855</v>
      </c>
    </row>
    <row r="241" spans="5:5" x14ac:dyDescent="0.25">
      <c r="E241" s="4">
        <f t="shared" si="4"/>
        <v>266855</v>
      </c>
    </row>
    <row r="242" spans="5:5" x14ac:dyDescent="0.25">
      <c r="E242" s="4">
        <f t="shared" si="4"/>
        <v>266855</v>
      </c>
    </row>
    <row r="243" spans="5:5" x14ac:dyDescent="0.25">
      <c r="E243" s="4">
        <f t="shared" si="4"/>
        <v>266855</v>
      </c>
    </row>
    <row r="244" spans="5:5" x14ac:dyDescent="0.25">
      <c r="E244" s="4">
        <f t="shared" si="4"/>
        <v>266855</v>
      </c>
    </row>
    <row r="245" spans="5:5" x14ac:dyDescent="0.25">
      <c r="E245" s="4">
        <f t="shared" si="4"/>
        <v>266855</v>
      </c>
    </row>
    <row r="246" spans="5:5" x14ac:dyDescent="0.25">
      <c r="E246" s="4">
        <f t="shared" si="4"/>
        <v>266855</v>
      </c>
    </row>
    <row r="247" spans="5:5" x14ac:dyDescent="0.25">
      <c r="E247" s="4">
        <f t="shared" si="4"/>
        <v>266855</v>
      </c>
    </row>
    <row r="248" spans="5:5" x14ac:dyDescent="0.25">
      <c r="E248" s="4">
        <f t="shared" si="4"/>
        <v>266855</v>
      </c>
    </row>
    <row r="249" spans="5:5" x14ac:dyDescent="0.25">
      <c r="E249" s="4">
        <f t="shared" si="4"/>
        <v>266855</v>
      </c>
    </row>
    <row r="250" spans="5:5" x14ac:dyDescent="0.25">
      <c r="E250" s="4">
        <f t="shared" si="4"/>
        <v>266855</v>
      </c>
    </row>
    <row r="251" spans="5:5" x14ac:dyDescent="0.25">
      <c r="E251" s="4">
        <f t="shared" si="4"/>
        <v>266855</v>
      </c>
    </row>
    <row r="252" spans="5:5" x14ac:dyDescent="0.25">
      <c r="E252" s="4">
        <f t="shared" si="4"/>
        <v>266855</v>
      </c>
    </row>
    <row r="253" spans="5:5" x14ac:dyDescent="0.25">
      <c r="E253" s="4">
        <f t="shared" si="4"/>
        <v>266855</v>
      </c>
    </row>
    <row r="254" spans="5:5" x14ac:dyDescent="0.25">
      <c r="E254" s="4">
        <f t="shared" si="4"/>
        <v>266855</v>
      </c>
    </row>
    <row r="255" spans="5:5" x14ac:dyDescent="0.25">
      <c r="E255" s="4">
        <f t="shared" si="4"/>
        <v>266855</v>
      </c>
    </row>
    <row r="256" spans="5:5" x14ac:dyDescent="0.25">
      <c r="E256" s="4">
        <f t="shared" si="4"/>
        <v>266855</v>
      </c>
    </row>
    <row r="257" spans="5:5" x14ac:dyDescent="0.25">
      <c r="E257" s="4">
        <f t="shared" si="4"/>
        <v>266855</v>
      </c>
    </row>
    <row r="258" spans="5:5" x14ac:dyDescent="0.25">
      <c r="E258" s="4">
        <f t="shared" si="4"/>
        <v>266855</v>
      </c>
    </row>
    <row r="259" spans="5:5" x14ac:dyDescent="0.25">
      <c r="E259" s="4">
        <f t="shared" si="4"/>
        <v>266855</v>
      </c>
    </row>
    <row r="260" spans="5:5" x14ac:dyDescent="0.25">
      <c r="E260" s="4">
        <f t="shared" si="4"/>
        <v>266855</v>
      </c>
    </row>
    <row r="261" spans="5:5" x14ac:dyDescent="0.25">
      <c r="E261" s="4">
        <f t="shared" ref="E261:E324" si="5">E260+C261-D261</f>
        <v>266855</v>
      </c>
    </row>
    <row r="262" spans="5:5" x14ac:dyDescent="0.25">
      <c r="E262" s="4">
        <f t="shared" si="5"/>
        <v>266855</v>
      </c>
    </row>
    <row r="263" spans="5:5" x14ac:dyDescent="0.25">
      <c r="E263" s="4">
        <f t="shared" si="5"/>
        <v>266855</v>
      </c>
    </row>
    <row r="264" spans="5:5" x14ac:dyDescent="0.25">
      <c r="E264" s="4">
        <f t="shared" si="5"/>
        <v>266855</v>
      </c>
    </row>
    <row r="265" spans="5:5" x14ac:dyDescent="0.25">
      <c r="E265" s="4">
        <f t="shared" si="5"/>
        <v>266855</v>
      </c>
    </row>
    <row r="266" spans="5:5" x14ac:dyDescent="0.25">
      <c r="E266" s="4">
        <f t="shared" si="5"/>
        <v>266855</v>
      </c>
    </row>
    <row r="267" spans="5:5" x14ac:dyDescent="0.25">
      <c r="E267" s="4">
        <f t="shared" si="5"/>
        <v>266855</v>
      </c>
    </row>
    <row r="268" spans="5:5" x14ac:dyDescent="0.25">
      <c r="E268" s="4">
        <f t="shared" si="5"/>
        <v>266855</v>
      </c>
    </row>
    <row r="269" spans="5:5" x14ac:dyDescent="0.25">
      <c r="E269" s="4">
        <f t="shared" si="5"/>
        <v>266855</v>
      </c>
    </row>
    <row r="270" spans="5:5" x14ac:dyDescent="0.25">
      <c r="E270" s="4">
        <f t="shared" si="5"/>
        <v>266855</v>
      </c>
    </row>
    <row r="271" spans="5:5" x14ac:dyDescent="0.25">
      <c r="E271" s="4">
        <f t="shared" si="5"/>
        <v>266855</v>
      </c>
    </row>
    <row r="272" spans="5:5" x14ac:dyDescent="0.25">
      <c r="E272" s="4">
        <f t="shared" si="5"/>
        <v>266855</v>
      </c>
    </row>
    <row r="273" spans="5:5" x14ac:dyDescent="0.25">
      <c r="E273" s="4">
        <f t="shared" si="5"/>
        <v>266855</v>
      </c>
    </row>
    <row r="274" spans="5:5" x14ac:dyDescent="0.25">
      <c r="E274" s="4">
        <f t="shared" si="5"/>
        <v>266855</v>
      </c>
    </row>
    <row r="275" spans="5:5" x14ac:dyDescent="0.25">
      <c r="E275" s="4">
        <f t="shared" si="5"/>
        <v>266855</v>
      </c>
    </row>
    <row r="276" spans="5:5" x14ac:dyDescent="0.25">
      <c r="E276" s="4">
        <f t="shared" si="5"/>
        <v>266855</v>
      </c>
    </row>
    <row r="277" spans="5:5" x14ac:dyDescent="0.25">
      <c r="E277" s="4">
        <f t="shared" si="5"/>
        <v>266855</v>
      </c>
    </row>
    <row r="278" spans="5:5" x14ac:dyDescent="0.25">
      <c r="E278" s="4">
        <f t="shared" si="5"/>
        <v>266855</v>
      </c>
    </row>
    <row r="279" spans="5:5" x14ac:dyDescent="0.25">
      <c r="E279" s="4">
        <f t="shared" si="5"/>
        <v>266855</v>
      </c>
    </row>
    <row r="280" spans="5:5" x14ac:dyDescent="0.25">
      <c r="E280" s="4">
        <f t="shared" si="5"/>
        <v>266855</v>
      </c>
    </row>
    <row r="281" spans="5:5" x14ac:dyDescent="0.25">
      <c r="E281" s="4">
        <f t="shared" si="5"/>
        <v>266855</v>
      </c>
    </row>
    <row r="282" spans="5:5" x14ac:dyDescent="0.25">
      <c r="E282" s="4">
        <f t="shared" si="5"/>
        <v>266855</v>
      </c>
    </row>
    <row r="283" spans="5:5" x14ac:dyDescent="0.25">
      <c r="E283" s="4">
        <f t="shared" si="5"/>
        <v>266855</v>
      </c>
    </row>
    <row r="284" spans="5:5" x14ac:dyDescent="0.25">
      <c r="E284" s="4">
        <f t="shared" si="5"/>
        <v>266855</v>
      </c>
    </row>
    <row r="285" spans="5:5" x14ac:dyDescent="0.25">
      <c r="E285" s="4">
        <f t="shared" si="5"/>
        <v>266855</v>
      </c>
    </row>
    <row r="286" spans="5:5" x14ac:dyDescent="0.25">
      <c r="E286" s="4">
        <f t="shared" si="5"/>
        <v>266855</v>
      </c>
    </row>
    <row r="287" spans="5:5" x14ac:dyDescent="0.25">
      <c r="E287" s="4">
        <f t="shared" si="5"/>
        <v>266855</v>
      </c>
    </row>
    <row r="288" spans="5:5" x14ac:dyDescent="0.25">
      <c r="E288" s="4">
        <f t="shared" si="5"/>
        <v>266855</v>
      </c>
    </row>
    <row r="289" spans="5:5" x14ac:dyDescent="0.25">
      <c r="E289" s="4">
        <f t="shared" si="5"/>
        <v>266855</v>
      </c>
    </row>
    <row r="290" spans="5:5" x14ac:dyDescent="0.25">
      <c r="E290" s="4">
        <f t="shared" si="5"/>
        <v>266855</v>
      </c>
    </row>
    <row r="291" spans="5:5" x14ac:dyDescent="0.25">
      <c r="E291" s="4">
        <f t="shared" si="5"/>
        <v>266855</v>
      </c>
    </row>
    <row r="292" spans="5:5" x14ac:dyDescent="0.25">
      <c r="E292" s="4">
        <f t="shared" si="5"/>
        <v>266855</v>
      </c>
    </row>
    <row r="293" spans="5:5" x14ac:dyDescent="0.25">
      <c r="E293" s="4">
        <f t="shared" si="5"/>
        <v>266855</v>
      </c>
    </row>
    <row r="294" spans="5:5" x14ac:dyDescent="0.25">
      <c r="E294" s="4">
        <f t="shared" si="5"/>
        <v>266855</v>
      </c>
    </row>
    <row r="295" spans="5:5" x14ac:dyDescent="0.25">
      <c r="E295" s="4">
        <f t="shared" si="5"/>
        <v>266855</v>
      </c>
    </row>
    <row r="296" spans="5:5" x14ac:dyDescent="0.25">
      <c r="E296" s="4">
        <f t="shared" si="5"/>
        <v>266855</v>
      </c>
    </row>
    <row r="297" spans="5:5" x14ac:dyDescent="0.25">
      <c r="E297" s="4">
        <f t="shared" si="5"/>
        <v>266855</v>
      </c>
    </row>
    <row r="298" spans="5:5" x14ac:dyDescent="0.25">
      <c r="E298" s="4">
        <f t="shared" si="5"/>
        <v>266855</v>
      </c>
    </row>
    <row r="299" spans="5:5" x14ac:dyDescent="0.25">
      <c r="E299" s="4">
        <f t="shared" si="5"/>
        <v>266855</v>
      </c>
    </row>
    <row r="300" spans="5:5" x14ac:dyDescent="0.25">
      <c r="E300" s="4">
        <f t="shared" si="5"/>
        <v>266855</v>
      </c>
    </row>
    <row r="301" spans="5:5" x14ac:dyDescent="0.25">
      <c r="E301" s="4">
        <f t="shared" si="5"/>
        <v>266855</v>
      </c>
    </row>
    <row r="302" spans="5:5" x14ac:dyDescent="0.25">
      <c r="E302" s="4">
        <f t="shared" si="5"/>
        <v>266855</v>
      </c>
    </row>
    <row r="303" spans="5:5" x14ac:dyDescent="0.25">
      <c r="E303" s="4">
        <f t="shared" si="5"/>
        <v>266855</v>
      </c>
    </row>
    <row r="304" spans="5:5" x14ac:dyDescent="0.25">
      <c r="E304" s="4">
        <f t="shared" si="5"/>
        <v>266855</v>
      </c>
    </row>
    <row r="305" spans="5:5" x14ac:dyDescent="0.25">
      <c r="E305" s="4">
        <f t="shared" si="5"/>
        <v>266855</v>
      </c>
    </row>
    <row r="306" spans="5:5" x14ac:dyDescent="0.25">
      <c r="E306" s="4">
        <f t="shared" si="5"/>
        <v>266855</v>
      </c>
    </row>
    <row r="307" spans="5:5" x14ac:dyDescent="0.25">
      <c r="E307" s="4">
        <f t="shared" si="5"/>
        <v>266855</v>
      </c>
    </row>
    <row r="308" spans="5:5" x14ac:dyDescent="0.25">
      <c r="E308" s="4">
        <f t="shared" si="5"/>
        <v>266855</v>
      </c>
    </row>
    <row r="309" spans="5:5" x14ac:dyDescent="0.25">
      <c r="E309" s="4">
        <f t="shared" si="5"/>
        <v>266855</v>
      </c>
    </row>
    <row r="310" spans="5:5" x14ac:dyDescent="0.25">
      <c r="E310" s="4">
        <f t="shared" si="5"/>
        <v>266855</v>
      </c>
    </row>
    <row r="311" spans="5:5" x14ac:dyDescent="0.25">
      <c r="E311" s="4">
        <f t="shared" si="5"/>
        <v>266855</v>
      </c>
    </row>
    <row r="312" spans="5:5" x14ac:dyDescent="0.25">
      <c r="E312" s="4">
        <f t="shared" si="5"/>
        <v>266855</v>
      </c>
    </row>
    <row r="313" spans="5:5" x14ac:dyDescent="0.25">
      <c r="E313" s="4">
        <f t="shared" si="5"/>
        <v>266855</v>
      </c>
    </row>
    <row r="314" spans="5:5" x14ac:dyDescent="0.25">
      <c r="E314" s="4">
        <f t="shared" si="5"/>
        <v>266855</v>
      </c>
    </row>
    <row r="315" spans="5:5" x14ac:dyDescent="0.25">
      <c r="E315" s="4">
        <f t="shared" si="5"/>
        <v>266855</v>
      </c>
    </row>
    <row r="316" spans="5:5" x14ac:dyDescent="0.25">
      <c r="E316" s="4">
        <f t="shared" si="5"/>
        <v>266855</v>
      </c>
    </row>
    <row r="317" spans="5:5" x14ac:dyDescent="0.25">
      <c r="E317" s="4">
        <f t="shared" si="5"/>
        <v>266855</v>
      </c>
    </row>
    <row r="318" spans="5:5" x14ac:dyDescent="0.25">
      <c r="E318" s="4">
        <f t="shared" si="5"/>
        <v>266855</v>
      </c>
    </row>
    <row r="319" spans="5:5" x14ac:dyDescent="0.25">
      <c r="E319" s="4">
        <f t="shared" si="5"/>
        <v>266855</v>
      </c>
    </row>
    <row r="320" spans="5:5" x14ac:dyDescent="0.25">
      <c r="E320" s="4">
        <f t="shared" si="5"/>
        <v>266855</v>
      </c>
    </row>
    <row r="321" spans="5:5" x14ac:dyDescent="0.25">
      <c r="E321" s="4">
        <f t="shared" si="5"/>
        <v>266855</v>
      </c>
    </row>
    <row r="322" spans="5:5" x14ac:dyDescent="0.25">
      <c r="E322" s="4">
        <f t="shared" si="5"/>
        <v>266855</v>
      </c>
    </row>
    <row r="323" spans="5:5" x14ac:dyDescent="0.25">
      <c r="E323" s="4">
        <f t="shared" si="5"/>
        <v>266855</v>
      </c>
    </row>
    <row r="324" spans="5:5" x14ac:dyDescent="0.25">
      <c r="E324" s="4">
        <f t="shared" si="5"/>
        <v>266855</v>
      </c>
    </row>
    <row r="325" spans="5:5" x14ac:dyDescent="0.25">
      <c r="E325" s="4">
        <f t="shared" ref="E325:E388" si="6">E324+C325-D325</f>
        <v>266855</v>
      </c>
    </row>
    <row r="326" spans="5:5" x14ac:dyDescent="0.25">
      <c r="E326" s="4">
        <f t="shared" si="6"/>
        <v>266855</v>
      </c>
    </row>
    <row r="327" spans="5:5" x14ac:dyDescent="0.25">
      <c r="E327" s="4">
        <f t="shared" si="6"/>
        <v>266855</v>
      </c>
    </row>
    <row r="328" spans="5:5" x14ac:dyDescent="0.25">
      <c r="E328" s="4">
        <f t="shared" si="6"/>
        <v>266855</v>
      </c>
    </row>
    <row r="329" spans="5:5" x14ac:dyDescent="0.25">
      <c r="E329" s="4">
        <f t="shared" si="6"/>
        <v>266855</v>
      </c>
    </row>
    <row r="330" spans="5:5" x14ac:dyDescent="0.25">
      <c r="E330" s="4">
        <f t="shared" si="6"/>
        <v>266855</v>
      </c>
    </row>
    <row r="331" spans="5:5" x14ac:dyDescent="0.25">
      <c r="E331" s="4">
        <f t="shared" si="6"/>
        <v>266855</v>
      </c>
    </row>
    <row r="332" spans="5:5" x14ac:dyDescent="0.25">
      <c r="E332" s="4">
        <f t="shared" si="6"/>
        <v>266855</v>
      </c>
    </row>
    <row r="333" spans="5:5" x14ac:dyDescent="0.25">
      <c r="E333" s="4">
        <f t="shared" si="6"/>
        <v>266855</v>
      </c>
    </row>
    <row r="334" spans="5:5" x14ac:dyDescent="0.25">
      <c r="E334" s="4">
        <f t="shared" si="6"/>
        <v>266855</v>
      </c>
    </row>
    <row r="335" spans="5:5" x14ac:dyDescent="0.25">
      <c r="E335" s="4">
        <f t="shared" si="6"/>
        <v>266855</v>
      </c>
    </row>
    <row r="336" spans="5:5" x14ac:dyDescent="0.25">
      <c r="E336" s="4">
        <f t="shared" si="6"/>
        <v>266855</v>
      </c>
    </row>
    <row r="337" spans="5:5" x14ac:dyDescent="0.25">
      <c r="E337" s="4">
        <f t="shared" si="6"/>
        <v>266855</v>
      </c>
    </row>
    <row r="338" spans="5:5" x14ac:dyDescent="0.25">
      <c r="E338" s="4">
        <f t="shared" si="6"/>
        <v>266855</v>
      </c>
    </row>
    <row r="339" spans="5:5" x14ac:dyDescent="0.25">
      <c r="E339" s="4">
        <f t="shared" si="6"/>
        <v>266855</v>
      </c>
    </row>
    <row r="340" spans="5:5" x14ac:dyDescent="0.25">
      <c r="E340" s="4">
        <f t="shared" si="6"/>
        <v>266855</v>
      </c>
    </row>
    <row r="341" spans="5:5" x14ac:dyDescent="0.25">
      <c r="E341" s="4">
        <f t="shared" si="6"/>
        <v>266855</v>
      </c>
    </row>
    <row r="342" spans="5:5" x14ac:dyDescent="0.25">
      <c r="E342" s="4">
        <f t="shared" si="6"/>
        <v>266855</v>
      </c>
    </row>
    <row r="343" spans="5:5" x14ac:dyDescent="0.25">
      <c r="E343" s="4">
        <f t="shared" si="6"/>
        <v>266855</v>
      </c>
    </row>
    <row r="344" spans="5:5" x14ac:dyDescent="0.25">
      <c r="E344" s="4">
        <f t="shared" si="6"/>
        <v>266855</v>
      </c>
    </row>
    <row r="345" spans="5:5" x14ac:dyDescent="0.25">
      <c r="E345" s="4">
        <f t="shared" si="6"/>
        <v>266855</v>
      </c>
    </row>
    <row r="346" spans="5:5" x14ac:dyDescent="0.25">
      <c r="E346" s="4">
        <f t="shared" si="6"/>
        <v>266855</v>
      </c>
    </row>
    <row r="347" spans="5:5" x14ac:dyDescent="0.25">
      <c r="E347" s="4">
        <f t="shared" si="6"/>
        <v>266855</v>
      </c>
    </row>
    <row r="348" spans="5:5" x14ac:dyDescent="0.25">
      <c r="E348" s="4">
        <f t="shared" si="6"/>
        <v>266855</v>
      </c>
    </row>
    <row r="349" spans="5:5" x14ac:dyDescent="0.25">
      <c r="E349" s="4">
        <f t="shared" si="6"/>
        <v>266855</v>
      </c>
    </row>
    <row r="350" spans="5:5" x14ac:dyDescent="0.25">
      <c r="E350" s="4">
        <f t="shared" si="6"/>
        <v>266855</v>
      </c>
    </row>
    <row r="351" spans="5:5" x14ac:dyDescent="0.25">
      <c r="E351" s="4">
        <f t="shared" si="6"/>
        <v>266855</v>
      </c>
    </row>
    <row r="352" spans="5:5" x14ac:dyDescent="0.25">
      <c r="E352" s="4">
        <f t="shared" si="6"/>
        <v>266855</v>
      </c>
    </row>
    <row r="353" spans="5:5" x14ac:dyDescent="0.25">
      <c r="E353" s="4">
        <f t="shared" si="6"/>
        <v>266855</v>
      </c>
    </row>
    <row r="354" spans="5:5" x14ac:dyDescent="0.25">
      <c r="E354" s="4">
        <f t="shared" si="6"/>
        <v>266855</v>
      </c>
    </row>
    <row r="355" spans="5:5" x14ac:dyDescent="0.25">
      <c r="E355" s="4">
        <f t="shared" si="6"/>
        <v>266855</v>
      </c>
    </row>
    <row r="356" spans="5:5" x14ac:dyDescent="0.25">
      <c r="E356" s="4">
        <f t="shared" si="6"/>
        <v>266855</v>
      </c>
    </row>
    <row r="357" spans="5:5" x14ac:dyDescent="0.25">
      <c r="E357" s="4">
        <f t="shared" si="6"/>
        <v>266855</v>
      </c>
    </row>
    <row r="358" spans="5:5" x14ac:dyDescent="0.25">
      <c r="E358" s="4">
        <f t="shared" si="6"/>
        <v>266855</v>
      </c>
    </row>
    <row r="359" spans="5:5" x14ac:dyDescent="0.25">
      <c r="E359" s="4">
        <f t="shared" si="6"/>
        <v>266855</v>
      </c>
    </row>
    <row r="360" spans="5:5" x14ac:dyDescent="0.25">
      <c r="E360" s="4">
        <f t="shared" si="6"/>
        <v>266855</v>
      </c>
    </row>
    <row r="361" spans="5:5" x14ac:dyDescent="0.25">
      <c r="E361" s="4">
        <f t="shared" si="6"/>
        <v>266855</v>
      </c>
    </row>
    <row r="362" spans="5:5" x14ac:dyDescent="0.25">
      <c r="E362" s="4">
        <f t="shared" si="6"/>
        <v>266855</v>
      </c>
    </row>
    <row r="363" spans="5:5" x14ac:dyDescent="0.25">
      <c r="E363" s="4">
        <f t="shared" si="6"/>
        <v>266855</v>
      </c>
    </row>
    <row r="364" spans="5:5" x14ac:dyDescent="0.25">
      <c r="E364" s="4">
        <f t="shared" si="6"/>
        <v>266855</v>
      </c>
    </row>
    <row r="365" spans="5:5" x14ac:dyDescent="0.25">
      <c r="E365" s="4">
        <f t="shared" si="6"/>
        <v>266855</v>
      </c>
    </row>
    <row r="366" spans="5:5" x14ac:dyDescent="0.25">
      <c r="E366" s="4">
        <f t="shared" si="6"/>
        <v>266855</v>
      </c>
    </row>
    <row r="367" spans="5:5" x14ac:dyDescent="0.25">
      <c r="E367" s="4">
        <f t="shared" si="6"/>
        <v>266855</v>
      </c>
    </row>
    <row r="368" spans="5:5" x14ac:dyDescent="0.25">
      <c r="E368" s="4">
        <f t="shared" si="6"/>
        <v>266855</v>
      </c>
    </row>
    <row r="369" spans="5:5" x14ac:dyDescent="0.25">
      <c r="E369" s="4">
        <f t="shared" si="6"/>
        <v>266855</v>
      </c>
    </row>
    <row r="370" spans="5:5" x14ac:dyDescent="0.25">
      <c r="E370" s="4">
        <f t="shared" si="6"/>
        <v>266855</v>
      </c>
    </row>
    <row r="371" spans="5:5" x14ac:dyDescent="0.25">
      <c r="E371" s="4">
        <f t="shared" si="6"/>
        <v>266855</v>
      </c>
    </row>
    <row r="372" spans="5:5" x14ac:dyDescent="0.25">
      <c r="E372" s="4">
        <f t="shared" si="6"/>
        <v>266855</v>
      </c>
    </row>
    <row r="373" spans="5:5" x14ac:dyDescent="0.25">
      <c r="E373" s="4">
        <f t="shared" si="6"/>
        <v>266855</v>
      </c>
    </row>
    <row r="374" spans="5:5" x14ac:dyDescent="0.25">
      <c r="E374" s="4">
        <f t="shared" si="6"/>
        <v>266855</v>
      </c>
    </row>
    <row r="375" spans="5:5" x14ac:dyDescent="0.25">
      <c r="E375" s="4">
        <f t="shared" si="6"/>
        <v>266855</v>
      </c>
    </row>
    <row r="376" spans="5:5" x14ac:dyDescent="0.25">
      <c r="E376" s="4">
        <f t="shared" si="6"/>
        <v>266855</v>
      </c>
    </row>
    <row r="377" spans="5:5" x14ac:dyDescent="0.25">
      <c r="E377" s="4">
        <f t="shared" si="6"/>
        <v>266855</v>
      </c>
    </row>
    <row r="378" spans="5:5" x14ac:dyDescent="0.25">
      <c r="E378" s="4">
        <f t="shared" si="6"/>
        <v>266855</v>
      </c>
    </row>
    <row r="379" spans="5:5" x14ac:dyDescent="0.25">
      <c r="E379" s="4">
        <f t="shared" si="6"/>
        <v>266855</v>
      </c>
    </row>
    <row r="380" spans="5:5" x14ac:dyDescent="0.25">
      <c r="E380" s="4">
        <f t="shared" si="6"/>
        <v>266855</v>
      </c>
    </row>
    <row r="381" spans="5:5" x14ac:dyDescent="0.25">
      <c r="E381" s="4">
        <f t="shared" si="6"/>
        <v>266855</v>
      </c>
    </row>
    <row r="382" spans="5:5" x14ac:dyDescent="0.25">
      <c r="E382" s="4">
        <f t="shared" si="6"/>
        <v>266855</v>
      </c>
    </row>
    <row r="383" spans="5:5" x14ac:dyDescent="0.25">
      <c r="E383" s="4">
        <f t="shared" si="6"/>
        <v>266855</v>
      </c>
    </row>
    <row r="384" spans="5:5" x14ac:dyDescent="0.25">
      <c r="E384" s="4">
        <f t="shared" si="6"/>
        <v>266855</v>
      </c>
    </row>
    <row r="385" spans="5:5" x14ac:dyDescent="0.25">
      <c r="E385" s="4">
        <f t="shared" si="6"/>
        <v>266855</v>
      </c>
    </row>
    <row r="386" spans="5:5" x14ac:dyDescent="0.25">
      <c r="E386" s="4">
        <f t="shared" si="6"/>
        <v>266855</v>
      </c>
    </row>
    <row r="387" spans="5:5" x14ac:dyDescent="0.25">
      <c r="E387" s="4">
        <f t="shared" si="6"/>
        <v>266855</v>
      </c>
    </row>
    <row r="388" spans="5:5" x14ac:dyDescent="0.25">
      <c r="E388" s="4">
        <f t="shared" si="6"/>
        <v>266855</v>
      </c>
    </row>
    <row r="389" spans="5:5" x14ac:dyDescent="0.25">
      <c r="E389" s="4">
        <f t="shared" ref="E389:E452" si="7">E388+C389-D389</f>
        <v>266855</v>
      </c>
    </row>
    <row r="390" spans="5:5" x14ac:dyDescent="0.25">
      <c r="E390" s="4">
        <f t="shared" si="7"/>
        <v>266855</v>
      </c>
    </row>
    <row r="391" spans="5:5" x14ac:dyDescent="0.25">
      <c r="E391" s="4">
        <f t="shared" si="7"/>
        <v>266855</v>
      </c>
    </row>
    <row r="392" spans="5:5" x14ac:dyDescent="0.25">
      <c r="E392" s="4">
        <f t="shared" si="7"/>
        <v>266855</v>
      </c>
    </row>
    <row r="393" spans="5:5" x14ac:dyDescent="0.25">
      <c r="E393" s="4">
        <f t="shared" si="7"/>
        <v>266855</v>
      </c>
    </row>
    <row r="394" spans="5:5" x14ac:dyDescent="0.25">
      <c r="E394" s="4">
        <f t="shared" si="7"/>
        <v>266855</v>
      </c>
    </row>
    <row r="395" spans="5:5" x14ac:dyDescent="0.25">
      <c r="E395" s="4">
        <f t="shared" si="7"/>
        <v>266855</v>
      </c>
    </row>
    <row r="396" spans="5:5" x14ac:dyDescent="0.25">
      <c r="E396" s="4">
        <f t="shared" si="7"/>
        <v>266855</v>
      </c>
    </row>
    <row r="397" spans="5:5" x14ac:dyDescent="0.25">
      <c r="E397" s="4">
        <f t="shared" si="7"/>
        <v>266855</v>
      </c>
    </row>
    <row r="398" spans="5:5" x14ac:dyDescent="0.25">
      <c r="E398" s="4">
        <f t="shared" si="7"/>
        <v>266855</v>
      </c>
    </row>
    <row r="399" spans="5:5" x14ac:dyDescent="0.25">
      <c r="E399" s="4">
        <f t="shared" si="7"/>
        <v>266855</v>
      </c>
    </row>
    <row r="400" spans="5:5" x14ac:dyDescent="0.25">
      <c r="E400" s="4">
        <f t="shared" si="7"/>
        <v>266855</v>
      </c>
    </row>
    <row r="401" spans="5:5" x14ac:dyDescent="0.25">
      <c r="E401" s="4">
        <f t="shared" si="7"/>
        <v>266855</v>
      </c>
    </row>
    <row r="402" spans="5:5" x14ac:dyDescent="0.25">
      <c r="E402" s="4">
        <f t="shared" si="7"/>
        <v>266855</v>
      </c>
    </row>
    <row r="403" spans="5:5" x14ac:dyDescent="0.25">
      <c r="E403" s="4">
        <f t="shared" si="7"/>
        <v>266855</v>
      </c>
    </row>
    <row r="404" spans="5:5" x14ac:dyDescent="0.25">
      <c r="E404" s="4">
        <f t="shared" si="7"/>
        <v>266855</v>
      </c>
    </row>
    <row r="405" spans="5:5" x14ac:dyDescent="0.25">
      <c r="E405" s="4">
        <f t="shared" si="7"/>
        <v>266855</v>
      </c>
    </row>
    <row r="406" spans="5:5" x14ac:dyDescent="0.25">
      <c r="E406" s="4">
        <f t="shared" si="7"/>
        <v>266855</v>
      </c>
    </row>
    <row r="407" spans="5:5" x14ac:dyDescent="0.25">
      <c r="E407" s="4">
        <f t="shared" si="7"/>
        <v>266855</v>
      </c>
    </row>
    <row r="408" spans="5:5" x14ac:dyDescent="0.25">
      <c r="E408" s="4">
        <f t="shared" si="7"/>
        <v>266855</v>
      </c>
    </row>
    <row r="409" spans="5:5" x14ac:dyDescent="0.25">
      <c r="E409" s="4">
        <f t="shared" si="7"/>
        <v>266855</v>
      </c>
    </row>
    <row r="410" spans="5:5" x14ac:dyDescent="0.25">
      <c r="E410" s="4">
        <f t="shared" si="7"/>
        <v>266855</v>
      </c>
    </row>
    <row r="411" spans="5:5" x14ac:dyDescent="0.25">
      <c r="E411" s="4">
        <f t="shared" si="7"/>
        <v>266855</v>
      </c>
    </row>
    <row r="412" spans="5:5" x14ac:dyDescent="0.25">
      <c r="E412" s="4">
        <f t="shared" si="7"/>
        <v>266855</v>
      </c>
    </row>
    <row r="413" spans="5:5" x14ac:dyDescent="0.25">
      <c r="E413" s="4">
        <f t="shared" si="7"/>
        <v>266855</v>
      </c>
    </row>
    <row r="414" spans="5:5" x14ac:dyDescent="0.25">
      <c r="E414" s="4">
        <f t="shared" si="7"/>
        <v>266855</v>
      </c>
    </row>
    <row r="415" spans="5:5" x14ac:dyDescent="0.25">
      <c r="E415" s="4">
        <f t="shared" si="7"/>
        <v>266855</v>
      </c>
    </row>
    <row r="416" spans="5:5" x14ac:dyDescent="0.25">
      <c r="E416" s="4">
        <f t="shared" si="7"/>
        <v>266855</v>
      </c>
    </row>
    <row r="417" spans="5:5" x14ac:dyDescent="0.25">
      <c r="E417" s="4">
        <f t="shared" si="7"/>
        <v>266855</v>
      </c>
    </row>
    <row r="418" spans="5:5" x14ac:dyDescent="0.25">
      <c r="E418" s="4">
        <f t="shared" si="7"/>
        <v>266855</v>
      </c>
    </row>
    <row r="419" spans="5:5" x14ac:dyDescent="0.25">
      <c r="E419" s="4">
        <f t="shared" si="7"/>
        <v>266855</v>
      </c>
    </row>
    <row r="420" spans="5:5" x14ac:dyDescent="0.25">
      <c r="E420" s="4">
        <f t="shared" si="7"/>
        <v>266855</v>
      </c>
    </row>
    <row r="421" spans="5:5" x14ac:dyDescent="0.25">
      <c r="E421" s="4">
        <f t="shared" si="7"/>
        <v>266855</v>
      </c>
    </row>
    <row r="422" spans="5:5" x14ac:dyDescent="0.25">
      <c r="E422" s="4">
        <f t="shared" si="7"/>
        <v>266855</v>
      </c>
    </row>
    <row r="423" spans="5:5" x14ac:dyDescent="0.25">
      <c r="E423" s="4">
        <f t="shared" si="7"/>
        <v>266855</v>
      </c>
    </row>
    <row r="424" spans="5:5" x14ac:dyDescent="0.25">
      <c r="E424" s="4">
        <f t="shared" si="7"/>
        <v>266855</v>
      </c>
    </row>
    <row r="425" spans="5:5" x14ac:dyDescent="0.25">
      <c r="E425" s="4">
        <f t="shared" si="7"/>
        <v>266855</v>
      </c>
    </row>
    <row r="426" spans="5:5" x14ac:dyDescent="0.25">
      <c r="E426" s="4">
        <f t="shared" si="7"/>
        <v>266855</v>
      </c>
    </row>
    <row r="427" spans="5:5" x14ac:dyDescent="0.25">
      <c r="E427" s="4">
        <f t="shared" si="7"/>
        <v>266855</v>
      </c>
    </row>
    <row r="428" spans="5:5" x14ac:dyDescent="0.25">
      <c r="E428" s="4">
        <f t="shared" si="7"/>
        <v>266855</v>
      </c>
    </row>
    <row r="429" spans="5:5" x14ac:dyDescent="0.25">
      <c r="E429" s="4">
        <f t="shared" si="7"/>
        <v>266855</v>
      </c>
    </row>
    <row r="430" spans="5:5" x14ac:dyDescent="0.25">
      <c r="E430" s="4">
        <f t="shared" si="7"/>
        <v>266855</v>
      </c>
    </row>
    <row r="431" spans="5:5" x14ac:dyDescent="0.25">
      <c r="E431" s="4">
        <f t="shared" si="7"/>
        <v>266855</v>
      </c>
    </row>
    <row r="432" spans="5:5" x14ac:dyDescent="0.25">
      <c r="E432" s="4">
        <f t="shared" si="7"/>
        <v>266855</v>
      </c>
    </row>
    <row r="433" spans="5:5" x14ac:dyDescent="0.25">
      <c r="E433" s="4">
        <f t="shared" si="7"/>
        <v>266855</v>
      </c>
    </row>
    <row r="434" spans="5:5" x14ac:dyDescent="0.25">
      <c r="E434" s="4">
        <f t="shared" si="7"/>
        <v>266855</v>
      </c>
    </row>
    <row r="435" spans="5:5" x14ac:dyDescent="0.25">
      <c r="E435" s="4">
        <f t="shared" si="7"/>
        <v>266855</v>
      </c>
    </row>
    <row r="436" spans="5:5" x14ac:dyDescent="0.25">
      <c r="E436" s="4">
        <f t="shared" si="7"/>
        <v>266855</v>
      </c>
    </row>
    <row r="437" spans="5:5" x14ac:dyDescent="0.25">
      <c r="E437" s="4">
        <f t="shared" si="7"/>
        <v>266855</v>
      </c>
    </row>
    <row r="438" spans="5:5" x14ac:dyDescent="0.25">
      <c r="E438" s="4">
        <f t="shared" si="7"/>
        <v>266855</v>
      </c>
    </row>
    <row r="439" spans="5:5" x14ac:dyDescent="0.25">
      <c r="E439" s="4">
        <f t="shared" si="7"/>
        <v>266855</v>
      </c>
    </row>
    <row r="440" spans="5:5" x14ac:dyDescent="0.25">
      <c r="E440" s="4">
        <f t="shared" si="7"/>
        <v>266855</v>
      </c>
    </row>
    <row r="441" spans="5:5" x14ac:dyDescent="0.25">
      <c r="E441" s="4">
        <f t="shared" si="7"/>
        <v>266855</v>
      </c>
    </row>
    <row r="442" spans="5:5" x14ac:dyDescent="0.25">
      <c r="E442" s="4">
        <f t="shared" si="7"/>
        <v>266855</v>
      </c>
    </row>
    <row r="443" spans="5:5" x14ac:dyDescent="0.25">
      <c r="E443" s="4">
        <f t="shared" si="7"/>
        <v>266855</v>
      </c>
    </row>
    <row r="444" spans="5:5" x14ac:dyDescent="0.25">
      <c r="E444" s="4">
        <f t="shared" si="7"/>
        <v>266855</v>
      </c>
    </row>
    <row r="445" spans="5:5" x14ac:dyDescent="0.25">
      <c r="E445" s="4">
        <f t="shared" si="7"/>
        <v>266855</v>
      </c>
    </row>
    <row r="446" spans="5:5" x14ac:dyDescent="0.25">
      <c r="E446" s="4">
        <f t="shared" si="7"/>
        <v>266855</v>
      </c>
    </row>
    <row r="447" spans="5:5" x14ac:dyDescent="0.25">
      <c r="E447" s="4">
        <f t="shared" si="7"/>
        <v>266855</v>
      </c>
    </row>
    <row r="448" spans="5:5" x14ac:dyDescent="0.25">
      <c r="E448" s="4">
        <f t="shared" si="7"/>
        <v>266855</v>
      </c>
    </row>
    <row r="449" spans="5:5" x14ac:dyDescent="0.25">
      <c r="E449" s="4">
        <f t="shared" si="7"/>
        <v>266855</v>
      </c>
    </row>
    <row r="450" spans="5:5" x14ac:dyDescent="0.25">
      <c r="E450" s="4">
        <f t="shared" si="7"/>
        <v>266855</v>
      </c>
    </row>
    <row r="451" spans="5:5" x14ac:dyDescent="0.25">
      <c r="E451" s="4">
        <f t="shared" si="7"/>
        <v>266855</v>
      </c>
    </row>
    <row r="452" spans="5:5" x14ac:dyDescent="0.25">
      <c r="E452" s="4">
        <f t="shared" si="7"/>
        <v>266855</v>
      </c>
    </row>
    <row r="453" spans="5:5" x14ac:dyDescent="0.25">
      <c r="E453" s="4">
        <f t="shared" ref="E453:E500" si="8">E452+C453-D453</f>
        <v>266855</v>
      </c>
    </row>
    <row r="454" spans="5:5" x14ac:dyDescent="0.25">
      <c r="E454" s="4">
        <f t="shared" si="8"/>
        <v>266855</v>
      </c>
    </row>
    <row r="455" spans="5:5" x14ac:dyDescent="0.25">
      <c r="E455" s="4">
        <f t="shared" si="8"/>
        <v>266855</v>
      </c>
    </row>
    <row r="456" spans="5:5" x14ac:dyDescent="0.25">
      <c r="E456" s="4">
        <f t="shared" si="8"/>
        <v>266855</v>
      </c>
    </row>
    <row r="457" spans="5:5" x14ac:dyDescent="0.25">
      <c r="E457" s="4">
        <f t="shared" si="8"/>
        <v>266855</v>
      </c>
    </row>
    <row r="458" spans="5:5" x14ac:dyDescent="0.25">
      <c r="E458" s="4">
        <f t="shared" si="8"/>
        <v>266855</v>
      </c>
    </row>
    <row r="459" spans="5:5" x14ac:dyDescent="0.25">
      <c r="E459" s="4">
        <f t="shared" si="8"/>
        <v>266855</v>
      </c>
    </row>
    <row r="460" spans="5:5" x14ac:dyDescent="0.25">
      <c r="E460" s="4">
        <f t="shared" si="8"/>
        <v>266855</v>
      </c>
    </row>
    <row r="461" spans="5:5" x14ac:dyDescent="0.25">
      <c r="E461" s="4">
        <f t="shared" si="8"/>
        <v>266855</v>
      </c>
    </row>
    <row r="462" spans="5:5" x14ac:dyDescent="0.25">
      <c r="E462" s="4">
        <f t="shared" si="8"/>
        <v>266855</v>
      </c>
    </row>
    <row r="463" spans="5:5" x14ac:dyDescent="0.25">
      <c r="E463" s="4">
        <f t="shared" si="8"/>
        <v>266855</v>
      </c>
    </row>
    <row r="464" spans="5:5" x14ac:dyDescent="0.25">
      <c r="E464" s="4">
        <f t="shared" si="8"/>
        <v>266855</v>
      </c>
    </row>
    <row r="465" spans="5:5" x14ac:dyDescent="0.25">
      <c r="E465" s="4">
        <f t="shared" si="8"/>
        <v>266855</v>
      </c>
    </row>
    <row r="466" spans="5:5" x14ac:dyDescent="0.25">
      <c r="E466" s="4">
        <f t="shared" si="8"/>
        <v>266855</v>
      </c>
    </row>
    <row r="467" spans="5:5" x14ac:dyDescent="0.25">
      <c r="E467" s="4">
        <f t="shared" si="8"/>
        <v>266855</v>
      </c>
    </row>
    <row r="468" spans="5:5" x14ac:dyDescent="0.25">
      <c r="E468" s="4">
        <f t="shared" si="8"/>
        <v>266855</v>
      </c>
    </row>
    <row r="469" spans="5:5" x14ac:dyDescent="0.25">
      <c r="E469" s="4">
        <f t="shared" si="8"/>
        <v>266855</v>
      </c>
    </row>
    <row r="470" spans="5:5" x14ac:dyDescent="0.25">
      <c r="E470" s="4">
        <f t="shared" si="8"/>
        <v>266855</v>
      </c>
    </row>
    <row r="471" spans="5:5" x14ac:dyDescent="0.25">
      <c r="E471" s="4">
        <f t="shared" si="8"/>
        <v>266855</v>
      </c>
    </row>
    <row r="472" spans="5:5" x14ac:dyDescent="0.25">
      <c r="E472" s="4">
        <f t="shared" si="8"/>
        <v>266855</v>
      </c>
    </row>
    <row r="473" spans="5:5" x14ac:dyDescent="0.25">
      <c r="E473" s="4">
        <f t="shared" si="8"/>
        <v>266855</v>
      </c>
    </row>
    <row r="474" spans="5:5" x14ac:dyDescent="0.25">
      <c r="E474" s="4">
        <f t="shared" si="8"/>
        <v>266855</v>
      </c>
    </row>
    <row r="475" spans="5:5" x14ac:dyDescent="0.25">
      <c r="E475" s="4">
        <f t="shared" si="8"/>
        <v>266855</v>
      </c>
    </row>
    <row r="476" spans="5:5" x14ac:dyDescent="0.25">
      <c r="E476" s="4">
        <f t="shared" si="8"/>
        <v>266855</v>
      </c>
    </row>
    <row r="477" spans="5:5" x14ac:dyDescent="0.25">
      <c r="E477" s="4">
        <f t="shared" si="8"/>
        <v>266855</v>
      </c>
    </row>
    <row r="478" spans="5:5" x14ac:dyDescent="0.25">
      <c r="E478" s="4">
        <f t="shared" si="8"/>
        <v>266855</v>
      </c>
    </row>
    <row r="479" spans="5:5" x14ac:dyDescent="0.25">
      <c r="E479" s="4">
        <f t="shared" si="8"/>
        <v>266855</v>
      </c>
    </row>
    <row r="480" spans="5:5" x14ac:dyDescent="0.25">
      <c r="E480" s="4">
        <f t="shared" si="8"/>
        <v>266855</v>
      </c>
    </row>
    <row r="481" spans="5:5" x14ac:dyDescent="0.25">
      <c r="E481" s="4">
        <f t="shared" si="8"/>
        <v>266855</v>
      </c>
    </row>
    <row r="482" spans="5:5" x14ac:dyDescent="0.25">
      <c r="E482" s="4">
        <f t="shared" si="8"/>
        <v>266855</v>
      </c>
    </row>
    <row r="483" spans="5:5" x14ac:dyDescent="0.25">
      <c r="E483" s="4">
        <f t="shared" si="8"/>
        <v>266855</v>
      </c>
    </row>
    <row r="484" spans="5:5" x14ac:dyDescent="0.25">
      <c r="E484" s="4">
        <f t="shared" si="8"/>
        <v>266855</v>
      </c>
    </row>
    <row r="485" spans="5:5" x14ac:dyDescent="0.25">
      <c r="E485" s="4">
        <f t="shared" si="8"/>
        <v>266855</v>
      </c>
    </row>
    <row r="486" spans="5:5" x14ac:dyDescent="0.25">
      <c r="E486" s="4">
        <f t="shared" si="8"/>
        <v>266855</v>
      </c>
    </row>
    <row r="487" spans="5:5" x14ac:dyDescent="0.25">
      <c r="E487" s="4">
        <f t="shared" si="8"/>
        <v>266855</v>
      </c>
    </row>
    <row r="488" spans="5:5" x14ac:dyDescent="0.25">
      <c r="E488" s="4">
        <f t="shared" si="8"/>
        <v>266855</v>
      </c>
    </row>
    <row r="489" spans="5:5" x14ac:dyDescent="0.25">
      <c r="E489" s="4">
        <f t="shared" si="8"/>
        <v>266855</v>
      </c>
    </row>
    <row r="490" spans="5:5" x14ac:dyDescent="0.25">
      <c r="E490" s="4">
        <f t="shared" si="8"/>
        <v>266855</v>
      </c>
    </row>
    <row r="491" spans="5:5" x14ac:dyDescent="0.25">
      <c r="E491" s="4">
        <f t="shared" si="8"/>
        <v>266855</v>
      </c>
    </row>
    <row r="492" spans="5:5" x14ac:dyDescent="0.25">
      <c r="E492" s="4">
        <f t="shared" si="8"/>
        <v>266855</v>
      </c>
    </row>
    <row r="493" spans="5:5" x14ac:dyDescent="0.25">
      <c r="E493" s="4">
        <f t="shared" si="8"/>
        <v>266855</v>
      </c>
    </row>
    <row r="494" spans="5:5" x14ac:dyDescent="0.25">
      <c r="E494" s="4">
        <f t="shared" si="8"/>
        <v>266855</v>
      </c>
    </row>
    <row r="495" spans="5:5" x14ac:dyDescent="0.25">
      <c r="E495" s="4">
        <f t="shared" si="8"/>
        <v>266855</v>
      </c>
    </row>
    <row r="496" spans="5:5" x14ac:dyDescent="0.25">
      <c r="E496" s="4">
        <f t="shared" si="8"/>
        <v>266855</v>
      </c>
    </row>
    <row r="497" spans="5:5" x14ac:dyDescent="0.25">
      <c r="E497" s="4">
        <f t="shared" si="8"/>
        <v>266855</v>
      </c>
    </row>
    <row r="498" spans="5:5" x14ac:dyDescent="0.25">
      <c r="E498" s="4">
        <f t="shared" si="8"/>
        <v>266855</v>
      </c>
    </row>
    <row r="499" spans="5:5" x14ac:dyDescent="0.25">
      <c r="E499" s="4">
        <f t="shared" si="8"/>
        <v>266855</v>
      </c>
    </row>
    <row r="500" spans="5:5" x14ac:dyDescent="0.25">
      <c r="E500" s="4">
        <f t="shared" si="8"/>
        <v>266855</v>
      </c>
    </row>
  </sheetData>
  <mergeCells count="1">
    <mergeCell ref="A1:E1"/>
  </mergeCells>
  <pageMargins left="0.70866141732283472" right="0.70866141732283472" top="0.74803149606299213" bottom="0.74803149606299213" header="0.31496062992125984" footer="0.31496062992125984"/>
  <pageSetup paperSize="9" scale="96" orientation="portrait" r:id="rId1"/>
  <headerFooter>
    <oddHeader>&amp;CS.E.U.O.&amp;R&amp;"-,Cursiva"Tejidos Lucania</oddHeader>
    <oddFooter>&amp;CS.E.U.O.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view="pageBreakPreview" zoomScale="110" zoomScaleNormal="100" zoomScaleSheetLayoutView="110" workbookViewId="0">
      <selection activeCell="D257" sqref="D257"/>
    </sheetView>
  </sheetViews>
  <sheetFormatPr baseColWidth="10" defaultRowHeight="15" x14ac:dyDescent="0.25"/>
  <cols>
    <col min="1" max="1" width="12" style="2" bestFit="1" customWidth="1"/>
    <col min="2" max="2" width="30.85546875" style="2" customWidth="1"/>
    <col min="3" max="5" width="14.85546875" style="4" bestFit="1" customWidth="1"/>
    <col min="6" max="6" width="13" bestFit="1" customWidth="1"/>
    <col min="7" max="7" width="20.140625" bestFit="1" customWidth="1"/>
    <col min="9" max="9" width="17.42578125" bestFit="1" customWidth="1"/>
    <col min="10" max="10" width="16.5703125" bestFit="1" customWidth="1"/>
    <col min="11" max="11" width="12" bestFit="1" customWidth="1"/>
  </cols>
  <sheetData>
    <row r="1" spans="1:10" ht="18.75" x14ac:dyDescent="0.3">
      <c r="A1" s="275" t="s">
        <v>625</v>
      </c>
      <c r="B1" s="275"/>
      <c r="C1" s="275"/>
      <c r="D1" s="275"/>
      <c r="E1" s="275"/>
      <c r="I1" s="10" t="s">
        <v>4</v>
      </c>
      <c r="J1" s="12">
        <f>E500</f>
        <v>2000</v>
      </c>
    </row>
    <row r="2" spans="1:10" ht="18.75" x14ac:dyDescent="0.3">
      <c r="A2" s="196" t="s">
        <v>0</v>
      </c>
      <c r="B2" s="81" t="s">
        <v>1</v>
      </c>
      <c r="C2" s="197" t="s">
        <v>2</v>
      </c>
      <c r="D2" s="197" t="s">
        <v>3</v>
      </c>
      <c r="E2" s="197" t="s">
        <v>4</v>
      </c>
      <c r="I2" s="11" t="s">
        <v>92</v>
      </c>
      <c r="J2" s="13">
        <f>MAX(A3:A501)</f>
        <v>44490</v>
      </c>
    </row>
    <row r="3" spans="1:10" hidden="1" x14ac:dyDescent="0.25">
      <c r="A3" s="198">
        <v>43956</v>
      </c>
      <c r="B3" s="8" t="s">
        <v>250</v>
      </c>
      <c r="C3" s="43">
        <v>1240</v>
      </c>
      <c r="D3" s="43">
        <v>0</v>
      </c>
      <c r="E3" s="100">
        <f>C3-D3</f>
        <v>1240</v>
      </c>
    </row>
    <row r="4" spans="1:10" hidden="1" x14ac:dyDescent="0.25">
      <c r="A4" s="42">
        <v>43959</v>
      </c>
      <c r="B4" s="8" t="s">
        <v>626</v>
      </c>
      <c r="C4" s="43">
        <v>620</v>
      </c>
      <c r="D4" s="43">
        <v>1240</v>
      </c>
      <c r="E4" s="43">
        <f>E3+C4-D4</f>
        <v>620</v>
      </c>
    </row>
    <row r="5" spans="1:10" hidden="1" x14ac:dyDescent="0.25">
      <c r="A5" s="42">
        <v>43962</v>
      </c>
      <c r="B5" s="8" t="s">
        <v>628</v>
      </c>
      <c r="C5" s="43">
        <v>8360</v>
      </c>
      <c r="D5" s="43">
        <v>0</v>
      </c>
      <c r="E5" s="43">
        <f t="shared" ref="E5:E68" si="0">E4+C5-D5</f>
        <v>8980</v>
      </c>
    </row>
    <row r="6" spans="1:10" hidden="1" x14ac:dyDescent="0.25">
      <c r="A6" s="42">
        <v>43963</v>
      </c>
      <c r="B6" s="8" t="s">
        <v>637</v>
      </c>
      <c r="C6" s="43">
        <v>6940</v>
      </c>
      <c r="D6" s="43">
        <v>4000</v>
      </c>
      <c r="E6" s="43">
        <f t="shared" si="0"/>
        <v>11920</v>
      </c>
    </row>
    <row r="7" spans="1:10" hidden="1" x14ac:dyDescent="0.25">
      <c r="A7" s="42">
        <v>43963</v>
      </c>
      <c r="B7" s="8" t="s">
        <v>638</v>
      </c>
      <c r="C7" s="43">
        <v>0</v>
      </c>
      <c r="D7" s="43">
        <v>0</v>
      </c>
      <c r="E7" s="43">
        <f t="shared" si="0"/>
        <v>11920</v>
      </c>
    </row>
    <row r="8" spans="1:10" hidden="1" x14ac:dyDescent="0.25">
      <c r="A8" s="42">
        <v>43964</v>
      </c>
      <c r="B8" s="8" t="s">
        <v>646</v>
      </c>
      <c r="C8" s="43">
        <v>0</v>
      </c>
      <c r="D8" s="43">
        <v>3860</v>
      </c>
      <c r="E8" s="43">
        <f t="shared" si="0"/>
        <v>8060</v>
      </c>
    </row>
    <row r="9" spans="1:10" hidden="1" x14ac:dyDescent="0.25">
      <c r="A9" s="42">
        <v>43965</v>
      </c>
      <c r="B9" s="8" t="s">
        <v>647</v>
      </c>
      <c r="C9" s="43">
        <v>0</v>
      </c>
      <c r="D9" s="43">
        <v>0</v>
      </c>
      <c r="E9" s="43">
        <f t="shared" si="0"/>
        <v>8060</v>
      </c>
    </row>
    <row r="10" spans="1:10" hidden="1" x14ac:dyDescent="0.25">
      <c r="A10" s="42">
        <v>43966</v>
      </c>
      <c r="B10" s="8" t="s">
        <v>648</v>
      </c>
      <c r="C10" s="43">
        <f>12220+900</f>
        <v>13120</v>
      </c>
      <c r="D10" s="43">
        <v>5000</v>
      </c>
      <c r="E10" s="43">
        <f t="shared" si="0"/>
        <v>16180</v>
      </c>
    </row>
    <row r="11" spans="1:10" hidden="1" x14ac:dyDescent="0.25">
      <c r="A11" s="42">
        <v>43969</v>
      </c>
      <c r="B11" s="8" t="s">
        <v>653</v>
      </c>
      <c r="C11" s="43">
        <v>7940</v>
      </c>
      <c r="D11" s="43">
        <v>5000</v>
      </c>
      <c r="E11" s="43">
        <f t="shared" si="0"/>
        <v>19120</v>
      </c>
    </row>
    <row r="12" spans="1:10" hidden="1" x14ac:dyDescent="0.25">
      <c r="A12" s="42">
        <v>43969</v>
      </c>
      <c r="B12" s="8" t="s">
        <v>654</v>
      </c>
      <c r="C12" s="43">
        <v>18400</v>
      </c>
      <c r="D12" s="43">
        <v>18000</v>
      </c>
      <c r="E12" s="43">
        <f t="shared" si="0"/>
        <v>19520</v>
      </c>
    </row>
    <row r="13" spans="1:10" hidden="1" x14ac:dyDescent="0.25">
      <c r="A13" s="42">
        <v>43969</v>
      </c>
      <c r="B13" s="8" t="s">
        <v>655</v>
      </c>
      <c r="C13" s="43">
        <v>7400</v>
      </c>
      <c r="D13" s="43">
        <v>0</v>
      </c>
      <c r="E13" s="43">
        <f t="shared" si="0"/>
        <v>26920</v>
      </c>
    </row>
    <row r="14" spans="1:10" hidden="1" x14ac:dyDescent="0.25">
      <c r="A14" s="42">
        <v>43970</v>
      </c>
      <c r="B14" s="8" t="s">
        <v>656</v>
      </c>
      <c r="C14" s="43">
        <v>-4000</v>
      </c>
      <c r="D14" s="43">
        <v>8500</v>
      </c>
      <c r="E14" s="43">
        <f t="shared" si="0"/>
        <v>14420</v>
      </c>
    </row>
    <row r="15" spans="1:10" hidden="1" x14ac:dyDescent="0.25">
      <c r="A15" s="42">
        <v>43971</v>
      </c>
      <c r="B15" s="8" t="s">
        <v>657</v>
      </c>
      <c r="C15" s="43">
        <v>90</v>
      </c>
      <c r="D15" s="43">
        <v>0</v>
      </c>
      <c r="E15" s="43">
        <f t="shared" si="0"/>
        <v>14510</v>
      </c>
    </row>
    <row r="16" spans="1:10" hidden="1" x14ac:dyDescent="0.25">
      <c r="A16" s="42">
        <v>43972</v>
      </c>
      <c r="B16" s="8" t="s">
        <v>658</v>
      </c>
      <c r="C16" s="43">
        <v>8570</v>
      </c>
      <c r="D16" s="43">
        <v>7000</v>
      </c>
      <c r="E16" s="43">
        <f t="shared" si="0"/>
        <v>16080</v>
      </c>
    </row>
    <row r="17" spans="1:6" hidden="1" x14ac:dyDescent="0.25">
      <c r="A17" s="42">
        <v>43972</v>
      </c>
      <c r="B17" s="8" t="s">
        <v>661</v>
      </c>
      <c r="C17" s="43">
        <v>-1180</v>
      </c>
      <c r="D17" s="43">
        <v>3000</v>
      </c>
      <c r="E17" s="43">
        <f t="shared" si="0"/>
        <v>11900</v>
      </c>
    </row>
    <row r="18" spans="1:6" hidden="1" x14ac:dyDescent="0.25">
      <c r="A18" s="42">
        <v>43972</v>
      </c>
      <c r="B18" s="8" t="s">
        <v>664</v>
      </c>
      <c r="C18" s="43">
        <v>8360</v>
      </c>
      <c r="D18" s="43">
        <v>4000</v>
      </c>
      <c r="E18" s="43">
        <f t="shared" si="0"/>
        <v>16260</v>
      </c>
    </row>
    <row r="19" spans="1:6" hidden="1" x14ac:dyDescent="0.25">
      <c r="A19" s="42">
        <v>43974</v>
      </c>
      <c r="B19" s="8" t="s">
        <v>674</v>
      </c>
      <c r="C19" s="43">
        <v>11320</v>
      </c>
      <c r="D19" s="43">
        <v>0</v>
      </c>
      <c r="E19" s="43">
        <f t="shared" si="0"/>
        <v>27580</v>
      </c>
    </row>
    <row r="20" spans="1:6" hidden="1" x14ac:dyDescent="0.25">
      <c r="A20" s="42">
        <v>43974</v>
      </c>
      <c r="B20" s="8" t="s">
        <v>675</v>
      </c>
      <c r="C20" s="43">
        <v>10030</v>
      </c>
      <c r="D20" s="43">
        <v>18000</v>
      </c>
      <c r="E20" s="43">
        <f t="shared" si="0"/>
        <v>19610</v>
      </c>
    </row>
    <row r="21" spans="1:6" hidden="1" x14ac:dyDescent="0.25">
      <c r="A21" s="42">
        <v>43976</v>
      </c>
      <c r="B21" s="8" t="s">
        <v>678</v>
      </c>
      <c r="C21" s="43">
        <v>3890</v>
      </c>
      <c r="D21" s="43">
        <v>9000</v>
      </c>
      <c r="E21" s="43">
        <f t="shared" si="0"/>
        <v>14500</v>
      </c>
    </row>
    <row r="22" spans="1:6" hidden="1" x14ac:dyDescent="0.25">
      <c r="A22" s="42">
        <v>43978</v>
      </c>
      <c r="B22" s="8" t="s">
        <v>680</v>
      </c>
      <c r="C22" s="43">
        <v>520</v>
      </c>
      <c r="D22" s="43">
        <v>6000</v>
      </c>
      <c r="E22" s="43">
        <f t="shared" si="0"/>
        <v>9020</v>
      </c>
    </row>
    <row r="23" spans="1:6" hidden="1" x14ac:dyDescent="0.25">
      <c r="A23" s="42">
        <v>43978</v>
      </c>
      <c r="B23" s="8" t="s">
        <v>669</v>
      </c>
      <c r="C23" s="43">
        <v>10940</v>
      </c>
      <c r="D23" s="43">
        <v>0</v>
      </c>
      <c r="E23" s="43">
        <f t="shared" si="0"/>
        <v>19960</v>
      </c>
    </row>
    <row r="24" spans="1:6" hidden="1" x14ac:dyDescent="0.25">
      <c r="A24" s="42">
        <v>43980</v>
      </c>
      <c r="B24" s="8" t="s">
        <v>476</v>
      </c>
      <c r="C24" s="43">
        <v>-1920</v>
      </c>
      <c r="D24" s="43">
        <v>4000</v>
      </c>
      <c r="E24" s="43">
        <f t="shared" si="0"/>
        <v>14040</v>
      </c>
    </row>
    <row r="25" spans="1:6" hidden="1" x14ac:dyDescent="0.25">
      <c r="A25" s="42">
        <v>43980</v>
      </c>
      <c r="B25" s="8" t="s">
        <v>699</v>
      </c>
      <c r="C25" s="43">
        <v>3100</v>
      </c>
      <c r="D25" s="43">
        <v>0</v>
      </c>
      <c r="E25" s="43">
        <f t="shared" si="0"/>
        <v>17140</v>
      </c>
    </row>
    <row r="26" spans="1:6" hidden="1" x14ac:dyDescent="0.25">
      <c r="A26" s="42">
        <v>43983</v>
      </c>
      <c r="B26" s="8" t="s">
        <v>724</v>
      </c>
      <c r="C26" s="43">
        <v>0</v>
      </c>
      <c r="D26" s="43">
        <v>15140</v>
      </c>
      <c r="E26" s="43">
        <f t="shared" si="0"/>
        <v>2000</v>
      </c>
      <c r="F26" s="14"/>
    </row>
    <row r="27" spans="1:6" hidden="1" x14ac:dyDescent="0.25">
      <c r="A27" s="42">
        <v>43983</v>
      </c>
      <c r="B27" s="8" t="s">
        <v>696</v>
      </c>
      <c r="C27" s="43">
        <v>9440</v>
      </c>
      <c r="D27" s="43">
        <v>10000</v>
      </c>
      <c r="E27" s="43">
        <f t="shared" si="0"/>
        <v>1440</v>
      </c>
    </row>
    <row r="28" spans="1:6" hidden="1" x14ac:dyDescent="0.25">
      <c r="A28" s="42">
        <v>43983</v>
      </c>
      <c r="B28" s="8" t="s">
        <v>725</v>
      </c>
      <c r="C28" s="43">
        <v>14160</v>
      </c>
      <c r="D28" s="43">
        <v>0</v>
      </c>
      <c r="E28" s="43">
        <f t="shared" si="0"/>
        <v>15600</v>
      </c>
    </row>
    <row r="29" spans="1:6" hidden="1" x14ac:dyDescent="0.25">
      <c r="A29" s="42">
        <v>43984</v>
      </c>
      <c r="B29" s="8" t="s">
        <v>723</v>
      </c>
      <c r="C29" s="43">
        <v>680</v>
      </c>
      <c r="D29" s="43">
        <v>0</v>
      </c>
      <c r="E29" s="43">
        <f t="shared" si="0"/>
        <v>16280</v>
      </c>
    </row>
    <row r="30" spans="1:6" hidden="1" x14ac:dyDescent="0.25">
      <c r="A30" s="42">
        <v>43986</v>
      </c>
      <c r="B30" s="8" t="s">
        <v>726</v>
      </c>
      <c r="C30" s="43">
        <v>3070</v>
      </c>
      <c r="D30" s="43">
        <v>3000</v>
      </c>
      <c r="E30" s="43">
        <f t="shared" si="0"/>
        <v>16350</v>
      </c>
    </row>
    <row r="31" spans="1:6" hidden="1" x14ac:dyDescent="0.25">
      <c r="A31" s="42">
        <v>43987</v>
      </c>
      <c r="B31" s="8" t="s">
        <v>735</v>
      </c>
      <c r="C31" s="43">
        <v>3800</v>
      </c>
      <c r="D31" s="43">
        <v>5000</v>
      </c>
      <c r="E31" s="43">
        <f t="shared" si="0"/>
        <v>15150</v>
      </c>
    </row>
    <row r="32" spans="1:6" hidden="1" x14ac:dyDescent="0.25">
      <c r="A32" s="42">
        <v>43987</v>
      </c>
      <c r="B32" s="8" t="s">
        <v>736</v>
      </c>
      <c r="C32" s="43">
        <v>920</v>
      </c>
      <c r="D32" s="43">
        <v>0</v>
      </c>
      <c r="E32" s="43">
        <f t="shared" si="0"/>
        <v>16070</v>
      </c>
    </row>
    <row r="33" spans="1:5" hidden="1" x14ac:dyDescent="0.25">
      <c r="A33" s="42">
        <v>43987</v>
      </c>
      <c r="B33" s="8" t="s">
        <v>738</v>
      </c>
      <c r="C33" s="43">
        <v>1620</v>
      </c>
      <c r="D33" s="43">
        <v>0</v>
      </c>
      <c r="E33" s="43">
        <f t="shared" si="0"/>
        <v>17690</v>
      </c>
    </row>
    <row r="34" spans="1:5" hidden="1" x14ac:dyDescent="0.25">
      <c r="A34" s="42">
        <v>43990</v>
      </c>
      <c r="B34" s="8" t="s">
        <v>749</v>
      </c>
      <c r="C34" s="43">
        <v>2370</v>
      </c>
      <c r="D34" s="43">
        <v>5000</v>
      </c>
      <c r="E34" s="43">
        <f t="shared" si="0"/>
        <v>15060</v>
      </c>
    </row>
    <row r="35" spans="1:5" hidden="1" x14ac:dyDescent="0.25">
      <c r="A35" s="42">
        <v>43990</v>
      </c>
      <c r="B35" s="8" t="s">
        <v>766</v>
      </c>
      <c r="C35" s="43">
        <v>15870</v>
      </c>
      <c r="D35" s="43">
        <v>16000</v>
      </c>
      <c r="E35" s="43">
        <f t="shared" si="0"/>
        <v>14930</v>
      </c>
    </row>
    <row r="36" spans="1:5" hidden="1" x14ac:dyDescent="0.25">
      <c r="A36" s="42">
        <v>43990</v>
      </c>
      <c r="B36" s="8" t="s">
        <v>768</v>
      </c>
      <c r="C36" s="43">
        <f>4760+1130</f>
        <v>5890</v>
      </c>
      <c r="D36" s="43">
        <v>4800</v>
      </c>
      <c r="E36" s="43">
        <f t="shared" si="0"/>
        <v>16020</v>
      </c>
    </row>
    <row r="37" spans="1:5" hidden="1" x14ac:dyDescent="0.25">
      <c r="A37" s="42">
        <v>43991</v>
      </c>
      <c r="B37" s="8" t="s">
        <v>776</v>
      </c>
      <c r="C37" s="43">
        <v>12260</v>
      </c>
      <c r="D37" s="43">
        <v>0</v>
      </c>
      <c r="E37" s="43">
        <f t="shared" si="0"/>
        <v>28280</v>
      </c>
    </row>
    <row r="38" spans="1:5" hidden="1" x14ac:dyDescent="0.25">
      <c r="A38" s="42">
        <v>43991</v>
      </c>
      <c r="B38" s="8" t="s">
        <v>777</v>
      </c>
      <c r="C38" s="43">
        <v>6120</v>
      </c>
      <c r="D38" s="43">
        <v>0</v>
      </c>
      <c r="E38" s="43">
        <f t="shared" si="0"/>
        <v>34400</v>
      </c>
    </row>
    <row r="39" spans="1:5" hidden="1" x14ac:dyDescent="0.25">
      <c r="A39" s="42">
        <v>43990</v>
      </c>
      <c r="B39" s="8" t="s">
        <v>778</v>
      </c>
      <c r="C39" s="43">
        <v>3300</v>
      </c>
      <c r="D39" s="43">
        <v>0</v>
      </c>
      <c r="E39" s="43">
        <f t="shared" si="0"/>
        <v>37700</v>
      </c>
    </row>
    <row r="40" spans="1:5" hidden="1" x14ac:dyDescent="0.25">
      <c r="A40" s="42">
        <v>43990</v>
      </c>
      <c r="B40" s="8" t="s">
        <v>779</v>
      </c>
      <c r="C40" s="43">
        <f>31270+4573.8</f>
        <v>35843.800000000003</v>
      </c>
      <c r="D40" s="43">
        <v>0</v>
      </c>
      <c r="E40" s="43">
        <f t="shared" si="0"/>
        <v>73543.8</v>
      </c>
    </row>
    <row r="41" spans="1:5" hidden="1" x14ac:dyDescent="0.25">
      <c r="A41" s="42">
        <v>43990</v>
      </c>
      <c r="B41" s="8" t="s">
        <v>57</v>
      </c>
      <c r="C41" s="43">
        <v>0</v>
      </c>
      <c r="D41" s="43">
        <v>10000</v>
      </c>
      <c r="E41" s="43">
        <f t="shared" si="0"/>
        <v>63543.8</v>
      </c>
    </row>
    <row r="42" spans="1:5" hidden="1" x14ac:dyDescent="0.25">
      <c r="A42" s="42">
        <v>43993</v>
      </c>
      <c r="B42" s="8" t="s">
        <v>780</v>
      </c>
      <c r="C42" s="43">
        <v>0</v>
      </c>
      <c r="D42" s="43">
        <v>47353.8</v>
      </c>
      <c r="E42" s="43">
        <f t="shared" si="0"/>
        <v>16190</v>
      </c>
    </row>
    <row r="43" spans="1:5" hidden="1" x14ac:dyDescent="0.25">
      <c r="A43" s="42">
        <v>43993</v>
      </c>
      <c r="B43" s="8" t="s">
        <v>782</v>
      </c>
      <c r="C43" s="43">
        <v>9150</v>
      </c>
      <c r="D43" s="43">
        <v>0</v>
      </c>
      <c r="E43" s="43">
        <f t="shared" si="0"/>
        <v>25340</v>
      </c>
    </row>
    <row r="44" spans="1:5" hidden="1" x14ac:dyDescent="0.25">
      <c r="A44" s="42">
        <v>43993</v>
      </c>
      <c r="B44" s="8" t="s">
        <v>783</v>
      </c>
      <c r="C44" s="43">
        <v>13860</v>
      </c>
      <c r="D44" s="43">
        <v>0</v>
      </c>
      <c r="E44" s="43">
        <f t="shared" si="0"/>
        <v>39200</v>
      </c>
    </row>
    <row r="45" spans="1:5" hidden="1" x14ac:dyDescent="0.25">
      <c r="A45" s="42">
        <v>43994</v>
      </c>
      <c r="B45" s="8" t="s">
        <v>788</v>
      </c>
      <c r="C45" s="43">
        <v>12080</v>
      </c>
      <c r="D45" s="43">
        <v>30000</v>
      </c>
      <c r="E45" s="43">
        <f t="shared" si="0"/>
        <v>21280</v>
      </c>
    </row>
    <row r="46" spans="1:5" hidden="1" x14ac:dyDescent="0.25">
      <c r="A46" s="42">
        <v>43968</v>
      </c>
      <c r="B46" s="8" t="s">
        <v>794</v>
      </c>
      <c r="C46" s="43">
        <v>17490</v>
      </c>
      <c r="D46" s="43">
        <v>0</v>
      </c>
      <c r="E46" s="43">
        <f t="shared" si="0"/>
        <v>38770</v>
      </c>
    </row>
    <row r="47" spans="1:5" hidden="1" x14ac:dyDescent="0.25">
      <c r="A47" s="42">
        <v>43968</v>
      </c>
      <c r="B47" s="8" t="s">
        <v>795</v>
      </c>
      <c r="C47" s="43">
        <v>7650</v>
      </c>
      <c r="D47" s="43">
        <v>0</v>
      </c>
      <c r="E47" s="43">
        <f t="shared" si="0"/>
        <v>46420</v>
      </c>
    </row>
    <row r="48" spans="1:5" hidden="1" x14ac:dyDescent="0.25">
      <c r="A48" s="42">
        <v>43999</v>
      </c>
      <c r="B48" s="8" t="s">
        <v>796</v>
      </c>
      <c r="C48" s="43">
        <v>9090</v>
      </c>
      <c r="D48" s="43">
        <v>0</v>
      </c>
      <c r="E48" s="43">
        <f t="shared" si="0"/>
        <v>55510</v>
      </c>
    </row>
    <row r="49" spans="1:5" hidden="1" x14ac:dyDescent="0.25">
      <c r="A49" s="42">
        <v>43999</v>
      </c>
      <c r="B49" s="8" t="s">
        <v>511</v>
      </c>
      <c r="C49" s="43">
        <v>200</v>
      </c>
      <c r="D49" s="43">
        <v>30000</v>
      </c>
      <c r="E49" s="43">
        <f t="shared" si="0"/>
        <v>25710</v>
      </c>
    </row>
    <row r="50" spans="1:5" hidden="1" x14ac:dyDescent="0.25">
      <c r="A50" s="42">
        <v>43997</v>
      </c>
      <c r="B50" s="8" t="s">
        <v>162</v>
      </c>
      <c r="C50" s="43">
        <v>8240</v>
      </c>
      <c r="D50" s="43">
        <v>0</v>
      </c>
      <c r="E50" s="43">
        <f t="shared" si="0"/>
        <v>33950</v>
      </c>
    </row>
    <row r="51" spans="1:5" hidden="1" x14ac:dyDescent="0.25">
      <c r="A51" s="42">
        <v>43997</v>
      </c>
      <c r="B51" s="8" t="s">
        <v>163</v>
      </c>
      <c r="C51" s="43">
        <v>810</v>
      </c>
      <c r="D51" s="43">
        <v>0</v>
      </c>
      <c r="E51" s="43">
        <f t="shared" si="0"/>
        <v>34760</v>
      </c>
    </row>
    <row r="52" spans="1:5" hidden="1" x14ac:dyDescent="0.25">
      <c r="A52" s="42">
        <v>43999</v>
      </c>
      <c r="B52" s="8" t="s">
        <v>802</v>
      </c>
      <c r="C52" s="43">
        <v>-80</v>
      </c>
      <c r="D52" s="43">
        <v>0</v>
      </c>
      <c r="E52" s="43">
        <f t="shared" si="0"/>
        <v>34680</v>
      </c>
    </row>
    <row r="53" spans="1:5" hidden="1" x14ac:dyDescent="0.25">
      <c r="A53" s="42">
        <v>44000</v>
      </c>
      <c r="B53" s="8" t="s">
        <v>801</v>
      </c>
      <c r="C53" s="43">
        <f>9740+810</f>
        <v>10550</v>
      </c>
      <c r="D53" s="43">
        <v>20000</v>
      </c>
      <c r="E53" s="43">
        <f t="shared" si="0"/>
        <v>25230</v>
      </c>
    </row>
    <row r="54" spans="1:5" hidden="1" x14ac:dyDescent="0.25">
      <c r="A54" s="42">
        <v>44000</v>
      </c>
      <c r="B54" s="8" t="s">
        <v>803</v>
      </c>
      <c r="C54" s="43">
        <v>4780</v>
      </c>
      <c r="D54" s="43">
        <v>0</v>
      </c>
      <c r="E54" s="43">
        <f t="shared" si="0"/>
        <v>30010</v>
      </c>
    </row>
    <row r="55" spans="1:5" hidden="1" x14ac:dyDescent="0.25">
      <c r="A55" s="42">
        <v>44000</v>
      </c>
      <c r="B55" s="8" t="s">
        <v>58</v>
      </c>
      <c r="C55" s="43">
        <v>13030</v>
      </c>
      <c r="D55" s="43">
        <v>16000</v>
      </c>
      <c r="E55" s="43">
        <f t="shared" si="0"/>
        <v>27040</v>
      </c>
    </row>
    <row r="56" spans="1:5" hidden="1" x14ac:dyDescent="0.25">
      <c r="A56" s="42">
        <v>44000</v>
      </c>
      <c r="B56" s="8" t="s">
        <v>804</v>
      </c>
      <c r="C56" s="43">
        <v>0</v>
      </c>
      <c r="D56" s="43">
        <v>2532.19</v>
      </c>
      <c r="E56" s="43">
        <f t="shared" si="0"/>
        <v>24507.81</v>
      </c>
    </row>
    <row r="57" spans="1:5" hidden="1" x14ac:dyDescent="0.25">
      <c r="A57" s="42">
        <v>44002</v>
      </c>
      <c r="B57" s="8" t="s">
        <v>327</v>
      </c>
      <c r="C57" s="43">
        <v>13200</v>
      </c>
      <c r="D57" s="43">
        <v>20000</v>
      </c>
      <c r="E57" s="43">
        <f t="shared" si="0"/>
        <v>17707.809999999998</v>
      </c>
    </row>
    <row r="58" spans="1:5" hidden="1" x14ac:dyDescent="0.25">
      <c r="A58" s="42">
        <v>44002</v>
      </c>
      <c r="B58" s="8" t="s">
        <v>817</v>
      </c>
      <c r="C58" s="43">
        <v>0</v>
      </c>
      <c r="D58" s="43">
        <v>10003</v>
      </c>
      <c r="E58" s="43">
        <f t="shared" si="0"/>
        <v>7704.8099999999977</v>
      </c>
    </row>
    <row r="59" spans="1:5" hidden="1" x14ac:dyDescent="0.25">
      <c r="A59" s="42">
        <v>44002</v>
      </c>
      <c r="B59" s="8" t="s">
        <v>473</v>
      </c>
      <c r="C59" s="43">
        <v>1360</v>
      </c>
      <c r="D59" s="43">
        <v>0</v>
      </c>
      <c r="E59" s="43">
        <f t="shared" si="0"/>
        <v>9064.8099999999977</v>
      </c>
    </row>
    <row r="60" spans="1:5" hidden="1" x14ac:dyDescent="0.25">
      <c r="A60" s="42">
        <v>44004</v>
      </c>
      <c r="B60" s="8" t="s">
        <v>826</v>
      </c>
      <c r="C60" s="43">
        <v>-8040</v>
      </c>
      <c r="D60" s="43">
        <v>1029.81</v>
      </c>
      <c r="E60" s="43">
        <f t="shared" si="0"/>
        <v>-5.0000000000022737</v>
      </c>
    </row>
    <row r="61" spans="1:5" hidden="1" x14ac:dyDescent="0.25">
      <c r="A61" s="42">
        <v>44004</v>
      </c>
      <c r="B61" s="8" t="s">
        <v>827</v>
      </c>
      <c r="C61" s="43">
        <v>11630</v>
      </c>
      <c r="D61" s="43">
        <v>0</v>
      </c>
      <c r="E61" s="43">
        <f t="shared" si="0"/>
        <v>11624.999999999998</v>
      </c>
    </row>
    <row r="62" spans="1:5" hidden="1" x14ac:dyDescent="0.25">
      <c r="A62" s="42">
        <v>44006</v>
      </c>
      <c r="B62" s="8" t="s">
        <v>832</v>
      </c>
      <c r="C62" s="43">
        <v>-50</v>
      </c>
      <c r="D62" s="43">
        <v>0</v>
      </c>
      <c r="E62" s="43">
        <f t="shared" si="0"/>
        <v>11574.999999999998</v>
      </c>
    </row>
    <row r="63" spans="1:5" hidden="1" x14ac:dyDescent="0.25">
      <c r="A63" s="42">
        <v>44011</v>
      </c>
      <c r="B63" s="8" t="s">
        <v>101</v>
      </c>
      <c r="C63" s="43">
        <v>2060</v>
      </c>
      <c r="D63" s="43">
        <v>4000</v>
      </c>
      <c r="E63" s="43">
        <f t="shared" si="0"/>
        <v>9634.9999999999982</v>
      </c>
    </row>
    <row r="64" spans="1:5" hidden="1" x14ac:dyDescent="0.25">
      <c r="A64" s="42">
        <v>44011</v>
      </c>
      <c r="B64" s="8" t="s">
        <v>859</v>
      </c>
      <c r="C64" s="43">
        <v>11020</v>
      </c>
      <c r="D64" s="43">
        <v>0</v>
      </c>
      <c r="E64" s="43">
        <f t="shared" si="0"/>
        <v>20655</v>
      </c>
    </row>
    <row r="65" spans="1:5" hidden="1" x14ac:dyDescent="0.25">
      <c r="A65" s="42">
        <v>44013</v>
      </c>
      <c r="B65" s="8" t="s">
        <v>328</v>
      </c>
      <c r="C65" s="43">
        <v>2490</v>
      </c>
      <c r="D65" s="43">
        <v>3000</v>
      </c>
      <c r="E65" s="43">
        <f t="shared" si="0"/>
        <v>20145</v>
      </c>
    </row>
    <row r="66" spans="1:5" hidden="1" x14ac:dyDescent="0.25">
      <c r="A66" s="42">
        <v>44015</v>
      </c>
      <c r="B66" s="8" t="s">
        <v>882</v>
      </c>
      <c r="C66" s="43">
        <v>-1050</v>
      </c>
      <c r="D66" s="43">
        <v>6810</v>
      </c>
      <c r="E66" s="43">
        <f t="shared" si="0"/>
        <v>12285</v>
      </c>
    </row>
    <row r="67" spans="1:5" hidden="1" x14ac:dyDescent="0.25">
      <c r="A67" s="42">
        <v>44015</v>
      </c>
      <c r="B67" s="8" t="s">
        <v>61</v>
      </c>
      <c r="C67" s="43">
        <v>3820</v>
      </c>
      <c r="D67" s="43">
        <v>4000</v>
      </c>
      <c r="E67" s="43">
        <f t="shared" si="0"/>
        <v>12105</v>
      </c>
    </row>
    <row r="68" spans="1:5" hidden="1" x14ac:dyDescent="0.25">
      <c r="A68" s="42">
        <v>44021</v>
      </c>
      <c r="B68" s="8" t="s">
        <v>897</v>
      </c>
      <c r="C68" s="43">
        <v>8290</v>
      </c>
      <c r="D68" s="43">
        <v>3000</v>
      </c>
      <c r="E68" s="43">
        <f t="shared" si="0"/>
        <v>17395</v>
      </c>
    </row>
    <row r="69" spans="1:5" hidden="1" x14ac:dyDescent="0.25">
      <c r="A69" s="42">
        <v>44021</v>
      </c>
      <c r="B69" s="8" t="s">
        <v>898</v>
      </c>
      <c r="C69" s="43">
        <v>5320</v>
      </c>
      <c r="D69" s="43">
        <v>0</v>
      </c>
      <c r="E69" s="43">
        <f t="shared" ref="E69:E132" si="1">E68+C69-D69</f>
        <v>22715</v>
      </c>
    </row>
    <row r="70" spans="1:5" hidden="1" x14ac:dyDescent="0.25">
      <c r="A70" s="42">
        <v>44023</v>
      </c>
      <c r="B70" s="8" t="s">
        <v>907</v>
      </c>
      <c r="C70" s="43">
        <v>14770</v>
      </c>
      <c r="D70" s="43">
        <v>0</v>
      </c>
      <c r="E70" s="43">
        <f t="shared" si="1"/>
        <v>37485</v>
      </c>
    </row>
    <row r="71" spans="1:5" hidden="1" x14ac:dyDescent="0.25">
      <c r="A71" s="42">
        <v>44023</v>
      </c>
      <c r="B71" s="8" t="s">
        <v>908</v>
      </c>
      <c r="C71" s="43">
        <v>0</v>
      </c>
      <c r="D71" s="43">
        <v>14160</v>
      </c>
      <c r="E71" s="43">
        <f t="shared" si="1"/>
        <v>23325</v>
      </c>
    </row>
    <row r="72" spans="1:5" hidden="1" x14ac:dyDescent="0.25">
      <c r="A72" s="42">
        <v>44025</v>
      </c>
      <c r="B72" s="8" t="s">
        <v>909</v>
      </c>
      <c r="C72" s="43">
        <v>15390</v>
      </c>
      <c r="D72" s="43">
        <v>2063</v>
      </c>
      <c r="E72" s="43">
        <f t="shared" si="1"/>
        <v>36652</v>
      </c>
    </row>
    <row r="73" spans="1:5" hidden="1" x14ac:dyDescent="0.25">
      <c r="A73" s="42">
        <v>44026</v>
      </c>
      <c r="B73" s="8" t="s">
        <v>166</v>
      </c>
      <c r="C73" s="43">
        <v>-4960</v>
      </c>
      <c r="D73" s="43">
        <v>20000</v>
      </c>
      <c r="E73" s="43">
        <f t="shared" si="1"/>
        <v>11692</v>
      </c>
    </row>
    <row r="74" spans="1:5" hidden="1" x14ac:dyDescent="0.25">
      <c r="A74" s="42">
        <v>44026</v>
      </c>
      <c r="B74" s="8" t="s">
        <v>928</v>
      </c>
      <c r="C74" s="43">
        <v>14470</v>
      </c>
      <c r="D74" s="43">
        <v>10000</v>
      </c>
      <c r="E74" s="43">
        <f t="shared" si="1"/>
        <v>16162</v>
      </c>
    </row>
    <row r="75" spans="1:5" hidden="1" x14ac:dyDescent="0.25">
      <c r="A75" s="42">
        <v>44028</v>
      </c>
      <c r="B75" s="8" t="s">
        <v>165</v>
      </c>
      <c r="C75" s="43">
        <v>1920</v>
      </c>
      <c r="D75" s="43">
        <v>4000</v>
      </c>
      <c r="E75" s="43">
        <f t="shared" si="1"/>
        <v>14082</v>
      </c>
    </row>
    <row r="76" spans="1:5" hidden="1" x14ac:dyDescent="0.25">
      <c r="A76" s="42">
        <v>44028</v>
      </c>
      <c r="B76" s="8" t="s">
        <v>929</v>
      </c>
      <c r="C76" s="43">
        <v>680</v>
      </c>
      <c r="D76" s="43">
        <v>0</v>
      </c>
      <c r="E76" s="43">
        <f t="shared" si="1"/>
        <v>14762</v>
      </c>
    </row>
    <row r="77" spans="1:5" hidden="1" x14ac:dyDescent="0.25">
      <c r="A77" s="42">
        <v>44032</v>
      </c>
      <c r="B77" s="8" t="s">
        <v>942</v>
      </c>
      <c r="C77" s="43">
        <v>0</v>
      </c>
      <c r="D77" s="43">
        <v>5990</v>
      </c>
      <c r="E77" s="43">
        <f t="shared" si="1"/>
        <v>8772</v>
      </c>
    </row>
    <row r="78" spans="1:5" hidden="1" x14ac:dyDescent="0.25">
      <c r="A78" s="42">
        <v>44032</v>
      </c>
      <c r="B78" s="8" t="s">
        <v>943</v>
      </c>
      <c r="C78" s="43">
        <v>3870</v>
      </c>
      <c r="D78" s="43">
        <v>5270</v>
      </c>
      <c r="E78" s="43">
        <f t="shared" si="1"/>
        <v>7372</v>
      </c>
    </row>
    <row r="79" spans="1:5" hidden="1" x14ac:dyDescent="0.25">
      <c r="A79" s="42">
        <v>44033</v>
      </c>
      <c r="B79" s="8" t="s">
        <v>951</v>
      </c>
      <c r="C79" s="43">
        <v>4470</v>
      </c>
      <c r="D79" s="43">
        <v>0</v>
      </c>
      <c r="E79" s="43">
        <f t="shared" si="1"/>
        <v>11842</v>
      </c>
    </row>
    <row r="80" spans="1:5" hidden="1" x14ac:dyDescent="0.25">
      <c r="A80" s="42">
        <v>44033</v>
      </c>
      <c r="B80" s="8" t="s">
        <v>952</v>
      </c>
      <c r="C80" s="43">
        <v>0</v>
      </c>
      <c r="D80" s="43">
        <v>12746.48</v>
      </c>
      <c r="E80" s="43">
        <f t="shared" si="1"/>
        <v>-904.47999999999956</v>
      </c>
    </row>
    <row r="81" spans="1:5" hidden="1" x14ac:dyDescent="0.25">
      <c r="A81" s="42">
        <v>44033</v>
      </c>
      <c r="B81" s="8" t="s">
        <v>19</v>
      </c>
      <c r="C81" s="43">
        <v>8540</v>
      </c>
      <c r="D81" s="43">
        <v>0</v>
      </c>
      <c r="E81" s="43">
        <f t="shared" si="1"/>
        <v>7635.52</v>
      </c>
    </row>
    <row r="82" spans="1:5" hidden="1" x14ac:dyDescent="0.25">
      <c r="A82" s="42">
        <v>44034</v>
      </c>
      <c r="B82" s="8" t="s">
        <v>957</v>
      </c>
      <c r="C82" s="43">
        <v>2860.48</v>
      </c>
      <c r="D82" s="43">
        <v>3000</v>
      </c>
      <c r="E82" s="43">
        <f t="shared" si="1"/>
        <v>7496</v>
      </c>
    </row>
    <row r="83" spans="1:5" hidden="1" x14ac:dyDescent="0.25">
      <c r="A83" s="42">
        <v>44035</v>
      </c>
      <c r="B83" s="8" t="s">
        <v>959</v>
      </c>
      <c r="C83" s="43">
        <v>15540</v>
      </c>
      <c r="D83" s="43">
        <v>3000</v>
      </c>
      <c r="E83" s="43">
        <f t="shared" si="1"/>
        <v>20036</v>
      </c>
    </row>
    <row r="84" spans="1:5" hidden="1" x14ac:dyDescent="0.25">
      <c r="A84" s="42">
        <v>44037</v>
      </c>
      <c r="B84" s="8" t="s">
        <v>331</v>
      </c>
      <c r="C84" s="43">
        <v>-6650</v>
      </c>
      <c r="D84" s="43">
        <v>3000</v>
      </c>
      <c r="E84" s="43">
        <f t="shared" si="1"/>
        <v>10386</v>
      </c>
    </row>
    <row r="85" spans="1:5" hidden="1" x14ac:dyDescent="0.25">
      <c r="A85" s="42">
        <v>44040</v>
      </c>
      <c r="B85" s="8" t="s">
        <v>985</v>
      </c>
      <c r="C85" s="43">
        <v>920</v>
      </c>
      <c r="D85" s="43">
        <v>0</v>
      </c>
      <c r="E85" s="43">
        <f t="shared" si="1"/>
        <v>11306</v>
      </c>
    </row>
    <row r="86" spans="1:5" hidden="1" x14ac:dyDescent="0.25">
      <c r="A86" s="42">
        <v>44040</v>
      </c>
      <c r="B86" s="8" t="s">
        <v>984</v>
      </c>
      <c r="C86" s="43">
        <v>-300</v>
      </c>
      <c r="D86" s="43">
        <v>4000</v>
      </c>
      <c r="E86" s="43">
        <f t="shared" si="1"/>
        <v>7006</v>
      </c>
    </row>
    <row r="87" spans="1:5" hidden="1" x14ac:dyDescent="0.25">
      <c r="A87" s="42">
        <v>44042</v>
      </c>
      <c r="B87" s="8" t="s">
        <v>990</v>
      </c>
      <c r="C87" s="43">
        <v>-1640</v>
      </c>
      <c r="D87" s="43">
        <v>3000</v>
      </c>
      <c r="E87" s="43">
        <f t="shared" si="1"/>
        <v>2366</v>
      </c>
    </row>
    <row r="88" spans="1:5" hidden="1" x14ac:dyDescent="0.25">
      <c r="A88" s="42">
        <v>44044</v>
      </c>
      <c r="B88" s="8" t="s">
        <v>1002</v>
      </c>
      <c r="C88" s="43">
        <v>5960</v>
      </c>
      <c r="D88" s="43">
        <v>0</v>
      </c>
      <c r="E88" s="43">
        <f t="shared" si="1"/>
        <v>8326</v>
      </c>
    </row>
    <row r="89" spans="1:5" hidden="1" x14ac:dyDescent="0.25">
      <c r="A89" s="42">
        <v>44047</v>
      </c>
      <c r="B89" s="8" t="s">
        <v>31</v>
      </c>
      <c r="C89" s="43">
        <v>-950</v>
      </c>
      <c r="D89" s="43">
        <v>1500</v>
      </c>
      <c r="E89" s="43">
        <f t="shared" si="1"/>
        <v>5876</v>
      </c>
    </row>
    <row r="90" spans="1:5" hidden="1" x14ac:dyDescent="0.25">
      <c r="A90" s="42">
        <v>44047</v>
      </c>
      <c r="B90" s="8" t="s">
        <v>33</v>
      </c>
      <c r="C90" s="43">
        <v>2960</v>
      </c>
      <c r="D90" s="43">
        <v>3000</v>
      </c>
      <c r="E90" s="43">
        <f t="shared" si="1"/>
        <v>5836</v>
      </c>
    </row>
    <row r="91" spans="1:5" hidden="1" x14ac:dyDescent="0.25">
      <c r="A91" s="42">
        <v>44049</v>
      </c>
      <c r="B91" s="8" t="s">
        <v>1012</v>
      </c>
      <c r="C91" s="43">
        <v>0</v>
      </c>
      <c r="D91" s="43">
        <v>6410</v>
      </c>
      <c r="E91" s="43">
        <f t="shared" si="1"/>
        <v>-574</v>
      </c>
    </row>
    <row r="92" spans="1:5" hidden="1" x14ac:dyDescent="0.25">
      <c r="A92" s="42">
        <v>44049</v>
      </c>
      <c r="B92" s="8" t="s">
        <v>1013</v>
      </c>
      <c r="C92" s="43">
        <v>2980</v>
      </c>
      <c r="D92" s="43">
        <v>1000</v>
      </c>
      <c r="E92" s="43">
        <f t="shared" si="1"/>
        <v>1406</v>
      </c>
    </row>
    <row r="93" spans="1:5" hidden="1" x14ac:dyDescent="0.25">
      <c r="A93" s="42">
        <v>44050</v>
      </c>
      <c r="B93" s="8" t="s">
        <v>37</v>
      </c>
      <c r="C93" s="43">
        <v>13940</v>
      </c>
      <c r="D93" s="43">
        <v>0</v>
      </c>
      <c r="E93" s="43">
        <f t="shared" si="1"/>
        <v>15346</v>
      </c>
    </row>
    <row r="94" spans="1:5" hidden="1" x14ac:dyDescent="0.25">
      <c r="A94" s="42">
        <v>44054</v>
      </c>
      <c r="B94" s="8" t="s">
        <v>39</v>
      </c>
      <c r="C94" s="43">
        <v>6940</v>
      </c>
      <c r="D94" s="43">
        <v>0</v>
      </c>
      <c r="E94" s="43">
        <f t="shared" si="1"/>
        <v>22286</v>
      </c>
    </row>
    <row r="95" spans="1:5" hidden="1" x14ac:dyDescent="0.25">
      <c r="A95" s="42">
        <v>44054</v>
      </c>
      <c r="B95" s="8" t="s">
        <v>1027</v>
      </c>
      <c r="C95" s="43">
        <v>8120</v>
      </c>
      <c r="D95" s="43">
        <v>0</v>
      </c>
      <c r="E95" s="43">
        <f t="shared" si="1"/>
        <v>30406</v>
      </c>
    </row>
    <row r="96" spans="1:5" hidden="1" x14ac:dyDescent="0.25">
      <c r="A96" s="42">
        <v>44055</v>
      </c>
      <c r="B96" s="8" t="s">
        <v>1036</v>
      </c>
      <c r="C96" s="43">
        <f>4760-2060</f>
        <v>2700</v>
      </c>
      <c r="D96" s="43">
        <v>20000</v>
      </c>
      <c r="E96" s="43">
        <f t="shared" si="1"/>
        <v>13106</v>
      </c>
    </row>
    <row r="97" spans="1:7" hidden="1" x14ac:dyDescent="0.25">
      <c r="A97" s="42">
        <v>44065</v>
      </c>
      <c r="B97" s="8" t="s">
        <v>1057</v>
      </c>
      <c r="C97" s="43">
        <v>7370</v>
      </c>
      <c r="D97" s="43">
        <v>0</v>
      </c>
      <c r="E97" s="43">
        <f t="shared" si="1"/>
        <v>20476</v>
      </c>
    </row>
    <row r="98" spans="1:7" hidden="1" x14ac:dyDescent="0.25">
      <c r="A98" s="42">
        <v>44065</v>
      </c>
      <c r="B98" s="8" t="s">
        <v>1058</v>
      </c>
      <c r="C98" s="43">
        <v>1620</v>
      </c>
      <c r="D98" s="43">
        <v>0</v>
      </c>
      <c r="E98" s="43">
        <f t="shared" si="1"/>
        <v>22096</v>
      </c>
    </row>
    <row r="99" spans="1:7" hidden="1" x14ac:dyDescent="0.25">
      <c r="A99" s="42">
        <v>44070</v>
      </c>
      <c r="B99" s="8" t="s">
        <v>1077</v>
      </c>
      <c r="C99" s="43">
        <v>0</v>
      </c>
      <c r="D99" s="43">
        <v>9270</v>
      </c>
      <c r="E99" s="43">
        <f t="shared" si="1"/>
        <v>12826</v>
      </c>
    </row>
    <row r="100" spans="1:7" hidden="1" x14ac:dyDescent="0.25">
      <c r="A100" s="42">
        <v>44070</v>
      </c>
      <c r="B100" s="8" t="s">
        <v>1078</v>
      </c>
      <c r="C100" s="43">
        <v>0</v>
      </c>
      <c r="D100" s="43">
        <v>2500</v>
      </c>
      <c r="E100" s="43">
        <f t="shared" si="1"/>
        <v>10326</v>
      </c>
    </row>
    <row r="101" spans="1:7" hidden="1" x14ac:dyDescent="0.25">
      <c r="A101" s="42">
        <v>44070</v>
      </c>
      <c r="B101" s="8" t="s">
        <v>1079</v>
      </c>
      <c r="C101" s="43">
        <v>0</v>
      </c>
      <c r="D101" s="43">
        <v>910</v>
      </c>
      <c r="E101" s="43">
        <f t="shared" si="1"/>
        <v>9416</v>
      </c>
    </row>
    <row r="102" spans="1:7" hidden="1" x14ac:dyDescent="0.25">
      <c r="A102" s="42">
        <v>44072</v>
      </c>
      <c r="B102" s="8" t="s">
        <v>1080</v>
      </c>
      <c r="C102" s="43">
        <v>11650</v>
      </c>
      <c r="D102" s="43">
        <v>11700</v>
      </c>
      <c r="E102" s="43">
        <f t="shared" si="1"/>
        <v>9366</v>
      </c>
    </row>
    <row r="103" spans="1:7" hidden="1" x14ac:dyDescent="0.25">
      <c r="A103" s="42">
        <v>44072</v>
      </c>
      <c r="B103" s="8" t="s">
        <v>1081</v>
      </c>
      <c r="C103" s="43">
        <v>4860</v>
      </c>
      <c r="D103" s="43">
        <v>0</v>
      </c>
      <c r="E103" s="43">
        <f t="shared" si="1"/>
        <v>14226</v>
      </c>
    </row>
    <row r="104" spans="1:7" hidden="1" x14ac:dyDescent="0.25">
      <c r="A104" s="42">
        <v>44074</v>
      </c>
      <c r="B104" s="8" t="s">
        <v>1082</v>
      </c>
      <c r="C104" s="43">
        <v>1730</v>
      </c>
      <c r="D104" s="43">
        <v>0</v>
      </c>
      <c r="E104" s="43">
        <f t="shared" si="1"/>
        <v>15956</v>
      </c>
    </row>
    <row r="105" spans="1:7" hidden="1" x14ac:dyDescent="0.25">
      <c r="A105" s="42">
        <v>44075</v>
      </c>
      <c r="B105" s="8" t="s">
        <v>1083</v>
      </c>
      <c r="C105" s="43">
        <v>680</v>
      </c>
      <c r="D105" s="43">
        <v>1500</v>
      </c>
      <c r="E105" s="43">
        <f t="shared" si="1"/>
        <v>15136</v>
      </c>
    </row>
    <row r="106" spans="1:7" hidden="1" x14ac:dyDescent="0.25">
      <c r="A106" s="42">
        <v>44077</v>
      </c>
      <c r="B106" s="8" t="s">
        <v>1101</v>
      </c>
      <c r="C106" s="43">
        <v>0</v>
      </c>
      <c r="D106" s="43">
        <v>8100</v>
      </c>
      <c r="E106" s="43">
        <f t="shared" si="1"/>
        <v>7036</v>
      </c>
    </row>
    <row r="107" spans="1:7" hidden="1" x14ac:dyDescent="0.25">
      <c r="A107" s="42">
        <v>44077</v>
      </c>
      <c r="B107" s="8" t="s">
        <v>1101</v>
      </c>
      <c r="C107" s="43">
        <v>0</v>
      </c>
      <c r="D107" s="43">
        <v>6840</v>
      </c>
      <c r="E107" s="43">
        <f t="shared" si="1"/>
        <v>196</v>
      </c>
      <c r="G107" t="s">
        <v>1102</v>
      </c>
    </row>
    <row r="108" spans="1:7" hidden="1" x14ac:dyDescent="0.25">
      <c r="A108" s="42">
        <v>44077</v>
      </c>
      <c r="B108" s="8" t="s">
        <v>1103</v>
      </c>
      <c r="C108" s="43">
        <v>0</v>
      </c>
      <c r="D108" s="43">
        <v>196</v>
      </c>
      <c r="E108" s="43">
        <f t="shared" si="1"/>
        <v>0</v>
      </c>
    </row>
    <row r="109" spans="1:7" hidden="1" x14ac:dyDescent="0.25">
      <c r="A109" s="42">
        <v>44077</v>
      </c>
      <c r="B109" s="8" t="s">
        <v>1104</v>
      </c>
      <c r="C109" s="43">
        <v>6570</v>
      </c>
      <c r="D109" s="43">
        <v>5000</v>
      </c>
      <c r="E109" s="43">
        <f t="shared" si="1"/>
        <v>1570</v>
      </c>
    </row>
    <row r="110" spans="1:7" hidden="1" x14ac:dyDescent="0.25">
      <c r="A110" s="42">
        <v>44081</v>
      </c>
      <c r="B110" s="8" t="s">
        <v>1106</v>
      </c>
      <c r="C110" s="43">
        <v>5040</v>
      </c>
      <c r="D110" s="43">
        <v>0</v>
      </c>
      <c r="E110" s="43">
        <f t="shared" si="1"/>
        <v>6610</v>
      </c>
    </row>
    <row r="111" spans="1:7" hidden="1" x14ac:dyDescent="0.25">
      <c r="A111" s="42">
        <v>44082</v>
      </c>
      <c r="B111" s="8" t="s">
        <v>1111</v>
      </c>
      <c r="C111" s="43">
        <v>6000</v>
      </c>
      <c r="D111" s="43">
        <v>3000</v>
      </c>
      <c r="E111" s="43">
        <f t="shared" si="1"/>
        <v>9610</v>
      </c>
    </row>
    <row r="112" spans="1:7" hidden="1" x14ac:dyDescent="0.25">
      <c r="A112" s="42">
        <v>44089</v>
      </c>
      <c r="B112" s="8" t="s">
        <v>1135</v>
      </c>
      <c r="C112" s="43">
        <v>7470</v>
      </c>
      <c r="D112" s="43">
        <v>0</v>
      </c>
      <c r="E112" s="43">
        <f t="shared" si="1"/>
        <v>17080</v>
      </c>
    </row>
    <row r="113" spans="1:5" hidden="1" x14ac:dyDescent="0.25">
      <c r="A113" s="42">
        <v>44091</v>
      </c>
      <c r="B113" s="8" t="s">
        <v>1136</v>
      </c>
      <c r="C113" s="43">
        <v>6260</v>
      </c>
      <c r="D113" s="43">
        <v>10000</v>
      </c>
      <c r="E113" s="43">
        <f t="shared" si="1"/>
        <v>13340</v>
      </c>
    </row>
    <row r="114" spans="1:5" hidden="1" x14ac:dyDescent="0.25">
      <c r="A114" s="42">
        <v>44091</v>
      </c>
      <c r="B114" s="8" t="s">
        <v>1137</v>
      </c>
      <c r="C114" s="43">
        <v>7200</v>
      </c>
      <c r="D114" s="43">
        <v>0</v>
      </c>
      <c r="E114" s="43">
        <f t="shared" si="1"/>
        <v>20540</v>
      </c>
    </row>
    <row r="115" spans="1:5" hidden="1" x14ac:dyDescent="0.25">
      <c r="A115" s="42">
        <v>44093</v>
      </c>
      <c r="B115" s="8" t="s">
        <v>1149</v>
      </c>
      <c r="C115" s="43">
        <v>-1080</v>
      </c>
      <c r="D115" s="43">
        <v>3000</v>
      </c>
      <c r="E115" s="43">
        <f t="shared" si="1"/>
        <v>16460</v>
      </c>
    </row>
    <row r="116" spans="1:5" hidden="1" x14ac:dyDescent="0.25">
      <c r="A116" s="42">
        <v>44099</v>
      </c>
      <c r="B116" s="8" t="s">
        <v>1166</v>
      </c>
      <c r="C116" s="43">
        <v>6080</v>
      </c>
      <c r="D116" s="43">
        <v>0</v>
      </c>
      <c r="E116" s="43">
        <f t="shared" si="1"/>
        <v>22540</v>
      </c>
    </row>
    <row r="117" spans="1:5" hidden="1" x14ac:dyDescent="0.25">
      <c r="A117" s="42">
        <v>44102</v>
      </c>
      <c r="B117" s="8" t="s">
        <v>1176</v>
      </c>
      <c r="C117" s="43">
        <v>-3940</v>
      </c>
      <c r="D117" s="43">
        <v>2000</v>
      </c>
      <c r="E117" s="43">
        <f t="shared" si="1"/>
        <v>16600</v>
      </c>
    </row>
    <row r="118" spans="1:5" hidden="1" x14ac:dyDescent="0.25">
      <c r="A118" s="42">
        <v>44109</v>
      </c>
      <c r="B118" s="8" t="s">
        <v>1205</v>
      </c>
      <c r="C118" s="43">
        <v>2400</v>
      </c>
      <c r="D118" s="43">
        <v>4864</v>
      </c>
      <c r="E118" s="43">
        <f t="shared" si="1"/>
        <v>14136</v>
      </c>
    </row>
    <row r="119" spans="1:5" hidden="1" x14ac:dyDescent="0.25">
      <c r="A119" s="42">
        <v>44113</v>
      </c>
      <c r="B119" s="8" t="s">
        <v>1217</v>
      </c>
      <c r="C119" s="43">
        <v>3200</v>
      </c>
      <c r="D119" s="43">
        <v>0</v>
      </c>
      <c r="E119" s="43">
        <f t="shared" si="1"/>
        <v>17336</v>
      </c>
    </row>
    <row r="120" spans="1:5" hidden="1" x14ac:dyDescent="0.25">
      <c r="A120" s="42">
        <v>44118</v>
      </c>
      <c r="B120" s="8" t="s">
        <v>1222</v>
      </c>
      <c r="C120" s="43">
        <v>4180</v>
      </c>
      <c r="D120" s="43">
        <v>0</v>
      </c>
      <c r="E120" s="43">
        <f t="shared" si="1"/>
        <v>21516</v>
      </c>
    </row>
    <row r="121" spans="1:5" hidden="1" x14ac:dyDescent="0.25">
      <c r="A121" s="42">
        <v>44125</v>
      </c>
      <c r="B121" s="8" t="s">
        <v>1239</v>
      </c>
      <c r="C121" s="43">
        <v>0</v>
      </c>
      <c r="D121" s="43">
        <v>6850</v>
      </c>
      <c r="E121" s="43">
        <f t="shared" si="1"/>
        <v>14666</v>
      </c>
    </row>
    <row r="122" spans="1:5" hidden="1" x14ac:dyDescent="0.25">
      <c r="A122" s="42">
        <v>44132</v>
      </c>
      <c r="B122" s="8" t="s">
        <v>1260</v>
      </c>
      <c r="C122" s="43">
        <v>0</v>
      </c>
      <c r="D122" s="43">
        <v>17790</v>
      </c>
      <c r="E122" s="43">
        <f t="shared" si="1"/>
        <v>-3124</v>
      </c>
    </row>
    <row r="123" spans="1:5" hidden="1" x14ac:dyDescent="0.25">
      <c r="A123" s="42">
        <v>44134</v>
      </c>
      <c r="B123" s="8" t="s">
        <v>1266</v>
      </c>
      <c r="C123" s="43">
        <v>14400</v>
      </c>
      <c r="D123" s="43">
        <v>0</v>
      </c>
      <c r="E123" s="43">
        <f t="shared" si="1"/>
        <v>11276</v>
      </c>
    </row>
    <row r="124" spans="1:5" hidden="1" x14ac:dyDescent="0.25">
      <c r="A124" s="42">
        <v>44140</v>
      </c>
      <c r="B124" s="8" t="s">
        <v>1280</v>
      </c>
      <c r="C124" s="43">
        <v>1900</v>
      </c>
      <c r="D124" s="43">
        <v>13600</v>
      </c>
      <c r="E124" s="43">
        <f t="shared" si="1"/>
        <v>-424</v>
      </c>
    </row>
    <row r="125" spans="1:5" hidden="1" x14ac:dyDescent="0.25">
      <c r="A125" s="42">
        <v>44148</v>
      </c>
      <c r="B125" s="8" t="s">
        <v>1297</v>
      </c>
      <c r="C125" s="43">
        <v>11060</v>
      </c>
      <c r="D125" s="43">
        <v>0</v>
      </c>
      <c r="E125" s="43">
        <f t="shared" si="1"/>
        <v>10636</v>
      </c>
    </row>
    <row r="126" spans="1:5" hidden="1" x14ac:dyDescent="0.25">
      <c r="A126" s="42">
        <v>44151</v>
      </c>
      <c r="B126" s="8" t="s">
        <v>1299</v>
      </c>
      <c r="C126" s="43">
        <v>10450</v>
      </c>
      <c r="D126" s="43">
        <v>10920</v>
      </c>
      <c r="E126" s="43">
        <f t="shared" si="1"/>
        <v>10166</v>
      </c>
    </row>
    <row r="127" spans="1:5" hidden="1" x14ac:dyDescent="0.25">
      <c r="A127" s="42">
        <v>44154</v>
      </c>
      <c r="B127" s="8" t="s">
        <v>1308</v>
      </c>
      <c r="C127" s="43">
        <v>0</v>
      </c>
      <c r="D127" s="43">
        <v>8550</v>
      </c>
      <c r="E127" s="43">
        <f t="shared" si="1"/>
        <v>1616</v>
      </c>
    </row>
    <row r="128" spans="1:5" hidden="1" x14ac:dyDescent="0.25">
      <c r="A128" s="42">
        <v>44180</v>
      </c>
      <c r="B128" s="8" t="s">
        <v>1336</v>
      </c>
      <c r="C128" s="43">
        <v>9500</v>
      </c>
      <c r="D128" s="43">
        <v>0</v>
      </c>
      <c r="E128" s="43">
        <f t="shared" si="1"/>
        <v>11116</v>
      </c>
    </row>
    <row r="129" spans="1:5" hidden="1" x14ac:dyDescent="0.25">
      <c r="A129" s="42">
        <v>44180</v>
      </c>
      <c r="B129" s="8" t="s">
        <v>1338</v>
      </c>
      <c r="C129" s="43">
        <v>19480</v>
      </c>
      <c r="D129" s="43">
        <v>9500</v>
      </c>
      <c r="E129" s="43">
        <f t="shared" si="1"/>
        <v>21096</v>
      </c>
    </row>
    <row r="130" spans="1:5" hidden="1" x14ac:dyDescent="0.25">
      <c r="A130" s="42">
        <v>44180</v>
      </c>
      <c r="B130" s="8" t="s">
        <v>1339</v>
      </c>
      <c r="C130" s="43">
        <v>14490</v>
      </c>
      <c r="D130" s="43">
        <v>0</v>
      </c>
      <c r="E130" s="43">
        <f t="shared" si="1"/>
        <v>35586</v>
      </c>
    </row>
    <row r="131" spans="1:5" hidden="1" x14ac:dyDescent="0.25">
      <c r="A131" s="42">
        <v>44185</v>
      </c>
      <c r="B131" s="8" t="s">
        <v>1342</v>
      </c>
      <c r="C131" s="43">
        <v>0</v>
      </c>
      <c r="D131" s="43">
        <v>14730</v>
      </c>
      <c r="E131" s="43">
        <f t="shared" si="1"/>
        <v>20856</v>
      </c>
    </row>
    <row r="132" spans="1:5" hidden="1" x14ac:dyDescent="0.25">
      <c r="A132" s="42">
        <v>44185</v>
      </c>
      <c r="B132" s="8" t="s">
        <v>1343</v>
      </c>
      <c r="C132" s="43">
        <v>0</v>
      </c>
      <c r="D132" s="43">
        <v>1500</v>
      </c>
      <c r="E132" s="43">
        <f t="shared" si="1"/>
        <v>19356</v>
      </c>
    </row>
    <row r="133" spans="1:5" hidden="1" x14ac:dyDescent="0.25">
      <c r="A133" s="42">
        <v>44186</v>
      </c>
      <c r="B133" s="8" t="s">
        <v>1344</v>
      </c>
      <c r="C133" s="43">
        <v>6650</v>
      </c>
      <c r="D133" s="43">
        <v>0</v>
      </c>
      <c r="E133" s="43">
        <f t="shared" ref="E133:E196" si="2">E132+C133-D133</f>
        <v>26006</v>
      </c>
    </row>
    <row r="134" spans="1:5" hidden="1" x14ac:dyDescent="0.25">
      <c r="A134" s="42">
        <v>44188</v>
      </c>
      <c r="B134" s="8" t="s">
        <v>1345</v>
      </c>
      <c r="C134" s="43">
        <v>1900</v>
      </c>
      <c r="D134" s="43">
        <v>9500</v>
      </c>
      <c r="E134" s="43">
        <f t="shared" si="2"/>
        <v>18406</v>
      </c>
    </row>
    <row r="135" spans="1:5" hidden="1" x14ac:dyDescent="0.25">
      <c r="A135" s="42" t="s">
        <v>1903</v>
      </c>
      <c r="B135" s="8" t="s">
        <v>1469</v>
      </c>
      <c r="C135" s="43">
        <v>0</v>
      </c>
      <c r="D135" s="43">
        <v>15440</v>
      </c>
      <c r="E135" s="43">
        <f t="shared" si="2"/>
        <v>2966</v>
      </c>
    </row>
    <row r="136" spans="1:5" hidden="1" x14ac:dyDescent="0.25">
      <c r="A136" s="42">
        <v>44252</v>
      </c>
      <c r="B136" s="8" t="s">
        <v>1470</v>
      </c>
      <c r="C136" s="43">
        <v>0</v>
      </c>
      <c r="D136" s="43">
        <v>3000</v>
      </c>
      <c r="E136" s="43">
        <f t="shared" si="2"/>
        <v>-34</v>
      </c>
    </row>
    <row r="137" spans="1:5" hidden="1" x14ac:dyDescent="0.25">
      <c r="A137" s="42">
        <v>44323</v>
      </c>
      <c r="B137" s="8" t="s">
        <v>1763</v>
      </c>
      <c r="C137" s="43">
        <v>0</v>
      </c>
      <c r="D137" s="43">
        <v>10150</v>
      </c>
      <c r="E137" s="43">
        <f t="shared" si="2"/>
        <v>-10184</v>
      </c>
    </row>
    <row r="138" spans="1:5" hidden="1" x14ac:dyDescent="0.25">
      <c r="A138" s="42">
        <v>44323</v>
      </c>
      <c r="B138" s="8" t="s">
        <v>1764</v>
      </c>
      <c r="C138" s="43">
        <v>35620</v>
      </c>
      <c r="D138" s="43">
        <v>0</v>
      </c>
      <c r="E138" s="43">
        <f t="shared" si="2"/>
        <v>25436</v>
      </c>
    </row>
    <row r="139" spans="1:5" hidden="1" x14ac:dyDescent="0.25">
      <c r="A139" s="42">
        <v>44326</v>
      </c>
      <c r="B139" s="8" t="s">
        <v>1772</v>
      </c>
      <c r="C139" s="43">
        <v>7100</v>
      </c>
      <c r="D139" s="43">
        <v>0</v>
      </c>
      <c r="E139" s="43">
        <f t="shared" si="2"/>
        <v>32536</v>
      </c>
    </row>
    <row r="140" spans="1:5" hidden="1" x14ac:dyDescent="0.25">
      <c r="A140" s="42">
        <v>44331</v>
      </c>
      <c r="B140" s="8" t="s">
        <v>1790</v>
      </c>
      <c r="C140" s="43">
        <v>2840</v>
      </c>
      <c r="D140" s="43">
        <v>0</v>
      </c>
      <c r="E140" s="43">
        <f t="shared" si="2"/>
        <v>35376</v>
      </c>
    </row>
    <row r="141" spans="1:5" hidden="1" x14ac:dyDescent="0.25">
      <c r="A141" s="42">
        <v>44347</v>
      </c>
      <c r="B141" s="8" t="s">
        <v>1856</v>
      </c>
      <c r="C141" s="43">
        <v>132780</v>
      </c>
      <c r="D141" s="43">
        <v>0</v>
      </c>
      <c r="E141" s="43">
        <f t="shared" si="2"/>
        <v>168156</v>
      </c>
    </row>
    <row r="142" spans="1:5" ht="17.25" hidden="1" customHeight="1" x14ac:dyDescent="0.25">
      <c r="A142" s="42">
        <v>44347</v>
      </c>
      <c r="B142" s="8" t="s">
        <v>1857</v>
      </c>
      <c r="C142" s="43">
        <v>7920</v>
      </c>
      <c r="D142" s="43">
        <v>0</v>
      </c>
      <c r="E142" s="43">
        <f t="shared" si="2"/>
        <v>176076</v>
      </c>
    </row>
    <row r="143" spans="1:5" hidden="1" x14ac:dyDescent="0.25">
      <c r="A143" s="42">
        <v>44347</v>
      </c>
      <c r="B143" s="8" t="s">
        <v>1858</v>
      </c>
      <c r="C143" s="43">
        <v>3580</v>
      </c>
      <c r="D143" s="43">
        <v>0</v>
      </c>
      <c r="E143" s="43">
        <f t="shared" si="2"/>
        <v>179656</v>
      </c>
    </row>
    <row r="144" spans="1:5" hidden="1" x14ac:dyDescent="0.25">
      <c r="A144" s="42">
        <v>44347</v>
      </c>
      <c r="B144" s="8" t="s">
        <v>1859</v>
      </c>
      <c r="C144" s="43">
        <v>0</v>
      </c>
      <c r="D144" s="43">
        <v>167500</v>
      </c>
      <c r="E144" s="43">
        <f t="shared" si="2"/>
        <v>12156</v>
      </c>
    </row>
    <row r="145" spans="1:9" hidden="1" x14ac:dyDescent="0.25">
      <c r="A145" s="42">
        <v>44347</v>
      </c>
      <c r="B145" s="8" t="s">
        <v>1860</v>
      </c>
      <c r="C145" s="43">
        <v>26540</v>
      </c>
      <c r="D145" s="43">
        <v>0</v>
      </c>
      <c r="E145" s="43">
        <f t="shared" si="2"/>
        <v>38696</v>
      </c>
    </row>
    <row r="146" spans="1:9" hidden="1" x14ac:dyDescent="0.25">
      <c r="A146" s="42">
        <v>44348</v>
      </c>
      <c r="B146" s="8" t="s">
        <v>1867</v>
      </c>
      <c r="C146" s="43">
        <v>0</v>
      </c>
      <c r="D146" s="43">
        <v>64340</v>
      </c>
      <c r="E146" s="43">
        <f t="shared" si="2"/>
        <v>-25644</v>
      </c>
    </row>
    <row r="147" spans="1:9" hidden="1" x14ac:dyDescent="0.25">
      <c r="A147" s="42">
        <v>44348</v>
      </c>
      <c r="B147" s="8" t="s">
        <v>1868</v>
      </c>
      <c r="C147" s="43">
        <v>5680</v>
      </c>
      <c r="D147" s="43">
        <v>0</v>
      </c>
      <c r="E147" s="43">
        <f t="shared" si="2"/>
        <v>-19964</v>
      </c>
      <c r="H147" s="45"/>
      <c r="I147" s="14"/>
    </row>
    <row r="148" spans="1:9" hidden="1" x14ac:dyDescent="0.25">
      <c r="A148" s="42">
        <v>44349</v>
      </c>
      <c r="B148" s="8" t="s">
        <v>1870</v>
      </c>
      <c r="C148" s="43">
        <v>12360</v>
      </c>
      <c r="D148" s="43">
        <v>0</v>
      </c>
      <c r="E148" s="43">
        <f t="shared" si="2"/>
        <v>-7604</v>
      </c>
      <c r="G148">
        <v>3</v>
      </c>
      <c r="H148" s="45">
        <v>1220</v>
      </c>
      <c r="I148" s="14">
        <f>+G148*H148</f>
        <v>3660</v>
      </c>
    </row>
    <row r="149" spans="1:9" hidden="1" x14ac:dyDescent="0.25">
      <c r="A149" s="42">
        <v>44349</v>
      </c>
      <c r="B149" s="8" t="s">
        <v>1888</v>
      </c>
      <c r="C149" s="43">
        <v>31930</v>
      </c>
      <c r="D149" s="43">
        <v>24300</v>
      </c>
      <c r="E149" s="43">
        <f t="shared" si="2"/>
        <v>26</v>
      </c>
      <c r="G149">
        <v>9</v>
      </c>
      <c r="H149" s="45">
        <v>790</v>
      </c>
      <c r="I149" s="14">
        <f t="shared" ref="I149:I159" si="3">+G149*H149</f>
        <v>7110</v>
      </c>
    </row>
    <row r="150" spans="1:9" hidden="1" x14ac:dyDescent="0.25">
      <c r="A150" s="42">
        <v>44349</v>
      </c>
      <c r="B150" s="8" t="s">
        <v>1889</v>
      </c>
      <c r="C150" s="43">
        <v>23640</v>
      </c>
      <c r="D150" s="43">
        <v>0</v>
      </c>
      <c r="E150" s="43">
        <f t="shared" si="2"/>
        <v>23666</v>
      </c>
      <c r="G150">
        <v>3</v>
      </c>
      <c r="H150" s="45">
        <v>2200</v>
      </c>
      <c r="I150" s="14">
        <f t="shared" si="3"/>
        <v>6600</v>
      </c>
    </row>
    <row r="151" spans="1:9" hidden="1" x14ac:dyDescent="0.25">
      <c r="A151" s="42">
        <v>44354</v>
      </c>
      <c r="B151" s="8" t="s">
        <v>1890</v>
      </c>
      <c r="C151" s="43">
        <v>0</v>
      </c>
      <c r="D151" s="43">
        <v>23920</v>
      </c>
      <c r="E151" s="43">
        <f t="shared" si="2"/>
        <v>-254</v>
      </c>
      <c r="G151">
        <v>4</v>
      </c>
      <c r="H151" s="45">
        <v>1470</v>
      </c>
      <c r="I151" s="14">
        <f t="shared" si="3"/>
        <v>5880</v>
      </c>
    </row>
    <row r="152" spans="1:9" hidden="1" x14ac:dyDescent="0.25">
      <c r="A152" s="42">
        <v>44354</v>
      </c>
      <c r="B152" s="8" t="s">
        <v>1891</v>
      </c>
      <c r="C152" s="43">
        <v>55850</v>
      </c>
      <c r="D152" s="43">
        <v>0</v>
      </c>
      <c r="E152" s="43">
        <f t="shared" si="2"/>
        <v>55596</v>
      </c>
      <c r="G152">
        <v>1</v>
      </c>
      <c r="H152" s="45">
        <v>1500</v>
      </c>
      <c r="I152" s="14">
        <f t="shared" si="3"/>
        <v>1500</v>
      </c>
    </row>
    <row r="153" spans="1:9" hidden="1" x14ac:dyDescent="0.25">
      <c r="A153" s="42">
        <v>44355</v>
      </c>
      <c r="B153" s="8" t="s">
        <v>1892</v>
      </c>
      <c r="C153" s="43">
        <v>0</v>
      </c>
      <c r="D153" s="43">
        <v>42540</v>
      </c>
      <c r="E153" s="43">
        <f t="shared" si="2"/>
        <v>13056</v>
      </c>
      <c r="G153">
        <v>11</v>
      </c>
      <c r="H153" s="45">
        <v>1470</v>
      </c>
      <c r="I153" s="14">
        <f t="shared" si="3"/>
        <v>16170</v>
      </c>
    </row>
    <row r="154" spans="1:9" hidden="1" x14ac:dyDescent="0.25">
      <c r="A154" s="42">
        <v>44355</v>
      </c>
      <c r="B154" s="8" t="s">
        <v>1894</v>
      </c>
      <c r="C154" s="43">
        <v>0</v>
      </c>
      <c r="D154" s="43">
        <v>4000</v>
      </c>
      <c r="E154" s="43">
        <f t="shared" si="2"/>
        <v>9056</v>
      </c>
      <c r="G154">
        <v>8</v>
      </c>
      <c r="H154" s="45">
        <v>1180</v>
      </c>
      <c r="I154" s="14">
        <f t="shared" si="3"/>
        <v>9440</v>
      </c>
    </row>
    <row r="155" spans="1:9" hidden="1" x14ac:dyDescent="0.25">
      <c r="A155" s="42">
        <v>44355</v>
      </c>
      <c r="B155" s="8" t="s">
        <v>1897</v>
      </c>
      <c r="C155" s="43">
        <v>17670</v>
      </c>
      <c r="D155" s="43">
        <v>0</v>
      </c>
      <c r="E155" s="43">
        <f t="shared" si="2"/>
        <v>26726</v>
      </c>
      <c r="G155">
        <v>3</v>
      </c>
      <c r="H155" s="45">
        <v>1830</v>
      </c>
      <c r="I155" s="14">
        <f t="shared" si="3"/>
        <v>5490</v>
      </c>
    </row>
    <row r="156" spans="1:9" hidden="1" x14ac:dyDescent="0.25">
      <c r="A156" s="42">
        <v>44323</v>
      </c>
      <c r="B156" s="8" t="s">
        <v>1896</v>
      </c>
      <c r="C156" s="43">
        <v>7490</v>
      </c>
      <c r="D156" s="43">
        <v>0</v>
      </c>
      <c r="E156" s="43">
        <f t="shared" si="2"/>
        <v>34216</v>
      </c>
      <c r="H156" s="45"/>
      <c r="I156" s="14">
        <f t="shared" si="3"/>
        <v>0</v>
      </c>
    </row>
    <row r="157" spans="1:9" hidden="1" x14ac:dyDescent="0.25">
      <c r="A157" s="42">
        <v>44357</v>
      </c>
      <c r="B157" s="8" t="s">
        <v>1895</v>
      </c>
      <c r="C157" s="43">
        <v>10150</v>
      </c>
      <c r="D157" s="43">
        <v>0</v>
      </c>
      <c r="E157" s="43">
        <f t="shared" si="2"/>
        <v>44366</v>
      </c>
      <c r="H157" s="45"/>
      <c r="I157" s="14">
        <f t="shared" si="3"/>
        <v>0</v>
      </c>
    </row>
    <row r="158" spans="1:9" hidden="1" x14ac:dyDescent="0.25">
      <c r="A158" s="42">
        <v>44351</v>
      </c>
      <c r="B158" s="8" t="s">
        <v>1898</v>
      </c>
      <c r="C158" s="43">
        <v>7350</v>
      </c>
      <c r="D158" s="43">
        <v>0</v>
      </c>
      <c r="E158" s="43">
        <f t="shared" si="2"/>
        <v>51716</v>
      </c>
      <c r="H158" s="45"/>
      <c r="I158" s="14">
        <f t="shared" si="3"/>
        <v>0</v>
      </c>
    </row>
    <row r="159" spans="1:9" hidden="1" x14ac:dyDescent="0.25">
      <c r="A159" s="42">
        <v>44357</v>
      </c>
      <c r="B159" s="8" t="s">
        <v>1899</v>
      </c>
      <c r="C159" s="43">
        <v>14910</v>
      </c>
      <c r="D159" s="43">
        <v>15000</v>
      </c>
      <c r="E159" s="43">
        <f t="shared" si="2"/>
        <v>51626</v>
      </c>
      <c r="H159" s="45"/>
      <c r="I159" s="14">
        <f t="shared" si="3"/>
        <v>0</v>
      </c>
    </row>
    <row r="160" spans="1:9" hidden="1" x14ac:dyDescent="0.25">
      <c r="A160" s="42">
        <v>44355</v>
      </c>
      <c r="B160" s="8" t="s">
        <v>1900</v>
      </c>
      <c r="C160" s="43">
        <v>35580</v>
      </c>
      <c r="D160" s="43">
        <v>0</v>
      </c>
      <c r="E160" s="43">
        <f t="shared" si="2"/>
        <v>87206</v>
      </c>
      <c r="H160" s="45"/>
      <c r="I160" s="14">
        <f>+SUM(I148:I159)</f>
        <v>55850</v>
      </c>
    </row>
    <row r="161" spans="1:11" hidden="1" x14ac:dyDescent="0.25">
      <c r="A161" s="42">
        <v>44356</v>
      </c>
      <c r="B161" s="8" t="s">
        <v>1901</v>
      </c>
      <c r="C161" s="43">
        <v>0</v>
      </c>
      <c r="D161" s="43">
        <v>7680</v>
      </c>
      <c r="E161" s="43">
        <f t="shared" si="2"/>
        <v>79526</v>
      </c>
      <c r="I161" s="14"/>
    </row>
    <row r="162" spans="1:11" hidden="1" x14ac:dyDescent="0.25">
      <c r="A162" s="42">
        <v>44357</v>
      </c>
      <c r="B162" s="8" t="s">
        <v>1902</v>
      </c>
      <c r="C162" s="43">
        <v>21090</v>
      </c>
      <c r="D162" s="43">
        <v>11290</v>
      </c>
      <c r="E162" s="43">
        <f t="shared" si="2"/>
        <v>89326</v>
      </c>
    </row>
    <row r="163" spans="1:11" hidden="1" x14ac:dyDescent="0.25">
      <c r="A163" s="42">
        <v>44358</v>
      </c>
      <c r="B163" s="8" t="s">
        <v>1912</v>
      </c>
      <c r="C163" s="43">
        <v>0</v>
      </c>
      <c r="D163" s="43">
        <v>10000</v>
      </c>
      <c r="E163" s="43">
        <f t="shared" si="2"/>
        <v>79326</v>
      </c>
    </row>
    <row r="164" spans="1:11" hidden="1" x14ac:dyDescent="0.25">
      <c r="A164" s="42">
        <v>44358</v>
      </c>
      <c r="B164" s="8" t="s">
        <v>1914</v>
      </c>
      <c r="C164" s="43">
        <v>0</v>
      </c>
      <c r="D164" s="43">
        <v>2040</v>
      </c>
      <c r="E164" s="43">
        <f t="shared" si="2"/>
        <v>77286</v>
      </c>
    </row>
    <row r="165" spans="1:11" hidden="1" x14ac:dyDescent="0.25">
      <c r="A165" s="42">
        <v>44358</v>
      </c>
      <c r="B165" s="8" t="s">
        <v>1913</v>
      </c>
      <c r="C165" s="43">
        <v>0</v>
      </c>
      <c r="D165" s="43">
        <v>8392.77</v>
      </c>
      <c r="E165" s="43">
        <f t="shared" si="2"/>
        <v>68893.23</v>
      </c>
    </row>
    <row r="166" spans="1:11" hidden="1" x14ac:dyDescent="0.25">
      <c r="A166" s="42">
        <v>44358</v>
      </c>
      <c r="B166" s="8" t="s">
        <v>1912</v>
      </c>
      <c r="C166" s="43">
        <v>0</v>
      </c>
      <c r="D166" s="43">
        <v>8000</v>
      </c>
      <c r="E166" s="43">
        <f t="shared" si="2"/>
        <v>60893.229999999996</v>
      </c>
    </row>
    <row r="167" spans="1:11" hidden="1" x14ac:dyDescent="0.25">
      <c r="A167" s="42">
        <v>44358</v>
      </c>
      <c r="B167" s="8" t="s">
        <v>1916</v>
      </c>
      <c r="C167" s="43">
        <v>0</v>
      </c>
      <c r="D167" s="43">
        <v>27870</v>
      </c>
      <c r="E167" s="43">
        <f t="shared" si="2"/>
        <v>33023.229999999996</v>
      </c>
    </row>
    <row r="168" spans="1:11" hidden="1" x14ac:dyDescent="0.25">
      <c r="A168" s="42">
        <v>44358</v>
      </c>
      <c r="B168" s="8" t="s">
        <v>1921</v>
      </c>
      <c r="C168" s="43">
        <v>1870</v>
      </c>
      <c r="D168" s="43">
        <v>0</v>
      </c>
      <c r="E168" s="43">
        <f t="shared" si="2"/>
        <v>34893.229999999996</v>
      </c>
      <c r="I168">
        <v>1470</v>
      </c>
      <c r="J168">
        <v>3</v>
      </c>
      <c r="K168">
        <f>+J168*I168</f>
        <v>4410</v>
      </c>
    </row>
    <row r="169" spans="1:11" hidden="1" x14ac:dyDescent="0.25">
      <c r="A169" s="5">
        <v>44360</v>
      </c>
      <c r="B169" s="2" t="s">
        <v>1947</v>
      </c>
      <c r="C169" s="4">
        <v>0</v>
      </c>
      <c r="D169" s="4">
        <v>10820</v>
      </c>
      <c r="E169" s="4">
        <f t="shared" si="2"/>
        <v>24073.229999999996</v>
      </c>
      <c r="I169">
        <v>1180</v>
      </c>
      <c r="J169">
        <v>14</v>
      </c>
      <c r="K169">
        <f t="shared" ref="K169:K181" si="4">+J169*I169</f>
        <v>16520</v>
      </c>
    </row>
    <row r="170" spans="1:11" hidden="1" x14ac:dyDescent="0.25">
      <c r="A170" s="5">
        <v>44361</v>
      </c>
      <c r="B170" s="2" t="s">
        <v>1948</v>
      </c>
      <c r="C170" s="4">
        <v>8740</v>
      </c>
      <c r="D170" s="4">
        <v>0</v>
      </c>
      <c r="E170" s="4">
        <f t="shared" si="2"/>
        <v>32813.229999999996</v>
      </c>
      <c r="I170">
        <v>1180</v>
      </c>
      <c r="J170">
        <v>10</v>
      </c>
      <c r="K170">
        <f t="shared" si="4"/>
        <v>11800</v>
      </c>
    </row>
    <row r="171" spans="1:11" hidden="1" x14ac:dyDescent="0.25">
      <c r="A171" s="5">
        <v>44362</v>
      </c>
      <c r="B171" s="2" t="s">
        <v>1949</v>
      </c>
      <c r="C171" s="4">
        <v>0</v>
      </c>
      <c r="D171" s="4">
        <v>15680</v>
      </c>
      <c r="E171" s="4">
        <f t="shared" si="2"/>
        <v>17133.229999999996</v>
      </c>
      <c r="I171">
        <v>2200</v>
      </c>
      <c r="J171">
        <v>4</v>
      </c>
      <c r="K171">
        <f t="shared" si="4"/>
        <v>8800</v>
      </c>
    </row>
    <row r="172" spans="1:11" hidden="1" x14ac:dyDescent="0.25">
      <c r="A172" s="5">
        <v>44362</v>
      </c>
      <c r="B172" s="2" t="s">
        <v>1950</v>
      </c>
      <c r="C172" s="4">
        <v>39810</v>
      </c>
      <c r="D172" s="4">
        <v>25000</v>
      </c>
      <c r="E172" s="4">
        <f t="shared" si="2"/>
        <v>31943.229999999996</v>
      </c>
      <c r="K172">
        <f t="shared" si="4"/>
        <v>0</v>
      </c>
    </row>
    <row r="173" spans="1:11" hidden="1" x14ac:dyDescent="0.25">
      <c r="A173" s="5">
        <v>44363</v>
      </c>
      <c r="B173" s="2" t="s">
        <v>1958</v>
      </c>
      <c r="C173" s="4">
        <v>41600</v>
      </c>
      <c r="D173" s="4">
        <v>30000</v>
      </c>
      <c r="E173" s="4">
        <f t="shared" si="2"/>
        <v>43543.229999999996</v>
      </c>
      <c r="K173">
        <f t="shared" si="4"/>
        <v>0</v>
      </c>
    </row>
    <row r="174" spans="1:11" hidden="1" x14ac:dyDescent="0.25">
      <c r="A174" s="5">
        <v>44363</v>
      </c>
      <c r="B174" s="2" t="s">
        <v>1959</v>
      </c>
      <c r="C174" s="4">
        <v>9870</v>
      </c>
      <c r="D174" s="4">
        <v>0</v>
      </c>
      <c r="E174" s="4">
        <f t="shared" si="2"/>
        <v>53413.229999999996</v>
      </c>
      <c r="K174">
        <f t="shared" si="4"/>
        <v>0</v>
      </c>
    </row>
    <row r="175" spans="1:11" hidden="1" x14ac:dyDescent="0.25">
      <c r="A175" s="5">
        <v>44364</v>
      </c>
      <c r="B175" s="2" t="s">
        <v>1961</v>
      </c>
      <c r="C175" s="4">
        <v>0</v>
      </c>
      <c r="D175" s="4">
        <v>6351.19</v>
      </c>
      <c r="E175" s="4">
        <f t="shared" si="2"/>
        <v>47062.039999999994</v>
      </c>
      <c r="K175">
        <f t="shared" si="4"/>
        <v>0</v>
      </c>
    </row>
    <row r="176" spans="1:11" hidden="1" x14ac:dyDescent="0.25">
      <c r="A176" s="5">
        <v>44364</v>
      </c>
      <c r="B176" s="2" t="s">
        <v>1961</v>
      </c>
      <c r="C176" s="4">
        <v>0</v>
      </c>
      <c r="D176" s="4">
        <v>2879.54</v>
      </c>
      <c r="E176" s="4">
        <f t="shared" si="2"/>
        <v>44182.499999999993</v>
      </c>
      <c r="K176">
        <f t="shared" si="4"/>
        <v>0</v>
      </c>
    </row>
    <row r="177" spans="1:11" hidden="1" x14ac:dyDescent="0.25">
      <c r="A177" s="5">
        <v>44364</v>
      </c>
      <c r="B177" s="2" t="s">
        <v>1972</v>
      </c>
      <c r="C177" s="4">
        <v>0</v>
      </c>
      <c r="D177" s="4">
        <v>14490</v>
      </c>
      <c r="E177" s="4">
        <f t="shared" si="2"/>
        <v>29692.499999999993</v>
      </c>
      <c r="K177">
        <f t="shared" si="4"/>
        <v>0</v>
      </c>
    </row>
    <row r="178" spans="1:11" hidden="1" x14ac:dyDescent="0.25">
      <c r="A178" s="5">
        <v>44364</v>
      </c>
      <c r="B178" s="2" t="s">
        <v>1973</v>
      </c>
      <c r="C178" s="4">
        <v>56400</v>
      </c>
      <c r="D178" s="4">
        <v>40000</v>
      </c>
      <c r="E178" s="4">
        <f t="shared" si="2"/>
        <v>46092.5</v>
      </c>
      <c r="K178">
        <f t="shared" si="4"/>
        <v>0</v>
      </c>
    </row>
    <row r="179" spans="1:11" hidden="1" x14ac:dyDescent="0.25">
      <c r="A179" s="5">
        <v>44364</v>
      </c>
      <c r="B179" s="2" t="s">
        <v>1974</v>
      </c>
      <c r="C179" s="4">
        <v>4500</v>
      </c>
      <c r="D179" s="4">
        <v>10000</v>
      </c>
      <c r="E179" s="4">
        <f t="shared" si="2"/>
        <v>40592.5</v>
      </c>
      <c r="K179">
        <f t="shared" si="4"/>
        <v>0</v>
      </c>
    </row>
    <row r="180" spans="1:11" hidden="1" x14ac:dyDescent="0.25">
      <c r="A180" s="5">
        <v>44365</v>
      </c>
      <c r="B180" s="2" t="s">
        <v>1980</v>
      </c>
      <c r="C180" s="4">
        <v>38750</v>
      </c>
      <c r="D180" s="4">
        <v>0</v>
      </c>
      <c r="E180" s="4">
        <f t="shared" si="2"/>
        <v>79342.5</v>
      </c>
      <c r="K180">
        <f t="shared" si="4"/>
        <v>0</v>
      </c>
    </row>
    <row r="181" spans="1:11" hidden="1" x14ac:dyDescent="0.25">
      <c r="A181" s="5">
        <v>44364</v>
      </c>
      <c r="B181" s="2" t="s">
        <v>1981</v>
      </c>
      <c r="C181" s="4">
        <v>0</v>
      </c>
      <c r="D181" s="4">
        <v>4410</v>
      </c>
      <c r="E181" s="4">
        <f t="shared" si="2"/>
        <v>74932.5</v>
      </c>
      <c r="K181">
        <f t="shared" si="4"/>
        <v>0</v>
      </c>
    </row>
    <row r="182" spans="1:11" hidden="1" x14ac:dyDescent="0.25">
      <c r="A182" s="5">
        <v>44366</v>
      </c>
      <c r="B182" s="2" t="s">
        <v>1982</v>
      </c>
      <c r="C182" s="4">
        <v>0</v>
      </c>
      <c r="D182" s="4">
        <v>20000</v>
      </c>
      <c r="E182" s="4">
        <f t="shared" si="2"/>
        <v>54932.5</v>
      </c>
      <c r="K182">
        <f>+SUM(K168:K181)</f>
        <v>41530</v>
      </c>
    </row>
    <row r="183" spans="1:11" hidden="1" x14ac:dyDescent="0.25">
      <c r="A183" s="5">
        <v>44366</v>
      </c>
      <c r="B183" s="2" t="s">
        <v>1983</v>
      </c>
      <c r="C183" s="4">
        <v>0</v>
      </c>
      <c r="D183" s="4">
        <v>353.5</v>
      </c>
      <c r="E183" s="4">
        <f t="shared" si="2"/>
        <v>54579</v>
      </c>
    </row>
    <row r="184" spans="1:11" hidden="1" x14ac:dyDescent="0.25">
      <c r="A184" s="5">
        <v>44366</v>
      </c>
      <c r="B184" s="2" t="s">
        <v>1982</v>
      </c>
      <c r="C184" s="4">
        <v>0</v>
      </c>
      <c r="D184" s="4">
        <v>6800</v>
      </c>
      <c r="E184" s="4">
        <f t="shared" si="2"/>
        <v>47779</v>
      </c>
    </row>
    <row r="185" spans="1:11" hidden="1" x14ac:dyDescent="0.25">
      <c r="A185" s="5">
        <v>44366</v>
      </c>
      <c r="B185" s="2" t="s">
        <v>1984</v>
      </c>
      <c r="C185" s="4">
        <v>0</v>
      </c>
      <c r="D185" s="4">
        <v>3890</v>
      </c>
      <c r="E185" s="4">
        <f t="shared" si="2"/>
        <v>43889</v>
      </c>
    </row>
    <row r="186" spans="1:11" hidden="1" x14ac:dyDescent="0.25">
      <c r="A186" s="5">
        <v>44366</v>
      </c>
      <c r="B186" s="2" t="s">
        <v>1985</v>
      </c>
      <c r="C186" s="4">
        <v>15840</v>
      </c>
      <c r="D186" s="4">
        <v>0</v>
      </c>
      <c r="E186" s="4">
        <f t="shared" si="2"/>
        <v>59729</v>
      </c>
    </row>
    <row r="187" spans="1:11" hidden="1" x14ac:dyDescent="0.25">
      <c r="A187" s="5">
        <v>44366</v>
      </c>
      <c r="B187" s="2" t="s">
        <v>1986</v>
      </c>
      <c r="C187" s="4">
        <v>0</v>
      </c>
      <c r="D187" s="4">
        <v>6205.55</v>
      </c>
      <c r="E187" s="4">
        <f t="shared" si="2"/>
        <v>53523.45</v>
      </c>
    </row>
    <row r="188" spans="1:11" hidden="1" x14ac:dyDescent="0.25">
      <c r="A188" s="5">
        <v>44368</v>
      </c>
      <c r="B188" s="2" t="s">
        <v>1989</v>
      </c>
      <c r="C188" s="4">
        <v>8790</v>
      </c>
      <c r="D188" s="4">
        <v>0</v>
      </c>
      <c r="E188" s="4">
        <f t="shared" si="2"/>
        <v>62313.45</v>
      </c>
    </row>
    <row r="189" spans="1:11" hidden="1" x14ac:dyDescent="0.25">
      <c r="A189" s="5">
        <v>44369</v>
      </c>
      <c r="B189" s="2" t="s">
        <v>1991</v>
      </c>
      <c r="C189" s="4">
        <v>0</v>
      </c>
      <c r="D189" s="4">
        <v>16000</v>
      </c>
      <c r="E189" s="4">
        <f t="shared" si="2"/>
        <v>46313.45</v>
      </c>
      <c r="G189">
        <v>1</v>
      </c>
      <c r="H189" s="45">
        <v>800</v>
      </c>
      <c r="I189" s="14">
        <f t="shared" ref="I189:I198" si="5">+G189*H189</f>
        <v>800</v>
      </c>
    </row>
    <row r="190" spans="1:11" hidden="1" x14ac:dyDescent="0.25">
      <c r="A190" s="5">
        <v>44369</v>
      </c>
      <c r="B190" s="2" t="s">
        <v>1992</v>
      </c>
      <c r="C190" s="4">
        <f>4130-1470</f>
        <v>2660</v>
      </c>
      <c r="D190" s="4">
        <v>0</v>
      </c>
      <c r="E190" s="4">
        <f t="shared" si="2"/>
        <v>48973.45</v>
      </c>
      <c r="G190">
        <v>4</v>
      </c>
      <c r="H190">
        <v>800</v>
      </c>
      <c r="I190" s="14">
        <f t="shared" si="5"/>
        <v>3200</v>
      </c>
    </row>
    <row r="191" spans="1:11" hidden="1" x14ac:dyDescent="0.25">
      <c r="A191" s="5">
        <v>44370</v>
      </c>
      <c r="B191" s="2" t="s">
        <v>2002</v>
      </c>
      <c r="C191" s="4">
        <v>41580</v>
      </c>
      <c r="D191" s="4">
        <v>0</v>
      </c>
      <c r="E191" s="4">
        <f t="shared" si="2"/>
        <v>90553.45</v>
      </c>
      <c r="G191">
        <v>1</v>
      </c>
      <c r="H191" s="45">
        <v>770</v>
      </c>
      <c r="I191" s="14">
        <f t="shared" si="5"/>
        <v>770</v>
      </c>
    </row>
    <row r="192" spans="1:11" hidden="1" x14ac:dyDescent="0.25">
      <c r="A192" s="5">
        <v>44373</v>
      </c>
      <c r="B192" s="2" t="s">
        <v>2003</v>
      </c>
      <c r="C192" s="4">
        <v>0</v>
      </c>
      <c r="D192" s="4">
        <v>41530</v>
      </c>
      <c r="E192" s="4">
        <f t="shared" si="2"/>
        <v>49023.45</v>
      </c>
      <c r="G192">
        <v>1</v>
      </c>
      <c r="H192" s="45">
        <v>800</v>
      </c>
      <c r="I192" s="14">
        <f t="shared" si="5"/>
        <v>800</v>
      </c>
    </row>
    <row r="193" spans="1:9" hidden="1" x14ac:dyDescent="0.25">
      <c r="A193" s="5">
        <v>44373</v>
      </c>
      <c r="B193" s="2" t="s">
        <v>2004</v>
      </c>
      <c r="C193" s="4">
        <v>7380</v>
      </c>
      <c r="D193" s="4">
        <v>0</v>
      </c>
      <c r="E193" s="4">
        <f t="shared" si="2"/>
        <v>56403.45</v>
      </c>
      <c r="H193" s="45"/>
      <c r="I193" s="14">
        <f t="shared" si="5"/>
        <v>0</v>
      </c>
    </row>
    <row r="194" spans="1:9" hidden="1" x14ac:dyDescent="0.25">
      <c r="A194" s="5">
        <v>44370</v>
      </c>
      <c r="B194" s="2" t="s">
        <v>2005</v>
      </c>
      <c r="C194" s="4">
        <v>0</v>
      </c>
      <c r="D194" s="4">
        <v>10000</v>
      </c>
      <c r="E194" s="4">
        <f t="shared" si="2"/>
        <v>46403.45</v>
      </c>
      <c r="H194" s="45"/>
      <c r="I194" s="14">
        <f t="shared" si="5"/>
        <v>0</v>
      </c>
    </row>
    <row r="195" spans="1:9" hidden="1" x14ac:dyDescent="0.25">
      <c r="A195" s="5">
        <v>44370</v>
      </c>
      <c r="B195" s="2" t="s">
        <v>2006</v>
      </c>
      <c r="C195" s="4">
        <v>0</v>
      </c>
      <c r="D195" s="4">
        <v>21513.94</v>
      </c>
      <c r="E195" s="4">
        <f t="shared" si="2"/>
        <v>24889.51</v>
      </c>
      <c r="H195" s="45"/>
      <c r="I195" s="14">
        <f t="shared" si="5"/>
        <v>0</v>
      </c>
    </row>
    <row r="196" spans="1:9" hidden="1" x14ac:dyDescent="0.25">
      <c r="A196" s="5">
        <v>44373</v>
      </c>
      <c r="B196" s="2" t="s">
        <v>2008</v>
      </c>
      <c r="C196" s="4">
        <v>0</v>
      </c>
      <c r="D196" s="4">
        <v>10000</v>
      </c>
      <c r="E196" s="4">
        <f t="shared" si="2"/>
        <v>14889.509999999998</v>
      </c>
      <c r="H196" s="45"/>
      <c r="I196" s="14">
        <f t="shared" si="5"/>
        <v>0</v>
      </c>
    </row>
    <row r="197" spans="1:9" hidden="1" x14ac:dyDescent="0.25">
      <c r="A197" s="5">
        <v>44373</v>
      </c>
      <c r="B197" s="2" t="s">
        <v>2009</v>
      </c>
      <c r="C197" s="4">
        <v>0</v>
      </c>
      <c r="D197" s="4">
        <v>2530</v>
      </c>
      <c r="E197" s="4">
        <f t="shared" ref="E197:E260" si="6">E196+C197-D197</f>
        <v>12359.509999999998</v>
      </c>
      <c r="H197" s="45"/>
      <c r="I197" s="14">
        <f t="shared" si="5"/>
        <v>0</v>
      </c>
    </row>
    <row r="198" spans="1:9" hidden="1" x14ac:dyDescent="0.25">
      <c r="A198" s="5">
        <v>44376</v>
      </c>
      <c r="B198" s="2" t="s">
        <v>2022</v>
      </c>
      <c r="C198" s="4">
        <v>0</v>
      </c>
      <c r="D198" s="4">
        <v>7600</v>
      </c>
      <c r="E198" s="4">
        <f t="shared" si="6"/>
        <v>4759.5099999999984</v>
      </c>
      <c r="H198" s="45"/>
      <c r="I198" s="14">
        <f t="shared" si="5"/>
        <v>0</v>
      </c>
    </row>
    <row r="199" spans="1:9" hidden="1" x14ac:dyDescent="0.25">
      <c r="A199" s="5">
        <v>44376</v>
      </c>
      <c r="B199" s="2" t="s">
        <v>2064</v>
      </c>
      <c r="C199" s="4">
        <f>7350+4410+1180</f>
        <v>12940</v>
      </c>
      <c r="D199" s="4">
        <v>4440</v>
      </c>
      <c r="E199" s="4">
        <f t="shared" si="6"/>
        <v>13259.509999999998</v>
      </c>
      <c r="I199" s="14">
        <f>+SUM(I189:I198)</f>
        <v>5570</v>
      </c>
    </row>
    <row r="200" spans="1:9" hidden="1" x14ac:dyDescent="0.25">
      <c r="A200" s="5">
        <v>44378</v>
      </c>
      <c r="B200" s="2" t="s">
        <v>2066</v>
      </c>
      <c r="C200" s="4">
        <v>7460</v>
      </c>
      <c r="D200" s="4">
        <v>0</v>
      </c>
      <c r="E200" s="4">
        <f t="shared" si="6"/>
        <v>20719.509999999998</v>
      </c>
    </row>
    <row r="201" spans="1:9" hidden="1" x14ac:dyDescent="0.25">
      <c r="A201" s="5">
        <v>44379</v>
      </c>
      <c r="B201" s="2" t="s">
        <v>2067</v>
      </c>
      <c r="C201" s="4">
        <v>0</v>
      </c>
      <c r="D201" s="4">
        <v>14130</v>
      </c>
      <c r="E201" s="4">
        <f t="shared" si="6"/>
        <v>6589.5099999999984</v>
      </c>
    </row>
    <row r="202" spans="1:9" hidden="1" x14ac:dyDescent="0.25">
      <c r="A202" s="5">
        <v>44382</v>
      </c>
      <c r="B202" s="2" t="s">
        <v>2068</v>
      </c>
      <c r="C202" s="4">
        <v>4880</v>
      </c>
      <c r="D202" s="4">
        <v>1470</v>
      </c>
      <c r="E202" s="4">
        <f t="shared" si="6"/>
        <v>9999.5099999999984</v>
      </c>
    </row>
    <row r="203" spans="1:9" hidden="1" x14ac:dyDescent="0.25">
      <c r="A203" s="5">
        <v>44384</v>
      </c>
      <c r="B203" s="2" t="s">
        <v>2070</v>
      </c>
      <c r="C203" s="4">
        <v>25080</v>
      </c>
      <c r="D203" s="4">
        <v>1180</v>
      </c>
      <c r="E203" s="4">
        <f t="shared" si="6"/>
        <v>33899.509999999995</v>
      </c>
    </row>
    <row r="204" spans="1:9" hidden="1" x14ac:dyDescent="0.25">
      <c r="A204" s="5">
        <v>44385</v>
      </c>
      <c r="B204" s="2" t="s">
        <v>2072</v>
      </c>
      <c r="C204" s="4">
        <v>9630</v>
      </c>
      <c r="D204" s="4">
        <v>0</v>
      </c>
      <c r="E204" s="4">
        <f t="shared" si="6"/>
        <v>43529.509999999995</v>
      </c>
    </row>
    <row r="205" spans="1:9" hidden="1" x14ac:dyDescent="0.25">
      <c r="A205" s="5">
        <v>44386</v>
      </c>
      <c r="B205" s="2" t="s">
        <v>2073</v>
      </c>
      <c r="C205" s="4">
        <v>10480</v>
      </c>
      <c r="D205" s="4">
        <v>15850</v>
      </c>
      <c r="E205" s="4">
        <f t="shared" si="6"/>
        <v>38159.509999999995</v>
      </c>
    </row>
    <row r="206" spans="1:9" hidden="1" x14ac:dyDescent="0.25">
      <c r="A206" s="5">
        <v>44383</v>
      </c>
      <c r="B206" s="2" t="s">
        <v>2075</v>
      </c>
      <c r="C206" s="4">
        <v>0</v>
      </c>
      <c r="D206" s="4">
        <v>3080</v>
      </c>
      <c r="E206" s="4">
        <f t="shared" si="6"/>
        <v>35079.509999999995</v>
      </c>
    </row>
    <row r="207" spans="1:9" hidden="1" x14ac:dyDescent="0.25">
      <c r="A207" s="5">
        <v>44389</v>
      </c>
      <c r="B207" s="2" t="s">
        <v>2076</v>
      </c>
      <c r="C207" s="4">
        <v>24700</v>
      </c>
      <c r="D207" s="4">
        <v>0</v>
      </c>
      <c r="E207" s="4">
        <f t="shared" si="6"/>
        <v>59779.509999999995</v>
      </c>
    </row>
    <row r="208" spans="1:9" hidden="1" x14ac:dyDescent="0.25">
      <c r="A208" s="5">
        <v>44390</v>
      </c>
      <c r="B208" s="2" t="s">
        <v>2096</v>
      </c>
      <c r="C208" s="4">
        <v>7750</v>
      </c>
      <c r="D208" s="4">
        <v>20000</v>
      </c>
      <c r="E208" s="4">
        <f t="shared" si="6"/>
        <v>47529.509999999995</v>
      </c>
    </row>
    <row r="209" spans="1:9" hidden="1" x14ac:dyDescent="0.25">
      <c r="A209" s="5">
        <v>44391</v>
      </c>
      <c r="B209" s="2" t="s">
        <v>2102</v>
      </c>
      <c r="C209" s="4">
        <f>7940+15400</f>
        <v>23340</v>
      </c>
      <c r="D209" s="4">
        <v>6160</v>
      </c>
      <c r="E209" s="4">
        <f t="shared" si="6"/>
        <v>64709.509999999995</v>
      </c>
      <c r="F209" s="14"/>
    </row>
    <row r="210" spans="1:9" hidden="1" x14ac:dyDescent="0.25">
      <c r="A210" s="5">
        <v>44391</v>
      </c>
      <c r="B210" s="2" t="s">
        <v>2103</v>
      </c>
      <c r="C210" s="4">
        <v>0</v>
      </c>
      <c r="D210" s="4">
        <v>5570</v>
      </c>
      <c r="E210" s="4">
        <f t="shared" si="6"/>
        <v>59139.509999999995</v>
      </c>
    </row>
    <row r="211" spans="1:9" hidden="1" x14ac:dyDescent="0.25">
      <c r="A211" s="5">
        <v>44391</v>
      </c>
      <c r="B211" s="2" t="s">
        <v>2104</v>
      </c>
      <c r="C211" s="4">
        <v>0</v>
      </c>
      <c r="D211" s="4">
        <v>7000</v>
      </c>
      <c r="E211" s="4">
        <f t="shared" si="6"/>
        <v>52139.509999999995</v>
      </c>
    </row>
    <row r="212" spans="1:9" hidden="1" x14ac:dyDescent="0.25">
      <c r="A212" s="5">
        <v>44392</v>
      </c>
      <c r="B212" s="2" t="s">
        <v>2148</v>
      </c>
      <c r="C212" s="4">
        <v>22320</v>
      </c>
      <c r="D212" s="4">
        <v>16200</v>
      </c>
      <c r="E212" s="4">
        <f t="shared" si="6"/>
        <v>58259.509999999995</v>
      </c>
      <c r="F212" t="s">
        <v>2120</v>
      </c>
    </row>
    <row r="213" spans="1:9" hidden="1" x14ac:dyDescent="0.25">
      <c r="A213" s="5">
        <v>44392</v>
      </c>
      <c r="B213" s="2" t="s">
        <v>2123</v>
      </c>
      <c r="C213" s="4">
        <v>20880</v>
      </c>
      <c r="D213" s="4">
        <v>18600</v>
      </c>
      <c r="E213" s="4">
        <f t="shared" si="6"/>
        <v>60539.509999999995</v>
      </c>
    </row>
    <row r="214" spans="1:9" hidden="1" x14ac:dyDescent="0.25">
      <c r="A214" s="42">
        <v>44393</v>
      </c>
      <c r="B214" s="8" t="s">
        <v>2124</v>
      </c>
      <c r="C214" s="43">
        <v>8580</v>
      </c>
      <c r="D214" s="43">
        <v>0</v>
      </c>
      <c r="E214" s="43">
        <f t="shared" si="6"/>
        <v>69119.509999999995</v>
      </c>
    </row>
    <row r="215" spans="1:9" hidden="1" x14ac:dyDescent="0.25">
      <c r="A215" s="42">
        <v>44396</v>
      </c>
      <c r="B215" s="8" t="s">
        <v>2136</v>
      </c>
      <c r="C215" s="43">
        <v>6720</v>
      </c>
      <c r="D215" s="43">
        <v>5000</v>
      </c>
      <c r="E215" s="43">
        <f t="shared" si="6"/>
        <v>70839.509999999995</v>
      </c>
    </row>
    <row r="216" spans="1:9" hidden="1" x14ac:dyDescent="0.25">
      <c r="A216" s="5">
        <v>44399</v>
      </c>
      <c r="B216" s="2" t="s">
        <v>2146</v>
      </c>
      <c r="C216" s="4">
        <v>5860</v>
      </c>
      <c r="D216" s="4">
        <v>0</v>
      </c>
      <c r="E216" s="4">
        <f t="shared" si="6"/>
        <v>76699.509999999995</v>
      </c>
    </row>
    <row r="217" spans="1:9" hidden="1" x14ac:dyDescent="0.25">
      <c r="A217" s="5">
        <v>44400</v>
      </c>
      <c r="B217" s="2" t="s">
        <v>2147</v>
      </c>
      <c r="D217" s="4">
        <v>16050</v>
      </c>
      <c r="E217" s="4">
        <f t="shared" si="6"/>
        <v>60649.509999999995</v>
      </c>
    </row>
    <row r="218" spans="1:9" hidden="1" x14ac:dyDescent="0.25">
      <c r="A218" s="5">
        <v>44400</v>
      </c>
      <c r="B218" s="2" t="s">
        <v>2149</v>
      </c>
      <c r="D218" s="4">
        <v>15000</v>
      </c>
      <c r="E218" s="4">
        <f t="shared" si="6"/>
        <v>45649.509999999995</v>
      </c>
    </row>
    <row r="219" spans="1:9" hidden="1" x14ac:dyDescent="0.25">
      <c r="A219" s="5">
        <v>44405</v>
      </c>
      <c r="B219" s="2" t="s">
        <v>2159</v>
      </c>
      <c r="C219" s="4">
        <v>27120</v>
      </c>
      <c r="E219" s="4">
        <f t="shared" si="6"/>
        <v>72769.509999999995</v>
      </c>
    </row>
    <row r="220" spans="1:9" hidden="1" x14ac:dyDescent="0.25">
      <c r="A220" s="5">
        <v>44410</v>
      </c>
      <c r="B220" s="2" t="s">
        <v>2160</v>
      </c>
      <c r="C220" s="4">
        <v>24800</v>
      </c>
      <c r="E220" s="4">
        <f t="shared" si="6"/>
        <v>97569.51</v>
      </c>
    </row>
    <row r="221" spans="1:9" hidden="1" x14ac:dyDescent="0.25">
      <c r="A221" s="5">
        <v>44411</v>
      </c>
      <c r="B221" s="2" t="s">
        <v>2161</v>
      </c>
      <c r="C221" s="4">
        <v>10980</v>
      </c>
      <c r="E221" s="4">
        <f t="shared" si="6"/>
        <v>108549.51</v>
      </c>
    </row>
    <row r="222" spans="1:9" hidden="1" x14ac:dyDescent="0.25">
      <c r="A222" s="5">
        <v>44411</v>
      </c>
      <c r="B222" s="2" t="s">
        <v>2162</v>
      </c>
      <c r="D222" s="4">
        <v>10000</v>
      </c>
      <c r="E222" s="4">
        <f t="shared" si="6"/>
        <v>98549.51</v>
      </c>
    </row>
    <row r="223" spans="1:9" hidden="1" x14ac:dyDescent="0.25">
      <c r="A223" s="5">
        <v>44411</v>
      </c>
      <c r="B223" s="2" t="s">
        <v>2163</v>
      </c>
      <c r="C223" s="4">
        <v>1540</v>
      </c>
      <c r="E223" s="4">
        <f t="shared" si="6"/>
        <v>100089.51</v>
      </c>
    </row>
    <row r="224" spans="1:9" hidden="1" x14ac:dyDescent="0.25">
      <c r="A224" s="5">
        <v>44403</v>
      </c>
      <c r="B224" s="2" t="s">
        <v>2168</v>
      </c>
      <c r="C224" s="4">
        <v>0</v>
      </c>
      <c r="D224" s="4">
        <v>10000</v>
      </c>
      <c r="E224" s="4">
        <f t="shared" si="6"/>
        <v>90089.51</v>
      </c>
      <c r="G224">
        <v>3</v>
      </c>
      <c r="H224" s="45">
        <v>1540</v>
      </c>
      <c r="I224" s="14">
        <f>+G224*H224</f>
        <v>4620</v>
      </c>
    </row>
    <row r="225" spans="1:9" hidden="1" x14ac:dyDescent="0.25">
      <c r="A225" s="5">
        <v>44397</v>
      </c>
      <c r="B225" s="2" t="s">
        <v>2169</v>
      </c>
      <c r="C225" s="4">
        <v>0</v>
      </c>
      <c r="D225" s="4">
        <v>440</v>
      </c>
      <c r="E225" s="4">
        <f t="shared" si="6"/>
        <v>89649.51</v>
      </c>
      <c r="G225">
        <v>2</v>
      </c>
      <c r="H225" s="45">
        <v>1540</v>
      </c>
      <c r="I225" s="14">
        <f>+G225*H225</f>
        <v>3080</v>
      </c>
    </row>
    <row r="226" spans="1:9" hidden="1" x14ac:dyDescent="0.25">
      <c r="A226" s="5">
        <v>44407</v>
      </c>
      <c r="B226" s="2" t="s">
        <v>2170</v>
      </c>
      <c r="C226" s="4">
        <v>1640</v>
      </c>
      <c r="D226" s="4">
        <v>20000</v>
      </c>
      <c r="E226" s="4">
        <f t="shared" si="6"/>
        <v>71289.509999999995</v>
      </c>
      <c r="G226">
        <v>13</v>
      </c>
      <c r="H226" s="45">
        <v>1240</v>
      </c>
      <c r="I226" s="14">
        <f>+G226*H226</f>
        <v>16120</v>
      </c>
    </row>
    <row r="227" spans="1:9" hidden="1" x14ac:dyDescent="0.25">
      <c r="A227" s="5">
        <v>44414</v>
      </c>
      <c r="B227" s="2" t="s">
        <v>2171</v>
      </c>
      <c r="C227" s="4">
        <v>16790</v>
      </c>
      <c r="D227" s="4">
        <v>0</v>
      </c>
      <c r="E227" s="4">
        <f t="shared" si="6"/>
        <v>88079.51</v>
      </c>
      <c r="G227">
        <v>1</v>
      </c>
      <c r="H227" s="45">
        <v>1240</v>
      </c>
      <c r="I227" s="14">
        <f>+G227*H227</f>
        <v>1240</v>
      </c>
    </row>
    <row r="228" spans="1:9" hidden="1" x14ac:dyDescent="0.25">
      <c r="A228" s="5">
        <v>44414</v>
      </c>
      <c r="B228" s="2" t="s">
        <v>2173</v>
      </c>
      <c r="C228" s="4">
        <v>0</v>
      </c>
      <c r="D228" s="4">
        <v>8000</v>
      </c>
      <c r="E228" s="4">
        <f t="shared" si="6"/>
        <v>80079.509999999995</v>
      </c>
      <c r="G228">
        <v>5</v>
      </c>
      <c r="H228" s="45">
        <v>1150</v>
      </c>
      <c r="I228" s="14">
        <f>+G228*H228</f>
        <v>5750</v>
      </c>
    </row>
    <row r="229" spans="1:9" hidden="1" x14ac:dyDescent="0.25">
      <c r="A229" s="5">
        <v>44414</v>
      </c>
      <c r="B229" s="2" t="s">
        <v>2174</v>
      </c>
      <c r="C229" s="4">
        <v>0</v>
      </c>
      <c r="D229" s="4">
        <v>30810</v>
      </c>
      <c r="E229" s="4">
        <f t="shared" si="6"/>
        <v>49269.509999999995</v>
      </c>
      <c r="I229" s="14">
        <f>+SUM(I224:I228)</f>
        <v>30810</v>
      </c>
    </row>
    <row r="230" spans="1:9" hidden="1" x14ac:dyDescent="0.25">
      <c r="A230" s="5">
        <v>44419</v>
      </c>
      <c r="B230" s="2" t="s">
        <v>2217</v>
      </c>
      <c r="C230" s="4">
        <v>18900</v>
      </c>
      <c r="D230" s="4">
        <v>16000</v>
      </c>
      <c r="E230" s="4">
        <f t="shared" si="6"/>
        <v>52169.509999999995</v>
      </c>
    </row>
    <row r="231" spans="1:9" hidden="1" x14ac:dyDescent="0.25">
      <c r="A231" s="5">
        <v>44421</v>
      </c>
      <c r="B231" s="2" t="s">
        <v>2219</v>
      </c>
      <c r="C231" s="4">
        <v>15160</v>
      </c>
      <c r="D231" s="4">
        <v>4660</v>
      </c>
      <c r="E231" s="4">
        <f t="shared" si="6"/>
        <v>62669.509999999995</v>
      </c>
    </row>
    <row r="232" spans="1:9" hidden="1" x14ac:dyDescent="0.25">
      <c r="A232" s="5">
        <v>44431</v>
      </c>
      <c r="B232" s="2" t="s">
        <v>2252</v>
      </c>
      <c r="C232" s="4">
        <v>0</v>
      </c>
      <c r="D232" s="4">
        <v>14580</v>
      </c>
      <c r="E232" s="4">
        <f t="shared" si="6"/>
        <v>48089.509999999995</v>
      </c>
    </row>
    <row r="233" spans="1:9" hidden="1" x14ac:dyDescent="0.25">
      <c r="A233" s="5">
        <v>44431</v>
      </c>
      <c r="B233" s="2" t="s">
        <v>2251</v>
      </c>
      <c r="C233" s="4">
        <v>0</v>
      </c>
      <c r="D233" s="95">
        <v>43070</v>
      </c>
      <c r="E233" s="4">
        <f t="shared" si="6"/>
        <v>5019.5099999999948</v>
      </c>
    </row>
    <row r="234" spans="1:9" hidden="1" x14ac:dyDescent="0.25">
      <c r="A234" s="5">
        <v>44431</v>
      </c>
      <c r="B234" s="2" t="s">
        <v>1886</v>
      </c>
      <c r="C234" s="4">
        <v>0</v>
      </c>
      <c r="D234" s="4">
        <v>5019.51</v>
      </c>
      <c r="E234" s="4">
        <f t="shared" si="6"/>
        <v>0</v>
      </c>
    </row>
    <row r="235" spans="1:9" hidden="1" x14ac:dyDescent="0.25">
      <c r="A235" s="5">
        <v>44431</v>
      </c>
      <c r="B235" s="2" t="s">
        <v>2254</v>
      </c>
      <c r="C235" s="4">
        <v>52630</v>
      </c>
      <c r="D235" s="4">
        <v>0</v>
      </c>
      <c r="E235" s="4">
        <f t="shared" si="6"/>
        <v>52630</v>
      </c>
    </row>
    <row r="236" spans="1:9" hidden="1" x14ac:dyDescent="0.25">
      <c r="A236" s="5">
        <v>44431</v>
      </c>
      <c r="B236" s="2" t="s">
        <v>2255</v>
      </c>
      <c r="C236" s="4">
        <v>0</v>
      </c>
      <c r="D236" s="4">
        <v>2200</v>
      </c>
      <c r="E236" s="4">
        <f t="shared" si="6"/>
        <v>50430</v>
      </c>
    </row>
    <row r="237" spans="1:9" hidden="1" x14ac:dyDescent="0.25">
      <c r="A237" s="5">
        <v>44432</v>
      </c>
      <c r="B237" s="2" t="s">
        <v>2258</v>
      </c>
      <c r="C237" s="4">
        <v>7910</v>
      </c>
      <c r="D237" s="4">
        <v>12600</v>
      </c>
      <c r="E237" s="4">
        <f t="shared" si="6"/>
        <v>45740</v>
      </c>
    </row>
    <row r="238" spans="1:9" hidden="1" x14ac:dyDescent="0.25">
      <c r="A238" s="5">
        <v>44432</v>
      </c>
      <c r="B238" s="2" t="s">
        <v>2259</v>
      </c>
      <c r="C238" s="4">
        <v>0</v>
      </c>
      <c r="D238" s="4">
        <v>18000</v>
      </c>
      <c r="E238" s="4">
        <f t="shared" si="6"/>
        <v>27740</v>
      </c>
    </row>
    <row r="239" spans="1:9" hidden="1" x14ac:dyDescent="0.25">
      <c r="A239" s="5">
        <v>44432</v>
      </c>
      <c r="B239" s="2" t="s">
        <v>2272</v>
      </c>
      <c r="C239" s="4">
        <f>34040+8800</f>
        <v>42840</v>
      </c>
      <c r="D239" s="4">
        <v>26770</v>
      </c>
      <c r="E239" s="4">
        <f t="shared" si="6"/>
        <v>43810</v>
      </c>
      <c r="F239" s="14"/>
    </row>
    <row r="240" spans="1:9" hidden="1" x14ac:dyDescent="0.25">
      <c r="A240" s="5">
        <v>44433</v>
      </c>
      <c r="B240" s="2" t="s">
        <v>2273</v>
      </c>
      <c r="C240" s="4">
        <v>18390</v>
      </c>
      <c r="D240" s="4">
        <v>0</v>
      </c>
      <c r="E240" s="4">
        <f t="shared" si="6"/>
        <v>62200</v>
      </c>
    </row>
    <row r="241" spans="1:10" hidden="1" x14ac:dyDescent="0.25">
      <c r="A241" s="5">
        <v>44439</v>
      </c>
      <c r="B241" s="2" t="s">
        <v>2288</v>
      </c>
      <c r="C241" s="4">
        <v>0</v>
      </c>
      <c r="D241" s="4">
        <v>10000</v>
      </c>
      <c r="E241" s="4">
        <f t="shared" si="6"/>
        <v>52200</v>
      </c>
      <c r="H241">
        <v>1</v>
      </c>
      <c r="I241">
        <v>1320</v>
      </c>
      <c r="J241">
        <f>+H241*I241</f>
        <v>1320</v>
      </c>
    </row>
    <row r="242" spans="1:10" hidden="1" x14ac:dyDescent="0.25">
      <c r="A242" s="5">
        <v>44439</v>
      </c>
      <c r="B242" s="2" t="s">
        <v>2287</v>
      </c>
      <c r="C242" s="4">
        <v>0</v>
      </c>
      <c r="D242" s="4">
        <v>22950</v>
      </c>
      <c r="E242" s="4">
        <f t="shared" si="6"/>
        <v>29250</v>
      </c>
      <c r="H242">
        <v>1</v>
      </c>
      <c r="I242">
        <v>1290</v>
      </c>
      <c r="J242">
        <f t="shared" ref="J242:J244" si="7">+H242*I242</f>
        <v>1290</v>
      </c>
    </row>
    <row r="243" spans="1:10" hidden="1" x14ac:dyDescent="0.25">
      <c r="A243" s="5">
        <v>44445</v>
      </c>
      <c r="B243" s="2" t="s">
        <v>2305</v>
      </c>
      <c r="C243" s="4">
        <v>0</v>
      </c>
      <c r="D243" s="4">
        <v>3740</v>
      </c>
      <c r="E243" s="4">
        <f t="shared" si="6"/>
        <v>25510</v>
      </c>
      <c r="H243">
        <v>1</v>
      </c>
      <c r="I243">
        <v>1450</v>
      </c>
      <c r="J243">
        <f t="shared" si="7"/>
        <v>1450</v>
      </c>
    </row>
    <row r="244" spans="1:10" hidden="1" x14ac:dyDescent="0.25">
      <c r="A244" s="5">
        <v>44446</v>
      </c>
      <c r="B244" s="2" t="s">
        <v>2314</v>
      </c>
      <c r="C244" s="4">
        <v>5900</v>
      </c>
      <c r="D244" s="4">
        <v>0</v>
      </c>
      <c r="E244" s="4">
        <f t="shared" si="6"/>
        <v>31410</v>
      </c>
      <c r="H244">
        <v>8</v>
      </c>
      <c r="I244">
        <v>1290</v>
      </c>
      <c r="J244">
        <f t="shared" si="7"/>
        <v>10320</v>
      </c>
    </row>
    <row r="245" spans="1:10" hidden="1" x14ac:dyDescent="0.25">
      <c r="A245" s="5">
        <v>44453</v>
      </c>
      <c r="B245" s="2" t="s">
        <v>2322</v>
      </c>
      <c r="C245" s="4">
        <v>0</v>
      </c>
      <c r="D245" s="4">
        <v>12520</v>
      </c>
      <c r="E245" s="4">
        <f t="shared" si="6"/>
        <v>18890</v>
      </c>
      <c r="J245">
        <f>+SUM(J241:J244)</f>
        <v>14380</v>
      </c>
    </row>
    <row r="246" spans="1:10" hidden="1" x14ac:dyDescent="0.25">
      <c r="A246" s="5">
        <v>44459</v>
      </c>
      <c r="B246" s="2" t="s">
        <v>2330</v>
      </c>
      <c r="C246" s="4">
        <v>10800</v>
      </c>
      <c r="D246" s="4">
        <v>0</v>
      </c>
      <c r="E246" s="4">
        <f t="shared" si="6"/>
        <v>29690</v>
      </c>
      <c r="J246">
        <f>+J245-18120</f>
        <v>-3740</v>
      </c>
    </row>
    <row r="247" spans="1:10" hidden="1" x14ac:dyDescent="0.25">
      <c r="A247" s="5">
        <v>44460</v>
      </c>
      <c r="B247" s="2" t="s">
        <v>2337</v>
      </c>
      <c r="C247" s="4">
        <v>6450</v>
      </c>
      <c r="D247" s="4">
        <v>0</v>
      </c>
      <c r="E247" s="4">
        <f t="shared" si="6"/>
        <v>36140</v>
      </c>
    </row>
    <row r="248" spans="1:10" hidden="1" x14ac:dyDescent="0.25">
      <c r="A248" s="5">
        <v>44461</v>
      </c>
      <c r="B248" s="2" t="s">
        <v>2338</v>
      </c>
      <c r="C248" s="4">
        <v>0</v>
      </c>
      <c r="D248" s="4">
        <v>6000</v>
      </c>
      <c r="E248" s="4">
        <f t="shared" si="6"/>
        <v>30140</v>
      </c>
    </row>
    <row r="249" spans="1:10" hidden="1" x14ac:dyDescent="0.25">
      <c r="A249" s="5">
        <v>44462</v>
      </c>
      <c r="B249" s="2" t="s">
        <v>2340</v>
      </c>
      <c r="C249" s="4">
        <v>5220</v>
      </c>
      <c r="D249" s="4">
        <v>3000</v>
      </c>
      <c r="E249" s="4">
        <f t="shared" si="6"/>
        <v>32360</v>
      </c>
    </row>
    <row r="250" spans="1:10" hidden="1" x14ac:dyDescent="0.25">
      <c r="A250" s="5">
        <v>44467</v>
      </c>
      <c r="B250" s="2" t="s">
        <v>2368</v>
      </c>
      <c r="C250" s="4">
        <v>1620</v>
      </c>
      <c r="D250" s="4">
        <v>0</v>
      </c>
      <c r="E250" s="4">
        <f t="shared" si="6"/>
        <v>33980</v>
      </c>
    </row>
    <row r="251" spans="1:10" hidden="1" x14ac:dyDescent="0.25">
      <c r="A251" s="5">
        <v>44477</v>
      </c>
      <c r="B251" s="2" t="s">
        <v>2403</v>
      </c>
      <c r="C251" s="4">
        <v>0</v>
      </c>
      <c r="D251" s="4">
        <v>5140</v>
      </c>
      <c r="E251" s="4">
        <f t="shared" si="6"/>
        <v>28840</v>
      </c>
    </row>
    <row r="252" spans="1:10" hidden="1" x14ac:dyDescent="0.25">
      <c r="A252" s="5">
        <v>44477</v>
      </c>
      <c r="B252" s="2" t="s">
        <v>1886</v>
      </c>
      <c r="C252" s="4">
        <v>0</v>
      </c>
      <c r="D252" s="4">
        <v>18840</v>
      </c>
      <c r="E252" s="4">
        <f t="shared" si="6"/>
        <v>10000</v>
      </c>
    </row>
    <row r="253" spans="1:10" hidden="1" x14ac:dyDescent="0.25">
      <c r="A253" s="5">
        <v>44479</v>
      </c>
      <c r="B253" s="2" t="s">
        <v>2406</v>
      </c>
      <c r="C253" s="4">
        <v>0</v>
      </c>
      <c r="D253" s="4">
        <f>366*2</f>
        <v>732</v>
      </c>
      <c r="E253" s="4">
        <f t="shared" si="6"/>
        <v>9268</v>
      </c>
    </row>
    <row r="254" spans="1:10" x14ac:dyDescent="0.25">
      <c r="A254" s="5">
        <v>44480</v>
      </c>
      <c r="B254" s="2" t="s">
        <v>1886</v>
      </c>
      <c r="C254" s="4">
        <v>0</v>
      </c>
      <c r="D254" s="4">
        <v>9268</v>
      </c>
      <c r="E254" s="4">
        <f t="shared" si="6"/>
        <v>0</v>
      </c>
    </row>
    <row r="255" spans="1:10" x14ac:dyDescent="0.25">
      <c r="A255" s="5">
        <v>44482</v>
      </c>
      <c r="B255" s="2" t="s">
        <v>2415</v>
      </c>
      <c r="C255" s="4">
        <v>1310</v>
      </c>
      <c r="D255" s="4">
        <v>0</v>
      </c>
      <c r="E255" s="4">
        <f t="shared" si="6"/>
        <v>1310</v>
      </c>
    </row>
    <row r="256" spans="1:10" x14ac:dyDescent="0.25">
      <c r="A256" s="5">
        <v>44487</v>
      </c>
      <c r="B256" s="2" t="s">
        <v>2422</v>
      </c>
      <c r="C256" s="4">
        <v>13380</v>
      </c>
      <c r="D256" s="4">
        <v>0</v>
      </c>
      <c r="E256" s="4">
        <f t="shared" si="6"/>
        <v>14690</v>
      </c>
    </row>
    <row r="257" spans="1:5" x14ac:dyDescent="0.25">
      <c r="A257" s="5">
        <v>44490</v>
      </c>
      <c r="B257" s="2" t="s">
        <v>2427</v>
      </c>
      <c r="C257" s="4">
        <v>0</v>
      </c>
      <c r="D257" s="4">
        <v>10690</v>
      </c>
      <c r="E257" s="4">
        <f t="shared" si="6"/>
        <v>4000</v>
      </c>
    </row>
    <row r="258" spans="1:5" x14ac:dyDescent="0.25">
      <c r="A258" s="5">
        <v>44490</v>
      </c>
      <c r="B258" s="2" t="s">
        <v>2426</v>
      </c>
      <c r="C258" s="4">
        <v>0</v>
      </c>
      <c r="D258" s="4">
        <v>2000</v>
      </c>
      <c r="E258" s="4">
        <f t="shared" si="6"/>
        <v>2000</v>
      </c>
    </row>
    <row r="259" spans="1:5" x14ac:dyDescent="0.25">
      <c r="E259" s="4">
        <f t="shared" si="6"/>
        <v>2000</v>
      </c>
    </row>
    <row r="260" spans="1:5" x14ac:dyDescent="0.25">
      <c r="E260" s="4">
        <f t="shared" si="6"/>
        <v>2000</v>
      </c>
    </row>
    <row r="261" spans="1:5" x14ac:dyDescent="0.25">
      <c r="E261" s="4">
        <f t="shared" ref="E261:E324" si="8">E260+C261-D261</f>
        <v>2000</v>
      </c>
    </row>
    <row r="262" spans="1:5" x14ac:dyDescent="0.25">
      <c r="E262" s="4">
        <f t="shared" si="8"/>
        <v>2000</v>
      </c>
    </row>
    <row r="263" spans="1:5" x14ac:dyDescent="0.25">
      <c r="E263" s="4">
        <f t="shared" si="8"/>
        <v>2000</v>
      </c>
    </row>
    <row r="264" spans="1:5" x14ac:dyDescent="0.25">
      <c r="E264" s="4">
        <f t="shared" si="8"/>
        <v>2000</v>
      </c>
    </row>
    <row r="265" spans="1:5" x14ac:dyDescent="0.25">
      <c r="E265" s="4">
        <f t="shared" si="8"/>
        <v>2000</v>
      </c>
    </row>
    <row r="266" spans="1:5" x14ac:dyDescent="0.25">
      <c r="E266" s="4">
        <f t="shared" si="8"/>
        <v>2000</v>
      </c>
    </row>
    <row r="267" spans="1:5" x14ac:dyDescent="0.25">
      <c r="E267" s="4">
        <f t="shared" si="8"/>
        <v>2000</v>
      </c>
    </row>
    <row r="268" spans="1:5" x14ac:dyDescent="0.25">
      <c r="E268" s="4">
        <f t="shared" si="8"/>
        <v>2000</v>
      </c>
    </row>
    <row r="269" spans="1:5" x14ac:dyDescent="0.25">
      <c r="E269" s="4">
        <f t="shared" si="8"/>
        <v>2000</v>
      </c>
    </row>
    <row r="270" spans="1:5" x14ac:dyDescent="0.25">
      <c r="E270" s="4">
        <f t="shared" si="8"/>
        <v>2000</v>
      </c>
    </row>
    <row r="271" spans="1:5" x14ac:dyDescent="0.25">
      <c r="E271" s="4">
        <f t="shared" si="8"/>
        <v>2000</v>
      </c>
    </row>
    <row r="272" spans="1:5" x14ac:dyDescent="0.25">
      <c r="E272" s="4">
        <f t="shared" si="8"/>
        <v>2000</v>
      </c>
    </row>
    <row r="273" spans="5:5" x14ac:dyDescent="0.25">
      <c r="E273" s="4">
        <f t="shared" si="8"/>
        <v>2000</v>
      </c>
    </row>
    <row r="274" spans="5:5" x14ac:dyDescent="0.25">
      <c r="E274" s="4">
        <f t="shared" si="8"/>
        <v>2000</v>
      </c>
    </row>
    <row r="275" spans="5:5" x14ac:dyDescent="0.25">
      <c r="E275" s="4">
        <f t="shared" si="8"/>
        <v>2000</v>
      </c>
    </row>
    <row r="276" spans="5:5" x14ac:dyDescent="0.25">
      <c r="E276" s="4">
        <f t="shared" si="8"/>
        <v>2000</v>
      </c>
    </row>
    <row r="277" spans="5:5" x14ac:dyDescent="0.25">
      <c r="E277" s="4">
        <f t="shared" si="8"/>
        <v>2000</v>
      </c>
    </row>
    <row r="278" spans="5:5" x14ac:dyDescent="0.25">
      <c r="E278" s="4">
        <f t="shared" si="8"/>
        <v>2000</v>
      </c>
    </row>
    <row r="279" spans="5:5" x14ac:dyDescent="0.25">
      <c r="E279" s="4">
        <f t="shared" si="8"/>
        <v>2000</v>
      </c>
    </row>
    <row r="280" spans="5:5" x14ac:dyDescent="0.25">
      <c r="E280" s="4">
        <f t="shared" si="8"/>
        <v>2000</v>
      </c>
    </row>
    <row r="281" spans="5:5" x14ac:dyDescent="0.25">
      <c r="E281" s="4">
        <f t="shared" si="8"/>
        <v>2000</v>
      </c>
    </row>
    <row r="282" spans="5:5" x14ac:dyDescent="0.25">
      <c r="E282" s="4">
        <f t="shared" si="8"/>
        <v>2000</v>
      </c>
    </row>
    <row r="283" spans="5:5" x14ac:dyDescent="0.25">
      <c r="E283" s="4">
        <f t="shared" si="8"/>
        <v>2000</v>
      </c>
    </row>
    <row r="284" spans="5:5" x14ac:dyDescent="0.25">
      <c r="E284" s="4">
        <f t="shared" si="8"/>
        <v>2000</v>
      </c>
    </row>
    <row r="285" spans="5:5" x14ac:dyDescent="0.25">
      <c r="E285" s="4">
        <f t="shared" si="8"/>
        <v>2000</v>
      </c>
    </row>
    <row r="286" spans="5:5" x14ac:dyDescent="0.25">
      <c r="E286" s="4">
        <f t="shared" si="8"/>
        <v>2000</v>
      </c>
    </row>
    <row r="287" spans="5:5" x14ac:dyDescent="0.25">
      <c r="E287" s="4">
        <f t="shared" si="8"/>
        <v>2000</v>
      </c>
    </row>
    <row r="288" spans="5:5" x14ac:dyDescent="0.25">
      <c r="E288" s="4">
        <f t="shared" si="8"/>
        <v>2000</v>
      </c>
    </row>
    <row r="289" spans="5:5" x14ac:dyDescent="0.25">
      <c r="E289" s="4">
        <f t="shared" si="8"/>
        <v>2000</v>
      </c>
    </row>
    <row r="290" spans="5:5" x14ac:dyDescent="0.25">
      <c r="E290" s="4">
        <f t="shared" si="8"/>
        <v>2000</v>
      </c>
    </row>
    <row r="291" spans="5:5" x14ac:dyDescent="0.25">
      <c r="E291" s="4">
        <f t="shared" si="8"/>
        <v>2000</v>
      </c>
    </row>
    <row r="292" spans="5:5" x14ac:dyDescent="0.25">
      <c r="E292" s="4">
        <f t="shared" si="8"/>
        <v>2000</v>
      </c>
    </row>
    <row r="293" spans="5:5" x14ac:dyDescent="0.25">
      <c r="E293" s="4">
        <f t="shared" si="8"/>
        <v>2000</v>
      </c>
    </row>
    <row r="294" spans="5:5" x14ac:dyDescent="0.25">
      <c r="E294" s="4">
        <f t="shared" si="8"/>
        <v>2000</v>
      </c>
    </row>
    <row r="295" spans="5:5" x14ac:dyDescent="0.25">
      <c r="E295" s="4">
        <f t="shared" si="8"/>
        <v>2000</v>
      </c>
    </row>
    <row r="296" spans="5:5" x14ac:dyDescent="0.25">
      <c r="E296" s="4">
        <f t="shared" si="8"/>
        <v>2000</v>
      </c>
    </row>
    <row r="297" spans="5:5" x14ac:dyDescent="0.25">
      <c r="E297" s="4">
        <f t="shared" si="8"/>
        <v>2000</v>
      </c>
    </row>
    <row r="298" spans="5:5" x14ac:dyDescent="0.25">
      <c r="E298" s="4">
        <f t="shared" si="8"/>
        <v>2000</v>
      </c>
    </row>
    <row r="299" spans="5:5" x14ac:dyDescent="0.25">
      <c r="E299" s="4">
        <f t="shared" si="8"/>
        <v>2000</v>
      </c>
    </row>
    <row r="300" spans="5:5" x14ac:dyDescent="0.25">
      <c r="E300" s="4">
        <f t="shared" si="8"/>
        <v>2000</v>
      </c>
    </row>
    <row r="301" spans="5:5" x14ac:dyDescent="0.25">
      <c r="E301" s="4">
        <f t="shared" si="8"/>
        <v>2000</v>
      </c>
    </row>
    <row r="302" spans="5:5" x14ac:dyDescent="0.25">
      <c r="E302" s="4">
        <f t="shared" si="8"/>
        <v>2000</v>
      </c>
    </row>
    <row r="303" spans="5:5" x14ac:dyDescent="0.25">
      <c r="E303" s="4">
        <f t="shared" si="8"/>
        <v>2000</v>
      </c>
    </row>
    <row r="304" spans="5:5" x14ac:dyDescent="0.25">
      <c r="E304" s="4">
        <f t="shared" si="8"/>
        <v>2000</v>
      </c>
    </row>
    <row r="305" spans="5:5" x14ac:dyDescent="0.25">
      <c r="E305" s="4">
        <f t="shared" si="8"/>
        <v>2000</v>
      </c>
    </row>
    <row r="306" spans="5:5" x14ac:dyDescent="0.25">
      <c r="E306" s="4">
        <f t="shared" si="8"/>
        <v>2000</v>
      </c>
    </row>
    <row r="307" spans="5:5" x14ac:dyDescent="0.25">
      <c r="E307" s="4">
        <f t="shared" si="8"/>
        <v>2000</v>
      </c>
    </row>
    <row r="308" spans="5:5" x14ac:dyDescent="0.25">
      <c r="E308" s="4">
        <f t="shared" si="8"/>
        <v>2000</v>
      </c>
    </row>
    <row r="309" spans="5:5" x14ac:dyDescent="0.25">
      <c r="E309" s="4">
        <f t="shared" si="8"/>
        <v>2000</v>
      </c>
    </row>
    <row r="310" spans="5:5" x14ac:dyDescent="0.25">
      <c r="E310" s="4">
        <f t="shared" si="8"/>
        <v>2000</v>
      </c>
    </row>
    <row r="311" spans="5:5" x14ac:dyDescent="0.25">
      <c r="E311" s="4">
        <f t="shared" si="8"/>
        <v>2000</v>
      </c>
    </row>
    <row r="312" spans="5:5" x14ac:dyDescent="0.25">
      <c r="E312" s="4">
        <f t="shared" si="8"/>
        <v>2000</v>
      </c>
    </row>
    <row r="313" spans="5:5" x14ac:dyDescent="0.25">
      <c r="E313" s="4">
        <f t="shared" si="8"/>
        <v>2000</v>
      </c>
    </row>
    <row r="314" spans="5:5" x14ac:dyDescent="0.25">
      <c r="E314" s="4">
        <f t="shared" si="8"/>
        <v>2000</v>
      </c>
    </row>
    <row r="315" spans="5:5" x14ac:dyDescent="0.25">
      <c r="E315" s="4">
        <f t="shared" si="8"/>
        <v>2000</v>
      </c>
    </row>
    <row r="316" spans="5:5" x14ac:dyDescent="0.25">
      <c r="E316" s="4">
        <f t="shared" si="8"/>
        <v>2000</v>
      </c>
    </row>
    <row r="317" spans="5:5" x14ac:dyDescent="0.25">
      <c r="E317" s="4">
        <f t="shared" si="8"/>
        <v>2000</v>
      </c>
    </row>
    <row r="318" spans="5:5" x14ac:dyDescent="0.25">
      <c r="E318" s="4">
        <f t="shared" si="8"/>
        <v>2000</v>
      </c>
    </row>
    <row r="319" spans="5:5" x14ac:dyDescent="0.25">
      <c r="E319" s="4">
        <f t="shared" si="8"/>
        <v>2000</v>
      </c>
    </row>
    <row r="320" spans="5:5" x14ac:dyDescent="0.25">
      <c r="E320" s="4">
        <f t="shared" si="8"/>
        <v>2000</v>
      </c>
    </row>
    <row r="321" spans="5:5" x14ac:dyDescent="0.25">
      <c r="E321" s="4">
        <f t="shared" si="8"/>
        <v>2000</v>
      </c>
    </row>
    <row r="322" spans="5:5" x14ac:dyDescent="0.25">
      <c r="E322" s="4">
        <f t="shared" si="8"/>
        <v>2000</v>
      </c>
    </row>
    <row r="323" spans="5:5" x14ac:dyDescent="0.25">
      <c r="E323" s="4">
        <f t="shared" si="8"/>
        <v>2000</v>
      </c>
    </row>
    <row r="324" spans="5:5" x14ac:dyDescent="0.25">
      <c r="E324" s="4">
        <f t="shared" si="8"/>
        <v>2000</v>
      </c>
    </row>
    <row r="325" spans="5:5" x14ac:dyDescent="0.25">
      <c r="E325" s="4">
        <f t="shared" ref="E325:E388" si="9">E324+C325-D325</f>
        <v>2000</v>
      </c>
    </row>
    <row r="326" spans="5:5" x14ac:dyDescent="0.25">
      <c r="E326" s="4">
        <f t="shared" si="9"/>
        <v>2000</v>
      </c>
    </row>
    <row r="327" spans="5:5" x14ac:dyDescent="0.25">
      <c r="E327" s="4">
        <f t="shared" si="9"/>
        <v>2000</v>
      </c>
    </row>
    <row r="328" spans="5:5" x14ac:dyDescent="0.25">
      <c r="E328" s="4">
        <f t="shared" si="9"/>
        <v>2000</v>
      </c>
    </row>
    <row r="329" spans="5:5" x14ac:dyDescent="0.25">
      <c r="E329" s="4">
        <f t="shared" si="9"/>
        <v>2000</v>
      </c>
    </row>
    <row r="330" spans="5:5" x14ac:dyDescent="0.25">
      <c r="E330" s="4">
        <f t="shared" si="9"/>
        <v>2000</v>
      </c>
    </row>
    <row r="331" spans="5:5" x14ac:dyDescent="0.25">
      <c r="E331" s="4">
        <f t="shared" si="9"/>
        <v>2000</v>
      </c>
    </row>
    <row r="332" spans="5:5" x14ac:dyDescent="0.25">
      <c r="E332" s="4">
        <f t="shared" si="9"/>
        <v>2000</v>
      </c>
    </row>
    <row r="333" spans="5:5" x14ac:dyDescent="0.25">
      <c r="E333" s="4">
        <f t="shared" si="9"/>
        <v>2000</v>
      </c>
    </row>
    <row r="334" spans="5:5" x14ac:dyDescent="0.25">
      <c r="E334" s="4">
        <f t="shared" si="9"/>
        <v>2000</v>
      </c>
    </row>
    <row r="335" spans="5:5" x14ac:dyDescent="0.25">
      <c r="E335" s="4">
        <f t="shared" si="9"/>
        <v>2000</v>
      </c>
    </row>
    <row r="336" spans="5:5" x14ac:dyDescent="0.25">
      <c r="E336" s="4">
        <f t="shared" si="9"/>
        <v>2000</v>
      </c>
    </row>
    <row r="337" spans="5:5" x14ac:dyDescent="0.25">
      <c r="E337" s="4">
        <f t="shared" si="9"/>
        <v>2000</v>
      </c>
    </row>
    <row r="338" spans="5:5" x14ac:dyDescent="0.25">
      <c r="E338" s="4">
        <f t="shared" si="9"/>
        <v>2000</v>
      </c>
    </row>
    <row r="339" spans="5:5" x14ac:dyDescent="0.25">
      <c r="E339" s="4">
        <f t="shared" si="9"/>
        <v>2000</v>
      </c>
    </row>
    <row r="340" spans="5:5" x14ac:dyDescent="0.25">
      <c r="E340" s="4">
        <f t="shared" si="9"/>
        <v>2000</v>
      </c>
    </row>
    <row r="341" spans="5:5" x14ac:dyDescent="0.25">
      <c r="E341" s="4">
        <f t="shared" si="9"/>
        <v>2000</v>
      </c>
    </row>
    <row r="342" spans="5:5" x14ac:dyDescent="0.25">
      <c r="E342" s="4">
        <f t="shared" si="9"/>
        <v>2000</v>
      </c>
    </row>
    <row r="343" spans="5:5" x14ac:dyDescent="0.25">
      <c r="E343" s="4">
        <f t="shared" si="9"/>
        <v>2000</v>
      </c>
    </row>
    <row r="344" spans="5:5" x14ac:dyDescent="0.25">
      <c r="E344" s="4">
        <f t="shared" si="9"/>
        <v>2000</v>
      </c>
    </row>
    <row r="345" spans="5:5" x14ac:dyDescent="0.25">
      <c r="E345" s="4">
        <f t="shared" si="9"/>
        <v>2000</v>
      </c>
    </row>
    <row r="346" spans="5:5" x14ac:dyDescent="0.25">
      <c r="E346" s="4">
        <f t="shared" si="9"/>
        <v>2000</v>
      </c>
    </row>
    <row r="347" spans="5:5" x14ac:dyDescent="0.25">
      <c r="E347" s="4">
        <f t="shared" si="9"/>
        <v>2000</v>
      </c>
    </row>
    <row r="348" spans="5:5" x14ac:dyDescent="0.25">
      <c r="E348" s="4">
        <f t="shared" si="9"/>
        <v>2000</v>
      </c>
    </row>
    <row r="349" spans="5:5" x14ac:dyDescent="0.25">
      <c r="E349" s="4">
        <f t="shared" si="9"/>
        <v>2000</v>
      </c>
    </row>
    <row r="350" spans="5:5" x14ac:dyDescent="0.25">
      <c r="E350" s="4">
        <f t="shared" si="9"/>
        <v>2000</v>
      </c>
    </row>
    <row r="351" spans="5:5" x14ac:dyDescent="0.25">
      <c r="E351" s="4">
        <f t="shared" si="9"/>
        <v>2000</v>
      </c>
    </row>
    <row r="352" spans="5:5" x14ac:dyDescent="0.25">
      <c r="E352" s="4">
        <f t="shared" si="9"/>
        <v>2000</v>
      </c>
    </row>
    <row r="353" spans="5:5" x14ac:dyDescent="0.25">
      <c r="E353" s="4">
        <f t="shared" si="9"/>
        <v>2000</v>
      </c>
    </row>
    <row r="354" spans="5:5" x14ac:dyDescent="0.25">
      <c r="E354" s="4">
        <f t="shared" si="9"/>
        <v>2000</v>
      </c>
    </row>
    <row r="355" spans="5:5" x14ac:dyDescent="0.25">
      <c r="E355" s="4">
        <f t="shared" si="9"/>
        <v>2000</v>
      </c>
    </row>
    <row r="356" spans="5:5" x14ac:dyDescent="0.25">
      <c r="E356" s="4">
        <f t="shared" si="9"/>
        <v>2000</v>
      </c>
    </row>
    <row r="357" spans="5:5" x14ac:dyDescent="0.25">
      <c r="E357" s="4">
        <f t="shared" si="9"/>
        <v>2000</v>
      </c>
    </row>
    <row r="358" spans="5:5" x14ac:dyDescent="0.25">
      <c r="E358" s="4">
        <f t="shared" si="9"/>
        <v>2000</v>
      </c>
    </row>
    <row r="359" spans="5:5" x14ac:dyDescent="0.25">
      <c r="E359" s="4">
        <f t="shared" si="9"/>
        <v>2000</v>
      </c>
    </row>
    <row r="360" spans="5:5" x14ac:dyDescent="0.25">
      <c r="E360" s="4">
        <f t="shared" si="9"/>
        <v>2000</v>
      </c>
    </row>
    <row r="361" spans="5:5" x14ac:dyDescent="0.25">
      <c r="E361" s="4">
        <f t="shared" si="9"/>
        <v>2000</v>
      </c>
    </row>
    <row r="362" spans="5:5" x14ac:dyDescent="0.25">
      <c r="E362" s="4">
        <f t="shared" si="9"/>
        <v>2000</v>
      </c>
    </row>
    <row r="363" spans="5:5" x14ac:dyDescent="0.25">
      <c r="E363" s="4">
        <f t="shared" si="9"/>
        <v>2000</v>
      </c>
    </row>
    <row r="364" spans="5:5" x14ac:dyDescent="0.25">
      <c r="E364" s="4">
        <f t="shared" si="9"/>
        <v>2000</v>
      </c>
    </row>
    <row r="365" spans="5:5" x14ac:dyDescent="0.25">
      <c r="E365" s="4">
        <f t="shared" si="9"/>
        <v>2000</v>
      </c>
    </row>
    <row r="366" spans="5:5" x14ac:dyDescent="0.25">
      <c r="E366" s="4">
        <f t="shared" si="9"/>
        <v>2000</v>
      </c>
    </row>
    <row r="367" spans="5:5" x14ac:dyDescent="0.25">
      <c r="E367" s="4">
        <f t="shared" si="9"/>
        <v>2000</v>
      </c>
    </row>
    <row r="368" spans="5:5" x14ac:dyDescent="0.25">
      <c r="E368" s="4">
        <f t="shared" si="9"/>
        <v>2000</v>
      </c>
    </row>
    <row r="369" spans="5:5" x14ac:dyDescent="0.25">
      <c r="E369" s="4">
        <f t="shared" si="9"/>
        <v>2000</v>
      </c>
    </row>
    <row r="370" spans="5:5" x14ac:dyDescent="0.25">
      <c r="E370" s="4">
        <f t="shared" si="9"/>
        <v>2000</v>
      </c>
    </row>
    <row r="371" spans="5:5" x14ac:dyDescent="0.25">
      <c r="E371" s="4">
        <f t="shared" si="9"/>
        <v>2000</v>
      </c>
    </row>
    <row r="372" spans="5:5" x14ac:dyDescent="0.25">
      <c r="E372" s="4">
        <f t="shared" si="9"/>
        <v>2000</v>
      </c>
    </row>
    <row r="373" spans="5:5" x14ac:dyDescent="0.25">
      <c r="E373" s="4">
        <f t="shared" si="9"/>
        <v>2000</v>
      </c>
    </row>
    <row r="374" spans="5:5" x14ac:dyDescent="0.25">
      <c r="E374" s="4">
        <f t="shared" si="9"/>
        <v>2000</v>
      </c>
    </row>
    <row r="375" spans="5:5" x14ac:dyDescent="0.25">
      <c r="E375" s="4">
        <f t="shared" si="9"/>
        <v>2000</v>
      </c>
    </row>
    <row r="376" spans="5:5" x14ac:dyDescent="0.25">
      <c r="E376" s="4">
        <f t="shared" si="9"/>
        <v>2000</v>
      </c>
    </row>
    <row r="377" spans="5:5" x14ac:dyDescent="0.25">
      <c r="E377" s="4">
        <f t="shared" si="9"/>
        <v>2000</v>
      </c>
    </row>
    <row r="378" spans="5:5" x14ac:dyDescent="0.25">
      <c r="E378" s="4">
        <f t="shared" si="9"/>
        <v>2000</v>
      </c>
    </row>
    <row r="379" spans="5:5" x14ac:dyDescent="0.25">
      <c r="E379" s="4">
        <f t="shared" si="9"/>
        <v>2000</v>
      </c>
    </row>
    <row r="380" spans="5:5" x14ac:dyDescent="0.25">
      <c r="E380" s="4">
        <f t="shared" si="9"/>
        <v>2000</v>
      </c>
    </row>
    <row r="381" spans="5:5" x14ac:dyDescent="0.25">
      <c r="E381" s="4">
        <f t="shared" si="9"/>
        <v>2000</v>
      </c>
    </row>
    <row r="382" spans="5:5" x14ac:dyDescent="0.25">
      <c r="E382" s="4">
        <f t="shared" si="9"/>
        <v>2000</v>
      </c>
    </row>
    <row r="383" spans="5:5" x14ac:dyDescent="0.25">
      <c r="E383" s="4">
        <f t="shared" si="9"/>
        <v>2000</v>
      </c>
    </row>
    <row r="384" spans="5:5" x14ac:dyDescent="0.25">
      <c r="E384" s="4">
        <f t="shared" si="9"/>
        <v>2000</v>
      </c>
    </row>
    <row r="385" spans="5:5" x14ac:dyDescent="0.25">
      <c r="E385" s="4">
        <f t="shared" si="9"/>
        <v>2000</v>
      </c>
    </row>
    <row r="386" spans="5:5" x14ac:dyDescent="0.25">
      <c r="E386" s="4">
        <f t="shared" si="9"/>
        <v>2000</v>
      </c>
    </row>
    <row r="387" spans="5:5" x14ac:dyDescent="0.25">
      <c r="E387" s="4">
        <f t="shared" si="9"/>
        <v>2000</v>
      </c>
    </row>
    <row r="388" spans="5:5" x14ac:dyDescent="0.25">
      <c r="E388" s="4">
        <f t="shared" si="9"/>
        <v>2000</v>
      </c>
    </row>
    <row r="389" spans="5:5" x14ac:dyDescent="0.25">
      <c r="E389" s="4">
        <f t="shared" ref="E389:E452" si="10">E388+C389-D389</f>
        <v>2000</v>
      </c>
    </row>
    <row r="390" spans="5:5" x14ac:dyDescent="0.25">
      <c r="E390" s="4">
        <f t="shared" si="10"/>
        <v>2000</v>
      </c>
    </row>
    <row r="391" spans="5:5" x14ac:dyDescent="0.25">
      <c r="E391" s="4">
        <f t="shared" si="10"/>
        <v>2000</v>
      </c>
    </row>
    <row r="392" spans="5:5" x14ac:dyDescent="0.25">
      <c r="E392" s="4">
        <f t="shared" si="10"/>
        <v>2000</v>
      </c>
    </row>
    <row r="393" spans="5:5" x14ac:dyDescent="0.25">
      <c r="E393" s="4">
        <f t="shared" si="10"/>
        <v>2000</v>
      </c>
    </row>
    <row r="394" spans="5:5" x14ac:dyDescent="0.25">
      <c r="E394" s="4">
        <f t="shared" si="10"/>
        <v>2000</v>
      </c>
    </row>
    <row r="395" spans="5:5" x14ac:dyDescent="0.25">
      <c r="E395" s="4">
        <f t="shared" si="10"/>
        <v>2000</v>
      </c>
    </row>
    <row r="396" spans="5:5" x14ac:dyDescent="0.25">
      <c r="E396" s="4">
        <f t="shared" si="10"/>
        <v>2000</v>
      </c>
    </row>
    <row r="397" spans="5:5" x14ac:dyDescent="0.25">
      <c r="E397" s="4">
        <f t="shared" si="10"/>
        <v>2000</v>
      </c>
    </row>
    <row r="398" spans="5:5" x14ac:dyDescent="0.25">
      <c r="E398" s="4">
        <f t="shared" si="10"/>
        <v>2000</v>
      </c>
    </row>
    <row r="399" spans="5:5" x14ac:dyDescent="0.25">
      <c r="E399" s="4">
        <f t="shared" si="10"/>
        <v>2000</v>
      </c>
    </row>
    <row r="400" spans="5:5" x14ac:dyDescent="0.25">
      <c r="E400" s="4">
        <f t="shared" si="10"/>
        <v>2000</v>
      </c>
    </row>
    <row r="401" spans="5:5" x14ac:dyDescent="0.25">
      <c r="E401" s="4">
        <f t="shared" si="10"/>
        <v>2000</v>
      </c>
    </row>
    <row r="402" spans="5:5" x14ac:dyDescent="0.25">
      <c r="E402" s="4">
        <f t="shared" si="10"/>
        <v>2000</v>
      </c>
    </row>
    <row r="403" spans="5:5" x14ac:dyDescent="0.25">
      <c r="E403" s="4">
        <f t="shared" si="10"/>
        <v>2000</v>
      </c>
    </row>
    <row r="404" spans="5:5" x14ac:dyDescent="0.25">
      <c r="E404" s="4">
        <f t="shared" si="10"/>
        <v>2000</v>
      </c>
    </row>
    <row r="405" spans="5:5" x14ac:dyDescent="0.25">
      <c r="E405" s="4">
        <f t="shared" si="10"/>
        <v>2000</v>
      </c>
    </row>
    <row r="406" spans="5:5" x14ac:dyDescent="0.25">
      <c r="E406" s="4">
        <f t="shared" si="10"/>
        <v>2000</v>
      </c>
    </row>
    <row r="407" spans="5:5" x14ac:dyDescent="0.25">
      <c r="E407" s="4">
        <f t="shared" si="10"/>
        <v>2000</v>
      </c>
    </row>
    <row r="408" spans="5:5" x14ac:dyDescent="0.25">
      <c r="E408" s="4">
        <f t="shared" si="10"/>
        <v>2000</v>
      </c>
    </row>
    <row r="409" spans="5:5" x14ac:dyDescent="0.25">
      <c r="E409" s="4">
        <f t="shared" si="10"/>
        <v>2000</v>
      </c>
    </row>
    <row r="410" spans="5:5" x14ac:dyDescent="0.25">
      <c r="E410" s="4">
        <f t="shared" si="10"/>
        <v>2000</v>
      </c>
    </row>
    <row r="411" spans="5:5" x14ac:dyDescent="0.25">
      <c r="E411" s="4">
        <f t="shared" si="10"/>
        <v>2000</v>
      </c>
    </row>
    <row r="412" spans="5:5" x14ac:dyDescent="0.25">
      <c r="E412" s="4">
        <f t="shared" si="10"/>
        <v>2000</v>
      </c>
    </row>
    <row r="413" spans="5:5" x14ac:dyDescent="0.25">
      <c r="E413" s="4">
        <f t="shared" si="10"/>
        <v>2000</v>
      </c>
    </row>
    <row r="414" spans="5:5" x14ac:dyDescent="0.25">
      <c r="E414" s="4">
        <f t="shared" si="10"/>
        <v>2000</v>
      </c>
    </row>
    <row r="415" spans="5:5" x14ac:dyDescent="0.25">
      <c r="E415" s="4">
        <f t="shared" si="10"/>
        <v>2000</v>
      </c>
    </row>
    <row r="416" spans="5:5" x14ac:dyDescent="0.25">
      <c r="E416" s="4">
        <f t="shared" si="10"/>
        <v>2000</v>
      </c>
    </row>
    <row r="417" spans="5:5" x14ac:dyDescent="0.25">
      <c r="E417" s="4">
        <f t="shared" si="10"/>
        <v>2000</v>
      </c>
    </row>
    <row r="418" spans="5:5" x14ac:dyDescent="0.25">
      <c r="E418" s="4">
        <f t="shared" si="10"/>
        <v>2000</v>
      </c>
    </row>
    <row r="419" spans="5:5" x14ac:dyDescent="0.25">
      <c r="E419" s="4">
        <f t="shared" si="10"/>
        <v>2000</v>
      </c>
    </row>
    <row r="420" spans="5:5" x14ac:dyDescent="0.25">
      <c r="E420" s="4">
        <f t="shared" si="10"/>
        <v>2000</v>
      </c>
    </row>
    <row r="421" spans="5:5" x14ac:dyDescent="0.25">
      <c r="E421" s="4">
        <f t="shared" si="10"/>
        <v>2000</v>
      </c>
    </row>
    <row r="422" spans="5:5" x14ac:dyDescent="0.25">
      <c r="E422" s="4">
        <f t="shared" si="10"/>
        <v>2000</v>
      </c>
    </row>
    <row r="423" spans="5:5" x14ac:dyDescent="0.25">
      <c r="E423" s="4">
        <f t="shared" si="10"/>
        <v>2000</v>
      </c>
    </row>
    <row r="424" spans="5:5" x14ac:dyDescent="0.25">
      <c r="E424" s="4">
        <f t="shared" si="10"/>
        <v>2000</v>
      </c>
    </row>
    <row r="425" spans="5:5" x14ac:dyDescent="0.25">
      <c r="E425" s="4">
        <f t="shared" si="10"/>
        <v>2000</v>
      </c>
    </row>
    <row r="426" spans="5:5" x14ac:dyDescent="0.25">
      <c r="E426" s="4">
        <f t="shared" si="10"/>
        <v>2000</v>
      </c>
    </row>
    <row r="427" spans="5:5" x14ac:dyDescent="0.25">
      <c r="E427" s="4">
        <f t="shared" si="10"/>
        <v>2000</v>
      </c>
    </row>
    <row r="428" spans="5:5" x14ac:dyDescent="0.25">
      <c r="E428" s="4">
        <f t="shared" si="10"/>
        <v>2000</v>
      </c>
    </row>
    <row r="429" spans="5:5" x14ac:dyDescent="0.25">
      <c r="E429" s="4">
        <f t="shared" si="10"/>
        <v>2000</v>
      </c>
    </row>
    <row r="430" spans="5:5" x14ac:dyDescent="0.25">
      <c r="E430" s="4">
        <f t="shared" si="10"/>
        <v>2000</v>
      </c>
    </row>
    <row r="431" spans="5:5" x14ac:dyDescent="0.25">
      <c r="E431" s="4">
        <f t="shared" si="10"/>
        <v>2000</v>
      </c>
    </row>
    <row r="432" spans="5:5" x14ac:dyDescent="0.25">
      <c r="E432" s="4">
        <f t="shared" si="10"/>
        <v>2000</v>
      </c>
    </row>
    <row r="433" spans="5:5" x14ac:dyDescent="0.25">
      <c r="E433" s="4">
        <f t="shared" si="10"/>
        <v>2000</v>
      </c>
    </row>
    <row r="434" spans="5:5" x14ac:dyDescent="0.25">
      <c r="E434" s="4">
        <f t="shared" si="10"/>
        <v>2000</v>
      </c>
    </row>
    <row r="435" spans="5:5" x14ac:dyDescent="0.25">
      <c r="E435" s="4">
        <f t="shared" si="10"/>
        <v>2000</v>
      </c>
    </row>
    <row r="436" spans="5:5" x14ac:dyDescent="0.25">
      <c r="E436" s="4">
        <f t="shared" si="10"/>
        <v>2000</v>
      </c>
    </row>
    <row r="437" spans="5:5" x14ac:dyDescent="0.25">
      <c r="E437" s="4">
        <f t="shared" si="10"/>
        <v>2000</v>
      </c>
    </row>
    <row r="438" spans="5:5" x14ac:dyDescent="0.25">
      <c r="E438" s="4">
        <f t="shared" si="10"/>
        <v>2000</v>
      </c>
    </row>
    <row r="439" spans="5:5" x14ac:dyDescent="0.25">
      <c r="E439" s="4">
        <f t="shared" si="10"/>
        <v>2000</v>
      </c>
    </row>
    <row r="440" spans="5:5" x14ac:dyDescent="0.25">
      <c r="E440" s="4">
        <f t="shared" si="10"/>
        <v>2000</v>
      </c>
    </row>
    <row r="441" spans="5:5" x14ac:dyDescent="0.25">
      <c r="E441" s="4">
        <f t="shared" si="10"/>
        <v>2000</v>
      </c>
    </row>
    <row r="442" spans="5:5" x14ac:dyDescent="0.25">
      <c r="E442" s="4">
        <f t="shared" si="10"/>
        <v>2000</v>
      </c>
    </row>
    <row r="443" spans="5:5" x14ac:dyDescent="0.25">
      <c r="E443" s="4">
        <f t="shared" si="10"/>
        <v>2000</v>
      </c>
    </row>
    <row r="444" spans="5:5" x14ac:dyDescent="0.25">
      <c r="E444" s="4">
        <f t="shared" si="10"/>
        <v>2000</v>
      </c>
    </row>
    <row r="445" spans="5:5" x14ac:dyDescent="0.25">
      <c r="E445" s="4">
        <f t="shared" si="10"/>
        <v>2000</v>
      </c>
    </row>
    <row r="446" spans="5:5" x14ac:dyDescent="0.25">
      <c r="E446" s="4">
        <f t="shared" si="10"/>
        <v>2000</v>
      </c>
    </row>
    <row r="447" spans="5:5" x14ac:dyDescent="0.25">
      <c r="E447" s="4">
        <f t="shared" si="10"/>
        <v>2000</v>
      </c>
    </row>
    <row r="448" spans="5:5" x14ac:dyDescent="0.25">
      <c r="E448" s="4">
        <f t="shared" si="10"/>
        <v>2000</v>
      </c>
    </row>
    <row r="449" spans="5:5" x14ac:dyDescent="0.25">
      <c r="E449" s="4">
        <f t="shared" si="10"/>
        <v>2000</v>
      </c>
    </row>
    <row r="450" spans="5:5" x14ac:dyDescent="0.25">
      <c r="E450" s="4">
        <f t="shared" si="10"/>
        <v>2000</v>
      </c>
    </row>
    <row r="451" spans="5:5" x14ac:dyDescent="0.25">
      <c r="E451" s="4">
        <f t="shared" si="10"/>
        <v>2000</v>
      </c>
    </row>
    <row r="452" spans="5:5" x14ac:dyDescent="0.25">
      <c r="E452" s="4">
        <f t="shared" si="10"/>
        <v>2000</v>
      </c>
    </row>
    <row r="453" spans="5:5" x14ac:dyDescent="0.25">
      <c r="E453" s="4">
        <f t="shared" ref="E453:E500" si="11">E452+C453-D453</f>
        <v>2000</v>
      </c>
    </row>
    <row r="454" spans="5:5" x14ac:dyDescent="0.25">
      <c r="E454" s="4">
        <f t="shared" si="11"/>
        <v>2000</v>
      </c>
    </row>
    <row r="455" spans="5:5" x14ac:dyDescent="0.25">
      <c r="E455" s="4">
        <f t="shared" si="11"/>
        <v>2000</v>
      </c>
    </row>
    <row r="456" spans="5:5" x14ac:dyDescent="0.25">
      <c r="E456" s="4">
        <f t="shared" si="11"/>
        <v>2000</v>
      </c>
    </row>
    <row r="457" spans="5:5" x14ac:dyDescent="0.25">
      <c r="E457" s="4">
        <f t="shared" si="11"/>
        <v>2000</v>
      </c>
    </row>
    <row r="458" spans="5:5" x14ac:dyDescent="0.25">
      <c r="E458" s="4">
        <f t="shared" si="11"/>
        <v>2000</v>
      </c>
    </row>
    <row r="459" spans="5:5" x14ac:dyDescent="0.25">
      <c r="E459" s="4">
        <f t="shared" si="11"/>
        <v>2000</v>
      </c>
    </row>
    <row r="460" spans="5:5" x14ac:dyDescent="0.25">
      <c r="E460" s="4">
        <f t="shared" si="11"/>
        <v>2000</v>
      </c>
    </row>
    <row r="461" spans="5:5" x14ac:dyDescent="0.25">
      <c r="E461" s="4">
        <f t="shared" si="11"/>
        <v>2000</v>
      </c>
    </row>
    <row r="462" spans="5:5" x14ac:dyDescent="0.25">
      <c r="E462" s="4">
        <f t="shared" si="11"/>
        <v>2000</v>
      </c>
    </row>
    <row r="463" spans="5:5" x14ac:dyDescent="0.25">
      <c r="E463" s="4">
        <f t="shared" si="11"/>
        <v>2000</v>
      </c>
    </row>
    <row r="464" spans="5:5" x14ac:dyDescent="0.25">
      <c r="E464" s="4">
        <f t="shared" si="11"/>
        <v>2000</v>
      </c>
    </row>
    <row r="465" spans="5:5" x14ac:dyDescent="0.25">
      <c r="E465" s="4">
        <f t="shared" si="11"/>
        <v>2000</v>
      </c>
    </row>
    <row r="466" spans="5:5" x14ac:dyDescent="0.25">
      <c r="E466" s="4">
        <f t="shared" si="11"/>
        <v>2000</v>
      </c>
    </row>
    <row r="467" spans="5:5" x14ac:dyDescent="0.25">
      <c r="E467" s="4">
        <f t="shared" si="11"/>
        <v>2000</v>
      </c>
    </row>
    <row r="468" spans="5:5" x14ac:dyDescent="0.25">
      <c r="E468" s="4">
        <f t="shared" si="11"/>
        <v>2000</v>
      </c>
    </row>
    <row r="469" spans="5:5" x14ac:dyDescent="0.25">
      <c r="E469" s="4">
        <f t="shared" si="11"/>
        <v>2000</v>
      </c>
    </row>
    <row r="470" spans="5:5" x14ac:dyDescent="0.25">
      <c r="E470" s="4">
        <f t="shared" si="11"/>
        <v>2000</v>
      </c>
    </row>
    <row r="471" spans="5:5" x14ac:dyDescent="0.25">
      <c r="E471" s="4">
        <f t="shared" si="11"/>
        <v>2000</v>
      </c>
    </row>
    <row r="472" spans="5:5" x14ac:dyDescent="0.25">
      <c r="E472" s="4">
        <f t="shared" si="11"/>
        <v>2000</v>
      </c>
    </row>
    <row r="473" spans="5:5" x14ac:dyDescent="0.25">
      <c r="E473" s="4">
        <f t="shared" si="11"/>
        <v>2000</v>
      </c>
    </row>
    <row r="474" spans="5:5" x14ac:dyDescent="0.25">
      <c r="E474" s="4">
        <f t="shared" si="11"/>
        <v>2000</v>
      </c>
    </row>
    <row r="475" spans="5:5" x14ac:dyDescent="0.25">
      <c r="E475" s="4">
        <f t="shared" si="11"/>
        <v>2000</v>
      </c>
    </row>
    <row r="476" spans="5:5" x14ac:dyDescent="0.25">
      <c r="E476" s="4">
        <f t="shared" si="11"/>
        <v>2000</v>
      </c>
    </row>
    <row r="477" spans="5:5" x14ac:dyDescent="0.25">
      <c r="E477" s="4">
        <f t="shared" si="11"/>
        <v>2000</v>
      </c>
    </row>
    <row r="478" spans="5:5" x14ac:dyDescent="0.25">
      <c r="E478" s="4">
        <f t="shared" si="11"/>
        <v>2000</v>
      </c>
    </row>
    <row r="479" spans="5:5" x14ac:dyDescent="0.25">
      <c r="E479" s="4">
        <f t="shared" si="11"/>
        <v>2000</v>
      </c>
    </row>
    <row r="480" spans="5:5" x14ac:dyDescent="0.25">
      <c r="E480" s="4">
        <f t="shared" si="11"/>
        <v>2000</v>
      </c>
    </row>
    <row r="481" spans="5:5" x14ac:dyDescent="0.25">
      <c r="E481" s="4">
        <f t="shared" si="11"/>
        <v>2000</v>
      </c>
    </row>
    <row r="482" spans="5:5" x14ac:dyDescent="0.25">
      <c r="E482" s="4">
        <f t="shared" si="11"/>
        <v>2000</v>
      </c>
    </row>
    <row r="483" spans="5:5" x14ac:dyDescent="0.25">
      <c r="E483" s="4">
        <f t="shared" si="11"/>
        <v>2000</v>
      </c>
    </row>
    <row r="484" spans="5:5" x14ac:dyDescent="0.25">
      <c r="E484" s="4">
        <f t="shared" si="11"/>
        <v>2000</v>
      </c>
    </row>
    <row r="485" spans="5:5" x14ac:dyDescent="0.25">
      <c r="E485" s="4">
        <f t="shared" si="11"/>
        <v>2000</v>
      </c>
    </row>
    <row r="486" spans="5:5" x14ac:dyDescent="0.25">
      <c r="E486" s="4">
        <f t="shared" si="11"/>
        <v>2000</v>
      </c>
    </row>
    <row r="487" spans="5:5" x14ac:dyDescent="0.25">
      <c r="E487" s="4">
        <f t="shared" si="11"/>
        <v>2000</v>
      </c>
    </row>
    <row r="488" spans="5:5" x14ac:dyDescent="0.25">
      <c r="E488" s="4">
        <f t="shared" si="11"/>
        <v>2000</v>
      </c>
    </row>
    <row r="489" spans="5:5" x14ac:dyDescent="0.25">
      <c r="E489" s="4">
        <f t="shared" si="11"/>
        <v>2000</v>
      </c>
    </row>
    <row r="490" spans="5:5" x14ac:dyDescent="0.25">
      <c r="E490" s="4">
        <f t="shared" si="11"/>
        <v>2000</v>
      </c>
    </row>
    <row r="491" spans="5:5" x14ac:dyDescent="0.25">
      <c r="E491" s="4">
        <f t="shared" si="11"/>
        <v>2000</v>
      </c>
    </row>
    <row r="492" spans="5:5" x14ac:dyDescent="0.25">
      <c r="E492" s="4">
        <f t="shared" si="11"/>
        <v>2000</v>
      </c>
    </row>
    <row r="493" spans="5:5" x14ac:dyDescent="0.25">
      <c r="E493" s="4">
        <f t="shared" si="11"/>
        <v>2000</v>
      </c>
    </row>
    <row r="494" spans="5:5" x14ac:dyDescent="0.25">
      <c r="E494" s="4">
        <f t="shared" si="11"/>
        <v>2000</v>
      </c>
    </row>
    <row r="495" spans="5:5" x14ac:dyDescent="0.25">
      <c r="E495" s="4">
        <f t="shared" si="11"/>
        <v>2000</v>
      </c>
    </row>
    <row r="496" spans="5:5" x14ac:dyDescent="0.25">
      <c r="E496" s="4">
        <f t="shared" si="11"/>
        <v>2000</v>
      </c>
    </row>
    <row r="497" spans="5:5" x14ac:dyDescent="0.25">
      <c r="E497" s="4">
        <f t="shared" si="11"/>
        <v>2000</v>
      </c>
    </row>
    <row r="498" spans="5:5" x14ac:dyDescent="0.25">
      <c r="E498" s="4">
        <f t="shared" si="11"/>
        <v>2000</v>
      </c>
    </row>
    <row r="499" spans="5:5" x14ac:dyDescent="0.25">
      <c r="E499" s="4">
        <f t="shared" si="11"/>
        <v>2000</v>
      </c>
    </row>
    <row r="500" spans="5:5" x14ac:dyDescent="0.25">
      <c r="E500" s="4">
        <f t="shared" si="11"/>
        <v>2000</v>
      </c>
    </row>
  </sheetData>
  <mergeCells count="1">
    <mergeCell ref="A1:E1"/>
  </mergeCells>
  <pageMargins left="0.7" right="0.7" top="0.75" bottom="0.75" header="0.3" footer="0.3"/>
  <pageSetup paperSize="9" scale="58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0"/>
  <sheetViews>
    <sheetView zoomScaleNormal="100" zoomScaleSheetLayoutView="100" workbookViewId="0">
      <selection activeCell="A17" sqref="A17"/>
    </sheetView>
  </sheetViews>
  <sheetFormatPr baseColWidth="10" defaultRowHeight="15" x14ac:dyDescent="0.25"/>
  <cols>
    <col min="1" max="1" width="12" style="2" bestFit="1" customWidth="1"/>
    <col min="2" max="2" width="20.140625" style="2" customWidth="1"/>
    <col min="3" max="3" width="17.85546875" style="4" customWidth="1"/>
    <col min="4" max="4" width="17.42578125" style="4" customWidth="1"/>
    <col min="5" max="5" width="19.42578125" style="2" customWidth="1"/>
    <col min="7" max="8" width="12" bestFit="1" customWidth="1"/>
    <col min="9" max="9" width="17.42578125" bestFit="1" customWidth="1"/>
    <col min="10" max="10" width="18" bestFit="1" customWidth="1"/>
    <col min="15" max="15" width="12" style="3" bestFit="1" customWidth="1"/>
    <col min="16" max="16" width="13" style="2" bestFit="1" customWidth="1"/>
    <col min="17" max="17" width="12" style="2" bestFit="1" customWidth="1"/>
    <col min="18" max="18" width="12" style="2" customWidth="1"/>
    <col min="19" max="20" width="12" style="2" bestFit="1" customWidth="1"/>
  </cols>
  <sheetData>
    <row r="1" spans="1:20" ht="18.75" x14ac:dyDescent="0.3">
      <c r="A1" s="273" t="s">
        <v>748</v>
      </c>
      <c r="B1" s="273"/>
      <c r="C1" s="273"/>
      <c r="D1" s="273"/>
      <c r="E1" s="273"/>
      <c r="I1" s="10" t="s">
        <v>4</v>
      </c>
      <c r="J1" s="12">
        <f>E500</f>
        <v>0</v>
      </c>
      <c r="L1" t="s">
        <v>903</v>
      </c>
    </row>
    <row r="2" spans="1:2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44185</v>
      </c>
      <c r="L2" t="s">
        <v>904</v>
      </c>
      <c r="M2" t="s">
        <v>905</v>
      </c>
      <c r="O2" s="3" t="s">
        <v>731</v>
      </c>
      <c r="P2" s="2" t="s">
        <v>1160</v>
      </c>
      <c r="Q2" s="2" t="s">
        <v>693</v>
      </c>
      <c r="R2" s="2" t="s">
        <v>1293</v>
      </c>
      <c r="S2" s="2" t="s">
        <v>1292</v>
      </c>
    </row>
    <row r="3" spans="1:20" x14ac:dyDescent="0.25">
      <c r="A3" s="7">
        <v>43984</v>
      </c>
      <c r="B3" s="2" t="s">
        <v>54</v>
      </c>
      <c r="C3" s="4">
        <v>18810</v>
      </c>
      <c r="D3" s="4">
        <v>0</v>
      </c>
      <c r="E3" s="9">
        <f>C3-D3</f>
        <v>18810</v>
      </c>
      <c r="L3" s="52">
        <v>0.2</v>
      </c>
      <c r="M3" t="s">
        <v>906</v>
      </c>
      <c r="P3" s="36"/>
      <c r="Q3" s="36"/>
      <c r="R3" s="36"/>
      <c r="S3" s="36"/>
      <c r="T3" s="36"/>
    </row>
    <row r="4" spans="1:20" x14ac:dyDescent="0.25">
      <c r="A4" s="5">
        <v>43992</v>
      </c>
      <c r="B4" s="2" t="s">
        <v>770</v>
      </c>
      <c r="C4" s="4">
        <v>20160</v>
      </c>
      <c r="D4" s="4">
        <v>0</v>
      </c>
      <c r="E4" s="36">
        <f>E3+C4-D4</f>
        <v>38970</v>
      </c>
      <c r="P4" s="36"/>
      <c r="Q4" s="36"/>
      <c r="R4" s="36"/>
      <c r="S4" s="36"/>
      <c r="T4" s="36"/>
    </row>
    <row r="5" spans="1:20" x14ac:dyDescent="0.25">
      <c r="A5" s="5">
        <v>43998</v>
      </c>
      <c r="B5" s="2" t="s">
        <v>205</v>
      </c>
      <c r="C5" s="4">
        <v>18540</v>
      </c>
      <c r="D5" s="4">
        <v>0</v>
      </c>
      <c r="E5" s="36">
        <f t="shared" ref="E5:E68" si="0">E4+C5-D5</f>
        <v>57510</v>
      </c>
      <c r="P5" s="36"/>
      <c r="Q5" s="36"/>
      <c r="R5" s="36"/>
      <c r="S5" s="36"/>
      <c r="T5" s="36"/>
    </row>
    <row r="6" spans="1:20" x14ac:dyDescent="0.25">
      <c r="A6" s="5">
        <v>44012</v>
      </c>
      <c r="B6" s="2" t="s">
        <v>864</v>
      </c>
      <c r="C6" s="4">
        <v>0</v>
      </c>
      <c r="D6" s="4">
        <v>5940</v>
      </c>
      <c r="E6" s="36">
        <f t="shared" si="0"/>
        <v>51570</v>
      </c>
      <c r="P6" s="36"/>
      <c r="Q6" s="36"/>
      <c r="R6" s="36"/>
      <c r="S6" s="36"/>
      <c r="T6" s="36"/>
    </row>
    <row r="7" spans="1:20" x14ac:dyDescent="0.25">
      <c r="A7" s="5">
        <v>44023</v>
      </c>
      <c r="B7" s="2" t="s">
        <v>901</v>
      </c>
      <c r="C7" s="4">
        <v>0</v>
      </c>
      <c r="D7" s="4">
        <v>51570</v>
      </c>
      <c r="E7" s="36">
        <f t="shared" si="0"/>
        <v>0</v>
      </c>
      <c r="H7" s="14"/>
      <c r="P7" s="36"/>
      <c r="Q7" s="36"/>
      <c r="R7" s="36"/>
      <c r="S7" s="36"/>
      <c r="T7" s="36"/>
    </row>
    <row r="8" spans="1:20" x14ac:dyDescent="0.25">
      <c r="A8" s="5">
        <v>44053</v>
      </c>
      <c r="B8" s="2" t="s">
        <v>170</v>
      </c>
      <c r="C8" s="4">
        <v>32900</v>
      </c>
      <c r="D8" s="4">
        <v>0</v>
      </c>
      <c r="E8" s="36">
        <f t="shared" si="0"/>
        <v>32900</v>
      </c>
      <c r="H8" s="14"/>
      <c r="P8" s="36"/>
      <c r="Q8" s="36"/>
      <c r="R8" s="36"/>
      <c r="S8" s="36"/>
      <c r="T8" s="36"/>
    </row>
    <row r="9" spans="1:20" x14ac:dyDescent="0.25">
      <c r="A9" s="5">
        <v>44056</v>
      </c>
      <c r="B9" s="2" t="s">
        <v>1037</v>
      </c>
      <c r="C9" s="4">
        <v>30080</v>
      </c>
      <c r="D9" s="4">
        <v>0</v>
      </c>
      <c r="E9" s="36">
        <f t="shared" si="0"/>
        <v>62980</v>
      </c>
      <c r="G9" s="61">
        <v>40180</v>
      </c>
      <c r="H9" s="14"/>
      <c r="P9" s="36"/>
      <c r="Q9" s="36"/>
      <c r="R9" s="36"/>
      <c r="S9" s="36"/>
      <c r="T9" s="36"/>
    </row>
    <row r="10" spans="1:20" x14ac:dyDescent="0.25">
      <c r="A10" s="5">
        <v>44071</v>
      </c>
      <c r="B10" s="2" t="s">
        <v>1076</v>
      </c>
      <c r="C10" s="4">
        <v>0</v>
      </c>
      <c r="D10" s="4">
        <v>62980</v>
      </c>
      <c r="E10" s="36">
        <f t="shared" si="0"/>
        <v>0</v>
      </c>
      <c r="F10" t="s">
        <v>955</v>
      </c>
      <c r="G10">
        <v>3717</v>
      </c>
      <c r="P10" s="36"/>
      <c r="Q10" s="36"/>
      <c r="R10" s="36"/>
      <c r="S10" s="36"/>
      <c r="T10" s="36"/>
    </row>
    <row r="11" spans="1:20" x14ac:dyDescent="0.25">
      <c r="A11" s="5">
        <v>44098</v>
      </c>
      <c r="B11" s="2" t="s">
        <v>1171</v>
      </c>
      <c r="C11" s="4">
        <v>40180</v>
      </c>
      <c r="D11" s="4">
        <v>0</v>
      </c>
      <c r="E11" s="36">
        <f t="shared" si="0"/>
        <v>40180</v>
      </c>
      <c r="G11" s="14">
        <f>+G9-G10</f>
        <v>36463</v>
      </c>
      <c r="O11" s="3">
        <v>3402</v>
      </c>
      <c r="P11" s="36">
        <f>C11-O11</f>
        <v>36778</v>
      </c>
      <c r="Q11" s="36">
        <f t="shared" ref="Q11:Q67" si="1">P11*0.2</f>
        <v>7355.6</v>
      </c>
      <c r="R11" s="36"/>
      <c r="S11" s="36">
        <v>0</v>
      </c>
      <c r="T11" s="36">
        <f>T10+Q11-S11</f>
        <v>7355.6</v>
      </c>
    </row>
    <row r="12" spans="1:20" x14ac:dyDescent="0.25">
      <c r="A12" s="5">
        <v>44104</v>
      </c>
      <c r="B12" s="2" t="s">
        <v>1186</v>
      </c>
      <c r="C12" s="4">
        <v>35280</v>
      </c>
      <c r="D12" s="4">
        <v>0</v>
      </c>
      <c r="E12" s="36">
        <f t="shared" si="0"/>
        <v>75460</v>
      </c>
      <c r="F12" s="52">
        <v>0.2</v>
      </c>
      <c r="G12">
        <f>+G11*F12</f>
        <v>7292.6</v>
      </c>
      <c r="O12" s="3">
        <v>3061.8</v>
      </c>
      <c r="P12" s="36">
        <f t="shared" ref="P12:P75" si="2">C12-O12</f>
        <v>32218.2</v>
      </c>
      <c r="Q12" s="36">
        <f t="shared" si="1"/>
        <v>6443.64</v>
      </c>
      <c r="R12" s="36"/>
      <c r="S12" s="36">
        <v>0</v>
      </c>
      <c r="T12" s="36">
        <f t="shared" ref="T12:T75" si="3">T11+Q12-S12</f>
        <v>13799.240000000002</v>
      </c>
    </row>
    <row r="13" spans="1:20" x14ac:dyDescent="0.25">
      <c r="A13" s="5">
        <v>44105</v>
      </c>
      <c r="B13" s="2" t="s">
        <v>1193</v>
      </c>
      <c r="C13" s="4">
        <v>50960</v>
      </c>
      <c r="D13" s="4">
        <v>0</v>
      </c>
      <c r="E13" s="36">
        <f t="shared" si="0"/>
        <v>126420</v>
      </c>
      <c r="G13" s="14">
        <f>+G9-G12</f>
        <v>32887.4</v>
      </c>
      <c r="O13" s="3">
        <v>4422.6000000000004</v>
      </c>
      <c r="P13" s="36">
        <f t="shared" si="2"/>
        <v>46537.4</v>
      </c>
      <c r="Q13" s="36">
        <f t="shared" si="1"/>
        <v>9307.4800000000014</v>
      </c>
      <c r="R13" s="36"/>
      <c r="S13" s="36">
        <v>0</v>
      </c>
      <c r="T13" s="36">
        <f t="shared" si="3"/>
        <v>23106.720000000001</v>
      </c>
    </row>
    <row r="14" spans="1:20" x14ac:dyDescent="0.25">
      <c r="A14" s="5">
        <v>44127</v>
      </c>
      <c r="B14" s="2" t="s">
        <v>1248</v>
      </c>
      <c r="C14" s="4">
        <v>106660</v>
      </c>
      <c r="D14" s="4">
        <v>0</v>
      </c>
      <c r="E14" s="36">
        <f t="shared" si="0"/>
        <v>233080</v>
      </c>
      <c r="G14">
        <v>32140</v>
      </c>
      <c r="O14" s="3">
        <v>9009</v>
      </c>
      <c r="P14" s="36">
        <f t="shared" si="2"/>
        <v>97651</v>
      </c>
      <c r="Q14" s="36">
        <f t="shared" si="1"/>
        <v>19530.2</v>
      </c>
      <c r="R14" s="36"/>
      <c r="S14" s="36">
        <v>0</v>
      </c>
      <c r="T14" s="36">
        <f t="shared" si="3"/>
        <v>42636.92</v>
      </c>
    </row>
    <row r="15" spans="1:20" x14ac:dyDescent="0.25">
      <c r="A15" s="5">
        <v>44144</v>
      </c>
      <c r="B15" s="2" t="s">
        <v>1283</v>
      </c>
      <c r="C15" s="4">
        <v>0</v>
      </c>
      <c r="D15" s="4">
        <v>233080</v>
      </c>
      <c r="E15" s="36">
        <f t="shared" si="0"/>
        <v>0</v>
      </c>
      <c r="G15" s="14">
        <f>+G13-G14</f>
        <v>747.40000000000146</v>
      </c>
      <c r="P15" s="36">
        <f t="shared" si="2"/>
        <v>0</v>
      </c>
      <c r="Q15" s="36">
        <f t="shared" si="1"/>
        <v>0</v>
      </c>
      <c r="R15" s="36" t="s">
        <v>1294</v>
      </c>
      <c r="S15" s="36"/>
      <c r="T15" s="36">
        <f t="shared" si="3"/>
        <v>42636.92</v>
      </c>
    </row>
    <row r="16" spans="1:20" x14ac:dyDescent="0.25">
      <c r="A16" s="5">
        <v>44185</v>
      </c>
      <c r="B16" s="2" t="s">
        <v>1341</v>
      </c>
      <c r="C16" s="4">
        <v>40180</v>
      </c>
      <c r="D16" s="4">
        <v>0</v>
      </c>
      <c r="E16" s="36">
        <f t="shared" si="0"/>
        <v>40180</v>
      </c>
      <c r="O16" s="3">
        <v>3717</v>
      </c>
      <c r="P16" s="36">
        <f t="shared" si="2"/>
        <v>36463</v>
      </c>
      <c r="Q16" s="36">
        <f t="shared" si="1"/>
        <v>7292.6</v>
      </c>
      <c r="R16" s="36"/>
      <c r="S16" s="36"/>
      <c r="T16" s="36">
        <f t="shared" si="3"/>
        <v>49929.52</v>
      </c>
    </row>
    <row r="17" spans="1:20" x14ac:dyDescent="0.25">
      <c r="A17" s="5">
        <v>43884</v>
      </c>
      <c r="B17" s="2" t="s">
        <v>1452</v>
      </c>
      <c r="C17" s="4">
        <v>0</v>
      </c>
      <c r="D17" s="4">
        <v>40180</v>
      </c>
      <c r="E17" s="36">
        <f t="shared" si="0"/>
        <v>0</v>
      </c>
      <c r="P17" s="36">
        <f t="shared" si="2"/>
        <v>0</v>
      </c>
      <c r="Q17" s="36">
        <f t="shared" si="1"/>
        <v>0</v>
      </c>
      <c r="R17" s="36"/>
      <c r="S17" s="36">
        <v>49929.52</v>
      </c>
      <c r="T17" s="36">
        <f t="shared" si="3"/>
        <v>0</v>
      </c>
    </row>
    <row r="18" spans="1:20" x14ac:dyDescent="0.25">
      <c r="E18" s="36">
        <f t="shared" si="0"/>
        <v>0</v>
      </c>
      <c r="P18" s="36">
        <f t="shared" si="2"/>
        <v>0</v>
      </c>
      <c r="Q18" s="36">
        <f t="shared" si="1"/>
        <v>0</v>
      </c>
      <c r="R18" s="36"/>
      <c r="S18" s="36"/>
      <c r="T18" s="36">
        <f t="shared" si="3"/>
        <v>0</v>
      </c>
    </row>
    <row r="19" spans="1:20" x14ac:dyDescent="0.25">
      <c r="E19" s="36">
        <f t="shared" si="0"/>
        <v>0</v>
      </c>
      <c r="P19" s="36">
        <f t="shared" si="2"/>
        <v>0</v>
      </c>
      <c r="Q19" s="36">
        <f t="shared" si="1"/>
        <v>0</v>
      </c>
      <c r="R19" s="36"/>
      <c r="S19" s="36"/>
      <c r="T19" s="36">
        <f t="shared" si="3"/>
        <v>0</v>
      </c>
    </row>
    <row r="20" spans="1:20" x14ac:dyDescent="0.25">
      <c r="E20" s="36">
        <f t="shared" si="0"/>
        <v>0</v>
      </c>
      <c r="P20" s="36">
        <f t="shared" si="2"/>
        <v>0</v>
      </c>
      <c r="Q20" s="36">
        <f t="shared" si="1"/>
        <v>0</v>
      </c>
      <c r="R20" s="36"/>
      <c r="S20" s="36"/>
      <c r="T20" s="36">
        <f t="shared" si="3"/>
        <v>0</v>
      </c>
    </row>
    <row r="21" spans="1:20" x14ac:dyDescent="0.25">
      <c r="E21" s="36">
        <f t="shared" si="0"/>
        <v>0</v>
      </c>
      <c r="P21" s="36">
        <f t="shared" si="2"/>
        <v>0</v>
      </c>
      <c r="Q21" s="36">
        <f t="shared" si="1"/>
        <v>0</v>
      </c>
      <c r="R21" s="36"/>
      <c r="S21" s="36"/>
      <c r="T21" s="36">
        <f t="shared" si="3"/>
        <v>0</v>
      </c>
    </row>
    <row r="22" spans="1:20" x14ac:dyDescent="0.25">
      <c r="E22" s="36">
        <f t="shared" si="0"/>
        <v>0</v>
      </c>
      <c r="P22" s="36">
        <f t="shared" si="2"/>
        <v>0</v>
      </c>
      <c r="Q22" s="36">
        <f t="shared" si="1"/>
        <v>0</v>
      </c>
      <c r="R22" s="36"/>
      <c r="S22" s="36"/>
      <c r="T22" s="36">
        <f t="shared" si="3"/>
        <v>0</v>
      </c>
    </row>
    <row r="23" spans="1:20" x14ac:dyDescent="0.25">
      <c r="E23" s="36">
        <f t="shared" si="0"/>
        <v>0</v>
      </c>
      <c r="P23" s="36">
        <f t="shared" si="2"/>
        <v>0</v>
      </c>
      <c r="Q23" s="36">
        <f t="shared" si="1"/>
        <v>0</v>
      </c>
      <c r="R23" s="36"/>
      <c r="S23" s="36"/>
      <c r="T23" s="36">
        <f t="shared" si="3"/>
        <v>0</v>
      </c>
    </row>
    <row r="24" spans="1:20" x14ac:dyDescent="0.25">
      <c r="E24" s="36">
        <f t="shared" si="0"/>
        <v>0</v>
      </c>
      <c r="P24" s="36">
        <f t="shared" si="2"/>
        <v>0</v>
      </c>
      <c r="Q24" s="36">
        <f t="shared" si="1"/>
        <v>0</v>
      </c>
      <c r="R24" s="36"/>
      <c r="S24" s="36"/>
      <c r="T24" s="36">
        <f t="shared" si="3"/>
        <v>0</v>
      </c>
    </row>
    <row r="25" spans="1:20" x14ac:dyDescent="0.25">
      <c r="E25" s="36">
        <f t="shared" si="0"/>
        <v>0</v>
      </c>
      <c r="P25" s="36">
        <f t="shared" si="2"/>
        <v>0</v>
      </c>
      <c r="Q25" s="36">
        <f t="shared" si="1"/>
        <v>0</v>
      </c>
      <c r="R25" s="36"/>
      <c r="S25" s="36"/>
      <c r="T25" s="36">
        <f t="shared" si="3"/>
        <v>0</v>
      </c>
    </row>
    <row r="26" spans="1:20" x14ac:dyDescent="0.25">
      <c r="E26" s="36">
        <f t="shared" si="0"/>
        <v>0</v>
      </c>
      <c r="P26" s="36">
        <f t="shared" si="2"/>
        <v>0</v>
      </c>
      <c r="Q26" s="36">
        <f t="shared" si="1"/>
        <v>0</v>
      </c>
      <c r="R26" s="36"/>
      <c r="S26" s="36"/>
      <c r="T26" s="36">
        <f t="shared" si="3"/>
        <v>0</v>
      </c>
    </row>
    <row r="27" spans="1:20" x14ac:dyDescent="0.25">
      <c r="E27" s="36">
        <f t="shared" si="0"/>
        <v>0</v>
      </c>
      <c r="P27" s="36">
        <f t="shared" si="2"/>
        <v>0</v>
      </c>
      <c r="Q27" s="36">
        <f t="shared" si="1"/>
        <v>0</v>
      </c>
      <c r="R27" s="36"/>
      <c r="S27" s="36"/>
      <c r="T27" s="36">
        <f t="shared" si="3"/>
        <v>0</v>
      </c>
    </row>
    <row r="28" spans="1:20" x14ac:dyDescent="0.25">
      <c r="E28" s="36">
        <f t="shared" si="0"/>
        <v>0</v>
      </c>
      <c r="P28" s="36">
        <f t="shared" si="2"/>
        <v>0</v>
      </c>
      <c r="Q28" s="36">
        <f t="shared" si="1"/>
        <v>0</v>
      </c>
      <c r="R28" s="36"/>
      <c r="S28" s="36"/>
      <c r="T28" s="36">
        <f t="shared" si="3"/>
        <v>0</v>
      </c>
    </row>
    <row r="29" spans="1:20" x14ac:dyDescent="0.25">
      <c r="E29" s="36">
        <f t="shared" si="0"/>
        <v>0</v>
      </c>
      <c r="P29" s="36">
        <f t="shared" si="2"/>
        <v>0</v>
      </c>
      <c r="Q29" s="36">
        <f t="shared" si="1"/>
        <v>0</v>
      </c>
      <c r="R29" s="36"/>
      <c r="S29" s="36"/>
      <c r="T29" s="36">
        <f t="shared" si="3"/>
        <v>0</v>
      </c>
    </row>
    <row r="30" spans="1:20" x14ac:dyDescent="0.25">
      <c r="E30" s="36">
        <f t="shared" si="0"/>
        <v>0</v>
      </c>
      <c r="P30" s="36">
        <f t="shared" si="2"/>
        <v>0</v>
      </c>
      <c r="Q30" s="36">
        <f t="shared" si="1"/>
        <v>0</v>
      </c>
      <c r="R30" s="36"/>
      <c r="S30" s="36"/>
      <c r="T30" s="36">
        <f t="shared" si="3"/>
        <v>0</v>
      </c>
    </row>
    <row r="31" spans="1:20" x14ac:dyDescent="0.25">
      <c r="E31" s="36">
        <f t="shared" si="0"/>
        <v>0</v>
      </c>
      <c r="P31" s="36">
        <f t="shared" si="2"/>
        <v>0</v>
      </c>
      <c r="Q31" s="36">
        <f t="shared" si="1"/>
        <v>0</v>
      </c>
      <c r="R31" s="36"/>
      <c r="S31" s="36"/>
      <c r="T31" s="36">
        <f t="shared" si="3"/>
        <v>0</v>
      </c>
    </row>
    <row r="32" spans="1:20" x14ac:dyDescent="0.25">
      <c r="E32" s="36">
        <f t="shared" si="0"/>
        <v>0</v>
      </c>
      <c r="P32" s="36">
        <f t="shared" si="2"/>
        <v>0</v>
      </c>
      <c r="Q32" s="36">
        <f t="shared" si="1"/>
        <v>0</v>
      </c>
      <c r="R32" s="36"/>
      <c r="S32" s="36"/>
      <c r="T32" s="36">
        <f t="shared" si="3"/>
        <v>0</v>
      </c>
    </row>
    <row r="33" spans="5:20" x14ac:dyDescent="0.25">
      <c r="E33" s="36">
        <f t="shared" si="0"/>
        <v>0</v>
      </c>
      <c r="P33" s="36">
        <f t="shared" si="2"/>
        <v>0</v>
      </c>
      <c r="Q33" s="36">
        <f t="shared" si="1"/>
        <v>0</v>
      </c>
      <c r="R33" s="36"/>
      <c r="S33" s="36"/>
      <c r="T33" s="36">
        <f t="shared" si="3"/>
        <v>0</v>
      </c>
    </row>
    <row r="34" spans="5:20" x14ac:dyDescent="0.25">
      <c r="E34" s="36">
        <f t="shared" si="0"/>
        <v>0</v>
      </c>
      <c r="P34" s="36">
        <f t="shared" si="2"/>
        <v>0</v>
      </c>
      <c r="Q34" s="36">
        <f t="shared" si="1"/>
        <v>0</v>
      </c>
      <c r="R34" s="36"/>
      <c r="S34" s="36"/>
      <c r="T34" s="36">
        <f t="shared" si="3"/>
        <v>0</v>
      </c>
    </row>
    <row r="35" spans="5:20" x14ac:dyDescent="0.25">
      <c r="E35" s="36">
        <f t="shared" si="0"/>
        <v>0</v>
      </c>
      <c r="P35" s="36">
        <f t="shared" si="2"/>
        <v>0</v>
      </c>
      <c r="Q35" s="36">
        <f t="shared" si="1"/>
        <v>0</v>
      </c>
      <c r="R35" s="36"/>
      <c r="S35" s="36"/>
      <c r="T35" s="36">
        <f t="shared" si="3"/>
        <v>0</v>
      </c>
    </row>
    <row r="36" spans="5:20" x14ac:dyDescent="0.25">
      <c r="E36" s="36">
        <f t="shared" si="0"/>
        <v>0</v>
      </c>
      <c r="P36" s="36">
        <f t="shared" si="2"/>
        <v>0</v>
      </c>
      <c r="Q36" s="36">
        <f t="shared" si="1"/>
        <v>0</v>
      </c>
      <c r="R36" s="36"/>
      <c r="S36" s="36"/>
      <c r="T36" s="36">
        <f t="shared" si="3"/>
        <v>0</v>
      </c>
    </row>
    <row r="37" spans="5:20" x14ac:dyDescent="0.25">
      <c r="E37" s="36">
        <f t="shared" si="0"/>
        <v>0</v>
      </c>
      <c r="P37" s="36">
        <f t="shared" si="2"/>
        <v>0</v>
      </c>
      <c r="Q37" s="36">
        <f t="shared" si="1"/>
        <v>0</v>
      </c>
      <c r="R37" s="36"/>
      <c r="S37" s="36"/>
      <c r="T37" s="36">
        <f t="shared" si="3"/>
        <v>0</v>
      </c>
    </row>
    <row r="38" spans="5:20" x14ac:dyDescent="0.25">
      <c r="E38" s="36">
        <f t="shared" si="0"/>
        <v>0</v>
      </c>
      <c r="P38" s="36">
        <f t="shared" si="2"/>
        <v>0</v>
      </c>
      <c r="Q38" s="36">
        <f t="shared" si="1"/>
        <v>0</v>
      </c>
      <c r="R38" s="36"/>
      <c r="S38" s="36"/>
      <c r="T38" s="36">
        <f t="shared" si="3"/>
        <v>0</v>
      </c>
    </row>
    <row r="39" spans="5:20" x14ac:dyDescent="0.25">
      <c r="E39" s="36">
        <f t="shared" si="0"/>
        <v>0</v>
      </c>
      <c r="P39" s="36">
        <f t="shared" si="2"/>
        <v>0</v>
      </c>
      <c r="Q39" s="36">
        <f t="shared" si="1"/>
        <v>0</v>
      </c>
      <c r="R39" s="36"/>
      <c r="S39" s="36"/>
      <c r="T39" s="36">
        <f t="shared" si="3"/>
        <v>0</v>
      </c>
    </row>
    <row r="40" spans="5:20" x14ac:dyDescent="0.25">
      <c r="E40" s="36">
        <f t="shared" si="0"/>
        <v>0</v>
      </c>
      <c r="P40" s="36">
        <f t="shared" si="2"/>
        <v>0</v>
      </c>
      <c r="Q40" s="36">
        <f t="shared" si="1"/>
        <v>0</v>
      </c>
      <c r="R40" s="36"/>
      <c r="S40" s="36"/>
      <c r="T40" s="36">
        <f t="shared" si="3"/>
        <v>0</v>
      </c>
    </row>
    <row r="41" spans="5:20" x14ac:dyDescent="0.25">
      <c r="E41" s="36">
        <f t="shared" si="0"/>
        <v>0</v>
      </c>
      <c r="P41" s="36">
        <f t="shared" si="2"/>
        <v>0</v>
      </c>
      <c r="Q41" s="36">
        <f t="shared" si="1"/>
        <v>0</v>
      </c>
      <c r="R41" s="36"/>
      <c r="S41" s="36"/>
      <c r="T41" s="36">
        <f t="shared" si="3"/>
        <v>0</v>
      </c>
    </row>
    <row r="42" spans="5:20" x14ac:dyDescent="0.25">
      <c r="E42" s="36">
        <f t="shared" si="0"/>
        <v>0</v>
      </c>
      <c r="P42" s="36">
        <f t="shared" si="2"/>
        <v>0</v>
      </c>
      <c r="Q42" s="36">
        <f t="shared" si="1"/>
        <v>0</v>
      </c>
      <c r="R42" s="36"/>
      <c r="S42" s="36"/>
      <c r="T42" s="36">
        <f t="shared" si="3"/>
        <v>0</v>
      </c>
    </row>
    <row r="43" spans="5:20" x14ac:dyDescent="0.25">
      <c r="E43" s="36">
        <f t="shared" si="0"/>
        <v>0</v>
      </c>
      <c r="P43" s="36">
        <f t="shared" si="2"/>
        <v>0</v>
      </c>
      <c r="Q43" s="36">
        <f t="shared" si="1"/>
        <v>0</v>
      </c>
      <c r="R43" s="36"/>
      <c r="S43" s="36"/>
      <c r="T43" s="36">
        <f t="shared" si="3"/>
        <v>0</v>
      </c>
    </row>
    <row r="44" spans="5:20" x14ac:dyDescent="0.25">
      <c r="E44" s="36">
        <f t="shared" si="0"/>
        <v>0</v>
      </c>
      <c r="P44" s="36">
        <f t="shared" si="2"/>
        <v>0</v>
      </c>
      <c r="Q44" s="36">
        <f t="shared" si="1"/>
        <v>0</v>
      </c>
      <c r="R44" s="36"/>
      <c r="S44" s="36"/>
      <c r="T44" s="36">
        <f t="shared" si="3"/>
        <v>0</v>
      </c>
    </row>
    <row r="45" spans="5:20" x14ac:dyDescent="0.25">
      <c r="E45" s="36">
        <f t="shared" si="0"/>
        <v>0</v>
      </c>
      <c r="P45" s="36">
        <f t="shared" si="2"/>
        <v>0</v>
      </c>
      <c r="Q45" s="36">
        <f t="shared" si="1"/>
        <v>0</v>
      </c>
      <c r="R45" s="36"/>
      <c r="S45" s="36"/>
      <c r="T45" s="36">
        <f t="shared" si="3"/>
        <v>0</v>
      </c>
    </row>
    <row r="46" spans="5:20" x14ac:dyDescent="0.25">
      <c r="E46" s="36">
        <f t="shared" si="0"/>
        <v>0</v>
      </c>
      <c r="P46" s="36">
        <f t="shared" si="2"/>
        <v>0</v>
      </c>
      <c r="Q46" s="36">
        <f t="shared" si="1"/>
        <v>0</v>
      </c>
      <c r="R46" s="36"/>
      <c r="S46" s="36"/>
      <c r="T46" s="36">
        <f t="shared" si="3"/>
        <v>0</v>
      </c>
    </row>
    <row r="47" spans="5:20" x14ac:dyDescent="0.25">
      <c r="E47" s="36">
        <f t="shared" si="0"/>
        <v>0</v>
      </c>
      <c r="P47" s="36">
        <f t="shared" si="2"/>
        <v>0</v>
      </c>
      <c r="Q47" s="36">
        <f t="shared" si="1"/>
        <v>0</v>
      </c>
      <c r="R47" s="36"/>
      <c r="S47" s="36"/>
      <c r="T47" s="36">
        <f t="shared" si="3"/>
        <v>0</v>
      </c>
    </row>
    <row r="48" spans="5:20" x14ac:dyDescent="0.25">
      <c r="E48" s="36">
        <f t="shared" si="0"/>
        <v>0</v>
      </c>
      <c r="P48" s="36">
        <f t="shared" si="2"/>
        <v>0</v>
      </c>
      <c r="Q48" s="36">
        <f t="shared" si="1"/>
        <v>0</v>
      </c>
      <c r="R48" s="36"/>
      <c r="S48" s="36"/>
      <c r="T48" s="36">
        <f t="shared" si="3"/>
        <v>0</v>
      </c>
    </row>
    <row r="49" spans="5:20" x14ac:dyDescent="0.25">
      <c r="E49" s="36">
        <f t="shared" si="0"/>
        <v>0</v>
      </c>
      <c r="P49" s="36">
        <f t="shared" si="2"/>
        <v>0</v>
      </c>
      <c r="Q49" s="36">
        <f t="shared" si="1"/>
        <v>0</v>
      </c>
      <c r="R49" s="36"/>
      <c r="S49" s="36"/>
      <c r="T49" s="36">
        <f t="shared" si="3"/>
        <v>0</v>
      </c>
    </row>
    <row r="50" spans="5:20" x14ac:dyDescent="0.25">
      <c r="E50" s="36">
        <f t="shared" si="0"/>
        <v>0</v>
      </c>
      <c r="P50" s="36">
        <f t="shared" si="2"/>
        <v>0</v>
      </c>
      <c r="Q50" s="36">
        <f t="shared" si="1"/>
        <v>0</v>
      </c>
      <c r="R50" s="36"/>
      <c r="S50" s="36"/>
      <c r="T50" s="36">
        <f t="shared" si="3"/>
        <v>0</v>
      </c>
    </row>
    <row r="51" spans="5:20" x14ac:dyDescent="0.25">
      <c r="E51" s="36">
        <f t="shared" si="0"/>
        <v>0</v>
      </c>
      <c r="P51" s="36">
        <f t="shared" si="2"/>
        <v>0</v>
      </c>
      <c r="Q51" s="36">
        <f t="shared" si="1"/>
        <v>0</v>
      </c>
      <c r="R51" s="36"/>
      <c r="S51" s="36"/>
      <c r="T51" s="36">
        <f t="shared" si="3"/>
        <v>0</v>
      </c>
    </row>
    <row r="52" spans="5:20" x14ac:dyDescent="0.25">
      <c r="E52" s="36">
        <f t="shared" si="0"/>
        <v>0</v>
      </c>
      <c r="P52" s="36">
        <f t="shared" si="2"/>
        <v>0</v>
      </c>
      <c r="Q52" s="36">
        <f t="shared" si="1"/>
        <v>0</v>
      </c>
      <c r="R52" s="36"/>
      <c r="S52" s="36"/>
      <c r="T52" s="36">
        <f t="shared" si="3"/>
        <v>0</v>
      </c>
    </row>
    <row r="53" spans="5:20" x14ac:dyDescent="0.25">
      <c r="E53" s="36">
        <f t="shared" si="0"/>
        <v>0</v>
      </c>
      <c r="P53" s="36">
        <f t="shared" si="2"/>
        <v>0</v>
      </c>
      <c r="Q53" s="36">
        <f t="shared" si="1"/>
        <v>0</v>
      </c>
      <c r="R53" s="36"/>
      <c r="S53" s="36"/>
      <c r="T53" s="36">
        <f t="shared" si="3"/>
        <v>0</v>
      </c>
    </row>
    <row r="54" spans="5:20" x14ac:dyDescent="0.25">
      <c r="E54" s="36">
        <f t="shared" si="0"/>
        <v>0</v>
      </c>
      <c r="P54" s="36">
        <f t="shared" si="2"/>
        <v>0</v>
      </c>
      <c r="Q54" s="36">
        <f t="shared" si="1"/>
        <v>0</v>
      </c>
      <c r="R54" s="36"/>
      <c r="S54" s="36"/>
      <c r="T54" s="36">
        <f t="shared" si="3"/>
        <v>0</v>
      </c>
    </row>
    <row r="55" spans="5:20" x14ac:dyDescent="0.25">
      <c r="E55" s="36">
        <f t="shared" si="0"/>
        <v>0</v>
      </c>
      <c r="P55" s="36">
        <f t="shared" si="2"/>
        <v>0</v>
      </c>
      <c r="Q55" s="36">
        <f t="shared" si="1"/>
        <v>0</v>
      </c>
      <c r="R55" s="36"/>
      <c r="S55" s="36"/>
      <c r="T55" s="36">
        <f t="shared" si="3"/>
        <v>0</v>
      </c>
    </row>
    <row r="56" spans="5:20" x14ac:dyDescent="0.25">
      <c r="E56" s="36">
        <f t="shared" si="0"/>
        <v>0</v>
      </c>
      <c r="P56" s="36">
        <f t="shared" si="2"/>
        <v>0</v>
      </c>
      <c r="Q56" s="36">
        <f t="shared" si="1"/>
        <v>0</v>
      </c>
      <c r="R56" s="36"/>
      <c r="S56" s="36"/>
      <c r="T56" s="36">
        <f t="shared" si="3"/>
        <v>0</v>
      </c>
    </row>
    <row r="57" spans="5:20" x14ac:dyDescent="0.25">
      <c r="E57" s="36">
        <f t="shared" si="0"/>
        <v>0</v>
      </c>
      <c r="P57" s="36">
        <f t="shared" si="2"/>
        <v>0</v>
      </c>
      <c r="Q57" s="36">
        <f t="shared" si="1"/>
        <v>0</v>
      </c>
      <c r="R57" s="36"/>
      <c r="S57" s="36"/>
      <c r="T57" s="36">
        <f t="shared" si="3"/>
        <v>0</v>
      </c>
    </row>
    <row r="58" spans="5:20" x14ac:dyDescent="0.25">
      <c r="E58" s="36">
        <f t="shared" si="0"/>
        <v>0</v>
      </c>
      <c r="P58" s="36">
        <f t="shared" si="2"/>
        <v>0</v>
      </c>
      <c r="Q58" s="36">
        <f t="shared" si="1"/>
        <v>0</v>
      </c>
      <c r="R58" s="36"/>
      <c r="S58" s="36"/>
      <c r="T58" s="36">
        <f t="shared" si="3"/>
        <v>0</v>
      </c>
    </row>
    <row r="59" spans="5:20" x14ac:dyDescent="0.25">
      <c r="E59" s="36">
        <f t="shared" si="0"/>
        <v>0</v>
      </c>
      <c r="P59" s="36">
        <f t="shared" si="2"/>
        <v>0</v>
      </c>
      <c r="Q59" s="36">
        <f t="shared" si="1"/>
        <v>0</v>
      </c>
      <c r="R59" s="36"/>
      <c r="S59" s="36"/>
      <c r="T59" s="36">
        <f t="shared" si="3"/>
        <v>0</v>
      </c>
    </row>
    <row r="60" spans="5:20" x14ac:dyDescent="0.25">
      <c r="E60" s="36">
        <f t="shared" si="0"/>
        <v>0</v>
      </c>
      <c r="P60" s="36">
        <f t="shared" si="2"/>
        <v>0</v>
      </c>
      <c r="Q60" s="36">
        <f t="shared" si="1"/>
        <v>0</v>
      </c>
      <c r="R60" s="36"/>
      <c r="S60" s="36"/>
      <c r="T60" s="36">
        <f t="shared" si="3"/>
        <v>0</v>
      </c>
    </row>
    <row r="61" spans="5:20" x14ac:dyDescent="0.25">
      <c r="E61" s="36">
        <f t="shared" si="0"/>
        <v>0</v>
      </c>
      <c r="P61" s="36">
        <f t="shared" si="2"/>
        <v>0</v>
      </c>
      <c r="Q61" s="36">
        <f t="shared" si="1"/>
        <v>0</v>
      </c>
      <c r="R61" s="36"/>
      <c r="S61" s="36"/>
      <c r="T61" s="36">
        <f t="shared" si="3"/>
        <v>0</v>
      </c>
    </row>
    <row r="62" spans="5:20" x14ac:dyDescent="0.25">
      <c r="E62" s="36">
        <f t="shared" si="0"/>
        <v>0</v>
      </c>
      <c r="P62" s="36">
        <f t="shared" si="2"/>
        <v>0</v>
      </c>
      <c r="Q62" s="36">
        <f t="shared" si="1"/>
        <v>0</v>
      </c>
      <c r="R62" s="36"/>
      <c r="S62" s="36"/>
      <c r="T62" s="36">
        <f t="shared" si="3"/>
        <v>0</v>
      </c>
    </row>
    <row r="63" spans="5:20" x14ac:dyDescent="0.25">
      <c r="E63" s="36">
        <f t="shared" si="0"/>
        <v>0</v>
      </c>
      <c r="P63" s="36">
        <f t="shared" si="2"/>
        <v>0</v>
      </c>
      <c r="Q63" s="36">
        <f t="shared" si="1"/>
        <v>0</v>
      </c>
      <c r="R63" s="36"/>
      <c r="S63" s="36"/>
      <c r="T63" s="36">
        <f t="shared" si="3"/>
        <v>0</v>
      </c>
    </row>
    <row r="64" spans="5:20" x14ac:dyDescent="0.25">
      <c r="E64" s="36">
        <f t="shared" si="0"/>
        <v>0</v>
      </c>
      <c r="P64" s="36">
        <f t="shared" si="2"/>
        <v>0</v>
      </c>
      <c r="Q64" s="36">
        <f t="shared" si="1"/>
        <v>0</v>
      </c>
      <c r="R64" s="36"/>
      <c r="S64" s="36"/>
      <c r="T64" s="36">
        <f t="shared" si="3"/>
        <v>0</v>
      </c>
    </row>
    <row r="65" spans="5:20" x14ac:dyDescent="0.25">
      <c r="E65" s="36">
        <f t="shared" si="0"/>
        <v>0</v>
      </c>
      <c r="P65" s="36">
        <f t="shared" si="2"/>
        <v>0</v>
      </c>
      <c r="Q65" s="36">
        <f t="shared" si="1"/>
        <v>0</v>
      </c>
      <c r="R65" s="36"/>
      <c r="S65" s="36"/>
      <c r="T65" s="36">
        <f t="shared" si="3"/>
        <v>0</v>
      </c>
    </row>
    <row r="66" spans="5:20" x14ac:dyDescent="0.25">
      <c r="E66" s="36">
        <f t="shared" si="0"/>
        <v>0</v>
      </c>
      <c r="P66" s="36">
        <f t="shared" si="2"/>
        <v>0</v>
      </c>
      <c r="Q66" s="36">
        <f t="shared" si="1"/>
        <v>0</v>
      </c>
      <c r="R66" s="36"/>
      <c r="S66" s="36"/>
      <c r="T66" s="36">
        <f t="shared" si="3"/>
        <v>0</v>
      </c>
    </row>
    <row r="67" spans="5:20" x14ac:dyDescent="0.25">
      <c r="E67" s="36">
        <f t="shared" si="0"/>
        <v>0</v>
      </c>
      <c r="P67" s="36">
        <f t="shared" si="2"/>
        <v>0</v>
      </c>
      <c r="Q67" s="36">
        <f t="shared" si="1"/>
        <v>0</v>
      </c>
      <c r="R67" s="36"/>
      <c r="S67" s="36"/>
      <c r="T67" s="36">
        <f t="shared" si="3"/>
        <v>0</v>
      </c>
    </row>
    <row r="68" spans="5:20" x14ac:dyDescent="0.25">
      <c r="E68" s="36">
        <f t="shared" si="0"/>
        <v>0</v>
      </c>
      <c r="P68" s="36">
        <f t="shared" si="2"/>
        <v>0</v>
      </c>
      <c r="Q68" s="36">
        <f t="shared" ref="Q68:Q131" si="4">P68*0.2</f>
        <v>0</v>
      </c>
      <c r="R68" s="36"/>
      <c r="S68" s="36"/>
      <c r="T68" s="36">
        <f t="shared" si="3"/>
        <v>0</v>
      </c>
    </row>
    <row r="69" spans="5:20" x14ac:dyDescent="0.25">
      <c r="E69" s="36">
        <f t="shared" ref="E69:E132" si="5">E68+C69-D69</f>
        <v>0</v>
      </c>
      <c r="P69" s="36">
        <f t="shared" si="2"/>
        <v>0</v>
      </c>
      <c r="Q69" s="36">
        <f t="shared" si="4"/>
        <v>0</v>
      </c>
      <c r="R69" s="36"/>
      <c r="S69" s="36"/>
      <c r="T69" s="36">
        <f t="shared" si="3"/>
        <v>0</v>
      </c>
    </row>
    <row r="70" spans="5:20" x14ac:dyDescent="0.25">
      <c r="E70" s="36">
        <f t="shared" si="5"/>
        <v>0</v>
      </c>
      <c r="P70" s="36">
        <f t="shared" si="2"/>
        <v>0</v>
      </c>
      <c r="Q70" s="36">
        <f t="shared" si="4"/>
        <v>0</v>
      </c>
      <c r="R70" s="36"/>
      <c r="S70" s="36"/>
      <c r="T70" s="36">
        <f t="shared" si="3"/>
        <v>0</v>
      </c>
    </row>
    <row r="71" spans="5:20" x14ac:dyDescent="0.25">
      <c r="E71" s="36">
        <f t="shared" si="5"/>
        <v>0</v>
      </c>
      <c r="P71" s="36">
        <f t="shared" si="2"/>
        <v>0</v>
      </c>
      <c r="Q71" s="36">
        <f t="shared" si="4"/>
        <v>0</v>
      </c>
      <c r="R71" s="36"/>
      <c r="S71" s="36"/>
      <c r="T71" s="36">
        <f t="shared" si="3"/>
        <v>0</v>
      </c>
    </row>
    <row r="72" spans="5:20" x14ac:dyDescent="0.25">
      <c r="E72" s="36">
        <f t="shared" si="5"/>
        <v>0</v>
      </c>
      <c r="P72" s="36">
        <f t="shared" si="2"/>
        <v>0</v>
      </c>
      <c r="Q72" s="36">
        <f t="shared" si="4"/>
        <v>0</v>
      </c>
      <c r="R72" s="36"/>
      <c r="S72" s="36"/>
      <c r="T72" s="36">
        <f t="shared" si="3"/>
        <v>0</v>
      </c>
    </row>
    <row r="73" spans="5:20" x14ac:dyDescent="0.25">
      <c r="E73" s="36">
        <f t="shared" si="5"/>
        <v>0</v>
      </c>
      <c r="P73" s="36">
        <f t="shared" si="2"/>
        <v>0</v>
      </c>
      <c r="Q73" s="36">
        <f t="shared" si="4"/>
        <v>0</v>
      </c>
      <c r="R73" s="36"/>
      <c r="S73" s="36"/>
      <c r="T73" s="36">
        <f t="shared" si="3"/>
        <v>0</v>
      </c>
    </row>
    <row r="74" spans="5:20" x14ac:dyDescent="0.25">
      <c r="E74" s="36">
        <f t="shared" si="5"/>
        <v>0</v>
      </c>
      <c r="P74" s="36">
        <f t="shared" si="2"/>
        <v>0</v>
      </c>
      <c r="Q74" s="36">
        <f t="shared" si="4"/>
        <v>0</v>
      </c>
      <c r="R74" s="36"/>
      <c r="S74" s="36"/>
      <c r="T74" s="36">
        <f t="shared" si="3"/>
        <v>0</v>
      </c>
    </row>
    <row r="75" spans="5:20" x14ac:dyDescent="0.25">
      <c r="E75" s="36">
        <f t="shared" si="5"/>
        <v>0</v>
      </c>
      <c r="P75" s="36">
        <f t="shared" si="2"/>
        <v>0</v>
      </c>
      <c r="Q75" s="36">
        <f t="shared" si="4"/>
        <v>0</v>
      </c>
      <c r="R75" s="36"/>
      <c r="S75" s="36"/>
      <c r="T75" s="36">
        <f t="shared" si="3"/>
        <v>0</v>
      </c>
    </row>
    <row r="76" spans="5:20" x14ac:dyDescent="0.25">
      <c r="E76" s="36">
        <f t="shared" si="5"/>
        <v>0</v>
      </c>
      <c r="P76" s="36">
        <f t="shared" ref="P76:P139" si="6">C76-O76</f>
        <v>0</v>
      </c>
      <c r="Q76" s="36">
        <f t="shared" si="4"/>
        <v>0</v>
      </c>
      <c r="R76" s="36"/>
      <c r="S76" s="36"/>
      <c r="T76" s="36">
        <f t="shared" ref="T76:T139" si="7">T75+Q76-S76</f>
        <v>0</v>
      </c>
    </row>
    <row r="77" spans="5:20" x14ac:dyDescent="0.25">
      <c r="E77" s="36">
        <f t="shared" si="5"/>
        <v>0</v>
      </c>
      <c r="P77" s="36">
        <f t="shared" si="6"/>
        <v>0</v>
      </c>
      <c r="Q77" s="36">
        <f t="shared" si="4"/>
        <v>0</v>
      </c>
      <c r="R77" s="36"/>
      <c r="S77" s="36"/>
      <c r="T77" s="36">
        <f t="shared" si="7"/>
        <v>0</v>
      </c>
    </row>
    <row r="78" spans="5:20" x14ac:dyDescent="0.25">
      <c r="E78" s="36">
        <f t="shared" si="5"/>
        <v>0</v>
      </c>
      <c r="P78" s="36">
        <f t="shared" si="6"/>
        <v>0</v>
      </c>
      <c r="Q78" s="36">
        <f t="shared" si="4"/>
        <v>0</v>
      </c>
      <c r="R78" s="36"/>
      <c r="S78" s="36"/>
      <c r="T78" s="36">
        <f t="shared" si="7"/>
        <v>0</v>
      </c>
    </row>
    <row r="79" spans="5:20" x14ac:dyDescent="0.25">
      <c r="E79" s="36">
        <f t="shared" si="5"/>
        <v>0</v>
      </c>
      <c r="P79" s="36">
        <f t="shared" si="6"/>
        <v>0</v>
      </c>
      <c r="Q79" s="36">
        <f t="shared" si="4"/>
        <v>0</v>
      </c>
      <c r="R79" s="36"/>
      <c r="S79" s="36"/>
      <c r="T79" s="36">
        <f t="shared" si="7"/>
        <v>0</v>
      </c>
    </row>
    <row r="80" spans="5:20" x14ac:dyDescent="0.25">
      <c r="E80" s="36">
        <f t="shared" si="5"/>
        <v>0</v>
      </c>
      <c r="P80" s="36">
        <f t="shared" si="6"/>
        <v>0</v>
      </c>
      <c r="Q80" s="36">
        <f t="shared" si="4"/>
        <v>0</v>
      </c>
      <c r="R80" s="36"/>
      <c r="S80" s="36"/>
      <c r="T80" s="36">
        <f t="shared" si="7"/>
        <v>0</v>
      </c>
    </row>
    <row r="81" spans="5:20" x14ac:dyDescent="0.25">
      <c r="E81" s="36">
        <f t="shared" si="5"/>
        <v>0</v>
      </c>
      <c r="P81" s="36">
        <f t="shared" si="6"/>
        <v>0</v>
      </c>
      <c r="Q81" s="36">
        <f t="shared" si="4"/>
        <v>0</v>
      </c>
      <c r="R81" s="36"/>
      <c r="S81" s="36"/>
      <c r="T81" s="36">
        <f t="shared" si="7"/>
        <v>0</v>
      </c>
    </row>
    <row r="82" spans="5:20" x14ac:dyDescent="0.25">
      <c r="E82" s="36">
        <f t="shared" si="5"/>
        <v>0</v>
      </c>
      <c r="P82" s="36">
        <f t="shared" si="6"/>
        <v>0</v>
      </c>
      <c r="Q82" s="36">
        <f t="shared" si="4"/>
        <v>0</v>
      </c>
      <c r="R82" s="36"/>
      <c r="S82" s="36"/>
      <c r="T82" s="36">
        <f t="shared" si="7"/>
        <v>0</v>
      </c>
    </row>
    <row r="83" spans="5:20" x14ac:dyDescent="0.25">
      <c r="E83" s="36">
        <f t="shared" si="5"/>
        <v>0</v>
      </c>
      <c r="P83" s="36">
        <f t="shared" si="6"/>
        <v>0</v>
      </c>
      <c r="Q83" s="36">
        <f t="shared" si="4"/>
        <v>0</v>
      </c>
      <c r="R83" s="36"/>
      <c r="S83" s="36"/>
      <c r="T83" s="36">
        <f t="shared" si="7"/>
        <v>0</v>
      </c>
    </row>
    <row r="84" spans="5:20" x14ac:dyDescent="0.25">
      <c r="E84" s="36">
        <f t="shared" si="5"/>
        <v>0</v>
      </c>
      <c r="P84" s="36">
        <f t="shared" si="6"/>
        <v>0</v>
      </c>
      <c r="Q84" s="36">
        <f t="shared" si="4"/>
        <v>0</v>
      </c>
      <c r="R84" s="36"/>
      <c r="S84" s="36"/>
      <c r="T84" s="36">
        <f t="shared" si="7"/>
        <v>0</v>
      </c>
    </row>
    <row r="85" spans="5:20" x14ac:dyDescent="0.25">
      <c r="E85" s="36">
        <f t="shared" si="5"/>
        <v>0</v>
      </c>
      <c r="P85" s="36">
        <f t="shared" si="6"/>
        <v>0</v>
      </c>
      <c r="Q85" s="36">
        <f t="shared" si="4"/>
        <v>0</v>
      </c>
      <c r="R85" s="36"/>
      <c r="S85" s="36"/>
      <c r="T85" s="36">
        <f t="shared" si="7"/>
        <v>0</v>
      </c>
    </row>
    <row r="86" spans="5:20" x14ac:dyDescent="0.25">
      <c r="E86" s="36">
        <f t="shared" si="5"/>
        <v>0</v>
      </c>
      <c r="P86" s="36">
        <f t="shared" si="6"/>
        <v>0</v>
      </c>
      <c r="Q86" s="36">
        <f t="shared" si="4"/>
        <v>0</v>
      </c>
      <c r="R86" s="36"/>
      <c r="S86" s="36"/>
      <c r="T86" s="36">
        <f t="shared" si="7"/>
        <v>0</v>
      </c>
    </row>
    <row r="87" spans="5:20" x14ac:dyDescent="0.25">
      <c r="E87" s="36">
        <f t="shared" si="5"/>
        <v>0</v>
      </c>
      <c r="P87" s="36">
        <f t="shared" si="6"/>
        <v>0</v>
      </c>
      <c r="Q87" s="36">
        <f t="shared" si="4"/>
        <v>0</v>
      </c>
      <c r="R87" s="36"/>
      <c r="S87" s="36"/>
      <c r="T87" s="36">
        <f t="shared" si="7"/>
        <v>0</v>
      </c>
    </row>
    <row r="88" spans="5:20" x14ac:dyDescent="0.25">
      <c r="E88" s="36">
        <f t="shared" si="5"/>
        <v>0</v>
      </c>
      <c r="P88" s="36">
        <f t="shared" si="6"/>
        <v>0</v>
      </c>
      <c r="Q88" s="36">
        <f t="shared" si="4"/>
        <v>0</v>
      </c>
      <c r="R88" s="36"/>
      <c r="S88" s="36"/>
      <c r="T88" s="36">
        <f t="shared" si="7"/>
        <v>0</v>
      </c>
    </row>
    <row r="89" spans="5:20" x14ac:dyDescent="0.25">
      <c r="E89" s="36">
        <f t="shared" si="5"/>
        <v>0</v>
      </c>
      <c r="P89" s="36">
        <f t="shared" si="6"/>
        <v>0</v>
      </c>
      <c r="Q89" s="36">
        <f t="shared" si="4"/>
        <v>0</v>
      </c>
      <c r="R89" s="36"/>
      <c r="S89" s="36"/>
      <c r="T89" s="36">
        <f t="shared" si="7"/>
        <v>0</v>
      </c>
    </row>
    <row r="90" spans="5:20" x14ac:dyDescent="0.25">
      <c r="E90" s="36">
        <f t="shared" si="5"/>
        <v>0</v>
      </c>
      <c r="P90" s="36">
        <f t="shared" si="6"/>
        <v>0</v>
      </c>
      <c r="Q90" s="36">
        <f t="shared" si="4"/>
        <v>0</v>
      </c>
      <c r="R90" s="36"/>
      <c r="S90" s="36"/>
      <c r="T90" s="36">
        <f t="shared" si="7"/>
        <v>0</v>
      </c>
    </row>
    <row r="91" spans="5:20" x14ac:dyDescent="0.25">
      <c r="E91" s="36">
        <f t="shared" si="5"/>
        <v>0</v>
      </c>
      <c r="P91" s="36">
        <f t="shared" si="6"/>
        <v>0</v>
      </c>
      <c r="Q91" s="36">
        <f t="shared" si="4"/>
        <v>0</v>
      </c>
      <c r="R91" s="36"/>
      <c r="S91" s="36"/>
      <c r="T91" s="36">
        <f t="shared" si="7"/>
        <v>0</v>
      </c>
    </row>
    <row r="92" spans="5:20" x14ac:dyDescent="0.25">
      <c r="E92" s="36">
        <f t="shared" si="5"/>
        <v>0</v>
      </c>
      <c r="P92" s="36">
        <f t="shared" si="6"/>
        <v>0</v>
      </c>
      <c r="Q92" s="36">
        <f t="shared" si="4"/>
        <v>0</v>
      </c>
      <c r="R92" s="36"/>
      <c r="S92" s="36"/>
      <c r="T92" s="36">
        <f t="shared" si="7"/>
        <v>0</v>
      </c>
    </row>
    <row r="93" spans="5:20" x14ac:dyDescent="0.25">
      <c r="E93" s="36">
        <f t="shared" si="5"/>
        <v>0</v>
      </c>
      <c r="P93" s="36">
        <f t="shared" si="6"/>
        <v>0</v>
      </c>
      <c r="Q93" s="36">
        <f t="shared" si="4"/>
        <v>0</v>
      </c>
      <c r="R93" s="36"/>
      <c r="S93" s="36"/>
      <c r="T93" s="36">
        <f t="shared" si="7"/>
        <v>0</v>
      </c>
    </row>
    <row r="94" spans="5:20" x14ac:dyDescent="0.25">
      <c r="E94" s="36">
        <f t="shared" si="5"/>
        <v>0</v>
      </c>
      <c r="P94" s="36">
        <f t="shared" si="6"/>
        <v>0</v>
      </c>
      <c r="Q94" s="36">
        <f t="shared" si="4"/>
        <v>0</v>
      </c>
      <c r="R94" s="36"/>
      <c r="S94" s="36"/>
      <c r="T94" s="36">
        <f t="shared" si="7"/>
        <v>0</v>
      </c>
    </row>
    <row r="95" spans="5:20" x14ac:dyDescent="0.25">
      <c r="E95" s="36">
        <f t="shared" si="5"/>
        <v>0</v>
      </c>
      <c r="P95" s="36">
        <f t="shared" si="6"/>
        <v>0</v>
      </c>
      <c r="Q95" s="36">
        <f t="shared" si="4"/>
        <v>0</v>
      </c>
      <c r="R95" s="36"/>
      <c r="S95" s="36"/>
      <c r="T95" s="36">
        <f t="shared" si="7"/>
        <v>0</v>
      </c>
    </row>
    <row r="96" spans="5:20" x14ac:dyDescent="0.25">
      <c r="E96" s="36">
        <f t="shared" si="5"/>
        <v>0</v>
      </c>
      <c r="P96" s="36">
        <f t="shared" si="6"/>
        <v>0</v>
      </c>
      <c r="Q96" s="36">
        <f t="shared" si="4"/>
        <v>0</v>
      </c>
      <c r="R96" s="36"/>
      <c r="S96" s="36"/>
      <c r="T96" s="36">
        <f t="shared" si="7"/>
        <v>0</v>
      </c>
    </row>
    <row r="97" spans="5:20" x14ac:dyDescent="0.25">
      <c r="E97" s="36">
        <f t="shared" si="5"/>
        <v>0</v>
      </c>
      <c r="P97" s="36">
        <f t="shared" si="6"/>
        <v>0</v>
      </c>
      <c r="Q97" s="36">
        <f t="shared" si="4"/>
        <v>0</v>
      </c>
      <c r="R97" s="36"/>
      <c r="S97" s="36"/>
      <c r="T97" s="36">
        <f t="shared" si="7"/>
        <v>0</v>
      </c>
    </row>
    <row r="98" spans="5:20" x14ac:dyDescent="0.25">
      <c r="E98" s="36">
        <f t="shared" si="5"/>
        <v>0</v>
      </c>
      <c r="P98" s="36">
        <f t="shared" si="6"/>
        <v>0</v>
      </c>
      <c r="Q98" s="36">
        <f t="shared" si="4"/>
        <v>0</v>
      </c>
      <c r="R98" s="36"/>
      <c r="S98" s="36"/>
      <c r="T98" s="36">
        <f t="shared" si="7"/>
        <v>0</v>
      </c>
    </row>
    <row r="99" spans="5:20" x14ac:dyDescent="0.25">
      <c r="E99" s="36">
        <f t="shared" si="5"/>
        <v>0</v>
      </c>
      <c r="P99" s="36">
        <f t="shared" si="6"/>
        <v>0</v>
      </c>
      <c r="Q99" s="36">
        <f t="shared" si="4"/>
        <v>0</v>
      </c>
      <c r="R99" s="36"/>
      <c r="S99" s="36"/>
      <c r="T99" s="36">
        <f t="shared" si="7"/>
        <v>0</v>
      </c>
    </row>
    <row r="100" spans="5:20" x14ac:dyDescent="0.25">
      <c r="E100" s="36">
        <f t="shared" si="5"/>
        <v>0</v>
      </c>
      <c r="P100" s="36">
        <f t="shared" si="6"/>
        <v>0</v>
      </c>
      <c r="Q100" s="36">
        <f t="shared" si="4"/>
        <v>0</v>
      </c>
      <c r="R100" s="36"/>
      <c r="S100" s="36"/>
      <c r="T100" s="36">
        <f t="shared" si="7"/>
        <v>0</v>
      </c>
    </row>
    <row r="101" spans="5:20" x14ac:dyDescent="0.25">
      <c r="E101" s="36">
        <f t="shared" si="5"/>
        <v>0</v>
      </c>
      <c r="P101" s="36">
        <f t="shared" si="6"/>
        <v>0</v>
      </c>
      <c r="Q101" s="36">
        <f t="shared" si="4"/>
        <v>0</v>
      </c>
      <c r="R101" s="36"/>
      <c r="S101" s="36"/>
      <c r="T101" s="36">
        <f t="shared" si="7"/>
        <v>0</v>
      </c>
    </row>
    <row r="102" spans="5:20" x14ac:dyDescent="0.25">
      <c r="E102" s="36">
        <f t="shared" si="5"/>
        <v>0</v>
      </c>
      <c r="P102" s="36">
        <f t="shared" si="6"/>
        <v>0</v>
      </c>
      <c r="Q102" s="36">
        <f t="shared" si="4"/>
        <v>0</v>
      </c>
      <c r="R102" s="36"/>
      <c r="S102" s="36"/>
      <c r="T102" s="36">
        <f t="shared" si="7"/>
        <v>0</v>
      </c>
    </row>
    <row r="103" spans="5:20" x14ac:dyDescent="0.25">
      <c r="E103" s="36">
        <f t="shared" si="5"/>
        <v>0</v>
      </c>
      <c r="P103" s="36">
        <f t="shared" si="6"/>
        <v>0</v>
      </c>
      <c r="Q103" s="36">
        <f t="shared" si="4"/>
        <v>0</v>
      </c>
      <c r="R103" s="36"/>
      <c r="S103" s="36"/>
      <c r="T103" s="36">
        <f t="shared" si="7"/>
        <v>0</v>
      </c>
    </row>
    <row r="104" spans="5:20" x14ac:dyDescent="0.25">
      <c r="E104" s="36">
        <f t="shared" si="5"/>
        <v>0</v>
      </c>
      <c r="P104" s="36">
        <f t="shared" si="6"/>
        <v>0</v>
      </c>
      <c r="Q104" s="36">
        <f t="shared" si="4"/>
        <v>0</v>
      </c>
      <c r="R104" s="36"/>
      <c r="S104" s="36"/>
      <c r="T104" s="36">
        <f t="shared" si="7"/>
        <v>0</v>
      </c>
    </row>
    <row r="105" spans="5:20" x14ac:dyDescent="0.25">
      <c r="E105" s="36">
        <f t="shared" si="5"/>
        <v>0</v>
      </c>
      <c r="P105" s="36">
        <f t="shared" si="6"/>
        <v>0</v>
      </c>
      <c r="Q105" s="36">
        <f t="shared" si="4"/>
        <v>0</v>
      </c>
      <c r="R105" s="36"/>
      <c r="S105" s="36"/>
      <c r="T105" s="36">
        <f t="shared" si="7"/>
        <v>0</v>
      </c>
    </row>
    <row r="106" spans="5:20" x14ac:dyDescent="0.25">
      <c r="E106" s="36">
        <f t="shared" si="5"/>
        <v>0</v>
      </c>
      <c r="P106" s="36">
        <f t="shared" si="6"/>
        <v>0</v>
      </c>
      <c r="Q106" s="36">
        <f t="shared" si="4"/>
        <v>0</v>
      </c>
      <c r="R106" s="36"/>
      <c r="S106" s="36"/>
      <c r="T106" s="36">
        <f t="shared" si="7"/>
        <v>0</v>
      </c>
    </row>
    <row r="107" spans="5:20" x14ac:dyDescent="0.25">
      <c r="E107" s="36">
        <f t="shared" si="5"/>
        <v>0</v>
      </c>
      <c r="P107" s="36">
        <f t="shared" si="6"/>
        <v>0</v>
      </c>
      <c r="Q107" s="36">
        <f t="shared" si="4"/>
        <v>0</v>
      </c>
      <c r="R107" s="36"/>
      <c r="S107" s="36"/>
      <c r="T107" s="36">
        <f t="shared" si="7"/>
        <v>0</v>
      </c>
    </row>
    <row r="108" spans="5:20" x14ac:dyDescent="0.25">
      <c r="E108" s="36">
        <f t="shared" si="5"/>
        <v>0</v>
      </c>
      <c r="P108" s="36">
        <f t="shared" si="6"/>
        <v>0</v>
      </c>
      <c r="Q108" s="36">
        <f t="shared" si="4"/>
        <v>0</v>
      </c>
      <c r="R108" s="36"/>
      <c r="S108" s="36"/>
      <c r="T108" s="36">
        <f t="shared" si="7"/>
        <v>0</v>
      </c>
    </row>
    <row r="109" spans="5:20" x14ac:dyDescent="0.25">
      <c r="E109" s="36">
        <f t="shared" si="5"/>
        <v>0</v>
      </c>
      <c r="P109" s="36">
        <f t="shared" si="6"/>
        <v>0</v>
      </c>
      <c r="Q109" s="36">
        <f t="shared" si="4"/>
        <v>0</v>
      </c>
      <c r="R109" s="36"/>
      <c r="S109" s="36"/>
      <c r="T109" s="36">
        <f t="shared" si="7"/>
        <v>0</v>
      </c>
    </row>
    <row r="110" spans="5:20" x14ac:dyDescent="0.25">
      <c r="E110" s="36">
        <f t="shared" si="5"/>
        <v>0</v>
      </c>
      <c r="P110" s="36">
        <f t="shared" si="6"/>
        <v>0</v>
      </c>
      <c r="Q110" s="36">
        <f t="shared" si="4"/>
        <v>0</v>
      </c>
      <c r="R110" s="36"/>
      <c r="S110" s="36"/>
      <c r="T110" s="36">
        <f t="shared" si="7"/>
        <v>0</v>
      </c>
    </row>
    <row r="111" spans="5:20" x14ac:dyDescent="0.25">
      <c r="E111" s="36">
        <f t="shared" si="5"/>
        <v>0</v>
      </c>
      <c r="P111" s="36">
        <f t="shared" si="6"/>
        <v>0</v>
      </c>
      <c r="Q111" s="36">
        <f t="shared" si="4"/>
        <v>0</v>
      </c>
      <c r="R111" s="36"/>
      <c r="S111" s="36"/>
      <c r="T111" s="36">
        <f t="shared" si="7"/>
        <v>0</v>
      </c>
    </row>
    <row r="112" spans="5:20" x14ac:dyDescent="0.25">
      <c r="E112" s="36">
        <f t="shared" si="5"/>
        <v>0</v>
      </c>
      <c r="P112" s="36">
        <f t="shared" si="6"/>
        <v>0</v>
      </c>
      <c r="Q112" s="36">
        <f t="shared" si="4"/>
        <v>0</v>
      </c>
      <c r="R112" s="36"/>
      <c r="S112" s="36"/>
      <c r="T112" s="36">
        <f t="shared" si="7"/>
        <v>0</v>
      </c>
    </row>
    <row r="113" spans="5:20" x14ac:dyDescent="0.25">
      <c r="E113" s="36">
        <f t="shared" si="5"/>
        <v>0</v>
      </c>
      <c r="P113" s="36">
        <f t="shared" si="6"/>
        <v>0</v>
      </c>
      <c r="Q113" s="36">
        <f t="shared" si="4"/>
        <v>0</v>
      </c>
      <c r="R113" s="36"/>
      <c r="S113" s="36"/>
      <c r="T113" s="36">
        <f t="shared" si="7"/>
        <v>0</v>
      </c>
    </row>
    <row r="114" spans="5:20" x14ac:dyDescent="0.25">
      <c r="E114" s="36">
        <f t="shared" si="5"/>
        <v>0</v>
      </c>
      <c r="P114" s="36">
        <f t="shared" si="6"/>
        <v>0</v>
      </c>
      <c r="Q114" s="36">
        <f t="shared" si="4"/>
        <v>0</v>
      </c>
      <c r="R114" s="36"/>
      <c r="S114" s="36"/>
      <c r="T114" s="36">
        <f t="shared" si="7"/>
        <v>0</v>
      </c>
    </row>
    <row r="115" spans="5:20" x14ac:dyDescent="0.25">
      <c r="E115" s="36">
        <f t="shared" si="5"/>
        <v>0</v>
      </c>
      <c r="P115" s="36">
        <f t="shared" si="6"/>
        <v>0</v>
      </c>
      <c r="Q115" s="36">
        <f t="shared" si="4"/>
        <v>0</v>
      </c>
      <c r="R115" s="36"/>
      <c r="S115" s="36"/>
      <c r="T115" s="36">
        <f t="shared" si="7"/>
        <v>0</v>
      </c>
    </row>
    <row r="116" spans="5:20" x14ac:dyDescent="0.25">
      <c r="E116" s="36">
        <f t="shared" si="5"/>
        <v>0</v>
      </c>
      <c r="P116" s="36">
        <f t="shared" si="6"/>
        <v>0</v>
      </c>
      <c r="Q116" s="36">
        <f t="shared" si="4"/>
        <v>0</v>
      </c>
      <c r="R116" s="36"/>
      <c r="S116" s="36"/>
      <c r="T116" s="36">
        <f t="shared" si="7"/>
        <v>0</v>
      </c>
    </row>
    <row r="117" spans="5:20" x14ac:dyDescent="0.25">
      <c r="E117" s="36">
        <f t="shared" si="5"/>
        <v>0</v>
      </c>
      <c r="P117" s="36">
        <f t="shared" si="6"/>
        <v>0</v>
      </c>
      <c r="Q117" s="36">
        <f t="shared" si="4"/>
        <v>0</v>
      </c>
      <c r="R117" s="36"/>
      <c r="S117" s="36"/>
      <c r="T117" s="36">
        <f t="shared" si="7"/>
        <v>0</v>
      </c>
    </row>
    <row r="118" spans="5:20" x14ac:dyDescent="0.25">
      <c r="E118" s="36">
        <f t="shared" si="5"/>
        <v>0</v>
      </c>
      <c r="P118" s="36">
        <f t="shared" si="6"/>
        <v>0</v>
      </c>
      <c r="Q118" s="36">
        <f t="shared" si="4"/>
        <v>0</v>
      </c>
      <c r="R118" s="36"/>
      <c r="S118" s="36"/>
      <c r="T118" s="36">
        <f t="shared" si="7"/>
        <v>0</v>
      </c>
    </row>
    <row r="119" spans="5:20" x14ac:dyDescent="0.25">
      <c r="E119" s="36">
        <f t="shared" si="5"/>
        <v>0</v>
      </c>
      <c r="P119" s="36">
        <f t="shared" si="6"/>
        <v>0</v>
      </c>
      <c r="Q119" s="36">
        <f t="shared" si="4"/>
        <v>0</v>
      </c>
      <c r="R119" s="36"/>
      <c r="S119" s="36"/>
      <c r="T119" s="36">
        <f t="shared" si="7"/>
        <v>0</v>
      </c>
    </row>
    <row r="120" spans="5:20" x14ac:dyDescent="0.25">
      <c r="E120" s="36">
        <f t="shared" si="5"/>
        <v>0</v>
      </c>
      <c r="P120" s="36">
        <f t="shared" si="6"/>
        <v>0</v>
      </c>
      <c r="Q120" s="36">
        <f t="shared" si="4"/>
        <v>0</v>
      </c>
      <c r="R120" s="36"/>
      <c r="S120" s="36"/>
      <c r="T120" s="36">
        <f t="shared" si="7"/>
        <v>0</v>
      </c>
    </row>
    <row r="121" spans="5:20" x14ac:dyDescent="0.25">
      <c r="E121" s="36">
        <f t="shared" si="5"/>
        <v>0</v>
      </c>
      <c r="P121" s="36">
        <f t="shared" si="6"/>
        <v>0</v>
      </c>
      <c r="Q121" s="36">
        <f t="shared" si="4"/>
        <v>0</v>
      </c>
      <c r="R121" s="36"/>
      <c r="S121" s="36"/>
      <c r="T121" s="36">
        <f t="shared" si="7"/>
        <v>0</v>
      </c>
    </row>
    <row r="122" spans="5:20" x14ac:dyDescent="0.25">
      <c r="E122" s="36">
        <f t="shared" si="5"/>
        <v>0</v>
      </c>
      <c r="P122" s="36">
        <f t="shared" si="6"/>
        <v>0</v>
      </c>
      <c r="Q122" s="36">
        <f t="shared" si="4"/>
        <v>0</v>
      </c>
      <c r="R122" s="36"/>
      <c r="S122" s="36"/>
      <c r="T122" s="36">
        <f t="shared" si="7"/>
        <v>0</v>
      </c>
    </row>
    <row r="123" spans="5:20" x14ac:dyDescent="0.25">
      <c r="E123" s="36">
        <f t="shared" si="5"/>
        <v>0</v>
      </c>
      <c r="P123" s="36">
        <f t="shared" si="6"/>
        <v>0</v>
      </c>
      <c r="Q123" s="36">
        <f t="shared" si="4"/>
        <v>0</v>
      </c>
      <c r="R123" s="36"/>
      <c r="S123" s="36"/>
      <c r="T123" s="36">
        <f t="shared" si="7"/>
        <v>0</v>
      </c>
    </row>
    <row r="124" spans="5:20" x14ac:dyDescent="0.25">
      <c r="E124" s="36">
        <f t="shared" si="5"/>
        <v>0</v>
      </c>
      <c r="P124" s="36">
        <f t="shared" si="6"/>
        <v>0</v>
      </c>
      <c r="Q124" s="36">
        <f t="shared" si="4"/>
        <v>0</v>
      </c>
      <c r="R124" s="36"/>
      <c r="S124" s="36"/>
      <c r="T124" s="36">
        <f t="shared" si="7"/>
        <v>0</v>
      </c>
    </row>
    <row r="125" spans="5:20" x14ac:dyDescent="0.25">
      <c r="E125" s="36">
        <f t="shared" si="5"/>
        <v>0</v>
      </c>
      <c r="P125" s="36">
        <f t="shared" si="6"/>
        <v>0</v>
      </c>
      <c r="Q125" s="36">
        <f t="shared" si="4"/>
        <v>0</v>
      </c>
      <c r="R125" s="36"/>
      <c r="S125" s="36"/>
      <c r="T125" s="36">
        <f t="shared" si="7"/>
        <v>0</v>
      </c>
    </row>
    <row r="126" spans="5:20" x14ac:dyDescent="0.25">
      <c r="E126" s="36">
        <f t="shared" si="5"/>
        <v>0</v>
      </c>
      <c r="P126" s="36">
        <f t="shared" si="6"/>
        <v>0</v>
      </c>
      <c r="Q126" s="36">
        <f t="shared" si="4"/>
        <v>0</v>
      </c>
      <c r="R126" s="36"/>
      <c r="S126" s="36"/>
      <c r="T126" s="36">
        <f t="shared" si="7"/>
        <v>0</v>
      </c>
    </row>
    <row r="127" spans="5:20" x14ac:dyDescent="0.25">
      <c r="E127" s="36">
        <f t="shared" si="5"/>
        <v>0</v>
      </c>
      <c r="P127" s="36">
        <f t="shared" si="6"/>
        <v>0</v>
      </c>
      <c r="Q127" s="36">
        <f t="shared" si="4"/>
        <v>0</v>
      </c>
      <c r="R127" s="36"/>
      <c r="S127" s="36"/>
      <c r="T127" s="36">
        <f t="shared" si="7"/>
        <v>0</v>
      </c>
    </row>
    <row r="128" spans="5:20" x14ac:dyDescent="0.25">
      <c r="E128" s="36">
        <f t="shared" si="5"/>
        <v>0</v>
      </c>
      <c r="P128" s="36">
        <f t="shared" si="6"/>
        <v>0</v>
      </c>
      <c r="Q128" s="36">
        <f t="shared" si="4"/>
        <v>0</v>
      </c>
      <c r="R128" s="36"/>
      <c r="S128" s="36"/>
      <c r="T128" s="36">
        <f t="shared" si="7"/>
        <v>0</v>
      </c>
    </row>
    <row r="129" spans="5:20" x14ac:dyDescent="0.25">
      <c r="E129" s="36">
        <f t="shared" si="5"/>
        <v>0</v>
      </c>
      <c r="P129" s="36">
        <f t="shared" si="6"/>
        <v>0</v>
      </c>
      <c r="Q129" s="36">
        <f t="shared" si="4"/>
        <v>0</v>
      </c>
      <c r="R129" s="36"/>
      <c r="S129" s="36"/>
      <c r="T129" s="36">
        <f t="shared" si="7"/>
        <v>0</v>
      </c>
    </row>
    <row r="130" spans="5:20" x14ac:dyDescent="0.25">
      <c r="E130" s="36">
        <f t="shared" si="5"/>
        <v>0</v>
      </c>
      <c r="P130" s="36">
        <f t="shared" si="6"/>
        <v>0</v>
      </c>
      <c r="Q130" s="36">
        <f t="shared" si="4"/>
        <v>0</v>
      </c>
      <c r="R130" s="36"/>
      <c r="S130" s="36"/>
      <c r="T130" s="36">
        <f t="shared" si="7"/>
        <v>0</v>
      </c>
    </row>
    <row r="131" spans="5:20" x14ac:dyDescent="0.25">
      <c r="E131" s="36">
        <f t="shared" si="5"/>
        <v>0</v>
      </c>
      <c r="P131" s="36">
        <f t="shared" si="6"/>
        <v>0</v>
      </c>
      <c r="Q131" s="36">
        <f t="shared" si="4"/>
        <v>0</v>
      </c>
      <c r="R131" s="36"/>
      <c r="S131" s="36"/>
      <c r="T131" s="36">
        <f t="shared" si="7"/>
        <v>0</v>
      </c>
    </row>
    <row r="132" spans="5:20" x14ac:dyDescent="0.25">
      <c r="E132" s="36">
        <f t="shared" si="5"/>
        <v>0</v>
      </c>
      <c r="P132" s="36">
        <f t="shared" si="6"/>
        <v>0</v>
      </c>
      <c r="Q132" s="36">
        <f t="shared" ref="Q132:Q195" si="8">P132*0.2</f>
        <v>0</v>
      </c>
      <c r="R132" s="36"/>
      <c r="S132" s="36"/>
      <c r="T132" s="36">
        <f t="shared" si="7"/>
        <v>0</v>
      </c>
    </row>
    <row r="133" spans="5:20" x14ac:dyDescent="0.25">
      <c r="E133" s="36">
        <f t="shared" ref="E133:E196" si="9">E132+C133-D133</f>
        <v>0</v>
      </c>
      <c r="P133" s="36">
        <f t="shared" si="6"/>
        <v>0</v>
      </c>
      <c r="Q133" s="36">
        <f t="shared" si="8"/>
        <v>0</v>
      </c>
      <c r="R133" s="36"/>
      <c r="S133" s="36"/>
      <c r="T133" s="36">
        <f t="shared" si="7"/>
        <v>0</v>
      </c>
    </row>
    <row r="134" spans="5:20" x14ac:dyDescent="0.25">
      <c r="E134" s="36">
        <f t="shared" si="9"/>
        <v>0</v>
      </c>
      <c r="P134" s="36">
        <f t="shared" si="6"/>
        <v>0</v>
      </c>
      <c r="Q134" s="36">
        <f t="shared" si="8"/>
        <v>0</v>
      </c>
      <c r="R134" s="36"/>
      <c r="S134" s="36"/>
      <c r="T134" s="36">
        <f t="shared" si="7"/>
        <v>0</v>
      </c>
    </row>
    <row r="135" spans="5:20" x14ac:dyDescent="0.25">
      <c r="E135" s="36">
        <f t="shared" si="9"/>
        <v>0</v>
      </c>
      <c r="P135" s="36">
        <f t="shared" si="6"/>
        <v>0</v>
      </c>
      <c r="Q135" s="36">
        <f t="shared" si="8"/>
        <v>0</v>
      </c>
      <c r="R135" s="36"/>
      <c r="S135" s="36"/>
      <c r="T135" s="36">
        <f t="shared" si="7"/>
        <v>0</v>
      </c>
    </row>
    <row r="136" spans="5:20" x14ac:dyDescent="0.25">
      <c r="E136" s="36">
        <f t="shared" si="9"/>
        <v>0</v>
      </c>
      <c r="P136" s="36">
        <f t="shared" si="6"/>
        <v>0</v>
      </c>
      <c r="Q136" s="36">
        <f t="shared" si="8"/>
        <v>0</v>
      </c>
      <c r="R136" s="36"/>
      <c r="S136" s="36"/>
      <c r="T136" s="36">
        <f t="shared" si="7"/>
        <v>0</v>
      </c>
    </row>
    <row r="137" spans="5:20" x14ac:dyDescent="0.25">
      <c r="E137" s="36">
        <f t="shared" si="9"/>
        <v>0</v>
      </c>
      <c r="P137" s="36">
        <f t="shared" si="6"/>
        <v>0</v>
      </c>
      <c r="Q137" s="36">
        <f t="shared" si="8"/>
        <v>0</v>
      </c>
      <c r="R137" s="36"/>
      <c r="S137" s="36"/>
      <c r="T137" s="36">
        <f t="shared" si="7"/>
        <v>0</v>
      </c>
    </row>
    <row r="138" spans="5:20" x14ac:dyDescent="0.25">
      <c r="E138" s="36">
        <f t="shared" si="9"/>
        <v>0</v>
      </c>
      <c r="P138" s="36">
        <f t="shared" si="6"/>
        <v>0</v>
      </c>
      <c r="Q138" s="36">
        <f t="shared" si="8"/>
        <v>0</v>
      </c>
      <c r="R138" s="36"/>
      <c r="S138" s="36"/>
      <c r="T138" s="36">
        <f t="shared" si="7"/>
        <v>0</v>
      </c>
    </row>
    <row r="139" spans="5:20" x14ac:dyDescent="0.25">
      <c r="E139" s="36">
        <f t="shared" si="9"/>
        <v>0</v>
      </c>
      <c r="P139" s="36">
        <f t="shared" si="6"/>
        <v>0</v>
      </c>
      <c r="Q139" s="36">
        <f t="shared" si="8"/>
        <v>0</v>
      </c>
      <c r="R139" s="36"/>
      <c r="S139" s="36"/>
      <c r="T139" s="36">
        <f t="shared" si="7"/>
        <v>0</v>
      </c>
    </row>
    <row r="140" spans="5:20" x14ac:dyDescent="0.25">
      <c r="E140" s="36">
        <f t="shared" si="9"/>
        <v>0</v>
      </c>
      <c r="P140" s="36">
        <f t="shared" ref="P140:P203" si="10">C140-O140</f>
        <v>0</v>
      </c>
      <c r="Q140" s="36">
        <f t="shared" si="8"/>
        <v>0</v>
      </c>
      <c r="R140" s="36"/>
      <c r="S140" s="36"/>
      <c r="T140" s="36">
        <f t="shared" ref="T140:T203" si="11">T139+Q140-S140</f>
        <v>0</v>
      </c>
    </row>
    <row r="141" spans="5:20" x14ac:dyDescent="0.25">
      <c r="E141" s="36">
        <f t="shared" si="9"/>
        <v>0</v>
      </c>
      <c r="P141" s="36">
        <f t="shared" si="10"/>
        <v>0</v>
      </c>
      <c r="Q141" s="36">
        <f t="shared" si="8"/>
        <v>0</v>
      </c>
      <c r="R141" s="36"/>
      <c r="S141" s="36"/>
      <c r="T141" s="36">
        <f t="shared" si="11"/>
        <v>0</v>
      </c>
    </row>
    <row r="142" spans="5:20" x14ac:dyDescent="0.25">
      <c r="E142" s="36">
        <f t="shared" si="9"/>
        <v>0</v>
      </c>
      <c r="P142" s="36">
        <f t="shared" si="10"/>
        <v>0</v>
      </c>
      <c r="Q142" s="36">
        <f t="shared" si="8"/>
        <v>0</v>
      </c>
      <c r="R142" s="36"/>
      <c r="S142" s="36"/>
      <c r="T142" s="36">
        <f t="shared" si="11"/>
        <v>0</v>
      </c>
    </row>
    <row r="143" spans="5:20" x14ac:dyDescent="0.25">
      <c r="E143" s="36">
        <f t="shared" si="9"/>
        <v>0</v>
      </c>
      <c r="P143" s="36">
        <f t="shared" si="10"/>
        <v>0</v>
      </c>
      <c r="Q143" s="36">
        <f t="shared" si="8"/>
        <v>0</v>
      </c>
      <c r="R143" s="36"/>
      <c r="S143" s="36"/>
      <c r="T143" s="36">
        <f t="shared" si="11"/>
        <v>0</v>
      </c>
    </row>
    <row r="144" spans="5:20" x14ac:dyDescent="0.25">
      <c r="E144" s="36">
        <f t="shared" si="9"/>
        <v>0</v>
      </c>
      <c r="P144" s="36">
        <f t="shared" si="10"/>
        <v>0</v>
      </c>
      <c r="Q144" s="36">
        <f t="shared" si="8"/>
        <v>0</v>
      </c>
      <c r="R144" s="36"/>
      <c r="S144" s="36"/>
      <c r="T144" s="36">
        <f t="shared" si="11"/>
        <v>0</v>
      </c>
    </row>
    <row r="145" spans="5:20" x14ac:dyDescent="0.25">
      <c r="E145" s="36">
        <f t="shared" si="9"/>
        <v>0</v>
      </c>
      <c r="P145" s="36">
        <f t="shared" si="10"/>
        <v>0</v>
      </c>
      <c r="Q145" s="36">
        <f t="shared" si="8"/>
        <v>0</v>
      </c>
      <c r="R145" s="36"/>
      <c r="S145" s="36"/>
      <c r="T145" s="36">
        <f t="shared" si="11"/>
        <v>0</v>
      </c>
    </row>
    <row r="146" spans="5:20" x14ac:dyDescent="0.25">
      <c r="E146" s="36">
        <f t="shared" si="9"/>
        <v>0</v>
      </c>
      <c r="P146" s="36">
        <f t="shared" si="10"/>
        <v>0</v>
      </c>
      <c r="Q146" s="36">
        <f t="shared" si="8"/>
        <v>0</v>
      </c>
      <c r="R146" s="36"/>
      <c r="S146" s="36"/>
      <c r="T146" s="36">
        <f t="shared" si="11"/>
        <v>0</v>
      </c>
    </row>
    <row r="147" spans="5:20" x14ac:dyDescent="0.25">
      <c r="E147" s="36">
        <f t="shared" si="9"/>
        <v>0</v>
      </c>
      <c r="P147" s="36">
        <f t="shared" si="10"/>
        <v>0</v>
      </c>
      <c r="Q147" s="36">
        <f t="shared" si="8"/>
        <v>0</v>
      </c>
      <c r="R147" s="36"/>
      <c r="S147" s="36"/>
      <c r="T147" s="36">
        <f t="shared" si="11"/>
        <v>0</v>
      </c>
    </row>
    <row r="148" spans="5:20" x14ac:dyDescent="0.25">
      <c r="E148" s="36">
        <f t="shared" si="9"/>
        <v>0</v>
      </c>
      <c r="P148" s="36">
        <f t="shared" si="10"/>
        <v>0</v>
      </c>
      <c r="Q148" s="36">
        <f t="shared" si="8"/>
        <v>0</v>
      </c>
      <c r="R148" s="36"/>
      <c r="S148" s="36"/>
      <c r="T148" s="36">
        <f t="shared" si="11"/>
        <v>0</v>
      </c>
    </row>
    <row r="149" spans="5:20" x14ac:dyDescent="0.25">
      <c r="E149" s="36">
        <f t="shared" si="9"/>
        <v>0</v>
      </c>
      <c r="P149" s="36">
        <f t="shared" si="10"/>
        <v>0</v>
      </c>
      <c r="Q149" s="36">
        <f t="shared" si="8"/>
        <v>0</v>
      </c>
      <c r="R149" s="36"/>
      <c r="S149" s="36"/>
      <c r="T149" s="36">
        <f t="shared" si="11"/>
        <v>0</v>
      </c>
    </row>
    <row r="150" spans="5:20" x14ac:dyDescent="0.25">
      <c r="E150" s="36">
        <f t="shared" si="9"/>
        <v>0</v>
      </c>
      <c r="P150" s="36">
        <f t="shared" si="10"/>
        <v>0</v>
      </c>
      <c r="Q150" s="36">
        <f t="shared" si="8"/>
        <v>0</v>
      </c>
      <c r="R150" s="36"/>
      <c r="S150" s="36"/>
      <c r="T150" s="36">
        <f t="shared" si="11"/>
        <v>0</v>
      </c>
    </row>
    <row r="151" spans="5:20" x14ac:dyDescent="0.25">
      <c r="E151" s="36">
        <f t="shared" si="9"/>
        <v>0</v>
      </c>
      <c r="P151" s="36">
        <f t="shared" si="10"/>
        <v>0</v>
      </c>
      <c r="Q151" s="36">
        <f t="shared" si="8"/>
        <v>0</v>
      </c>
      <c r="R151" s="36"/>
      <c r="S151" s="36"/>
      <c r="T151" s="36">
        <f t="shared" si="11"/>
        <v>0</v>
      </c>
    </row>
    <row r="152" spans="5:20" x14ac:dyDescent="0.25">
      <c r="E152" s="36">
        <f t="shared" si="9"/>
        <v>0</v>
      </c>
      <c r="P152" s="36">
        <f t="shared" si="10"/>
        <v>0</v>
      </c>
      <c r="Q152" s="36">
        <f t="shared" si="8"/>
        <v>0</v>
      </c>
      <c r="R152" s="36"/>
      <c r="S152" s="36"/>
      <c r="T152" s="36">
        <f t="shared" si="11"/>
        <v>0</v>
      </c>
    </row>
    <row r="153" spans="5:20" x14ac:dyDescent="0.25">
      <c r="E153" s="36">
        <f t="shared" si="9"/>
        <v>0</v>
      </c>
      <c r="P153" s="36">
        <f t="shared" si="10"/>
        <v>0</v>
      </c>
      <c r="Q153" s="36">
        <f t="shared" si="8"/>
        <v>0</v>
      </c>
      <c r="R153" s="36"/>
      <c r="S153" s="36"/>
      <c r="T153" s="36">
        <f t="shared" si="11"/>
        <v>0</v>
      </c>
    </row>
    <row r="154" spans="5:20" x14ac:dyDescent="0.25">
      <c r="E154" s="36">
        <f t="shared" si="9"/>
        <v>0</v>
      </c>
      <c r="P154" s="36">
        <f t="shared" si="10"/>
        <v>0</v>
      </c>
      <c r="Q154" s="36">
        <f t="shared" si="8"/>
        <v>0</v>
      </c>
      <c r="R154" s="36"/>
      <c r="S154" s="36"/>
      <c r="T154" s="36">
        <f t="shared" si="11"/>
        <v>0</v>
      </c>
    </row>
    <row r="155" spans="5:20" x14ac:dyDescent="0.25">
      <c r="E155" s="36">
        <f t="shared" si="9"/>
        <v>0</v>
      </c>
      <c r="P155" s="36">
        <f t="shared" si="10"/>
        <v>0</v>
      </c>
      <c r="Q155" s="36">
        <f t="shared" si="8"/>
        <v>0</v>
      </c>
      <c r="R155" s="36"/>
      <c r="S155" s="36"/>
      <c r="T155" s="36">
        <f t="shared" si="11"/>
        <v>0</v>
      </c>
    </row>
    <row r="156" spans="5:20" x14ac:dyDescent="0.25">
      <c r="E156" s="36">
        <f t="shared" si="9"/>
        <v>0</v>
      </c>
      <c r="P156" s="36">
        <f t="shared" si="10"/>
        <v>0</v>
      </c>
      <c r="Q156" s="36">
        <f t="shared" si="8"/>
        <v>0</v>
      </c>
      <c r="R156" s="36"/>
      <c r="S156" s="36"/>
      <c r="T156" s="36">
        <f t="shared" si="11"/>
        <v>0</v>
      </c>
    </row>
    <row r="157" spans="5:20" x14ac:dyDescent="0.25">
      <c r="E157" s="36">
        <f t="shared" si="9"/>
        <v>0</v>
      </c>
      <c r="P157" s="36">
        <f t="shared" si="10"/>
        <v>0</v>
      </c>
      <c r="Q157" s="36">
        <f t="shared" si="8"/>
        <v>0</v>
      </c>
      <c r="R157" s="36"/>
      <c r="S157" s="36"/>
      <c r="T157" s="36">
        <f t="shared" si="11"/>
        <v>0</v>
      </c>
    </row>
    <row r="158" spans="5:20" x14ac:dyDescent="0.25">
      <c r="E158" s="36">
        <f t="shared" si="9"/>
        <v>0</v>
      </c>
      <c r="P158" s="36">
        <f t="shared" si="10"/>
        <v>0</v>
      </c>
      <c r="Q158" s="36">
        <f t="shared" si="8"/>
        <v>0</v>
      </c>
      <c r="R158" s="36"/>
      <c r="S158" s="36"/>
      <c r="T158" s="36">
        <f t="shared" si="11"/>
        <v>0</v>
      </c>
    </row>
    <row r="159" spans="5:20" x14ac:dyDescent="0.25">
      <c r="E159" s="36">
        <f t="shared" si="9"/>
        <v>0</v>
      </c>
      <c r="P159" s="36">
        <f t="shared" si="10"/>
        <v>0</v>
      </c>
      <c r="Q159" s="36">
        <f t="shared" si="8"/>
        <v>0</v>
      </c>
      <c r="R159" s="36"/>
      <c r="S159" s="36"/>
      <c r="T159" s="36">
        <f t="shared" si="11"/>
        <v>0</v>
      </c>
    </row>
    <row r="160" spans="5:20" x14ac:dyDescent="0.25">
      <c r="E160" s="36">
        <f t="shared" si="9"/>
        <v>0</v>
      </c>
      <c r="P160" s="36">
        <f t="shared" si="10"/>
        <v>0</v>
      </c>
      <c r="Q160" s="36">
        <f t="shared" si="8"/>
        <v>0</v>
      </c>
      <c r="R160" s="36"/>
      <c r="S160" s="36"/>
      <c r="T160" s="36">
        <f t="shared" si="11"/>
        <v>0</v>
      </c>
    </row>
    <row r="161" spans="5:20" x14ac:dyDescent="0.25">
      <c r="E161" s="36">
        <f t="shared" si="9"/>
        <v>0</v>
      </c>
      <c r="P161" s="36">
        <f t="shared" si="10"/>
        <v>0</v>
      </c>
      <c r="Q161" s="36">
        <f t="shared" si="8"/>
        <v>0</v>
      </c>
      <c r="R161" s="36"/>
      <c r="S161" s="36"/>
      <c r="T161" s="36">
        <f t="shared" si="11"/>
        <v>0</v>
      </c>
    </row>
    <row r="162" spans="5:20" x14ac:dyDescent="0.25">
      <c r="E162" s="36">
        <f t="shared" si="9"/>
        <v>0</v>
      </c>
      <c r="P162" s="36">
        <f t="shared" si="10"/>
        <v>0</v>
      </c>
      <c r="Q162" s="36">
        <f t="shared" si="8"/>
        <v>0</v>
      </c>
      <c r="R162" s="36"/>
      <c r="S162" s="36"/>
      <c r="T162" s="36">
        <f t="shared" si="11"/>
        <v>0</v>
      </c>
    </row>
    <row r="163" spans="5:20" x14ac:dyDescent="0.25">
      <c r="E163" s="36">
        <f t="shared" si="9"/>
        <v>0</v>
      </c>
      <c r="P163" s="36">
        <f t="shared" si="10"/>
        <v>0</v>
      </c>
      <c r="Q163" s="36">
        <f t="shared" si="8"/>
        <v>0</v>
      </c>
      <c r="R163" s="36"/>
      <c r="S163" s="36"/>
      <c r="T163" s="36">
        <f t="shared" si="11"/>
        <v>0</v>
      </c>
    </row>
    <row r="164" spans="5:20" x14ac:dyDescent="0.25">
      <c r="E164" s="36">
        <f t="shared" si="9"/>
        <v>0</v>
      </c>
      <c r="P164" s="36">
        <f t="shared" si="10"/>
        <v>0</v>
      </c>
      <c r="Q164" s="36">
        <f t="shared" si="8"/>
        <v>0</v>
      </c>
      <c r="R164" s="36"/>
      <c r="S164" s="36"/>
      <c r="T164" s="36">
        <f t="shared" si="11"/>
        <v>0</v>
      </c>
    </row>
    <row r="165" spans="5:20" x14ac:dyDescent="0.25">
      <c r="E165" s="36">
        <f t="shared" si="9"/>
        <v>0</v>
      </c>
      <c r="P165" s="36">
        <f t="shared" si="10"/>
        <v>0</v>
      </c>
      <c r="Q165" s="36">
        <f t="shared" si="8"/>
        <v>0</v>
      </c>
      <c r="R165" s="36"/>
      <c r="S165" s="36"/>
      <c r="T165" s="36">
        <f t="shared" si="11"/>
        <v>0</v>
      </c>
    </row>
    <row r="166" spans="5:20" x14ac:dyDescent="0.25">
      <c r="E166" s="36">
        <f t="shared" si="9"/>
        <v>0</v>
      </c>
      <c r="P166" s="36">
        <f t="shared" si="10"/>
        <v>0</v>
      </c>
      <c r="Q166" s="36">
        <f t="shared" si="8"/>
        <v>0</v>
      </c>
      <c r="R166" s="36"/>
      <c r="S166" s="36"/>
      <c r="T166" s="36">
        <f t="shared" si="11"/>
        <v>0</v>
      </c>
    </row>
    <row r="167" spans="5:20" x14ac:dyDescent="0.25">
      <c r="E167" s="36">
        <f t="shared" si="9"/>
        <v>0</v>
      </c>
      <c r="P167" s="36">
        <f t="shared" si="10"/>
        <v>0</v>
      </c>
      <c r="Q167" s="36">
        <f t="shared" si="8"/>
        <v>0</v>
      </c>
      <c r="R167" s="36"/>
      <c r="S167" s="36"/>
      <c r="T167" s="36">
        <f t="shared" si="11"/>
        <v>0</v>
      </c>
    </row>
    <row r="168" spans="5:20" x14ac:dyDescent="0.25">
      <c r="E168" s="36">
        <f t="shared" si="9"/>
        <v>0</v>
      </c>
      <c r="P168" s="36">
        <f t="shared" si="10"/>
        <v>0</v>
      </c>
      <c r="Q168" s="36">
        <f t="shared" si="8"/>
        <v>0</v>
      </c>
      <c r="R168" s="36"/>
      <c r="S168" s="36"/>
      <c r="T168" s="36">
        <f t="shared" si="11"/>
        <v>0</v>
      </c>
    </row>
    <row r="169" spans="5:20" x14ac:dyDescent="0.25">
      <c r="E169" s="36">
        <f t="shared" si="9"/>
        <v>0</v>
      </c>
      <c r="P169" s="36">
        <f t="shared" si="10"/>
        <v>0</v>
      </c>
      <c r="Q169" s="36">
        <f t="shared" si="8"/>
        <v>0</v>
      </c>
      <c r="R169" s="36"/>
      <c r="S169" s="36"/>
      <c r="T169" s="36">
        <f t="shared" si="11"/>
        <v>0</v>
      </c>
    </row>
    <row r="170" spans="5:20" x14ac:dyDescent="0.25">
      <c r="E170" s="36">
        <f t="shared" si="9"/>
        <v>0</v>
      </c>
      <c r="P170" s="36">
        <f t="shared" si="10"/>
        <v>0</v>
      </c>
      <c r="Q170" s="36">
        <f t="shared" si="8"/>
        <v>0</v>
      </c>
      <c r="R170" s="36"/>
      <c r="S170" s="36"/>
      <c r="T170" s="36">
        <f t="shared" si="11"/>
        <v>0</v>
      </c>
    </row>
    <row r="171" spans="5:20" x14ac:dyDescent="0.25">
      <c r="E171" s="36">
        <f t="shared" si="9"/>
        <v>0</v>
      </c>
      <c r="P171" s="36">
        <f t="shared" si="10"/>
        <v>0</v>
      </c>
      <c r="Q171" s="36">
        <f t="shared" si="8"/>
        <v>0</v>
      </c>
      <c r="R171" s="36"/>
      <c r="S171" s="36"/>
      <c r="T171" s="36">
        <f t="shared" si="11"/>
        <v>0</v>
      </c>
    </row>
    <row r="172" spans="5:20" x14ac:dyDescent="0.25">
      <c r="E172" s="36">
        <f t="shared" si="9"/>
        <v>0</v>
      </c>
      <c r="P172" s="36">
        <f t="shared" si="10"/>
        <v>0</v>
      </c>
      <c r="Q172" s="36">
        <f t="shared" si="8"/>
        <v>0</v>
      </c>
      <c r="R172" s="36"/>
      <c r="S172" s="36"/>
      <c r="T172" s="36">
        <f t="shared" si="11"/>
        <v>0</v>
      </c>
    </row>
    <row r="173" spans="5:20" x14ac:dyDescent="0.25">
      <c r="E173" s="36">
        <f t="shared" si="9"/>
        <v>0</v>
      </c>
      <c r="P173" s="36">
        <f t="shared" si="10"/>
        <v>0</v>
      </c>
      <c r="Q173" s="36">
        <f t="shared" si="8"/>
        <v>0</v>
      </c>
      <c r="R173" s="36"/>
      <c r="S173" s="36"/>
      <c r="T173" s="36">
        <f t="shared" si="11"/>
        <v>0</v>
      </c>
    </row>
    <row r="174" spans="5:20" x14ac:dyDescent="0.25">
      <c r="E174" s="36">
        <f t="shared" si="9"/>
        <v>0</v>
      </c>
      <c r="P174" s="36">
        <f t="shared" si="10"/>
        <v>0</v>
      </c>
      <c r="Q174" s="36">
        <f t="shared" si="8"/>
        <v>0</v>
      </c>
      <c r="R174" s="36"/>
      <c r="S174" s="36"/>
      <c r="T174" s="36">
        <f t="shared" si="11"/>
        <v>0</v>
      </c>
    </row>
    <row r="175" spans="5:20" x14ac:dyDescent="0.25">
      <c r="E175" s="36">
        <f t="shared" si="9"/>
        <v>0</v>
      </c>
      <c r="P175" s="36">
        <f t="shared" si="10"/>
        <v>0</v>
      </c>
      <c r="Q175" s="36">
        <f t="shared" si="8"/>
        <v>0</v>
      </c>
      <c r="R175" s="36"/>
      <c r="S175" s="36"/>
      <c r="T175" s="36">
        <f t="shared" si="11"/>
        <v>0</v>
      </c>
    </row>
    <row r="176" spans="5:20" x14ac:dyDescent="0.25">
      <c r="E176" s="36">
        <f t="shared" si="9"/>
        <v>0</v>
      </c>
      <c r="P176" s="36">
        <f t="shared" si="10"/>
        <v>0</v>
      </c>
      <c r="Q176" s="36">
        <f t="shared" si="8"/>
        <v>0</v>
      </c>
      <c r="R176" s="36"/>
      <c r="S176" s="36"/>
      <c r="T176" s="36">
        <f t="shared" si="11"/>
        <v>0</v>
      </c>
    </row>
    <row r="177" spans="5:20" x14ac:dyDescent="0.25">
      <c r="E177" s="36">
        <f t="shared" si="9"/>
        <v>0</v>
      </c>
      <c r="P177" s="36">
        <f t="shared" si="10"/>
        <v>0</v>
      </c>
      <c r="Q177" s="36">
        <f t="shared" si="8"/>
        <v>0</v>
      </c>
      <c r="R177" s="36"/>
      <c r="S177" s="36"/>
      <c r="T177" s="36">
        <f t="shared" si="11"/>
        <v>0</v>
      </c>
    </row>
    <row r="178" spans="5:20" x14ac:dyDescent="0.25">
      <c r="E178" s="36">
        <f t="shared" si="9"/>
        <v>0</v>
      </c>
      <c r="P178" s="36">
        <f t="shared" si="10"/>
        <v>0</v>
      </c>
      <c r="Q178" s="36">
        <f t="shared" si="8"/>
        <v>0</v>
      </c>
      <c r="R178" s="36"/>
      <c r="S178" s="36"/>
      <c r="T178" s="36">
        <f t="shared" si="11"/>
        <v>0</v>
      </c>
    </row>
    <row r="179" spans="5:20" x14ac:dyDescent="0.25">
      <c r="E179" s="36">
        <f t="shared" si="9"/>
        <v>0</v>
      </c>
      <c r="P179" s="36">
        <f t="shared" si="10"/>
        <v>0</v>
      </c>
      <c r="Q179" s="36">
        <f t="shared" si="8"/>
        <v>0</v>
      </c>
      <c r="R179" s="36"/>
      <c r="S179" s="36"/>
      <c r="T179" s="36">
        <f t="shared" si="11"/>
        <v>0</v>
      </c>
    </row>
    <row r="180" spans="5:20" x14ac:dyDescent="0.25">
      <c r="E180" s="36">
        <f t="shared" si="9"/>
        <v>0</v>
      </c>
      <c r="P180" s="36">
        <f t="shared" si="10"/>
        <v>0</v>
      </c>
      <c r="Q180" s="36">
        <f t="shared" si="8"/>
        <v>0</v>
      </c>
      <c r="R180" s="36"/>
      <c r="S180" s="36"/>
      <c r="T180" s="36">
        <f t="shared" si="11"/>
        <v>0</v>
      </c>
    </row>
    <row r="181" spans="5:20" x14ac:dyDescent="0.25">
      <c r="E181" s="36">
        <f t="shared" si="9"/>
        <v>0</v>
      </c>
      <c r="P181" s="36">
        <f t="shared" si="10"/>
        <v>0</v>
      </c>
      <c r="Q181" s="36">
        <f t="shared" si="8"/>
        <v>0</v>
      </c>
      <c r="R181" s="36"/>
      <c r="S181" s="36"/>
      <c r="T181" s="36">
        <f t="shared" si="11"/>
        <v>0</v>
      </c>
    </row>
    <row r="182" spans="5:20" x14ac:dyDescent="0.25">
      <c r="E182" s="36">
        <f t="shared" si="9"/>
        <v>0</v>
      </c>
      <c r="P182" s="36">
        <f t="shared" si="10"/>
        <v>0</v>
      </c>
      <c r="Q182" s="36">
        <f t="shared" si="8"/>
        <v>0</v>
      </c>
      <c r="R182" s="36"/>
      <c r="S182" s="36"/>
      <c r="T182" s="36">
        <f t="shared" si="11"/>
        <v>0</v>
      </c>
    </row>
    <row r="183" spans="5:20" x14ac:dyDescent="0.25">
      <c r="E183" s="36">
        <f t="shared" si="9"/>
        <v>0</v>
      </c>
      <c r="P183" s="36">
        <f t="shared" si="10"/>
        <v>0</v>
      </c>
      <c r="Q183" s="36">
        <f t="shared" si="8"/>
        <v>0</v>
      </c>
      <c r="R183" s="36"/>
      <c r="S183" s="36"/>
      <c r="T183" s="36">
        <f t="shared" si="11"/>
        <v>0</v>
      </c>
    </row>
    <row r="184" spans="5:20" x14ac:dyDescent="0.25">
      <c r="E184" s="36">
        <f t="shared" si="9"/>
        <v>0</v>
      </c>
      <c r="P184" s="36">
        <f t="shared" si="10"/>
        <v>0</v>
      </c>
      <c r="Q184" s="36">
        <f t="shared" si="8"/>
        <v>0</v>
      </c>
      <c r="R184" s="36"/>
      <c r="S184" s="36"/>
      <c r="T184" s="36">
        <f t="shared" si="11"/>
        <v>0</v>
      </c>
    </row>
    <row r="185" spans="5:20" x14ac:dyDescent="0.25">
      <c r="E185" s="36">
        <f t="shared" si="9"/>
        <v>0</v>
      </c>
      <c r="P185" s="36">
        <f t="shared" si="10"/>
        <v>0</v>
      </c>
      <c r="Q185" s="36">
        <f t="shared" si="8"/>
        <v>0</v>
      </c>
      <c r="R185" s="36"/>
      <c r="S185" s="36"/>
      <c r="T185" s="36">
        <f t="shared" si="11"/>
        <v>0</v>
      </c>
    </row>
    <row r="186" spans="5:20" x14ac:dyDescent="0.25">
      <c r="E186" s="36">
        <f t="shared" si="9"/>
        <v>0</v>
      </c>
      <c r="P186" s="36">
        <f t="shared" si="10"/>
        <v>0</v>
      </c>
      <c r="Q186" s="36">
        <f t="shared" si="8"/>
        <v>0</v>
      </c>
      <c r="R186" s="36"/>
      <c r="S186" s="36"/>
      <c r="T186" s="36">
        <f t="shared" si="11"/>
        <v>0</v>
      </c>
    </row>
    <row r="187" spans="5:20" x14ac:dyDescent="0.25">
      <c r="E187" s="36">
        <f t="shared" si="9"/>
        <v>0</v>
      </c>
      <c r="P187" s="36">
        <f t="shared" si="10"/>
        <v>0</v>
      </c>
      <c r="Q187" s="36">
        <f t="shared" si="8"/>
        <v>0</v>
      </c>
      <c r="R187" s="36"/>
      <c r="S187" s="36"/>
      <c r="T187" s="36">
        <f t="shared" si="11"/>
        <v>0</v>
      </c>
    </row>
    <row r="188" spans="5:20" x14ac:dyDescent="0.25">
      <c r="E188" s="36">
        <f t="shared" si="9"/>
        <v>0</v>
      </c>
      <c r="P188" s="36">
        <f t="shared" si="10"/>
        <v>0</v>
      </c>
      <c r="Q188" s="36">
        <f t="shared" si="8"/>
        <v>0</v>
      </c>
      <c r="R188" s="36"/>
      <c r="S188" s="36"/>
      <c r="T188" s="36">
        <f t="shared" si="11"/>
        <v>0</v>
      </c>
    </row>
    <row r="189" spans="5:20" x14ac:dyDescent="0.25">
      <c r="E189" s="36">
        <f t="shared" si="9"/>
        <v>0</v>
      </c>
      <c r="P189" s="36">
        <f t="shared" si="10"/>
        <v>0</v>
      </c>
      <c r="Q189" s="36">
        <f t="shared" si="8"/>
        <v>0</v>
      </c>
      <c r="R189" s="36"/>
      <c r="S189" s="36"/>
      <c r="T189" s="36">
        <f t="shared" si="11"/>
        <v>0</v>
      </c>
    </row>
    <row r="190" spans="5:20" x14ac:dyDescent="0.25">
      <c r="E190" s="36">
        <f t="shared" si="9"/>
        <v>0</v>
      </c>
      <c r="P190" s="36">
        <f t="shared" si="10"/>
        <v>0</v>
      </c>
      <c r="Q190" s="36">
        <f t="shared" si="8"/>
        <v>0</v>
      </c>
      <c r="R190" s="36"/>
      <c r="S190" s="36"/>
      <c r="T190" s="36">
        <f t="shared" si="11"/>
        <v>0</v>
      </c>
    </row>
    <row r="191" spans="5:20" x14ac:dyDescent="0.25">
      <c r="E191" s="36">
        <f t="shared" si="9"/>
        <v>0</v>
      </c>
      <c r="P191" s="36">
        <f t="shared" si="10"/>
        <v>0</v>
      </c>
      <c r="Q191" s="36">
        <f t="shared" si="8"/>
        <v>0</v>
      </c>
      <c r="R191" s="36"/>
      <c r="S191" s="36"/>
      <c r="T191" s="36">
        <f t="shared" si="11"/>
        <v>0</v>
      </c>
    </row>
    <row r="192" spans="5:20" x14ac:dyDescent="0.25">
      <c r="E192" s="36">
        <f t="shared" si="9"/>
        <v>0</v>
      </c>
      <c r="P192" s="36">
        <f t="shared" si="10"/>
        <v>0</v>
      </c>
      <c r="Q192" s="36">
        <f t="shared" si="8"/>
        <v>0</v>
      </c>
      <c r="R192" s="36"/>
      <c r="S192" s="36"/>
      <c r="T192" s="36">
        <f t="shared" si="11"/>
        <v>0</v>
      </c>
    </row>
    <row r="193" spans="5:20" x14ac:dyDescent="0.25">
      <c r="E193" s="36">
        <f t="shared" si="9"/>
        <v>0</v>
      </c>
      <c r="P193" s="36">
        <f t="shared" si="10"/>
        <v>0</v>
      </c>
      <c r="Q193" s="36">
        <f t="shared" si="8"/>
        <v>0</v>
      </c>
      <c r="R193" s="36"/>
      <c r="S193" s="36"/>
      <c r="T193" s="36">
        <f t="shared" si="11"/>
        <v>0</v>
      </c>
    </row>
    <row r="194" spans="5:20" x14ac:dyDescent="0.25">
      <c r="E194" s="36">
        <f t="shared" si="9"/>
        <v>0</v>
      </c>
      <c r="P194" s="36">
        <f t="shared" si="10"/>
        <v>0</v>
      </c>
      <c r="Q194" s="36">
        <f t="shared" si="8"/>
        <v>0</v>
      </c>
      <c r="R194" s="36"/>
      <c r="S194" s="36"/>
      <c r="T194" s="36">
        <f t="shared" si="11"/>
        <v>0</v>
      </c>
    </row>
    <row r="195" spans="5:20" x14ac:dyDescent="0.25">
      <c r="E195" s="36">
        <f t="shared" si="9"/>
        <v>0</v>
      </c>
      <c r="P195" s="36">
        <f t="shared" si="10"/>
        <v>0</v>
      </c>
      <c r="Q195" s="36">
        <f t="shared" si="8"/>
        <v>0</v>
      </c>
      <c r="R195" s="36"/>
      <c r="S195" s="36"/>
      <c r="T195" s="36">
        <f t="shared" si="11"/>
        <v>0</v>
      </c>
    </row>
    <row r="196" spans="5:20" x14ac:dyDescent="0.25">
      <c r="E196" s="36">
        <f t="shared" si="9"/>
        <v>0</v>
      </c>
      <c r="P196" s="36">
        <f t="shared" si="10"/>
        <v>0</v>
      </c>
      <c r="Q196" s="36">
        <f t="shared" ref="Q196:Q259" si="12">P196*0.2</f>
        <v>0</v>
      </c>
      <c r="R196" s="36"/>
      <c r="S196" s="36"/>
      <c r="T196" s="36">
        <f t="shared" si="11"/>
        <v>0</v>
      </c>
    </row>
    <row r="197" spans="5:20" x14ac:dyDescent="0.25">
      <c r="E197" s="36">
        <f t="shared" ref="E197:E260" si="13">E196+C197-D197</f>
        <v>0</v>
      </c>
      <c r="P197" s="36">
        <f t="shared" si="10"/>
        <v>0</v>
      </c>
      <c r="Q197" s="36">
        <f t="shared" si="12"/>
        <v>0</v>
      </c>
      <c r="R197" s="36"/>
      <c r="S197" s="36"/>
      <c r="T197" s="36">
        <f t="shared" si="11"/>
        <v>0</v>
      </c>
    </row>
    <row r="198" spans="5:20" x14ac:dyDescent="0.25">
      <c r="E198" s="36">
        <f t="shared" si="13"/>
        <v>0</v>
      </c>
      <c r="P198" s="36">
        <f t="shared" si="10"/>
        <v>0</v>
      </c>
      <c r="Q198" s="36">
        <f t="shared" si="12"/>
        <v>0</v>
      </c>
      <c r="R198" s="36"/>
      <c r="S198" s="36"/>
      <c r="T198" s="36">
        <f t="shared" si="11"/>
        <v>0</v>
      </c>
    </row>
    <row r="199" spans="5:20" x14ac:dyDescent="0.25">
      <c r="E199" s="36">
        <f t="shared" si="13"/>
        <v>0</v>
      </c>
      <c r="P199" s="36">
        <f t="shared" si="10"/>
        <v>0</v>
      </c>
      <c r="Q199" s="36">
        <f t="shared" si="12"/>
        <v>0</v>
      </c>
      <c r="R199" s="36"/>
      <c r="S199" s="36"/>
      <c r="T199" s="36">
        <f t="shared" si="11"/>
        <v>0</v>
      </c>
    </row>
    <row r="200" spans="5:20" x14ac:dyDescent="0.25">
      <c r="E200" s="36">
        <f t="shared" si="13"/>
        <v>0</v>
      </c>
      <c r="P200" s="36">
        <f t="shared" si="10"/>
        <v>0</v>
      </c>
      <c r="Q200" s="36">
        <f t="shared" si="12"/>
        <v>0</v>
      </c>
      <c r="R200" s="36"/>
      <c r="S200" s="36"/>
      <c r="T200" s="36">
        <f t="shared" si="11"/>
        <v>0</v>
      </c>
    </row>
    <row r="201" spans="5:20" x14ac:dyDescent="0.25">
      <c r="E201" s="36">
        <f t="shared" si="13"/>
        <v>0</v>
      </c>
      <c r="P201" s="36">
        <f t="shared" si="10"/>
        <v>0</v>
      </c>
      <c r="Q201" s="36">
        <f t="shared" si="12"/>
        <v>0</v>
      </c>
      <c r="R201" s="36"/>
      <c r="S201" s="36"/>
      <c r="T201" s="36">
        <f t="shared" si="11"/>
        <v>0</v>
      </c>
    </row>
    <row r="202" spans="5:20" x14ac:dyDescent="0.25">
      <c r="E202" s="36">
        <f t="shared" si="13"/>
        <v>0</v>
      </c>
      <c r="P202" s="36">
        <f t="shared" si="10"/>
        <v>0</v>
      </c>
      <c r="Q202" s="36">
        <f t="shared" si="12"/>
        <v>0</v>
      </c>
      <c r="R202" s="36"/>
      <c r="S202" s="36"/>
      <c r="T202" s="36">
        <f t="shared" si="11"/>
        <v>0</v>
      </c>
    </row>
    <row r="203" spans="5:20" x14ac:dyDescent="0.25">
      <c r="E203" s="36">
        <f t="shared" si="13"/>
        <v>0</v>
      </c>
      <c r="P203" s="36">
        <f t="shared" si="10"/>
        <v>0</v>
      </c>
      <c r="Q203" s="36">
        <f t="shared" si="12"/>
        <v>0</v>
      </c>
      <c r="R203" s="36"/>
      <c r="S203" s="36"/>
      <c r="T203" s="36">
        <f t="shared" si="11"/>
        <v>0</v>
      </c>
    </row>
    <row r="204" spans="5:20" x14ac:dyDescent="0.25">
      <c r="E204" s="36">
        <f t="shared" si="13"/>
        <v>0</v>
      </c>
      <c r="P204" s="36">
        <f t="shared" ref="P204:P267" si="14">C204-O204</f>
        <v>0</v>
      </c>
      <c r="Q204" s="36">
        <f t="shared" si="12"/>
        <v>0</v>
      </c>
      <c r="R204" s="36"/>
      <c r="S204" s="36"/>
      <c r="T204" s="36">
        <f t="shared" ref="T204:T267" si="15">T203+Q204-S204</f>
        <v>0</v>
      </c>
    </row>
    <row r="205" spans="5:20" x14ac:dyDescent="0.25">
      <c r="E205" s="36">
        <f t="shared" si="13"/>
        <v>0</v>
      </c>
      <c r="P205" s="36">
        <f t="shared" si="14"/>
        <v>0</v>
      </c>
      <c r="Q205" s="36">
        <f t="shared" si="12"/>
        <v>0</v>
      </c>
      <c r="R205" s="36"/>
      <c r="S205" s="36"/>
      <c r="T205" s="36">
        <f t="shared" si="15"/>
        <v>0</v>
      </c>
    </row>
    <row r="206" spans="5:20" x14ac:dyDescent="0.25">
      <c r="E206" s="36">
        <f t="shared" si="13"/>
        <v>0</v>
      </c>
      <c r="P206" s="36">
        <f t="shared" si="14"/>
        <v>0</v>
      </c>
      <c r="Q206" s="36">
        <f t="shared" si="12"/>
        <v>0</v>
      </c>
      <c r="R206" s="36"/>
      <c r="S206" s="36"/>
      <c r="T206" s="36">
        <f t="shared" si="15"/>
        <v>0</v>
      </c>
    </row>
    <row r="207" spans="5:20" x14ac:dyDescent="0.25">
      <c r="E207" s="36">
        <f t="shared" si="13"/>
        <v>0</v>
      </c>
      <c r="P207" s="36">
        <f t="shared" si="14"/>
        <v>0</v>
      </c>
      <c r="Q207" s="36">
        <f t="shared" si="12"/>
        <v>0</v>
      </c>
      <c r="R207" s="36"/>
      <c r="S207" s="36"/>
      <c r="T207" s="36">
        <f t="shared" si="15"/>
        <v>0</v>
      </c>
    </row>
    <row r="208" spans="5:20" x14ac:dyDescent="0.25">
      <c r="E208" s="36">
        <f t="shared" si="13"/>
        <v>0</v>
      </c>
      <c r="P208" s="36">
        <f t="shared" si="14"/>
        <v>0</v>
      </c>
      <c r="Q208" s="36">
        <f t="shared" si="12"/>
        <v>0</v>
      </c>
      <c r="R208" s="36"/>
      <c r="S208" s="36"/>
      <c r="T208" s="36">
        <f t="shared" si="15"/>
        <v>0</v>
      </c>
    </row>
    <row r="209" spans="5:20" x14ac:dyDescent="0.25">
      <c r="E209" s="36">
        <f t="shared" si="13"/>
        <v>0</v>
      </c>
      <c r="P209" s="36">
        <f t="shared" si="14"/>
        <v>0</v>
      </c>
      <c r="Q209" s="36">
        <f t="shared" si="12"/>
        <v>0</v>
      </c>
      <c r="R209" s="36"/>
      <c r="S209" s="36"/>
      <c r="T209" s="36">
        <f t="shared" si="15"/>
        <v>0</v>
      </c>
    </row>
    <row r="210" spans="5:20" x14ac:dyDescent="0.25">
      <c r="E210" s="36">
        <f t="shared" si="13"/>
        <v>0</v>
      </c>
      <c r="P210" s="36">
        <f t="shared" si="14"/>
        <v>0</v>
      </c>
      <c r="Q210" s="36">
        <f t="shared" si="12"/>
        <v>0</v>
      </c>
      <c r="R210" s="36"/>
      <c r="S210" s="36"/>
      <c r="T210" s="36">
        <f t="shared" si="15"/>
        <v>0</v>
      </c>
    </row>
    <row r="211" spans="5:20" x14ac:dyDescent="0.25">
      <c r="E211" s="36">
        <f t="shared" si="13"/>
        <v>0</v>
      </c>
      <c r="P211" s="36">
        <f t="shared" si="14"/>
        <v>0</v>
      </c>
      <c r="Q211" s="36">
        <f t="shared" si="12"/>
        <v>0</v>
      </c>
      <c r="R211" s="36"/>
      <c r="S211" s="36"/>
      <c r="T211" s="36">
        <f t="shared" si="15"/>
        <v>0</v>
      </c>
    </row>
    <row r="212" spans="5:20" x14ac:dyDescent="0.25">
      <c r="E212" s="36">
        <f t="shared" si="13"/>
        <v>0</v>
      </c>
      <c r="P212" s="36">
        <f t="shared" si="14"/>
        <v>0</v>
      </c>
      <c r="Q212" s="36">
        <f t="shared" si="12"/>
        <v>0</v>
      </c>
      <c r="R212" s="36"/>
      <c r="S212" s="36"/>
      <c r="T212" s="36">
        <f t="shared" si="15"/>
        <v>0</v>
      </c>
    </row>
    <row r="213" spans="5:20" x14ac:dyDescent="0.25">
      <c r="E213" s="36">
        <f t="shared" si="13"/>
        <v>0</v>
      </c>
      <c r="P213" s="36">
        <f t="shared" si="14"/>
        <v>0</v>
      </c>
      <c r="Q213" s="36">
        <f t="shared" si="12"/>
        <v>0</v>
      </c>
      <c r="R213" s="36"/>
      <c r="S213" s="36"/>
      <c r="T213" s="36">
        <f t="shared" si="15"/>
        <v>0</v>
      </c>
    </row>
    <row r="214" spans="5:20" x14ac:dyDescent="0.25">
      <c r="E214" s="36">
        <f t="shared" si="13"/>
        <v>0</v>
      </c>
      <c r="P214" s="36">
        <f t="shared" si="14"/>
        <v>0</v>
      </c>
      <c r="Q214" s="36">
        <f t="shared" si="12"/>
        <v>0</v>
      </c>
      <c r="R214" s="36"/>
      <c r="S214" s="36"/>
      <c r="T214" s="36">
        <f t="shared" si="15"/>
        <v>0</v>
      </c>
    </row>
    <row r="215" spans="5:20" x14ac:dyDescent="0.25">
      <c r="E215" s="36">
        <f t="shared" si="13"/>
        <v>0</v>
      </c>
      <c r="P215" s="36">
        <f t="shared" si="14"/>
        <v>0</v>
      </c>
      <c r="Q215" s="36">
        <f t="shared" si="12"/>
        <v>0</v>
      </c>
      <c r="R215" s="36"/>
      <c r="S215" s="36"/>
      <c r="T215" s="36">
        <f t="shared" si="15"/>
        <v>0</v>
      </c>
    </row>
    <row r="216" spans="5:20" x14ac:dyDescent="0.25">
      <c r="E216" s="36">
        <f t="shared" si="13"/>
        <v>0</v>
      </c>
      <c r="P216" s="36">
        <f t="shared" si="14"/>
        <v>0</v>
      </c>
      <c r="Q216" s="36">
        <f t="shared" si="12"/>
        <v>0</v>
      </c>
      <c r="R216" s="36"/>
      <c r="S216" s="36"/>
      <c r="T216" s="36">
        <f t="shared" si="15"/>
        <v>0</v>
      </c>
    </row>
    <row r="217" spans="5:20" x14ac:dyDescent="0.25">
      <c r="E217" s="36">
        <f t="shared" si="13"/>
        <v>0</v>
      </c>
      <c r="P217" s="36">
        <f t="shared" si="14"/>
        <v>0</v>
      </c>
      <c r="Q217" s="36">
        <f t="shared" si="12"/>
        <v>0</v>
      </c>
      <c r="R217" s="36"/>
      <c r="S217" s="36"/>
      <c r="T217" s="36">
        <f t="shared" si="15"/>
        <v>0</v>
      </c>
    </row>
    <row r="218" spans="5:20" x14ac:dyDescent="0.25">
      <c r="E218" s="36">
        <f t="shared" si="13"/>
        <v>0</v>
      </c>
      <c r="P218" s="36">
        <f t="shared" si="14"/>
        <v>0</v>
      </c>
      <c r="Q218" s="36">
        <f t="shared" si="12"/>
        <v>0</v>
      </c>
      <c r="R218" s="36"/>
      <c r="S218" s="36"/>
      <c r="T218" s="36">
        <f t="shared" si="15"/>
        <v>0</v>
      </c>
    </row>
    <row r="219" spans="5:20" x14ac:dyDescent="0.25">
      <c r="E219" s="36">
        <f t="shared" si="13"/>
        <v>0</v>
      </c>
      <c r="P219" s="36">
        <f t="shared" si="14"/>
        <v>0</v>
      </c>
      <c r="Q219" s="36">
        <f t="shared" si="12"/>
        <v>0</v>
      </c>
      <c r="R219" s="36"/>
      <c r="S219" s="36"/>
      <c r="T219" s="36">
        <f t="shared" si="15"/>
        <v>0</v>
      </c>
    </row>
    <row r="220" spans="5:20" x14ac:dyDescent="0.25">
      <c r="E220" s="36">
        <f t="shared" si="13"/>
        <v>0</v>
      </c>
      <c r="P220" s="36">
        <f t="shared" si="14"/>
        <v>0</v>
      </c>
      <c r="Q220" s="36">
        <f t="shared" si="12"/>
        <v>0</v>
      </c>
      <c r="R220" s="36"/>
      <c r="S220" s="36"/>
      <c r="T220" s="36">
        <f t="shared" si="15"/>
        <v>0</v>
      </c>
    </row>
    <row r="221" spans="5:20" x14ac:dyDescent="0.25">
      <c r="E221" s="36">
        <f t="shared" si="13"/>
        <v>0</v>
      </c>
      <c r="P221" s="36">
        <f t="shared" si="14"/>
        <v>0</v>
      </c>
      <c r="Q221" s="36">
        <f t="shared" si="12"/>
        <v>0</v>
      </c>
      <c r="R221" s="36"/>
      <c r="S221" s="36"/>
      <c r="T221" s="36">
        <f t="shared" si="15"/>
        <v>0</v>
      </c>
    </row>
    <row r="222" spans="5:20" x14ac:dyDescent="0.25">
      <c r="E222" s="36">
        <f t="shared" si="13"/>
        <v>0</v>
      </c>
      <c r="P222" s="36">
        <f t="shared" si="14"/>
        <v>0</v>
      </c>
      <c r="Q222" s="36">
        <f t="shared" si="12"/>
        <v>0</v>
      </c>
      <c r="R222" s="36"/>
      <c r="S222" s="36"/>
      <c r="T222" s="36">
        <f t="shared" si="15"/>
        <v>0</v>
      </c>
    </row>
    <row r="223" spans="5:20" x14ac:dyDescent="0.25">
      <c r="E223" s="36">
        <f t="shared" si="13"/>
        <v>0</v>
      </c>
      <c r="P223" s="36">
        <f t="shared" si="14"/>
        <v>0</v>
      </c>
      <c r="Q223" s="36">
        <f t="shared" si="12"/>
        <v>0</v>
      </c>
      <c r="R223" s="36"/>
      <c r="S223" s="36"/>
      <c r="T223" s="36">
        <f t="shared" si="15"/>
        <v>0</v>
      </c>
    </row>
    <row r="224" spans="5:20" x14ac:dyDescent="0.25">
      <c r="E224" s="36">
        <f t="shared" si="13"/>
        <v>0</v>
      </c>
      <c r="P224" s="36">
        <f t="shared" si="14"/>
        <v>0</v>
      </c>
      <c r="Q224" s="36">
        <f t="shared" si="12"/>
        <v>0</v>
      </c>
      <c r="R224" s="36"/>
      <c r="S224" s="36"/>
      <c r="T224" s="36">
        <f t="shared" si="15"/>
        <v>0</v>
      </c>
    </row>
    <row r="225" spans="5:20" x14ac:dyDescent="0.25">
      <c r="E225" s="36">
        <f t="shared" si="13"/>
        <v>0</v>
      </c>
      <c r="P225" s="36">
        <f t="shared" si="14"/>
        <v>0</v>
      </c>
      <c r="Q225" s="36">
        <f t="shared" si="12"/>
        <v>0</v>
      </c>
      <c r="R225" s="36"/>
      <c r="S225" s="36"/>
      <c r="T225" s="36">
        <f t="shared" si="15"/>
        <v>0</v>
      </c>
    </row>
    <row r="226" spans="5:20" x14ac:dyDescent="0.25">
      <c r="E226" s="36">
        <f t="shared" si="13"/>
        <v>0</v>
      </c>
      <c r="P226" s="36">
        <f t="shared" si="14"/>
        <v>0</v>
      </c>
      <c r="Q226" s="36">
        <f t="shared" si="12"/>
        <v>0</v>
      </c>
      <c r="R226" s="36"/>
      <c r="S226" s="36"/>
      <c r="T226" s="36">
        <f t="shared" si="15"/>
        <v>0</v>
      </c>
    </row>
    <row r="227" spans="5:20" x14ac:dyDescent="0.25">
      <c r="E227" s="36">
        <f t="shared" si="13"/>
        <v>0</v>
      </c>
      <c r="P227" s="36">
        <f t="shared" si="14"/>
        <v>0</v>
      </c>
      <c r="Q227" s="36">
        <f t="shared" si="12"/>
        <v>0</v>
      </c>
      <c r="R227" s="36"/>
      <c r="S227" s="36"/>
      <c r="T227" s="36">
        <f t="shared" si="15"/>
        <v>0</v>
      </c>
    </row>
    <row r="228" spans="5:20" x14ac:dyDescent="0.25">
      <c r="E228" s="36">
        <f t="shared" si="13"/>
        <v>0</v>
      </c>
      <c r="P228" s="36">
        <f t="shared" si="14"/>
        <v>0</v>
      </c>
      <c r="Q228" s="36">
        <f t="shared" si="12"/>
        <v>0</v>
      </c>
      <c r="R228" s="36"/>
      <c r="S228" s="36"/>
      <c r="T228" s="36">
        <f t="shared" si="15"/>
        <v>0</v>
      </c>
    </row>
    <row r="229" spans="5:20" x14ac:dyDescent="0.25">
      <c r="E229" s="36">
        <f t="shared" si="13"/>
        <v>0</v>
      </c>
      <c r="P229" s="36">
        <f t="shared" si="14"/>
        <v>0</v>
      </c>
      <c r="Q229" s="36">
        <f t="shared" si="12"/>
        <v>0</v>
      </c>
      <c r="R229" s="36"/>
      <c r="S229" s="36"/>
      <c r="T229" s="36">
        <f t="shared" si="15"/>
        <v>0</v>
      </c>
    </row>
    <row r="230" spans="5:20" x14ac:dyDescent="0.25">
      <c r="E230" s="36">
        <f t="shared" si="13"/>
        <v>0</v>
      </c>
      <c r="P230" s="36">
        <f t="shared" si="14"/>
        <v>0</v>
      </c>
      <c r="Q230" s="36">
        <f t="shared" si="12"/>
        <v>0</v>
      </c>
      <c r="R230" s="36"/>
      <c r="S230" s="36"/>
      <c r="T230" s="36">
        <f t="shared" si="15"/>
        <v>0</v>
      </c>
    </row>
    <row r="231" spans="5:20" x14ac:dyDescent="0.25">
      <c r="E231" s="36">
        <f t="shared" si="13"/>
        <v>0</v>
      </c>
      <c r="P231" s="36">
        <f t="shared" si="14"/>
        <v>0</v>
      </c>
      <c r="Q231" s="36">
        <f t="shared" si="12"/>
        <v>0</v>
      </c>
      <c r="R231" s="36"/>
      <c r="S231" s="36"/>
      <c r="T231" s="36">
        <f t="shared" si="15"/>
        <v>0</v>
      </c>
    </row>
    <row r="232" spans="5:20" x14ac:dyDescent="0.25">
      <c r="E232" s="36">
        <f t="shared" si="13"/>
        <v>0</v>
      </c>
      <c r="P232" s="36">
        <f t="shared" si="14"/>
        <v>0</v>
      </c>
      <c r="Q232" s="36">
        <f t="shared" si="12"/>
        <v>0</v>
      </c>
      <c r="R232" s="36"/>
      <c r="S232" s="36"/>
      <c r="T232" s="36">
        <f t="shared" si="15"/>
        <v>0</v>
      </c>
    </row>
    <row r="233" spans="5:20" x14ac:dyDescent="0.25">
      <c r="E233" s="36">
        <f t="shared" si="13"/>
        <v>0</v>
      </c>
      <c r="P233" s="36">
        <f t="shared" si="14"/>
        <v>0</v>
      </c>
      <c r="Q233" s="36">
        <f t="shared" si="12"/>
        <v>0</v>
      </c>
      <c r="R233" s="36"/>
      <c r="S233" s="36"/>
      <c r="T233" s="36">
        <f t="shared" si="15"/>
        <v>0</v>
      </c>
    </row>
    <row r="234" spans="5:20" x14ac:dyDescent="0.25">
      <c r="E234" s="36">
        <f t="shared" si="13"/>
        <v>0</v>
      </c>
      <c r="P234" s="36">
        <f t="shared" si="14"/>
        <v>0</v>
      </c>
      <c r="Q234" s="36">
        <f t="shared" si="12"/>
        <v>0</v>
      </c>
      <c r="R234" s="36"/>
      <c r="S234" s="36"/>
      <c r="T234" s="36">
        <f t="shared" si="15"/>
        <v>0</v>
      </c>
    </row>
    <row r="235" spans="5:20" x14ac:dyDescent="0.25">
      <c r="E235" s="36">
        <f t="shared" si="13"/>
        <v>0</v>
      </c>
      <c r="P235" s="36">
        <f t="shared" si="14"/>
        <v>0</v>
      </c>
      <c r="Q235" s="36">
        <f t="shared" si="12"/>
        <v>0</v>
      </c>
      <c r="R235" s="36"/>
      <c r="S235" s="36"/>
      <c r="T235" s="36">
        <f t="shared" si="15"/>
        <v>0</v>
      </c>
    </row>
    <row r="236" spans="5:20" x14ac:dyDescent="0.25">
      <c r="E236" s="36">
        <f t="shared" si="13"/>
        <v>0</v>
      </c>
      <c r="P236" s="36">
        <f t="shared" si="14"/>
        <v>0</v>
      </c>
      <c r="Q236" s="36">
        <f t="shared" si="12"/>
        <v>0</v>
      </c>
      <c r="R236" s="36"/>
      <c r="S236" s="36"/>
      <c r="T236" s="36">
        <f t="shared" si="15"/>
        <v>0</v>
      </c>
    </row>
    <row r="237" spans="5:20" x14ac:dyDescent="0.25">
      <c r="E237" s="36">
        <f t="shared" si="13"/>
        <v>0</v>
      </c>
      <c r="P237" s="36">
        <f t="shared" si="14"/>
        <v>0</v>
      </c>
      <c r="Q237" s="36">
        <f t="shared" si="12"/>
        <v>0</v>
      </c>
      <c r="R237" s="36"/>
      <c r="S237" s="36"/>
      <c r="T237" s="36">
        <f t="shared" si="15"/>
        <v>0</v>
      </c>
    </row>
    <row r="238" spans="5:20" x14ac:dyDescent="0.25">
      <c r="E238" s="36">
        <f t="shared" si="13"/>
        <v>0</v>
      </c>
      <c r="P238" s="36">
        <f t="shared" si="14"/>
        <v>0</v>
      </c>
      <c r="Q238" s="36">
        <f t="shared" si="12"/>
        <v>0</v>
      </c>
      <c r="R238" s="36"/>
      <c r="S238" s="36"/>
      <c r="T238" s="36">
        <f t="shared" si="15"/>
        <v>0</v>
      </c>
    </row>
    <row r="239" spans="5:20" x14ac:dyDescent="0.25">
      <c r="E239" s="36">
        <f t="shared" si="13"/>
        <v>0</v>
      </c>
      <c r="P239" s="36">
        <f t="shared" si="14"/>
        <v>0</v>
      </c>
      <c r="Q239" s="36">
        <f t="shared" si="12"/>
        <v>0</v>
      </c>
      <c r="R239" s="36"/>
      <c r="S239" s="36"/>
      <c r="T239" s="36">
        <f t="shared" si="15"/>
        <v>0</v>
      </c>
    </row>
    <row r="240" spans="5:20" x14ac:dyDescent="0.25">
      <c r="E240" s="36">
        <f t="shared" si="13"/>
        <v>0</v>
      </c>
      <c r="P240" s="36">
        <f t="shared" si="14"/>
        <v>0</v>
      </c>
      <c r="Q240" s="36">
        <f t="shared" si="12"/>
        <v>0</v>
      </c>
      <c r="R240" s="36"/>
      <c r="S240" s="36"/>
      <c r="T240" s="36">
        <f t="shared" si="15"/>
        <v>0</v>
      </c>
    </row>
    <row r="241" spans="5:20" x14ac:dyDescent="0.25">
      <c r="E241" s="36">
        <f t="shared" si="13"/>
        <v>0</v>
      </c>
      <c r="P241" s="36">
        <f t="shared" si="14"/>
        <v>0</v>
      </c>
      <c r="Q241" s="36">
        <f t="shared" si="12"/>
        <v>0</v>
      </c>
      <c r="R241" s="36"/>
      <c r="S241" s="36"/>
      <c r="T241" s="36">
        <f t="shared" si="15"/>
        <v>0</v>
      </c>
    </row>
    <row r="242" spans="5:20" x14ac:dyDescent="0.25">
      <c r="E242" s="36">
        <f t="shared" si="13"/>
        <v>0</v>
      </c>
      <c r="P242" s="36">
        <f t="shared" si="14"/>
        <v>0</v>
      </c>
      <c r="Q242" s="36">
        <f t="shared" si="12"/>
        <v>0</v>
      </c>
      <c r="R242" s="36"/>
      <c r="S242" s="36"/>
      <c r="T242" s="36">
        <f t="shared" si="15"/>
        <v>0</v>
      </c>
    </row>
    <row r="243" spans="5:20" x14ac:dyDescent="0.25">
      <c r="E243" s="36">
        <f t="shared" si="13"/>
        <v>0</v>
      </c>
      <c r="P243" s="36">
        <f t="shared" si="14"/>
        <v>0</v>
      </c>
      <c r="Q243" s="36">
        <f t="shared" si="12"/>
        <v>0</v>
      </c>
      <c r="R243" s="36"/>
      <c r="S243" s="36"/>
      <c r="T243" s="36">
        <f t="shared" si="15"/>
        <v>0</v>
      </c>
    </row>
    <row r="244" spans="5:20" x14ac:dyDescent="0.25">
      <c r="E244" s="36">
        <f t="shared" si="13"/>
        <v>0</v>
      </c>
      <c r="P244" s="36">
        <f t="shared" si="14"/>
        <v>0</v>
      </c>
      <c r="Q244" s="36">
        <f t="shared" si="12"/>
        <v>0</v>
      </c>
      <c r="R244" s="36"/>
      <c r="S244" s="36"/>
      <c r="T244" s="36">
        <f t="shared" si="15"/>
        <v>0</v>
      </c>
    </row>
    <row r="245" spans="5:20" x14ac:dyDescent="0.25">
      <c r="E245" s="36">
        <f t="shared" si="13"/>
        <v>0</v>
      </c>
      <c r="P245" s="36">
        <f t="shared" si="14"/>
        <v>0</v>
      </c>
      <c r="Q245" s="36">
        <f t="shared" si="12"/>
        <v>0</v>
      </c>
      <c r="R245" s="36"/>
      <c r="S245" s="36"/>
      <c r="T245" s="36">
        <f t="shared" si="15"/>
        <v>0</v>
      </c>
    </row>
    <row r="246" spans="5:20" x14ac:dyDescent="0.25">
      <c r="E246" s="36">
        <f t="shared" si="13"/>
        <v>0</v>
      </c>
      <c r="P246" s="36">
        <f t="shared" si="14"/>
        <v>0</v>
      </c>
      <c r="Q246" s="36">
        <f t="shared" si="12"/>
        <v>0</v>
      </c>
      <c r="R246" s="36"/>
      <c r="S246" s="36"/>
      <c r="T246" s="36">
        <f t="shared" si="15"/>
        <v>0</v>
      </c>
    </row>
    <row r="247" spans="5:20" x14ac:dyDescent="0.25">
      <c r="E247" s="36">
        <f t="shared" si="13"/>
        <v>0</v>
      </c>
      <c r="P247" s="36">
        <f t="shared" si="14"/>
        <v>0</v>
      </c>
      <c r="Q247" s="36">
        <f t="shared" si="12"/>
        <v>0</v>
      </c>
      <c r="R247" s="36"/>
      <c r="S247" s="36"/>
      <c r="T247" s="36">
        <f t="shared" si="15"/>
        <v>0</v>
      </c>
    </row>
    <row r="248" spans="5:20" x14ac:dyDescent="0.25">
      <c r="E248" s="36">
        <f t="shared" si="13"/>
        <v>0</v>
      </c>
      <c r="P248" s="36">
        <f t="shared" si="14"/>
        <v>0</v>
      </c>
      <c r="Q248" s="36">
        <f t="shared" si="12"/>
        <v>0</v>
      </c>
      <c r="R248" s="36"/>
      <c r="S248" s="36"/>
      <c r="T248" s="36">
        <f t="shared" si="15"/>
        <v>0</v>
      </c>
    </row>
    <row r="249" spans="5:20" x14ac:dyDescent="0.25">
      <c r="E249" s="36">
        <f t="shared" si="13"/>
        <v>0</v>
      </c>
      <c r="P249" s="36">
        <f t="shared" si="14"/>
        <v>0</v>
      </c>
      <c r="Q249" s="36">
        <f t="shared" si="12"/>
        <v>0</v>
      </c>
      <c r="R249" s="36"/>
      <c r="S249" s="36"/>
      <c r="T249" s="36">
        <f t="shared" si="15"/>
        <v>0</v>
      </c>
    </row>
    <row r="250" spans="5:20" x14ac:dyDescent="0.25">
      <c r="E250" s="36">
        <f t="shared" si="13"/>
        <v>0</v>
      </c>
      <c r="P250" s="36">
        <f t="shared" si="14"/>
        <v>0</v>
      </c>
      <c r="Q250" s="36">
        <f t="shared" si="12"/>
        <v>0</v>
      </c>
      <c r="R250" s="36"/>
      <c r="S250" s="36"/>
      <c r="T250" s="36">
        <f t="shared" si="15"/>
        <v>0</v>
      </c>
    </row>
    <row r="251" spans="5:20" x14ac:dyDescent="0.25">
      <c r="E251" s="36">
        <f t="shared" si="13"/>
        <v>0</v>
      </c>
      <c r="P251" s="36">
        <f t="shared" si="14"/>
        <v>0</v>
      </c>
      <c r="Q251" s="36">
        <f t="shared" si="12"/>
        <v>0</v>
      </c>
      <c r="R251" s="36"/>
      <c r="S251" s="36"/>
      <c r="T251" s="36">
        <f t="shared" si="15"/>
        <v>0</v>
      </c>
    </row>
    <row r="252" spans="5:20" x14ac:dyDescent="0.25">
      <c r="E252" s="36">
        <f t="shared" si="13"/>
        <v>0</v>
      </c>
      <c r="P252" s="36">
        <f t="shared" si="14"/>
        <v>0</v>
      </c>
      <c r="Q252" s="36">
        <f t="shared" si="12"/>
        <v>0</v>
      </c>
      <c r="R252" s="36"/>
      <c r="S252" s="36"/>
      <c r="T252" s="36">
        <f t="shared" si="15"/>
        <v>0</v>
      </c>
    </row>
    <row r="253" spans="5:20" x14ac:dyDescent="0.25">
      <c r="E253" s="36">
        <f t="shared" si="13"/>
        <v>0</v>
      </c>
      <c r="P253" s="36">
        <f t="shared" si="14"/>
        <v>0</v>
      </c>
      <c r="Q253" s="36">
        <f t="shared" si="12"/>
        <v>0</v>
      </c>
      <c r="R253" s="36"/>
      <c r="S253" s="36"/>
      <c r="T253" s="36">
        <f t="shared" si="15"/>
        <v>0</v>
      </c>
    </row>
    <row r="254" spans="5:20" x14ac:dyDescent="0.25">
      <c r="E254" s="36">
        <f t="shared" si="13"/>
        <v>0</v>
      </c>
      <c r="P254" s="36">
        <f t="shared" si="14"/>
        <v>0</v>
      </c>
      <c r="Q254" s="36">
        <f t="shared" si="12"/>
        <v>0</v>
      </c>
      <c r="R254" s="36"/>
      <c r="S254" s="36"/>
      <c r="T254" s="36">
        <f t="shared" si="15"/>
        <v>0</v>
      </c>
    </row>
    <row r="255" spans="5:20" x14ac:dyDescent="0.25">
      <c r="E255" s="36">
        <f t="shared" si="13"/>
        <v>0</v>
      </c>
      <c r="P255" s="36">
        <f t="shared" si="14"/>
        <v>0</v>
      </c>
      <c r="Q255" s="36">
        <f t="shared" si="12"/>
        <v>0</v>
      </c>
      <c r="R255" s="36"/>
      <c r="S255" s="36"/>
      <c r="T255" s="36">
        <f t="shared" si="15"/>
        <v>0</v>
      </c>
    </row>
    <row r="256" spans="5:20" x14ac:dyDescent="0.25">
      <c r="E256" s="36">
        <f t="shared" si="13"/>
        <v>0</v>
      </c>
      <c r="P256" s="36">
        <f t="shared" si="14"/>
        <v>0</v>
      </c>
      <c r="Q256" s="36">
        <f t="shared" si="12"/>
        <v>0</v>
      </c>
      <c r="R256" s="36"/>
      <c r="S256" s="36"/>
      <c r="T256" s="36">
        <f t="shared" si="15"/>
        <v>0</v>
      </c>
    </row>
    <row r="257" spans="5:20" x14ac:dyDescent="0.25">
      <c r="E257" s="36">
        <f t="shared" si="13"/>
        <v>0</v>
      </c>
      <c r="P257" s="36">
        <f t="shared" si="14"/>
        <v>0</v>
      </c>
      <c r="Q257" s="36">
        <f t="shared" si="12"/>
        <v>0</v>
      </c>
      <c r="R257" s="36"/>
      <c r="S257" s="36"/>
      <c r="T257" s="36">
        <f t="shared" si="15"/>
        <v>0</v>
      </c>
    </row>
    <row r="258" spans="5:20" x14ac:dyDescent="0.25">
      <c r="E258" s="36">
        <f t="shared" si="13"/>
        <v>0</v>
      </c>
      <c r="P258" s="36">
        <f t="shared" si="14"/>
        <v>0</v>
      </c>
      <c r="Q258" s="36">
        <f t="shared" si="12"/>
        <v>0</v>
      </c>
      <c r="R258" s="36"/>
      <c r="S258" s="36"/>
      <c r="T258" s="36">
        <f t="shared" si="15"/>
        <v>0</v>
      </c>
    </row>
    <row r="259" spans="5:20" x14ac:dyDescent="0.25">
      <c r="E259" s="36">
        <f t="shared" si="13"/>
        <v>0</v>
      </c>
      <c r="P259" s="36">
        <f t="shared" si="14"/>
        <v>0</v>
      </c>
      <c r="Q259" s="36">
        <f t="shared" si="12"/>
        <v>0</v>
      </c>
      <c r="R259" s="36"/>
      <c r="S259" s="36"/>
      <c r="T259" s="36">
        <f t="shared" si="15"/>
        <v>0</v>
      </c>
    </row>
    <row r="260" spans="5:20" x14ac:dyDescent="0.25">
      <c r="E260" s="36">
        <f t="shared" si="13"/>
        <v>0</v>
      </c>
      <c r="P260" s="36">
        <f t="shared" si="14"/>
        <v>0</v>
      </c>
      <c r="Q260" s="36">
        <f t="shared" ref="Q260:Q323" si="16">P260*0.2</f>
        <v>0</v>
      </c>
      <c r="R260" s="36"/>
      <c r="S260" s="36"/>
      <c r="T260" s="36">
        <f t="shared" si="15"/>
        <v>0</v>
      </c>
    </row>
    <row r="261" spans="5:20" x14ac:dyDescent="0.25">
      <c r="E261" s="36">
        <f t="shared" ref="E261:E324" si="17">E260+C261-D261</f>
        <v>0</v>
      </c>
      <c r="P261" s="36">
        <f t="shared" si="14"/>
        <v>0</v>
      </c>
      <c r="Q261" s="36">
        <f t="shared" si="16"/>
        <v>0</v>
      </c>
      <c r="R261" s="36"/>
      <c r="S261" s="36"/>
      <c r="T261" s="36">
        <f t="shared" si="15"/>
        <v>0</v>
      </c>
    </row>
    <row r="262" spans="5:20" x14ac:dyDescent="0.25">
      <c r="E262" s="36">
        <f t="shared" si="17"/>
        <v>0</v>
      </c>
      <c r="P262" s="36">
        <f t="shared" si="14"/>
        <v>0</v>
      </c>
      <c r="Q262" s="36">
        <f t="shared" si="16"/>
        <v>0</v>
      </c>
      <c r="R262" s="36"/>
      <c r="S262" s="36"/>
      <c r="T262" s="36">
        <f t="shared" si="15"/>
        <v>0</v>
      </c>
    </row>
    <row r="263" spans="5:20" x14ac:dyDescent="0.25">
      <c r="E263" s="36">
        <f t="shared" si="17"/>
        <v>0</v>
      </c>
      <c r="P263" s="36">
        <f t="shared" si="14"/>
        <v>0</v>
      </c>
      <c r="Q263" s="36">
        <f t="shared" si="16"/>
        <v>0</v>
      </c>
      <c r="R263" s="36"/>
      <c r="S263" s="36"/>
      <c r="T263" s="36">
        <f t="shared" si="15"/>
        <v>0</v>
      </c>
    </row>
    <row r="264" spans="5:20" x14ac:dyDescent="0.25">
      <c r="E264" s="36">
        <f t="shared" si="17"/>
        <v>0</v>
      </c>
      <c r="P264" s="36">
        <f t="shared" si="14"/>
        <v>0</v>
      </c>
      <c r="Q264" s="36">
        <f t="shared" si="16"/>
        <v>0</v>
      </c>
      <c r="R264" s="36"/>
      <c r="S264" s="36"/>
      <c r="T264" s="36">
        <f t="shared" si="15"/>
        <v>0</v>
      </c>
    </row>
    <row r="265" spans="5:20" x14ac:dyDescent="0.25">
      <c r="E265" s="36">
        <f t="shared" si="17"/>
        <v>0</v>
      </c>
      <c r="P265" s="36">
        <f t="shared" si="14"/>
        <v>0</v>
      </c>
      <c r="Q265" s="36">
        <f t="shared" si="16"/>
        <v>0</v>
      </c>
      <c r="R265" s="36"/>
      <c r="S265" s="36"/>
      <c r="T265" s="36">
        <f t="shared" si="15"/>
        <v>0</v>
      </c>
    </row>
    <row r="266" spans="5:20" x14ac:dyDescent="0.25">
      <c r="E266" s="36">
        <f t="shared" si="17"/>
        <v>0</v>
      </c>
      <c r="P266" s="36">
        <f t="shared" si="14"/>
        <v>0</v>
      </c>
      <c r="Q266" s="36">
        <f t="shared" si="16"/>
        <v>0</v>
      </c>
      <c r="R266" s="36"/>
      <c r="S266" s="36"/>
      <c r="T266" s="36">
        <f t="shared" si="15"/>
        <v>0</v>
      </c>
    </row>
    <row r="267" spans="5:20" x14ac:dyDescent="0.25">
      <c r="E267" s="36">
        <f t="shared" si="17"/>
        <v>0</v>
      </c>
      <c r="P267" s="36">
        <f t="shared" si="14"/>
        <v>0</v>
      </c>
      <c r="Q267" s="36">
        <f t="shared" si="16"/>
        <v>0</v>
      </c>
      <c r="R267" s="36"/>
      <c r="S267" s="36"/>
      <c r="T267" s="36">
        <f t="shared" si="15"/>
        <v>0</v>
      </c>
    </row>
    <row r="268" spans="5:20" x14ac:dyDescent="0.25">
      <c r="E268" s="36">
        <f t="shared" si="17"/>
        <v>0</v>
      </c>
      <c r="P268" s="36">
        <f t="shared" ref="P268:P331" si="18">C268-O268</f>
        <v>0</v>
      </c>
      <c r="Q268" s="36">
        <f t="shared" si="16"/>
        <v>0</v>
      </c>
      <c r="R268" s="36"/>
      <c r="S268" s="36"/>
      <c r="T268" s="36">
        <f t="shared" ref="T268:T331" si="19">T267+Q268-S268</f>
        <v>0</v>
      </c>
    </row>
    <row r="269" spans="5:20" x14ac:dyDescent="0.25">
      <c r="E269" s="36">
        <f t="shared" si="17"/>
        <v>0</v>
      </c>
      <c r="P269" s="36">
        <f t="shared" si="18"/>
        <v>0</v>
      </c>
      <c r="Q269" s="36">
        <f t="shared" si="16"/>
        <v>0</v>
      </c>
      <c r="R269" s="36"/>
      <c r="S269" s="36"/>
      <c r="T269" s="36">
        <f t="shared" si="19"/>
        <v>0</v>
      </c>
    </row>
    <row r="270" spans="5:20" x14ac:dyDescent="0.25">
      <c r="E270" s="36">
        <f t="shared" si="17"/>
        <v>0</v>
      </c>
      <c r="P270" s="36">
        <f t="shared" si="18"/>
        <v>0</v>
      </c>
      <c r="Q270" s="36">
        <f t="shared" si="16"/>
        <v>0</v>
      </c>
      <c r="R270" s="36"/>
      <c r="S270" s="36"/>
      <c r="T270" s="36">
        <f t="shared" si="19"/>
        <v>0</v>
      </c>
    </row>
    <row r="271" spans="5:20" x14ac:dyDescent="0.25">
      <c r="E271" s="36">
        <f t="shared" si="17"/>
        <v>0</v>
      </c>
      <c r="P271" s="36">
        <f t="shared" si="18"/>
        <v>0</v>
      </c>
      <c r="Q271" s="36">
        <f t="shared" si="16"/>
        <v>0</v>
      </c>
      <c r="R271" s="36"/>
      <c r="S271" s="36"/>
      <c r="T271" s="36">
        <f t="shared" si="19"/>
        <v>0</v>
      </c>
    </row>
    <row r="272" spans="5:20" x14ac:dyDescent="0.25">
      <c r="E272" s="36">
        <f t="shared" si="17"/>
        <v>0</v>
      </c>
      <c r="P272" s="36">
        <f t="shared" si="18"/>
        <v>0</v>
      </c>
      <c r="Q272" s="36">
        <f t="shared" si="16"/>
        <v>0</v>
      </c>
      <c r="R272" s="36"/>
      <c r="S272" s="36"/>
      <c r="T272" s="36">
        <f t="shared" si="19"/>
        <v>0</v>
      </c>
    </row>
    <row r="273" spans="5:20" x14ac:dyDescent="0.25">
      <c r="E273" s="36">
        <f t="shared" si="17"/>
        <v>0</v>
      </c>
      <c r="P273" s="36">
        <f t="shared" si="18"/>
        <v>0</v>
      </c>
      <c r="Q273" s="36">
        <f t="shared" si="16"/>
        <v>0</v>
      </c>
      <c r="R273" s="36"/>
      <c r="S273" s="36"/>
      <c r="T273" s="36">
        <f t="shared" si="19"/>
        <v>0</v>
      </c>
    </row>
    <row r="274" spans="5:20" x14ac:dyDescent="0.25">
      <c r="E274" s="36">
        <f t="shared" si="17"/>
        <v>0</v>
      </c>
      <c r="P274" s="36">
        <f t="shared" si="18"/>
        <v>0</v>
      </c>
      <c r="Q274" s="36">
        <f t="shared" si="16"/>
        <v>0</v>
      </c>
      <c r="R274" s="36"/>
      <c r="S274" s="36"/>
      <c r="T274" s="36">
        <f t="shared" si="19"/>
        <v>0</v>
      </c>
    </row>
    <row r="275" spans="5:20" x14ac:dyDescent="0.25">
      <c r="E275" s="36">
        <f t="shared" si="17"/>
        <v>0</v>
      </c>
      <c r="P275" s="36">
        <f t="shared" si="18"/>
        <v>0</v>
      </c>
      <c r="Q275" s="36">
        <f t="shared" si="16"/>
        <v>0</v>
      </c>
      <c r="R275" s="36"/>
      <c r="S275" s="36"/>
      <c r="T275" s="36">
        <f t="shared" si="19"/>
        <v>0</v>
      </c>
    </row>
    <row r="276" spans="5:20" x14ac:dyDescent="0.25">
      <c r="E276" s="36">
        <f t="shared" si="17"/>
        <v>0</v>
      </c>
      <c r="P276" s="36">
        <f t="shared" si="18"/>
        <v>0</v>
      </c>
      <c r="Q276" s="36">
        <f t="shared" si="16"/>
        <v>0</v>
      </c>
      <c r="R276" s="36"/>
      <c r="S276" s="36"/>
      <c r="T276" s="36">
        <f t="shared" si="19"/>
        <v>0</v>
      </c>
    </row>
    <row r="277" spans="5:20" x14ac:dyDescent="0.25">
      <c r="E277" s="36">
        <f t="shared" si="17"/>
        <v>0</v>
      </c>
      <c r="P277" s="36">
        <f t="shared" si="18"/>
        <v>0</v>
      </c>
      <c r="Q277" s="36">
        <f t="shared" si="16"/>
        <v>0</v>
      </c>
      <c r="R277" s="36"/>
      <c r="S277" s="36"/>
      <c r="T277" s="36">
        <f t="shared" si="19"/>
        <v>0</v>
      </c>
    </row>
    <row r="278" spans="5:20" x14ac:dyDescent="0.25">
      <c r="E278" s="36">
        <f t="shared" si="17"/>
        <v>0</v>
      </c>
      <c r="P278" s="36">
        <f t="shared" si="18"/>
        <v>0</v>
      </c>
      <c r="Q278" s="36">
        <f t="shared" si="16"/>
        <v>0</v>
      </c>
      <c r="R278" s="36"/>
      <c r="S278" s="36"/>
      <c r="T278" s="36">
        <f t="shared" si="19"/>
        <v>0</v>
      </c>
    </row>
    <row r="279" spans="5:20" x14ac:dyDescent="0.25">
      <c r="E279" s="36">
        <f t="shared" si="17"/>
        <v>0</v>
      </c>
      <c r="P279" s="36">
        <f t="shared" si="18"/>
        <v>0</v>
      </c>
      <c r="Q279" s="36">
        <f t="shared" si="16"/>
        <v>0</v>
      </c>
      <c r="R279" s="36"/>
      <c r="S279" s="36"/>
      <c r="T279" s="36">
        <f t="shared" si="19"/>
        <v>0</v>
      </c>
    </row>
    <row r="280" spans="5:20" x14ac:dyDescent="0.25">
      <c r="E280" s="36">
        <f t="shared" si="17"/>
        <v>0</v>
      </c>
      <c r="P280" s="36">
        <f t="shared" si="18"/>
        <v>0</v>
      </c>
      <c r="Q280" s="36">
        <f t="shared" si="16"/>
        <v>0</v>
      </c>
      <c r="R280" s="36"/>
      <c r="S280" s="36"/>
      <c r="T280" s="36">
        <f t="shared" si="19"/>
        <v>0</v>
      </c>
    </row>
    <row r="281" spans="5:20" x14ac:dyDescent="0.25">
      <c r="E281" s="36">
        <f t="shared" si="17"/>
        <v>0</v>
      </c>
      <c r="P281" s="36">
        <f t="shared" si="18"/>
        <v>0</v>
      </c>
      <c r="Q281" s="36">
        <f t="shared" si="16"/>
        <v>0</v>
      </c>
      <c r="R281" s="36"/>
      <c r="S281" s="36"/>
      <c r="T281" s="36">
        <f t="shared" si="19"/>
        <v>0</v>
      </c>
    </row>
    <row r="282" spans="5:20" x14ac:dyDescent="0.25">
      <c r="E282" s="36">
        <f t="shared" si="17"/>
        <v>0</v>
      </c>
      <c r="P282" s="36">
        <f t="shared" si="18"/>
        <v>0</v>
      </c>
      <c r="Q282" s="36">
        <f t="shared" si="16"/>
        <v>0</v>
      </c>
      <c r="R282" s="36"/>
      <c r="S282" s="36"/>
      <c r="T282" s="36">
        <f t="shared" si="19"/>
        <v>0</v>
      </c>
    </row>
    <row r="283" spans="5:20" x14ac:dyDescent="0.25">
      <c r="E283" s="36">
        <f t="shared" si="17"/>
        <v>0</v>
      </c>
      <c r="P283" s="36">
        <f t="shared" si="18"/>
        <v>0</v>
      </c>
      <c r="Q283" s="36">
        <f t="shared" si="16"/>
        <v>0</v>
      </c>
      <c r="R283" s="36"/>
      <c r="S283" s="36"/>
      <c r="T283" s="36">
        <f t="shared" si="19"/>
        <v>0</v>
      </c>
    </row>
    <row r="284" spans="5:20" x14ac:dyDescent="0.25">
      <c r="E284" s="36">
        <f t="shared" si="17"/>
        <v>0</v>
      </c>
      <c r="P284" s="36">
        <f t="shared" si="18"/>
        <v>0</v>
      </c>
      <c r="Q284" s="36">
        <f t="shared" si="16"/>
        <v>0</v>
      </c>
      <c r="R284" s="36"/>
      <c r="S284" s="36"/>
      <c r="T284" s="36">
        <f t="shared" si="19"/>
        <v>0</v>
      </c>
    </row>
    <row r="285" spans="5:20" x14ac:dyDescent="0.25">
      <c r="E285" s="36">
        <f t="shared" si="17"/>
        <v>0</v>
      </c>
      <c r="P285" s="36">
        <f t="shared" si="18"/>
        <v>0</v>
      </c>
      <c r="Q285" s="36">
        <f t="shared" si="16"/>
        <v>0</v>
      </c>
      <c r="R285" s="36"/>
      <c r="S285" s="36"/>
      <c r="T285" s="36">
        <f t="shared" si="19"/>
        <v>0</v>
      </c>
    </row>
    <row r="286" spans="5:20" x14ac:dyDescent="0.25">
      <c r="E286" s="36">
        <f t="shared" si="17"/>
        <v>0</v>
      </c>
      <c r="P286" s="36">
        <f t="shared" si="18"/>
        <v>0</v>
      </c>
      <c r="Q286" s="36">
        <f t="shared" si="16"/>
        <v>0</v>
      </c>
      <c r="R286" s="36"/>
      <c r="S286" s="36"/>
      <c r="T286" s="36">
        <f t="shared" si="19"/>
        <v>0</v>
      </c>
    </row>
    <row r="287" spans="5:20" x14ac:dyDescent="0.25">
      <c r="E287" s="36">
        <f t="shared" si="17"/>
        <v>0</v>
      </c>
      <c r="P287" s="36">
        <f t="shared" si="18"/>
        <v>0</v>
      </c>
      <c r="Q287" s="36">
        <f t="shared" si="16"/>
        <v>0</v>
      </c>
      <c r="R287" s="36"/>
      <c r="S287" s="36"/>
      <c r="T287" s="36">
        <f t="shared" si="19"/>
        <v>0</v>
      </c>
    </row>
    <row r="288" spans="5:20" x14ac:dyDescent="0.25">
      <c r="E288" s="36">
        <f t="shared" si="17"/>
        <v>0</v>
      </c>
      <c r="P288" s="36">
        <f t="shared" si="18"/>
        <v>0</v>
      </c>
      <c r="Q288" s="36">
        <f t="shared" si="16"/>
        <v>0</v>
      </c>
      <c r="R288" s="36"/>
      <c r="S288" s="36"/>
      <c r="T288" s="36">
        <f t="shared" si="19"/>
        <v>0</v>
      </c>
    </row>
    <row r="289" spans="5:20" x14ac:dyDescent="0.25">
      <c r="E289" s="36">
        <f t="shared" si="17"/>
        <v>0</v>
      </c>
      <c r="P289" s="36">
        <f t="shared" si="18"/>
        <v>0</v>
      </c>
      <c r="Q289" s="36">
        <f t="shared" si="16"/>
        <v>0</v>
      </c>
      <c r="R289" s="36"/>
      <c r="S289" s="36"/>
      <c r="T289" s="36">
        <f t="shared" si="19"/>
        <v>0</v>
      </c>
    </row>
    <row r="290" spans="5:20" x14ac:dyDescent="0.25">
      <c r="E290" s="36">
        <f t="shared" si="17"/>
        <v>0</v>
      </c>
      <c r="P290" s="36">
        <f t="shared" si="18"/>
        <v>0</v>
      </c>
      <c r="Q290" s="36">
        <f t="shared" si="16"/>
        <v>0</v>
      </c>
      <c r="R290" s="36"/>
      <c r="S290" s="36"/>
      <c r="T290" s="36">
        <f t="shared" si="19"/>
        <v>0</v>
      </c>
    </row>
    <row r="291" spans="5:20" x14ac:dyDescent="0.25">
      <c r="E291" s="36">
        <f t="shared" si="17"/>
        <v>0</v>
      </c>
      <c r="P291" s="36">
        <f t="shared" si="18"/>
        <v>0</v>
      </c>
      <c r="Q291" s="36">
        <f t="shared" si="16"/>
        <v>0</v>
      </c>
      <c r="R291" s="36"/>
      <c r="S291" s="36"/>
      <c r="T291" s="36">
        <f t="shared" si="19"/>
        <v>0</v>
      </c>
    </row>
    <row r="292" spans="5:20" x14ac:dyDescent="0.25">
      <c r="E292" s="36">
        <f t="shared" si="17"/>
        <v>0</v>
      </c>
      <c r="P292" s="36">
        <f t="shared" si="18"/>
        <v>0</v>
      </c>
      <c r="Q292" s="36">
        <f t="shared" si="16"/>
        <v>0</v>
      </c>
      <c r="R292" s="36"/>
      <c r="S292" s="36"/>
      <c r="T292" s="36">
        <f t="shared" si="19"/>
        <v>0</v>
      </c>
    </row>
    <row r="293" spans="5:20" x14ac:dyDescent="0.25">
      <c r="E293" s="36">
        <f t="shared" si="17"/>
        <v>0</v>
      </c>
      <c r="P293" s="36">
        <f t="shared" si="18"/>
        <v>0</v>
      </c>
      <c r="Q293" s="36">
        <f t="shared" si="16"/>
        <v>0</v>
      </c>
      <c r="R293" s="36"/>
      <c r="S293" s="36"/>
      <c r="T293" s="36">
        <f t="shared" si="19"/>
        <v>0</v>
      </c>
    </row>
    <row r="294" spans="5:20" x14ac:dyDescent="0.25">
      <c r="E294" s="36">
        <f t="shared" si="17"/>
        <v>0</v>
      </c>
      <c r="P294" s="36">
        <f t="shared" si="18"/>
        <v>0</v>
      </c>
      <c r="Q294" s="36">
        <f t="shared" si="16"/>
        <v>0</v>
      </c>
      <c r="R294" s="36"/>
      <c r="S294" s="36"/>
      <c r="T294" s="36">
        <f t="shared" si="19"/>
        <v>0</v>
      </c>
    </row>
    <row r="295" spans="5:20" x14ac:dyDescent="0.25">
      <c r="E295" s="36">
        <f t="shared" si="17"/>
        <v>0</v>
      </c>
      <c r="P295" s="36">
        <f t="shared" si="18"/>
        <v>0</v>
      </c>
      <c r="Q295" s="36">
        <f t="shared" si="16"/>
        <v>0</v>
      </c>
      <c r="R295" s="36"/>
      <c r="S295" s="36"/>
      <c r="T295" s="36">
        <f t="shared" si="19"/>
        <v>0</v>
      </c>
    </row>
    <row r="296" spans="5:20" x14ac:dyDescent="0.25">
      <c r="E296" s="36">
        <f t="shared" si="17"/>
        <v>0</v>
      </c>
      <c r="P296" s="36">
        <f t="shared" si="18"/>
        <v>0</v>
      </c>
      <c r="Q296" s="36">
        <f t="shared" si="16"/>
        <v>0</v>
      </c>
      <c r="R296" s="36"/>
      <c r="S296" s="36"/>
      <c r="T296" s="36">
        <f t="shared" si="19"/>
        <v>0</v>
      </c>
    </row>
    <row r="297" spans="5:20" x14ac:dyDescent="0.25">
      <c r="E297" s="36">
        <f t="shared" si="17"/>
        <v>0</v>
      </c>
      <c r="P297" s="36">
        <f t="shared" si="18"/>
        <v>0</v>
      </c>
      <c r="Q297" s="36">
        <f t="shared" si="16"/>
        <v>0</v>
      </c>
      <c r="R297" s="36"/>
      <c r="S297" s="36"/>
      <c r="T297" s="36">
        <f t="shared" si="19"/>
        <v>0</v>
      </c>
    </row>
    <row r="298" spans="5:20" x14ac:dyDescent="0.25">
      <c r="E298" s="36">
        <f t="shared" si="17"/>
        <v>0</v>
      </c>
      <c r="P298" s="36">
        <f t="shared" si="18"/>
        <v>0</v>
      </c>
      <c r="Q298" s="36">
        <f t="shared" si="16"/>
        <v>0</v>
      </c>
      <c r="R298" s="36"/>
      <c r="S298" s="36"/>
      <c r="T298" s="36">
        <f t="shared" si="19"/>
        <v>0</v>
      </c>
    </row>
    <row r="299" spans="5:20" x14ac:dyDescent="0.25">
      <c r="E299" s="36">
        <f t="shared" si="17"/>
        <v>0</v>
      </c>
      <c r="P299" s="36">
        <f t="shared" si="18"/>
        <v>0</v>
      </c>
      <c r="Q299" s="36">
        <f t="shared" si="16"/>
        <v>0</v>
      </c>
      <c r="R299" s="36"/>
      <c r="S299" s="36"/>
      <c r="T299" s="36">
        <f t="shared" si="19"/>
        <v>0</v>
      </c>
    </row>
    <row r="300" spans="5:20" x14ac:dyDescent="0.25">
      <c r="E300" s="36">
        <f t="shared" si="17"/>
        <v>0</v>
      </c>
      <c r="P300" s="36">
        <f t="shared" si="18"/>
        <v>0</v>
      </c>
      <c r="Q300" s="36">
        <f t="shared" si="16"/>
        <v>0</v>
      </c>
      <c r="R300" s="36"/>
      <c r="S300" s="36"/>
      <c r="T300" s="36">
        <f t="shared" si="19"/>
        <v>0</v>
      </c>
    </row>
    <row r="301" spans="5:20" x14ac:dyDescent="0.25">
      <c r="E301" s="36">
        <f t="shared" si="17"/>
        <v>0</v>
      </c>
      <c r="P301" s="36">
        <f t="shared" si="18"/>
        <v>0</v>
      </c>
      <c r="Q301" s="36">
        <f t="shared" si="16"/>
        <v>0</v>
      </c>
      <c r="R301" s="36"/>
      <c r="S301" s="36"/>
      <c r="T301" s="36">
        <f t="shared" si="19"/>
        <v>0</v>
      </c>
    </row>
    <row r="302" spans="5:20" x14ac:dyDescent="0.25">
      <c r="E302" s="36">
        <f t="shared" si="17"/>
        <v>0</v>
      </c>
      <c r="P302" s="36">
        <f t="shared" si="18"/>
        <v>0</v>
      </c>
      <c r="Q302" s="36">
        <f t="shared" si="16"/>
        <v>0</v>
      </c>
      <c r="R302" s="36"/>
      <c r="S302" s="36"/>
      <c r="T302" s="36">
        <f t="shared" si="19"/>
        <v>0</v>
      </c>
    </row>
    <row r="303" spans="5:20" x14ac:dyDescent="0.25">
      <c r="E303" s="36">
        <f t="shared" si="17"/>
        <v>0</v>
      </c>
      <c r="P303" s="36">
        <f t="shared" si="18"/>
        <v>0</v>
      </c>
      <c r="Q303" s="36">
        <f t="shared" si="16"/>
        <v>0</v>
      </c>
      <c r="R303" s="36"/>
      <c r="S303" s="36"/>
      <c r="T303" s="36">
        <f t="shared" si="19"/>
        <v>0</v>
      </c>
    </row>
    <row r="304" spans="5:20" x14ac:dyDescent="0.25">
      <c r="E304" s="36">
        <f t="shared" si="17"/>
        <v>0</v>
      </c>
      <c r="P304" s="36">
        <f t="shared" si="18"/>
        <v>0</v>
      </c>
      <c r="Q304" s="36">
        <f t="shared" si="16"/>
        <v>0</v>
      </c>
      <c r="R304" s="36"/>
      <c r="S304" s="36"/>
      <c r="T304" s="36">
        <f t="shared" si="19"/>
        <v>0</v>
      </c>
    </row>
    <row r="305" spans="5:20" x14ac:dyDescent="0.25">
      <c r="E305" s="36">
        <f t="shared" si="17"/>
        <v>0</v>
      </c>
      <c r="P305" s="36">
        <f t="shared" si="18"/>
        <v>0</v>
      </c>
      <c r="Q305" s="36">
        <f t="shared" si="16"/>
        <v>0</v>
      </c>
      <c r="R305" s="36"/>
      <c r="S305" s="36"/>
      <c r="T305" s="36">
        <f t="shared" si="19"/>
        <v>0</v>
      </c>
    </row>
    <row r="306" spans="5:20" x14ac:dyDescent="0.25">
      <c r="E306" s="36">
        <f t="shared" si="17"/>
        <v>0</v>
      </c>
      <c r="P306" s="36">
        <f t="shared" si="18"/>
        <v>0</v>
      </c>
      <c r="Q306" s="36">
        <f t="shared" si="16"/>
        <v>0</v>
      </c>
      <c r="R306" s="36"/>
      <c r="S306" s="36"/>
      <c r="T306" s="36">
        <f t="shared" si="19"/>
        <v>0</v>
      </c>
    </row>
    <row r="307" spans="5:20" x14ac:dyDescent="0.25">
      <c r="E307" s="36">
        <f t="shared" si="17"/>
        <v>0</v>
      </c>
      <c r="P307" s="36">
        <f t="shared" si="18"/>
        <v>0</v>
      </c>
      <c r="Q307" s="36">
        <f t="shared" si="16"/>
        <v>0</v>
      </c>
      <c r="R307" s="36"/>
      <c r="S307" s="36"/>
      <c r="T307" s="36">
        <f t="shared" si="19"/>
        <v>0</v>
      </c>
    </row>
    <row r="308" spans="5:20" x14ac:dyDescent="0.25">
      <c r="E308" s="36">
        <f t="shared" si="17"/>
        <v>0</v>
      </c>
      <c r="P308" s="36">
        <f t="shared" si="18"/>
        <v>0</v>
      </c>
      <c r="Q308" s="36">
        <f t="shared" si="16"/>
        <v>0</v>
      </c>
      <c r="R308" s="36"/>
      <c r="S308" s="36"/>
      <c r="T308" s="36">
        <f t="shared" si="19"/>
        <v>0</v>
      </c>
    </row>
    <row r="309" spans="5:20" x14ac:dyDescent="0.25">
      <c r="E309" s="36">
        <f t="shared" si="17"/>
        <v>0</v>
      </c>
      <c r="P309" s="36">
        <f t="shared" si="18"/>
        <v>0</v>
      </c>
      <c r="Q309" s="36">
        <f t="shared" si="16"/>
        <v>0</v>
      </c>
      <c r="R309" s="36"/>
      <c r="S309" s="36"/>
      <c r="T309" s="36">
        <f t="shared" si="19"/>
        <v>0</v>
      </c>
    </row>
    <row r="310" spans="5:20" x14ac:dyDescent="0.25">
      <c r="E310" s="36">
        <f t="shared" si="17"/>
        <v>0</v>
      </c>
      <c r="P310" s="36">
        <f t="shared" si="18"/>
        <v>0</v>
      </c>
      <c r="Q310" s="36">
        <f t="shared" si="16"/>
        <v>0</v>
      </c>
      <c r="R310" s="36"/>
      <c r="S310" s="36"/>
      <c r="T310" s="36">
        <f t="shared" si="19"/>
        <v>0</v>
      </c>
    </row>
    <row r="311" spans="5:20" x14ac:dyDescent="0.25">
      <c r="E311" s="36">
        <f t="shared" si="17"/>
        <v>0</v>
      </c>
      <c r="P311" s="36">
        <f t="shared" si="18"/>
        <v>0</v>
      </c>
      <c r="Q311" s="36">
        <f t="shared" si="16"/>
        <v>0</v>
      </c>
      <c r="R311" s="36"/>
      <c r="S311" s="36"/>
      <c r="T311" s="36">
        <f t="shared" si="19"/>
        <v>0</v>
      </c>
    </row>
    <row r="312" spans="5:20" x14ac:dyDescent="0.25">
      <c r="E312" s="36">
        <f t="shared" si="17"/>
        <v>0</v>
      </c>
      <c r="P312" s="36">
        <f t="shared" si="18"/>
        <v>0</v>
      </c>
      <c r="Q312" s="36">
        <f t="shared" si="16"/>
        <v>0</v>
      </c>
      <c r="R312" s="36"/>
      <c r="S312" s="36"/>
      <c r="T312" s="36">
        <f t="shared" si="19"/>
        <v>0</v>
      </c>
    </row>
    <row r="313" spans="5:20" x14ac:dyDescent="0.25">
      <c r="E313" s="36">
        <f t="shared" si="17"/>
        <v>0</v>
      </c>
      <c r="P313" s="36">
        <f t="shared" si="18"/>
        <v>0</v>
      </c>
      <c r="Q313" s="36">
        <f t="shared" si="16"/>
        <v>0</v>
      </c>
      <c r="R313" s="36"/>
      <c r="S313" s="36"/>
      <c r="T313" s="36">
        <f t="shared" si="19"/>
        <v>0</v>
      </c>
    </row>
    <row r="314" spans="5:20" x14ac:dyDescent="0.25">
      <c r="E314" s="36">
        <f t="shared" si="17"/>
        <v>0</v>
      </c>
      <c r="P314" s="36">
        <f t="shared" si="18"/>
        <v>0</v>
      </c>
      <c r="Q314" s="36">
        <f t="shared" si="16"/>
        <v>0</v>
      </c>
      <c r="R314" s="36"/>
      <c r="S314" s="36"/>
      <c r="T314" s="36">
        <f t="shared" si="19"/>
        <v>0</v>
      </c>
    </row>
    <row r="315" spans="5:20" x14ac:dyDescent="0.25">
      <c r="E315" s="36">
        <f t="shared" si="17"/>
        <v>0</v>
      </c>
      <c r="P315" s="36">
        <f t="shared" si="18"/>
        <v>0</v>
      </c>
      <c r="Q315" s="36">
        <f t="shared" si="16"/>
        <v>0</v>
      </c>
      <c r="R315" s="36"/>
      <c r="S315" s="36"/>
      <c r="T315" s="36">
        <f t="shared" si="19"/>
        <v>0</v>
      </c>
    </row>
    <row r="316" spans="5:20" x14ac:dyDescent="0.25">
      <c r="E316" s="36">
        <f t="shared" si="17"/>
        <v>0</v>
      </c>
      <c r="P316" s="36">
        <f t="shared" si="18"/>
        <v>0</v>
      </c>
      <c r="Q316" s="36">
        <f t="shared" si="16"/>
        <v>0</v>
      </c>
      <c r="R316" s="36"/>
      <c r="S316" s="36"/>
      <c r="T316" s="36">
        <f t="shared" si="19"/>
        <v>0</v>
      </c>
    </row>
    <row r="317" spans="5:20" x14ac:dyDescent="0.25">
      <c r="E317" s="36">
        <f t="shared" si="17"/>
        <v>0</v>
      </c>
      <c r="P317" s="36">
        <f t="shared" si="18"/>
        <v>0</v>
      </c>
      <c r="Q317" s="36">
        <f t="shared" si="16"/>
        <v>0</v>
      </c>
      <c r="R317" s="36"/>
      <c r="S317" s="36"/>
      <c r="T317" s="36">
        <f t="shared" si="19"/>
        <v>0</v>
      </c>
    </row>
    <row r="318" spans="5:20" x14ac:dyDescent="0.25">
      <c r="E318" s="36">
        <f t="shared" si="17"/>
        <v>0</v>
      </c>
      <c r="P318" s="36">
        <f t="shared" si="18"/>
        <v>0</v>
      </c>
      <c r="Q318" s="36">
        <f t="shared" si="16"/>
        <v>0</v>
      </c>
      <c r="R318" s="36"/>
      <c r="S318" s="36"/>
      <c r="T318" s="36">
        <f t="shared" si="19"/>
        <v>0</v>
      </c>
    </row>
    <row r="319" spans="5:20" x14ac:dyDescent="0.25">
      <c r="E319" s="36">
        <f t="shared" si="17"/>
        <v>0</v>
      </c>
      <c r="P319" s="36">
        <f t="shared" si="18"/>
        <v>0</v>
      </c>
      <c r="Q319" s="36">
        <f t="shared" si="16"/>
        <v>0</v>
      </c>
      <c r="R319" s="36"/>
      <c r="S319" s="36"/>
      <c r="T319" s="36">
        <f t="shared" si="19"/>
        <v>0</v>
      </c>
    </row>
    <row r="320" spans="5:20" x14ac:dyDescent="0.25">
      <c r="E320" s="36">
        <f t="shared" si="17"/>
        <v>0</v>
      </c>
      <c r="P320" s="36">
        <f t="shared" si="18"/>
        <v>0</v>
      </c>
      <c r="Q320" s="36">
        <f t="shared" si="16"/>
        <v>0</v>
      </c>
      <c r="R320" s="36"/>
      <c r="S320" s="36"/>
      <c r="T320" s="36">
        <f t="shared" si="19"/>
        <v>0</v>
      </c>
    </row>
    <row r="321" spans="5:20" x14ac:dyDescent="0.25">
      <c r="E321" s="36">
        <f t="shared" si="17"/>
        <v>0</v>
      </c>
      <c r="P321" s="36">
        <f t="shared" si="18"/>
        <v>0</v>
      </c>
      <c r="Q321" s="36">
        <f t="shared" si="16"/>
        <v>0</v>
      </c>
      <c r="R321" s="36"/>
      <c r="S321" s="36"/>
      <c r="T321" s="36">
        <f t="shared" si="19"/>
        <v>0</v>
      </c>
    </row>
    <row r="322" spans="5:20" x14ac:dyDescent="0.25">
      <c r="E322" s="36">
        <f t="shared" si="17"/>
        <v>0</v>
      </c>
      <c r="P322" s="36">
        <f t="shared" si="18"/>
        <v>0</v>
      </c>
      <c r="Q322" s="36">
        <f t="shared" si="16"/>
        <v>0</v>
      </c>
      <c r="R322" s="36"/>
      <c r="S322" s="36"/>
      <c r="T322" s="36">
        <f t="shared" si="19"/>
        <v>0</v>
      </c>
    </row>
    <row r="323" spans="5:20" x14ac:dyDescent="0.25">
      <c r="E323" s="36">
        <f t="shared" si="17"/>
        <v>0</v>
      </c>
      <c r="P323" s="36">
        <f t="shared" si="18"/>
        <v>0</v>
      </c>
      <c r="Q323" s="36">
        <f t="shared" si="16"/>
        <v>0</v>
      </c>
      <c r="R323" s="36"/>
      <c r="S323" s="36"/>
      <c r="T323" s="36">
        <f t="shared" si="19"/>
        <v>0</v>
      </c>
    </row>
    <row r="324" spans="5:20" x14ac:dyDescent="0.25">
      <c r="E324" s="36">
        <f t="shared" si="17"/>
        <v>0</v>
      </c>
      <c r="P324" s="36">
        <f t="shared" si="18"/>
        <v>0</v>
      </c>
      <c r="Q324" s="36">
        <f t="shared" ref="Q324:Q387" si="20">P324*0.2</f>
        <v>0</v>
      </c>
      <c r="R324" s="36"/>
      <c r="S324" s="36"/>
      <c r="T324" s="36">
        <f t="shared" si="19"/>
        <v>0</v>
      </c>
    </row>
    <row r="325" spans="5:20" x14ac:dyDescent="0.25">
      <c r="E325" s="36">
        <f t="shared" ref="E325:E388" si="21">E324+C325-D325</f>
        <v>0</v>
      </c>
      <c r="P325" s="36">
        <f t="shared" si="18"/>
        <v>0</v>
      </c>
      <c r="Q325" s="36">
        <f t="shared" si="20"/>
        <v>0</v>
      </c>
      <c r="R325" s="36"/>
      <c r="S325" s="36"/>
      <c r="T325" s="36">
        <f t="shared" si="19"/>
        <v>0</v>
      </c>
    </row>
    <row r="326" spans="5:20" x14ac:dyDescent="0.25">
      <c r="E326" s="36">
        <f t="shared" si="21"/>
        <v>0</v>
      </c>
      <c r="P326" s="36">
        <f t="shared" si="18"/>
        <v>0</v>
      </c>
      <c r="Q326" s="36">
        <f t="shared" si="20"/>
        <v>0</v>
      </c>
      <c r="R326" s="36"/>
      <c r="S326" s="36"/>
      <c r="T326" s="36">
        <f t="shared" si="19"/>
        <v>0</v>
      </c>
    </row>
    <row r="327" spans="5:20" x14ac:dyDescent="0.25">
      <c r="E327" s="36">
        <f t="shared" si="21"/>
        <v>0</v>
      </c>
      <c r="P327" s="36">
        <f t="shared" si="18"/>
        <v>0</v>
      </c>
      <c r="Q327" s="36">
        <f t="shared" si="20"/>
        <v>0</v>
      </c>
      <c r="R327" s="36"/>
      <c r="S327" s="36"/>
      <c r="T327" s="36">
        <f t="shared" si="19"/>
        <v>0</v>
      </c>
    </row>
    <row r="328" spans="5:20" x14ac:dyDescent="0.25">
      <c r="E328" s="36">
        <f t="shared" si="21"/>
        <v>0</v>
      </c>
      <c r="P328" s="36">
        <f t="shared" si="18"/>
        <v>0</v>
      </c>
      <c r="Q328" s="36">
        <f t="shared" si="20"/>
        <v>0</v>
      </c>
      <c r="R328" s="36"/>
      <c r="S328" s="36"/>
      <c r="T328" s="36">
        <f t="shared" si="19"/>
        <v>0</v>
      </c>
    </row>
    <row r="329" spans="5:20" x14ac:dyDescent="0.25">
      <c r="E329" s="36">
        <f t="shared" si="21"/>
        <v>0</v>
      </c>
      <c r="P329" s="36">
        <f t="shared" si="18"/>
        <v>0</v>
      </c>
      <c r="Q329" s="36">
        <f t="shared" si="20"/>
        <v>0</v>
      </c>
      <c r="R329" s="36"/>
      <c r="S329" s="36"/>
      <c r="T329" s="36">
        <f t="shared" si="19"/>
        <v>0</v>
      </c>
    </row>
    <row r="330" spans="5:20" x14ac:dyDescent="0.25">
      <c r="E330" s="36">
        <f t="shared" si="21"/>
        <v>0</v>
      </c>
      <c r="P330" s="36">
        <f t="shared" si="18"/>
        <v>0</v>
      </c>
      <c r="Q330" s="36">
        <f t="shared" si="20"/>
        <v>0</v>
      </c>
      <c r="R330" s="36"/>
      <c r="S330" s="36"/>
      <c r="T330" s="36">
        <f t="shared" si="19"/>
        <v>0</v>
      </c>
    </row>
    <row r="331" spans="5:20" x14ac:dyDescent="0.25">
      <c r="E331" s="36">
        <f t="shared" si="21"/>
        <v>0</v>
      </c>
      <c r="P331" s="36">
        <f t="shared" si="18"/>
        <v>0</v>
      </c>
      <c r="Q331" s="36">
        <f t="shared" si="20"/>
        <v>0</v>
      </c>
      <c r="R331" s="36"/>
      <c r="S331" s="36"/>
      <c r="T331" s="36">
        <f t="shared" si="19"/>
        <v>0</v>
      </c>
    </row>
    <row r="332" spans="5:20" x14ac:dyDescent="0.25">
      <c r="E332" s="36">
        <f t="shared" si="21"/>
        <v>0</v>
      </c>
      <c r="P332" s="36">
        <f t="shared" ref="P332:P395" si="22">C332-O332</f>
        <v>0</v>
      </c>
      <c r="Q332" s="36">
        <f t="shared" si="20"/>
        <v>0</v>
      </c>
      <c r="R332" s="36"/>
      <c r="S332" s="36"/>
      <c r="T332" s="36">
        <f t="shared" ref="T332:T395" si="23">T331+Q332-S332</f>
        <v>0</v>
      </c>
    </row>
    <row r="333" spans="5:20" x14ac:dyDescent="0.25">
      <c r="E333" s="36">
        <f t="shared" si="21"/>
        <v>0</v>
      </c>
      <c r="P333" s="36">
        <f t="shared" si="22"/>
        <v>0</v>
      </c>
      <c r="Q333" s="36">
        <f t="shared" si="20"/>
        <v>0</v>
      </c>
      <c r="R333" s="36"/>
      <c r="S333" s="36"/>
      <c r="T333" s="36">
        <f t="shared" si="23"/>
        <v>0</v>
      </c>
    </row>
    <row r="334" spans="5:20" x14ac:dyDescent="0.25">
      <c r="E334" s="36">
        <f t="shared" si="21"/>
        <v>0</v>
      </c>
      <c r="P334" s="36">
        <f t="shared" si="22"/>
        <v>0</v>
      </c>
      <c r="Q334" s="36">
        <f t="shared" si="20"/>
        <v>0</v>
      </c>
      <c r="R334" s="36"/>
      <c r="S334" s="36"/>
      <c r="T334" s="36">
        <f t="shared" si="23"/>
        <v>0</v>
      </c>
    </row>
    <row r="335" spans="5:20" x14ac:dyDescent="0.25">
      <c r="E335" s="36">
        <f t="shared" si="21"/>
        <v>0</v>
      </c>
      <c r="P335" s="36">
        <f t="shared" si="22"/>
        <v>0</v>
      </c>
      <c r="Q335" s="36">
        <f t="shared" si="20"/>
        <v>0</v>
      </c>
      <c r="R335" s="36"/>
      <c r="S335" s="36"/>
      <c r="T335" s="36">
        <f t="shared" si="23"/>
        <v>0</v>
      </c>
    </row>
    <row r="336" spans="5:20" x14ac:dyDescent="0.25">
      <c r="E336" s="36">
        <f t="shared" si="21"/>
        <v>0</v>
      </c>
      <c r="P336" s="36">
        <f t="shared" si="22"/>
        <v>0</v>
      </c>
      <c r="Q336" s="36">
        <f t="shared" si="20"/>
        <v>0</v>
      </c>
      <c r="R336" s="36"/>
      <c r="S336" s="36"/>
      <c r="T336" s="36">
        <f t="shared" si="23"/>
        <v>0</v>
      </c>
    </row>
    <row r="337" spans="5:20" x14ac:dyDescent="0.25">
      <c r="E337" s="36">
        <f t="shared" si="21"/>
        <v>0</v>
      </c>
      <c r="P337" s="36">
        <f t="shared" si="22"/>
        <v>0</v>
      </c>
      <c r="Q337" s="36">
        <f t="shared" si="20"/>
        <v>0</v>
      </c>
      <c r="R337" s="36"/>
      <c r="S337" s="36"/>
      <c r="T337" s="36">
        <f t="shared" si="23"/>
        <v>0</v>
      </c>
    </row>
    <row r="338" spans="5:20" x14ac:dyDescent="0.25">
      <c r="E338" s="36">
        <f t="shared" si="21"/>
        <v>0</v>
      </c>
      <c r="P338" s="36">
        <f t="shared" si="22"/>
        <v>0</v>
      </c>
      <c r="Q338" s="36">
        <f t="shared" si="20"/>
        <v>0</v>
      </c>
      <c r="R338" s="36"/>
      <c r="S338" s="36"/>
      <c r="T338" s="36">
        <f t="shared" si="23"/>
        <v>0</v>
      </c>
    </row>
    <row r="339" spans="5:20" x14ac:dyDescent="0.25">
      <c r="E339" s="36">
        <f t="shared" si="21"/>
        <v>0</v>
      </c>
      <c r="P339" s="36">
        <f t="shared" si="22"/>
        <v>0</v>
      </c>
      <c r="Q339" s="36">
        <f t="shared" si="20"/>
        <v>0</v>
      </c>
      <c r="R339" s="36"/>
      <c r="S339" s="36"/>
      <c r="T339" s="36">
        <f t="shared" si="23"/>
        <v>0</v>
      </c>
    </row>
    <row r="340" spans="5:20" x14ac:dyDescent="0.25">
      <c r="E340" s="36">
        <f t="shared" si="21"/>
        <v>0</v>
      </c>
      <c r="P340" s="36">
        <f t="shared" si="22"/>
        <v>0</v>
      </c>
      <c r="Q340" s="36">
        <f t="shared" si="20"/>
        <v>0</v>
      </c>
      <c r="R340" s="36"/>
      <c r="S340" s="36"/>
      <c r="T340" s="36">
        <f t="shared" si="23"/>
        <v>0</v>
      </c>
    </row>
    <row r="341" spans="5:20" x14ac:dyDescent="0.25">
      <c r="E341" s="36">
        <f t="shared" si="21"/>
        <v>0</v>
      </c>
      <c r="P341" s="36">
        <f t="shared" si="22"/>
        <v>0</v>
      </c>
      <c r="Q341" s="36">
        <f t="shared" si="20"/>
        <v>0</v>
      </c>
      <c r="R341" s="36"/>
      <c r="S341" s="36"/>
      <c r="T341" s="36">
        <f t="shared" si="23"/>
        <v>0</v>
      </c>
    </row>
    <row r="342" spans="5:20" x14ac:dyDescent="0.25">
      <c r="E342" s="36">
        <f t="shared" si="21"/>
        <v>0</v>
      </c>
      <c r="P342" s="36">
        <f t="shared" si="22"/>
        <v>0</v>
      </c>
      <c r="Q342" s="36">
        <f t="shared" si="20"/>
        <v>0</v>
      </c>
      <c r="R342" s="36"/>
      <c r="S342" s="36"/>
      <c r="T342" s="36">
        <f t="shared" si="23"/>
        <v>0</v>
      </c>
    </row>
    <row r="343" spans="5:20" x14ac:dyDescent="0.25">
      <c r="E343" s="36">
        <f t="shared" si="21"/>
        <v>0</v>
      </c>
      <c r="P343" s="36">
        <f t="shared" si="22"/>
        <v>0</v>
      </c>
      <c r="Q343" s="36">
        <f t="shared" si="20"/>
        <v>0</v>
      </c>
      <c r="R343" s="36"/>
      <c r="S343" s="36"/>
      <c r="T343" s="36">
        <f t="shared" si="23"/>
        <v>0</v>
      </c>
    </row>
    <row r="344" spans="5:20" x14ac:dyDescent="0.25">
      <c r="E344" s="36">
        <f t="shared" si="21"/>
        <v>0</v>
      </c>
      <c r="P344" s="36">
        <f t="shared" si="22"/>
        <v>0</v>
      </c>
      <c r="Q344" s="36">
        <f t="shared" si="20"/>
        <v>0</v>
      </c>
      <c r="R344" s="36"/>
      <c r="S344" s="36"/>
      <c r="T344" s="36">
        <f t="shared" si="23"/>
        <v>0</v>
      </c>
    </row>
    <row r="345" spans="5:20" x14ac:dyDescent="0.25">
      <c r="E345" s="36">
        <f t="shared" si="21"/>
        <v>0</v>
      </c>
      <c r="P345" s="36">
        <f t="shared" si="22"/>
        <v>0</v>
      </c>
      <c r="Q345" s="36">
        <f t="shared" si="20"/>
        <v>0</v>
      </c>
      <c r="R345" s="36"/>
      <c r="S345" s="36"/>
      <c r="T345" s="36">
        <f t="shared" si="23"/>
        <v>0</v>
      </c>
    </row>
    <row r="346" spans="5:20" x14ac:dyDescent="0.25">
      <c r="E346" s="36">
        <f t="shared" si="21"/>
        <v>0</v>
      </c>
      <c r="P346" s="36">
        <f t="shared" si="22"/>
        <v>0</v>
      </c>
      <c r="Q346" s="36">
        <f t="shared" si="20"/>
        <v>0</v>
      </c>
      <c r="R346" s="36"/>
      <c r="S346" s="36"/>
      <c r="T346" s="36">
        <f t="shared" si="23"/>
        <v>0</v>
      </c>
    </row>
    <row r="347" spans="5:20" x14ac:dyDescent="0.25">
      <c r="E347" s="36">
        <f t="shared" si="21"/>
        <v>0</v>
      </c>
      <c r="P347" s="36">
        <f t="shared" si="22"/>
        <v>0</v>
      </c>
      <c r="Q347" s="36">
        <f t="shared" si="20"/>
        <v>0</v>
      </c>
      <c r="R347" s="36"/>
      <c r="S347" s="36"/>
      <c r="T347" s="36">
        <f t="shared" si="23"/>
        <v>0</v>
      </c>
    </row>
    <row r="348" spans="5:20" x14ac:dyDescent="0.25">
      <c r="E348" s="36">
        <f t="shared" si="21"/>
        <v>0</v>
      </c>
      <c r="P348" s="36">
        <f t="shared" si="22"/>
        <v>0</v>
      </c>
      <c r="Q348" s="36">
        <f t="shared" si="20"/>
        <v>0</v>
      </c>
      <c r="R348" s="36"/>
      <c r="S348" s="36"/>
      <c r="T348" s="36">
        <f t="shared" si="23"/>
        <v>0</v>
      </c>
    </row>
    <row r="349" spans="5:20" x14ac:dyDescent="0.25">
      <c r="E349" s="36">
        <f t="shared" si="21"/>
        <v>0</v>
      </c>
      <c r="P349" s="36">
        <f t="shared" si="22"/>
        <v>0</v>
      </c>
      <c r="Q349" s="36">
        <f t="shared" si="20"/>
        <v>0</v>
      </c>
      <c r="R349" s="36"/>
      <c r="S349" s="36"/>
      <c r="T349" s="36">
        <f t="shared" si="23"/>
        <v>0</v>
      </c>
    </row>
    <row r="350" spans="5:20" x14ac:dyDescent="0.25">
      <c r="E350" s="36">
        <f t="shared" si="21"/>
        <v>0</v>
      </c>
      <c r="P350" s="36">
        <f t="shared" si="22"/>
        <v>0</v>
      </c>
      <c r="Q350" s="36">
        <f t="shared" si="20"/>
        <v>0</v>
      </c>
      <c r="R350" s="36"/>
      <c r="S350" s="36"/>
      <c r="T350" s="36">
        <f t="shared" si="23"/>
        <v>0</v>
      </c>
    </row>
    <row r="351" spans="5:20" x14ac:dyDescent="0.25">
      <c r="E351" s="36">
        <f t="shared" si="21"/>
        <v>0</v>
      </c>
      <c r="P351" s="36">
        <f t="shared" si="22"/>
        <v>0</v>
      </c>
      <c r="Q351" s="36">
        <f t="shared" si="20"/>
        <v>0</v>
      </c>
      <c r="R351" s="36"/>
      <c r="S351" s="36"/>
      <c r="T351" s="36">
        <f t="shared" si="23"/>
        <v>0</v>
      </c>
    </row>
    <row r="352" spans="5:20" x14ac:dyDescent="0.25">
      <c r="E352" s="36">
        <f t="shared" si="21"/>
        <v>0</v>
      </c>
      <c r="P352" s="36">
        <f t="shared" si="22"/>
        <v>0</v>
      </c>
      <c r="Q352" s="36">
        <f t="shared" si="20"/>
        <v>0</v>
      </c>
      <c r="R352" s="36"/>
      <c r="S352" s="36"/>
      <c r="T352" s="36">
        <f t="shared" si="23"/>
        <v>0</v>
      </c>
    </row>
    <row r="353" spans="5:20" x14ac:dyDescent="0.25">
      <c r="E353" s="36">
        <f t="shared" si="21"/>
        <v>0</v>
      </c>
      <c r="P353" s="36">
        <f t="shared" si="22"/>
        <v>0</v>
      </c>
      <c r="Q353" s="36">
        <f t="shared" si="20"/>
        <v>0</v>
      </c>
      <c r="R353" s="36"/>
      <c r="S353" s="36"/>
      <c r="T353" s="36">
        <f t="shared" si="23"/>
        <v>0</v>
      </c>
    </row>
    <row r="354" spans="5:20" x14ac:dyDescent="0.25">
      <c r="E354" s="36">
        <f t="shared" si="21"/>
        <v>0</v>
      </c>
      <c r="P354" s="36">
        <f t="shared" si="22"/>
        <v>0</v>
      </c>
      <c r="Q354" s="36">
        <f t="shared" si="20"/>
        <v>0</v>
      </c>
      <c r="R354" s="36"/>
      <c r="S354" s="36"/>
      <c r="T354" s="36">
        <f t="shared" si="23"/>
        <v>0</v>
      </c>
    </row>
    <row r="355" spans="5:20" x14ac:dyDescent="0.25">
      <c r="E355" s="36">
        <f t="shared" si="21"/>
        <v>0</v>
      </c>
      <c r="P355" s="36">
        <f t="shared" si="22"/>
        <v>0</v>
      </c>
      <c r="Q355" s="36">
        <f t="shared" si="20"/>
        <v>0</v>
      </c>
      <c r="R355" s="36"/>
      <c r="S355" s="36"/>
      <c r="T355" s="36">
        <f t="shared" si="23"/>
        <v>0</v>
      </c>
    </row>
    <row r="356" spans="5:20" x14ac:dyDescent="0.25">
      <c r="E356" s="36">
        <f t="shared" si="21"/>
        <v>0</v>
      </c>
      <c r="P356" s="36">
        <f t="shared" si="22"/>
        <v>0</v>
      </c>
      <c r="Q356" s="36">
        <f t="shared" si="20"/>
        <v>0</v>
      </c>
      <c r="R356" s="36"/>
      <c r="S356" s="36"/>
      <c r="T356" s="36">
        <f t="shared" si="23"/>
        <v>0</v>
      </c>
    </row>
    <row r="357" spans="5:20" x14ac:dyDescent="0.25">
      <c r="E357" s="36">
        <f t="shared" si="21"/>
        <v>0</v>
      </c>
      <c r="P357" s="36">
        <f t="shared" si="22"/>
        <v>0</v>
      </c>
      <c r="Q357" s="36">
        <f t="shared" si="20"/>
        <v>0</v>
      </c>
      <c r="R357" s="36"/>
      <c r="S357" s="36"/>
      <c r="T357" s="36">
        <f t="shared" si="23"/>
        <v>0</v>
      </c>
    </row>
    <row r="358" spans="5:20" x14ac:dyDescent="0.25">
      <c r="E358" s="36">
        <f t="shared" si="21"/>
        <v>0</v>
      </c>
      <c r="P358" s="36">
        <f t="shared" si="22"/>
        <v>0</v>
      </c>
      <c r="Q358" s="36">
        <f t="shared" si="20"/>
        <v>0</v>
      </c>
      <c r="R358" s="36"/>
      <c r="S358" s="36"/>
      <c r="T358" s="36">
        <f t="shared" si="23"/>
        <v>0</v>
      </c>
    </row>
    <row r="359" spans="5:20" x14ac:dyDescent="0.25">
      <c r="E359" s="36">
        <f t="shared" si="21"/>
        <v>0</v>
      </c>
      <c r="P359" s="36">
        <f t="shared" si="22"/>
        <v>0</v>
      </c>
      <c r="Q359" s="36">
        <f t="shared" si="20"/>
        <v>0</v>
      </c>
      <c r="R359" s="36"/>
      <c r="S359" s="36"/>
      <c r="T359" s="36">
        <f t="shared" si="23"/>
        <v>0</v>
      </c>
    </row>
    <row r="360" spans="5:20" x14ac:dyDescent="0.25">
      <c r="E360" s="36">
        <f t="shared" si="21"/>
        <v>0</v>
      </c>
      <c r="P360" s="36">
        <f t="shared" si="22"/>
        <v>0</v>
      </c>
      <c r="Q360" s="36">
        <f t="shared" si="20"/>
        <v>0</v>
      </c>
      <c r="R360" s="36"/>
      <c r="S360" s="36"/>
      <c r="T360" s="36">
        <f t="shared" si="23"/>
        <v>0</v>
      </c>
    </row>
    <row r="361" spans="5:20" x14ac:dyDescent="0.25">
      <c r="E361" s="36">
        <f t="shared" si="21"/>
        <v>0</v>
      </c>
      <c r="P361" s="36">
        <f t="shared" si="22"/>
        <v>0</v>
      </c>
      <c r="Q361" s="36">
        <f t="shared" si="20"/>
        <v>0</v>
      </c>
      <c r="R361" s="36"/>
      <c r="S361" s="36"/>
      <c r="T361" s="36">
        <f t="shared" si="23"/>
        <v>0</v>
      </c>
    </row>
    <row r="362" spans="5:20" x14ac:dyDescent="0.25">
      <c r="E362" s="36">
        <f t="shared" si="21"/>
        <v>0</v>
      </c>
      <c r="P362" s="36">
        <f t="shared" si="22"/>
        <v>0</v>
      </c>
      <c r="Q362" s="36">
        <f t="shared" si="20"/>
        <v>0</v>
      </c>
      <c r="R362" s="36"/>
      <c r="S362" s="36"/>
      <c r="T362" s="36">
        <f t="shared" si="23"/>
        <v>0</v>
      </c>
    </row>
    <row r="363" spans="5:20" x14ac:dyDescent="0.25">
      <c r="E363" s="36">
        <f t="shared" si="21"/>
        <v>0</v>
      </c>
      <c r="P363" s="36">
        <f t="shared" si="22"/>
        <v>0</v>
      </c>
      <c r="Q363" s="36">
        <f t="shared" si="20"/>
        <v>0</v>
      </c>
      <c r="R363" s="36"/>
      <c r="S363" s="36"/>
      <c r="T363" s="36">
        <f t="shared" si="23"/>
        <v>0</v>
      </c>
    </row>
    <row r="364" spans="5:20" x14ac:dyDescent="0.25">
      <c r="E364" s="36">
        <f t="shared" si="21"/>
        <v>0</v>
      </c>
      <c r="P364" s="36">
        <f t="shared" si="22"/>
        <v>0</v>
      </c>
      <c r="Q364" s="36">
        <f t="shared" si="20"/>
        <v>0</v>
      </c>
      <c r="R364" s="36"/>
      <c r="S364" s="36"/>
      <c r="T364" s="36">
        <f t="shared" si="23"/>
        <v>0</v>
      </c>
    </row>
    <row r="365" spans="5:20" x14ac:dyDescent="0.25">
      <c r="E365" s="36">
        <f t="shared" si="21"/>
        <v>0</v>
      </c>
      <c r="P365" s="36">
        <f t="shared" si="22"/>
        <v>0</v>
      </c>
      <c r="Q365" s="36">
        <f t="shared" si="20"/>
        <v>0</v>
      </c>
      <c r="R365" s="36"/>
      <c r="S365" s="36"/>
      <c r="T365" s="36">
        <f t="shared" si="23"/>
        <v>0</v>
      </c>
    </row>
    <row r="366" spans="5:20" x14ac:dyDescent="0.25">
      <c r="E366" s="36">
        <f t="shared" si="21"/>
        <v>0</v>
      </c>
      <c r="P366" s="36">
        <f t="shared" si="22"/>
        <v>0</v>
      </c>
      <c r="Q366" s="36">
        <f t="shared" si="20"/>
        <v>0</v>
      </c>
      <c r="R366" s="36"/>
      <c r="S366" s="36"/>
      <c r="T366" s="36">
        <f t="shared" si="23"/>
        <v>0</v>
      </c>
    </row>
    <row r="367" spans="5:20" x14ac:dyDescent="0.25">
      <c r="E367" s="36">
        <f t="shared" si="21"/>
        <v>0</v>
      </c>
      <c r="P367" s="36">
        <f t="shared" si="22"/>
        <v>0</v>
      </c>
      <c r="Q367" s="36">
        <f t="shared" si="20"/>
        <v>0</v>
      </c>
      <c r="R367" s="36"/>
      <c r="S367" s="36"/>
      <c r="T367" s="36">
        <f t="shared" si="23"/>
        <v>0</v>
      </c>
    </row>
    <row r="368" spans="5:20" x14ac:dyDescent="0.25">
      <c r="E368" s="36">
        <f t="shared" si="21"/>
        <v>0</v>
      </c>
      <c r="P368" s="36">
        <f t="shared" si="22"/>
        <v>0</v>
      </c>
      <c r="Q368" s="36">
        <f t="shared" si="20"/>
        <v>0</v>
      </c>
      <c r="R368" s="36"/>
      <c r="S368" s="36"/>
      <c r="T368" s="36">
        <f t="shared" si="23"/>
        <v>0</v>
      </c>
    </row>
    <row r="369" spans="5:20" x14ac:dyDescent="0.25">
      <c r="E369" s="36">
        <f t="shared" si="21"/>
        <v>0</v>
      </c>
      <c r="P369" s="36">
        <f t="shared" si="22"/>
        <v>0</v>
      </c>
      <c r="Q369" s="36">
        <f t="shared" si="20"/>
        <v>0</v>
      </c>
      <c r="R369" s="36"/>
      <c r="S369" s="36"/>
      <c r="T369" s="36">
        <f t="shared" si="23"/>
        <v>0</v>
      </c>
    </row>
    <row r="370" spans="5:20" x14ac:dyDescent="0.25">
      <c r="E370" s="36">
        <f t="shared" si="21"/>
        <v>0</v>
      </c>
      <c r="P370" s="36">
        <f t="shared" si="22"/>
        <v>0</v>
      </c>
      <c r="Q370" s="36">
        <f t="shared" si="20"/>
        <v>0</v>
      </c>
      <c r="R370" s="36"/>
      <c r="S370" s="36"/>
      <c r="T370" s="36">
        <f t="shared" si="23"/>
        <v>0</v>
      </c>
    </row>
    <row r="371" spans="5:20" x14ac:dyDescent="0.25">
      <c r="E371" s="36">
        <f t="shared" si="21"/>
        <v>0</v>
      </c>
      <c r="P371" s="36">
        <f t="shared" si="22"/>
        <v>0</v>
      </c>
      <c r="Q371" s="36">
        <f t="shared" si="20"/>
        <v>0</v>
      </c>
      <c r="R371" s="36"/>
      <c r="S371" s="36"/>
      <c r="T371" s="36">
        <f t="shared" si="23"/>
        <v>0</v>
      </c>
    </row>
    <row r="372" spans="5:20" x14ac:dyDescent="0.25">
      <c r="E372" s="36">
        <f t="shared" si="21"/>
        <v>0</v>
      </c>
      <c r="P372" s="36">
        <f t="shared" si="22"/>
        <v>0</v>
      </c>
      <c r="Q372" s="36">
        <f t="shared" si="20"/>
        <v>0</v>
      </c>
      <c r="R372" s="36"/>
      <c r="S372" s="36"/>
      <c r="T372" s="36">
        <f t="shared" si="23"/>
        <v>0</v>
      </c>
    </row>
    <row r="373" spans="5:20" x14ac:dyDescent="0.25">
      <c r="E373" s="36">
        <f t="shared" si="21"/>
        <v>0</v>
      </c>
      <c r="P373" s="36">
        <f t="shared" si="22"/>
        <v>0</v>
      </c>
      <c r="Q373" s="36">
        <f t="shared" si="20"/>
        <v>0</v>
      </c>
      <c r="R373" s="36"/>
      <c r="S373" s="36"/>
      <c r="T373" s="36">
        <f t="shared" si="23"/>
        <v>0</v>
      </c>
    </row>
    <row r="374" spans="5:20" x14ac:dyDescent="0.25">
      <c r="E374" s="36">
        <f t="shared" si="21"/>
        <v>0</v>
      </c>
      <c r="P374" s="36">
        <f t="shared" si="22"/>
        <v>0</v>
      </c>
      <c r="Q374" s="36">
        <f t="shared" si="20"/>
        <v>0</v>
      </c>
      <c r="R374" s="36"/>
      <c r="S374" s="36"/>
      <c r="T374" s="36">
        <f t="shared" si="23"/>
        <v>0</v>
      </c>
    </row>
    <row r="375" spans="5:20" x14ac:dyDescent="0.25">
      <c r="E375" s="36">
        <f t="shared" si="21"/>
        <v>0</v>
      </c>
      <c r="P375" s="36">
        <f t="shared" si="22"/>
        <v>0</v>
      </c>
      <c r="Q375" s="36">
        <f t="shared" si="20"/>
        <v>0</v>
      </c>
      <c r="R375" s="36"/>
      <c r="S375" s="36"/>
      <c r="T375" s="36">
        <f t="shared" si="23"/>
        <v>0</v>
      </c>
    </row>
    <row r="376" spans="5:20" x14ac:dyDescent="0.25">
      <c r="E376" s="36">
        <f t="shared" si="21"/>
        <v>0</v>
      </c>
      <c r="P376" s="36">
        <f t="shared" si="22"/>
        <v>0</v>
      </c>
      <c r="Q376" s="36">
        <f t="shared" si="20"/>
        <v>0</v>
      </c>
      <c r="R376" s="36"/>
      <c r="S376" s="36"/>
      <c r="T376" s="36">
        <f t="shared" si="23"/>
        <v>0</v>
      </c>
    </row>
    <row r="377" spans="5:20" x14ac:dyDescent="0.25">
      <c r="E377" s="36">
        <f t="shared" si="21"/>
        <v>0</v>
      </c>
      <c r="P377" s="36">
        <f t="shared" si="22"/>
        <v>0</v>
      </c>
      <c r="Q377" s="36">
        <f t="shared" si="20"/>
        <v>0</v>
      </c>
      <c r="R377" s="36"/>
      <c r="S377" s="36"/>
      <c r="T377" s="36">
        <f t="shared" si="23"/>
        <v>0</v>
      </c>
    </row>
    <row r="378" spans="5:20" x14ac:dyDescent="0.25">
      <c r="E378" s="36">
        <f t="shared" si="21"/>
        <v>0</v>
      </c>
      <c r="P378" s="36">
        <f t="shared" si="22"/>
        <v>0</v>
      </c>
      <c r="Q378" s="36">
        <f t="shared" si="20"/>
        <v>0</v>
      </c>
      <c r="R378" s="36"/>
      <c r="S378" s="36"/>
      <c r="T378" s="36">
        <f t="shared" si="23"/>
        <v>0</v>
      </c>
    </row>
    <row r="379" spans="5:20" x14ac:dyDescent="0.25">
      <c r="E379" s="36">
        <f t="shared" si="21"/>
        <v>0</v>
      </c>
      <c r="P379" s="36">
        <f t="shared" si="22"/>
        <v>0</v>
      </c>
      <c r="Q379" s="36">
        <f t="shared" si="20"/>
        <v>0</v>
      </c>
      <c r="R379" s="36"/>
      <c r="S379" s="36"/>
      <c r="T379" s="36">
        <f t="shared" si="23"/>
        <v>0</v>
      </c>
    </row>
    <row r="380" spans="5:20" x14ac:dyDescent="0.25">
      <c r="E380" s="36">
        <f t="shared" si="21"/>
        <v>0</v>
      </c>
      <c r="P380" s="36">
        <f t="shared" si="22"/>
        <v>0</v>
      </c>
      <c r="Q380" s="36">
        <f t="shared" si="20"/>
        <v>0</v>
      </c>
      <c r="R380" s="36"/>
      <c r="S380" s="36"/>
      <c r="T380" s="36">
        <f t="shared" si="23"/>
        <v>0</v>
      </c>
    </row>
    <row r="381" spans="5:20" x14ac:dyDescent="0.25">
      <c r="E381" s="36">
        <f t="shared" si="21"/>
        <v>0</v>
      </c>
      <c r="P381" s="36">
        <f t="shared" si="22"/>
        <v>0</v>
      </c>
      <c r="Q381" s="36">
        <f t="shared" si="20"/>
        <v>0</v>
      </c>
      <c r="R381" s="36"/>
      <c r="S381" s="36"/>
      <c r="T381" s="36">
        <f t="shared" si="23"/>
        <v>0</v>
      </c>
    </row>
    <row r="382" spans="5:20" x14ac:dyDescent="0.25">
      <c r="E382" s="36">
        <f t="shared" si="21"/>
        <v>0</v>
      </c>
      <c r="P382" s="36">
        <f t="shared" si="22"/>
        <v>0</v>
      </c>
      <c r="Q382" s="36">
        <f t="shared" si="20"/>
        <v>0</v>
      </c>
      <c r="R382" s="36"/>
      <c r="S382" s="36"/>
      <c r="T382" s="36">
        <f t="shared" si="23"/>
        <v>0</v>
      </c>
    </row>
    <row r="383" spans="5:20" x14ac:dyDescent="0.25">
      <c r="E383" s="36">
        <f t="shared" si="21"/>
        <v>0</v>
      </c>
      <c r="P383" s="36">
        <f t="shared" si="22"/>
        <v>0</v>
      </c>
      <c r="Q383" s="36">
        <f t="shared" si="20"/>
        <v>0</v>
      </c>
      <c r="R383" s="36"/>
      <c r="S383" s="36"/>
      <c r="T383" s="36">
        <f t="shared" si="23"/>
        <v>0</v>
      </c>
    </row>
    <row r="384" spans="5:20" x14ac:dyDescent="0.25">
      <c r="E384" s="36">
        <f t="shared" si="21"/>
        <v>0</v>
      </c>
      <c r="P384" s="36">
        <f t="shared" si="22"/>
        <v>0</v>
      </c>
      <c r="Q384" s="36">
        <f t="shared" si="20"/>
        <v>0</v>
      </c>
      <c r="R384" s="36"/>
      <c r="S384" s="36"/>
      <c r="T384" s="36">
        <f t="shared" si="23"/>
        <v>0</v>
      </c>
    </row>
    <row r="385" spans="5:20" x14ac:dyDescent="0.25">
      <c r="E385" s="36">
        <f t="shared" si="21"/>
        <v>0</v>
      </c>
      <c r="P385" s="36">
        <f t="shared" si="22"/>
        <v>0</v>
      </c>
      <c r="Q385" s="36">
        <f t="shared" si="20"/>
        <v>0</v>
      </c>
      <c r="R385" s="36"/>
      <c r="S385" s="36"/>
      <c r="T385" s="36">
        <f t="shared" si="23"/>
        <v>0</v>
      </c>
    </row>
    <row r="386" spans="5:20" x14ac:dyDescent="0.25">
      <c r="E386" s="36">
        <f t="shared" si="21"/>
        <v>0</v>
      </c>
      <c r="P386" s="36">
        <f t="shared" si="22"/>
        <v>0</v>
      </c>
      <c r="Q386" s="36">
        <f t="shared" si="20"/>
        <v>0</v>
      </c>
      <c r="R386" s="36"/>
      <c r="S386" s="36"/>
      <c r="T386" s="36">
        <f t="shared" si="23"/>
        <v>0</v>
      </c>
    </row>
    <row r="387" spans="5:20" x14ac:dyDescent="0.25">
      <c r="E387" s="36">
        <f t="shared" si="21"/>
        <v>0</v>
      </c>
      <c r="P387" s="36">
        <f t="shared" si="22"/>
        <v>0</v>
      </c>
      <c r="Q387" s="36">
        <f t="shared" si="20"/>
        <v>0</v>
      </c>
      <c r="R387" s="36"/>
      <c r="S387" s="36"/>
      <c r="T387" s="36">
        <f t="shared" si="23"/>
        <v>0</v>
      </c>
    </row>
    <row r="388" spans="5:20" x14ac:dyDescent="0.25">
      <c r="E388" s="36">
        <f t="shared" si="21"/>
        <v>0</v>
      </c>
      <c r="P388" s="36">
        <f t="shared" si="22"/>
        <v>0</v>
      </c>
      <c r="Q388" s="36">
        <f t="shared" ref="Q388:Q451" si="24">P388*0.2</f>
        <v>0</v>
      </c>
      <c r="R388" s="36"/>
      <c r="S388" s="36"/>
      <c r="T388" s="36">
        <f t="shared" si="23"/>
        <v>0</v>
      </c>
    </row>
    <row r="389" spans="5:20" x14ac:dyDescent="0.25">
      <c r="E389" s="36">
        <f t="shared" ref="E389:E452" si="25">E388+C389-D389</f>
        <v>0</v>
      </c>
      <c r="P389" s="36">
        <f t="shared" si="22"/>
        <v>0</v>
      </c>
      <c r="Q389" s="36">
        <f t="shared" si="24"/>
        <v>0</v>
      </c>
      <c r="R389" s="36"/>
      <c r="S389" s="36"/>
      <c r="T389" s="36">
        <f t="shared" si="23"/>
        <v>0</v>
      </c>
    </row>
    <row r="390" spans="5:20" x14ac:dyDescent="0.25">
      <c r="E390" s="36">
        <f t="shared" si="25"/>
        <v>0</v>
      </c>
      <c r="P390" s="36">
        <f t="shared" si="22"/>
        <v>0</v>
      </c>
      <c r="Q390" s="36">
        <f t="shared" si="24"/>
        <v>0</v>
      </c>
      <c r="R390" s="36"/>
      <c r="S390" s="36"/>
      <c r="T390" s="36">
        <f t="shared" si="23"/>
        <v>0</v>
      </c>
    </row>
    <row r="391" spans="5:20" x14ac:dyDescent="0.25">
      <c r="E391" s="36">
        <f t="shared" si="25"/>
        <v>0</v>
      </c>
      <c r="P391" s="36">
        <f t="shared" si="22"/>
        <v>0</v>
      </c>
      <c r="Q391" s="36">
        <f t="shared" si="24"/>
        <v>0</v>
      </c>
      <c r="R391" s="36"/>
      <c r="S391" s="36"/>
      <c r="T391" s="36">
        <f t="shared" si="23"/>
        <v>0</v>
      </c>
    </row>
    <row r="392" spans="5:20" x14ac:dyDescent="0.25">
      <c r="E392" s="36">
        <f t="shared" si="25"/>
        <v>0</v>
      </c>
      <c r="P392" s="36">
        <f t="shared" si="22"/>
        <v>0</v>
      </c>
      <c r="Q392" s="36">
        <f t="shared" si="24"/>
        <v>0</v>
      </c>
      <c r="R392" s="36"/>
      <c r="S392" s="36"/>
      <c r="T392" s="36">
        <f t="shared" si="23"/>
        <v>0</v>
      </c>
    </row>
    <row r="393" spans="5:20" x14ac:dyDescent="0.25">
      <c r="E393" s="36">
        <f t="shared" si="25"/>
        <v>0</v>
      </c>
      <c r="P393" s="36">
        <f t="shared" si="22"/>
        <v>0</v>
      </c>
      <c r="Q393" s="36">
        <f t="shared" si="24"/>
        <v>0</v>
      </c>
      <c r="R393" s="36"/>
      <c r="S393" s="36"/>
      <c r="T393" s="36">
        <f t="shared" si="23"/>
        <v>0</v>
      </c>
    </row>
    <row r="394" spans="5:20" x14ac:dyDescent="0.25">
      <c r="E394" s="36">
        <f t="shared" si="25"/>
        <v>0</v>
      </c>
      <c r="P394" s="36">
        <f t="shared" si="22"/>
        <v>0</v>
      </c>
      <c r="Q394" s="36">
        <f t="shared" si="24"/>
        <v>0</v>
      </c>
      <c r="R394" s="36"/>
      <c r="S394" s="36"/>
      <c r="T394" s="36">
        <f t="shared" si="23"/>
        <v>0</v>
      </c>
    </row>
    <row r="395" spans="5:20" x14ac:dyDescent="0.25">
      <c r="E395" s="36">
        <f t="shared" si="25"/>
        <v>0</v>
      </c>
      <c r="P395" s="36">
        <f t="shared" si="22"/>
        <v>0</v>
      </c>
      <c r="Q395" s="36">
        <f t="shared" si="24"/>
        <v>0</v>
      </c>
      <c r="R395" s="36"/>
      <c r="S395" s="36"/>
      <c r="T395" s="36">
        <f t="shared" si="23"/>
        <v>0</v>
      </c>
    </row>
    <row r="396" spans="5:20" x14ac:dyDescent="0.25">
      <c r="E396" s="36">
        <f t="shared" si="25"/>
        <v>0</v>
      </c>
      <c r="P396" s="36">
        <f t="shared" ref="P396:P459" si="26">C396-O396</f>
        <v>0</v>
      </c>
      <c r="Q396" s="36">
        <f t="shared" si="24"/>
        <v>0</v>
      </c>
      <c r="R396" s="36"/>
      <c r="S396" s="36"/>
      <c r="T396" s="36">
        <f t="shared" ref="T396:T459" si="27">T395+Q396-S396</f>
        <v>0</v>
      </c>
    </row>
    <row r="397" spans="5:20" x14ac:dyDescent="0.25">
      <c r="E397" s="36">
        <f t="shared" si="25"/>
        <v>0</v>
      </c>
      <c r="P397" s="36">
        <f t="shared" si="26"/>
        <v>0</v>
      </c>
      <c r="Q397" s="36">
        <f t="shared" si="24"/>
        <v>0</v>
      </c>
      <c r="R397" s="36"/>
      <c r="S397" s="36"/>
      <c r="T397" s="36">
        <f t="shared" si="27"/>
        <v>0</v>
      </c>
    </row>
    <row r="398" spans="5:20" x14ac:dyDescent="0.25">
      <c r="E398" s="36">
        <f t="shared" si="25"/>
        <v>0</v>
      </c>
      <c r="P398" s="36">
        <f t="shared" si="26"/>
        <v>0</v>
      </c>
      <c r="Q398" s="36">
        <f t="shared" si="24"/>
        <v>0</v>
      </c>
      <c r="R398" s="36"/>
      <c r="S398" s="36"/>
      <c r="T398" s="36">
        <f t="shared" si="27"/>
        <v>0</v>
      </c>
    </row>
    <row r="399" spans="5:20" x14ac:dyDescent="0.25">
      <c r="E399" s="36">
        <f t="shared" si="25"/>
        <v>0</v>
      </c>
      <c r="P399" s="36">
        <f t="shared" si="26"/>
        <v>0</v>
      </c>
      <c r="Q399" s="36">
        <f t="shared" si="24"/>
        <v>0</v>
      </c>
      <c r="R399" s="36"/>
      <c r="S399" s="36"/>
      <c r="T399" s="36">
        <f t="shared" si="27"/>
        <v>0</v>
      </c>
    </row>
    <row r="400" spans="5:20" x14ac:dyDescent="0.25">
      <c r="E400" s="36">
        <f t="shared" si="25"/>
        <v>0</v>
      </c>
      <c r="P400" s="36">
        <f t="shared" si="26"/>
        <v>0</v>
      </c>
      <c r="Q400" s="36">
        <f t="shared" si="24"/>
        <v>0</v>
      </c>
      <c r="R400" s="36"/>
      <c r="S400" s="36"/>
      <c r="T400" s="36">
        <f t="shared" si="27"/>
        <v>0</v>
      </c>
    </row>
    <row r="401" spans="5:20" x14ac:dyDescent="0.25">
      <c r="E401" s="36">
        <f t="shared" si="25"/>
        <v>0</v>
      </c>
      <c r="P401" s="36">
        <f t="shared" si="26"/>
        <v>0</v>
      </c>
      <c r="Q401" s="36">
        <f t="shared" si="24"/>
        <v>0</v>
      </c>
      <c r="R401" s="36"/>
      <c r="S401" s="36"/>
      <c r="T401" s="36">
        <f t="shared" si="27"/>
        <v>0</v>
      </c>
    </row>
    <row r="402" spans="5:20" x14ac:dyDescent="0.25">
      <c r="E402" s="36">
        <f t="shared" si="25"/>
        <v>0</v>
      </c>
      <c r="P402" s="36">
        <f t="shared" si="26"/>
        <v>0</v>
      </c>
      <c r="Q402" s="36">
        <f t="shared" si="24"/>
        <v>0</v>
      </c>
      <c r="R402" s="36"/>
      <c r="S402" s="36"/>
      <c r="T402" s="36">
        <f t="shared" si="27"/>
        <v>0</v>
      </c>
    </row>
    <row r="403" spans="5:20" x14ac:dyDescent="0.25">
      <c r="E403" s="36">
        <f t="shared" si="25"/>
        <v>0</v>
      </c>
      <c r="P403" s="36">
        <f t="shared" si="26"/>
        <v>0</v>
      </c>
      <c r="Q403" s="36">
        <f t="shared" si="24"/>
        <v>0</v>
      </c>
      <c r="R403" s="36"/>
      <c r="S403" s="36"/>
      <c r="T403" s="36">
        <f t="shared" si="27"/>
        <v>0</v>
      </c>
    </row>
    <row r="404" spans="5:20" x14ac:dyDescent="0.25">
      <c r="E404" s="36">
        <f t="shared" si="25"/>
        <v>0</v>
      </c>
      <c r="P404" s="36">
        <f t="shared" si="26"/>
        <v>0</v>
      </c>
      <c r="Q404" s="36">
        <f t="shared" si="24"/>
        <v>0</v>
      </c>
      <c r="R404" s="36"/>
      <c r="S404" s="36"/>
      <c r="T404" s="36">
        <f t="shared" si="27"/>
        <v>0</v>
      </c>
    </row>
    <row r="405" spans="5:20" x14ac:dyDescent="0.25">
      <c r="E405" s="36">
        <f t="shared" si="25"/>
        <v>0</v>
      </c>
      <c r="P405" s="36">
        <f t="shared" si="26"/>
        <v>0</v>
      </c>
      <c r="Q405" s="36">
        <f t="shared" si="24"/>
        <v>0</v>
      </c>
      <c r="R405" s="36"/>
      <c r="S405" s="36"/>
      <c r="T405" s="36">
        <f t="shared" si="27"/>
        <v>0</v>
      </c>
    </row>
    <row r="406" spans="5:20" x14ac:dyDescent="0.25">
      <c r="E406" s="36">
        <f t="shared" si="25"/>
        <v>0</v>
      </c>
      <c r="P406" s="36">
        <f t="shared" si="26"/>
        <v>0</v>
      </c>
      <c r="Q406" s="36">
        <f t="shared" si="24"/>
        <v>0</v>
      </c>
      <c r="R406" s="36"/>
      <c r="S406" s="36"/>
      <c r="T406" s="36">
        <f t="shared" si="27"/>
        <v>0</v>
      </c>
    </row>
    <row r="407" spans="5:20" x14ac:dyDescent="0.25">
      <c r="E407" s="36">
        <f t="shared" si="25"/>
        <v>0</v>
      </c>
      <c r="P407" s="36">
        <f t="shared" si="26"/>
        <v>0</v>
      </c>
      <c r="Q407" s="36">
        <f t="shared" si="24"/>
        <v>0</v>
      </c>
      <c r="R407" s="36"/>
      <c r="S407" s="36"/>
      <c r="T407" s="36">
        <f t="shared" si="27"/>
        <v>0</v>
      </c>
    </row>
    <row r="408" spans="5:20" x14ac:dyDescent="0.25">
      <c r="E408" s="36">
        <f t="shared" si="25"/>
        <v>0</v>
      </c>
      <c r="P408" s="36">
        <f t="shared" si="26"/>
        <v>0</v>
      </c>
      <c r="Q408" s="36">
        <f t="shared" si="24"/>
        <v>0</v>
      </c>
      <c r="R408" s="36"/>
      <c r="S408" s="36"/>
      <c r="T408" s="36">
        <f t="shared" si="27"/>
        <v>0</v>
      </c>
    </row>
    <row r="409" spans="5:20" x14ac:dyDescent="0.25">
      <c r="E409" s="36">
        <f t="shared" si="25"/>
        <v>0</v>
      </c>
      <c r="P409" s="36">
        <f t="shared" si="26"/>
        <v>0</v>
      </c>
      <c r="Q409" s="36">
        <f t="shared" si="24"/>
        <v>0</v>
      </c>
      <c r="R409" s="36"/>
      <c r="S409" s="36"/>
      <c r="T409" s="36">
        <f t="shared" si="27"/>
        <v>0</v>
      </c>
    </row>
    <row r="410" spans="5:20" x14ac:dyDescent="0.25">
      <c r="E410" s="36">
        <f t="shared" si="25"/>
        <v>0</v>
      </c>
      <c r="P410" s="36">
        <f t="shared" si="26"/>
        <v>0</v>
      </c>
      <c r="Q410" s="36">
        <f t="shared" si="24"/>
        <v>0</v>
      </c>
      <c r="R410" s="36"/>
      <c r="S410" s="36"/>
      <c r="T410" s="36">
        <f t="shared" si="27"/>
        <v>0</v>
      </c>
    </row>
    <row r="411" spans="5:20" x14ac:dyDescent="0.25">
      <c r="E411" s="36">
        <f t="shared" si="25"/>
        <v>0</v>
      </c>
      <c r="P411" s="36">
        <f t="shared" si="26"/>
        <v>0</v>
      </c>
      <c r="Q411" s="36">
        <f t="shared" si="24"/>
        <v>0</v>
      </c>
      <c r="R411" s="36"/>
      <c r="S411" s="36"/>
      <c r="T411" s="36">
        <f t="shared" si="27"/>
        <v>0</v>
      </c>
    </row>
    <row r="412" spans="5:20" x14ac:dyDescent="0.25">
      <c r="E412" s="36">
        <f t="shared" si="25"/>
        <v>0</v>
      </c>
      <c r="P412" s="36">
        <f t="shared" si="26"/>
        <v>0</v>
      </c>
      <c r="Q412" s="36">
        <f t="shared" si="24"/>
        <v>0</v>
      </c>
      <c r="R412" s="36"/>
      <c r="S412" s="36"/>
      <c r="T412" s="36">
        <f t="shared" si="27"/>
        <v>0</v>
      </c>
    </row>
    <row r="413" spans="5:20" x14ac:dyDescent="0.25">
      <c r="E413" s="36">
        <f t="shared" si="25"/>
        <v>0</v>
      </c>
      <c r="P413" s="36">
        <f t="shared" si="26"/>
        <v>0</v>
      </c>
      <c r="Q413" s="36">
        <f t="shared" si="24"/>
        <v>0</v>
      </c>
      <c r="R413" s="36"/>
      <c r="S413" s="36"/>
      <c r="T413" s="36">
        <f t="shared" si="27"/>
        <v>0</v>
      </c>
    </row>
    <row r="414" spans="5:20" x14ac:dyDescent="0.25">
      <c r="E414" s="36">
        <f t="shared" si="25"/>
        <v>0</v>
      </c>
      <c r="P414" s="36">
        <f t="shared" si="26"/>
        <v>0</v>
      </c>
      <c r="Q414" s="36">
        <f t="shared" si="24"/>
        <v>0</v>
      </c>
      <c r="R414" s="36"/>
      <c r="S414" s="36"/>
      <c r="T414" s="36">
        <f t="shared" si="27"/>
        <v>0</v>
      </c>
    </row>
    <row r="415" spans="5:20" x14ac:dyDescent="0.25">
      <c r="E415" s="36">
        <f t="shared" si="25"/>
        <v>0</v>
      </c>
      <c r="P415" s="36">
        <f t="shared" si="26"/>
        <v>0</v>
      </c>
      <c r="Q415" s="36">
        <f t="shared" si="24"/>
        <v>0</v>
      </c>
      <c r="R415" s="36"/>
      <c r="S415" s="36"/>
      <c r="T415" s="36">
        <f t="shared" si="27"/>
        <v>0</v>
      </c>
    </row>
    <row r="416" spans="5:20" x14ac:dyDescent="0.25">
      <c r="E416" s="36">
        <f t="shared" si="25"/>
        <v>0</v>
      </c>
      <c r="P416" s="36">
        <f t="shared" si="26"/>
        <v>0</v>
      </c>
      <c r="Q416" s="36">
        <f t="shared" si="24"/>
        <v>0</v>
      </c>
      <c r="R416" s="36"/>
      <c r="S416" s="36"/>
      <c r="T416" s="36">
        <f t="shared" si="27"/>
        <v>0</v>
      </c>
    </row>
    <row r="417" spans="5:20" x14ac:dyDescent="0.25">
      <c r="E417" s="36">
        <f t="shared" si="25"/>
        <v>0</v>
      </c>
      <c r="P417" s="36">
        <f t="shared" si="26"/>
        <v>0</v>
      </c>
      <c r="Q417" s="36">
        <f t="shared" si="24"/>
        <v>0</v>
      </c>
      <c r="R417" s="36"/>
      <c r="S417" s="36"/>
      <c r="T417" s="36">
        <f t="shared" si="27"/>
        <v>0</v>
      </c>
    </row>
    <row r="418" spans="5:20" x14ac:dyDescent="0.25">
      <c r="E418" s="36">
        <f t="shared" si="25"/>
        <v>0</v>
      </c>
      <c r="P418" s="36">
        <f t="shared" si="26"/>
        <v>0</v>
      </c>
      <c r="Q418" s="36">
        <f t="shared" si="24"/>
        <v>0</v>
      </c>
      <c r="R418" s="36"/>
      <c r="S418" s="36"/>
      <c r="T418" s="36">
        <f t="shared" si="27"/>
        <v>0</v>
      </c>
    </row>
    <row r="419" spans="5:20" x14ac:dyDescent="0.25">
      <c r="E419" s="36">
        <f t="shared" si="25"/>
        <v>0</v>
      </c>
      <c r="P419" s="36">
        <f t="shared" si="26"/>
        <v>0</v>
      </c>
      <c r="Q419" s="36">
        <f t="shared" si="24"/>
        <v>0</v>
      </c>
      <c r="R419" s="36"/>
      <c r="S419" s="36"/>
      <c r="T419" s="36">
        <f t="shared" si="27"/>
        <v>0</v>
      </c>
    </row>
    <row r="420" spans="5:20" x14ac:dyDescent="0.25">
      <c r="E420" s="36">
        <f t="shared" si="25"/>
        <v>0</v>
      </c>
      <c r="P420" s="36">
        <f t="shared" si="26"/>
        <v>0</v>
      </c>
      <c r="Q420" s="36">
        <f t="shared" si="24"/>
        <v>0</v>
      </c>
      <c r="R420" s="36"/>
      <c r="S420" s="36"/>
      <c r="T420" s="36">
        <f t="shared" si="27"/>
        <v>0</v>
      </c>
    </row>
    <row r="421" spans="5:20" x14ac:dyDescent="0.25">
      <c r="E421" s="36">
        <f t="shared" si="25"/>
        <v>0</v>
      </c>
      <c r="P421" s="36">
        <f t="shared" si="26"/>
        <v>0</v>
      </c>
      <c r="Q421" s="36">
        <f t="shared" si="24"/>
        <v>0</v>
      </c>
      <c r="R421" s="36"/>
      <c r="S421" s="36"/>
      <c r="T421" s="36">
        <f t="shared" si="27"/>
        <v>0</v>
      </c>
    </row>
    <row r="422" spans="5:20" x14ac:dyDescent="0.25">
      <c r="E422" s="36">
        <f t="shared" si="25"/>
        <v>0</v>
      </c>
      <c r="P422" s="36">
        <f t="shared" si="26"/>
        <v>0</v>
      </c>
      <c r="Q422" s="36">
        <f t="shared" si="24"/>
        <v>0</v>
      </c>
      <c r="R422" s="36"/>
      <c r="S422" s="36"/>
      <c r="T422" s="36">
        <f t="shared" si="27"/>
        <v>0</v>
      </c>
    </row>
    <row r="423" spans="5:20" x14ac:dyDescent="0.25">
      <c r="E423" s="36">
        <f t="shared" si="25"/>
        <v>0</v>
      </c>
      <c r="P423" s="36">
        <f t="shared" si="26"/>
        <v>0</v>
      </c>
      <c r="Q423" s="36">
        <f t="shared" si="24"/>
        <v>0</v>
      </c>
      <c r="R423" s="36"/>
      <c r="S423" s="36"/>
      <c r="T423" s="36">
        <f t="shared" si="27"/>
        <v>0</v>
      </c>
    </row>
    <row r="424" spans="5:20" x14ac:dyDescent="0.25">
      <c r="E424" s="36">
        <f t="shared" si="25"/>
        <v>0</v>
      </c>
      <c r="P424" s="36">
        <f t="shared" si="26"/>
        <v>0</v>
      </c>
      <c r="Q424" s="36">
        <f t="shared" si="24"/>
        <v>0</v>
      </c>
      <c r="R424" s="36"/>
      <c r="S424" s="36"/>
      <c r="T424" s="36">
        <f t="shared" si="27"/>
        <v>0</v>
      </c>
    </row>
    <row r="425" spans="5:20" x14ac:dyDescent="0.25">
      <c r="E425" s="36">
        <f t="shared" si="25"/>
        <v>0</v>
      </c>
      <c r="P425" s="36">
        <f t="shared" si="26"/>
        <v>0</v>
      </c>
      <c r="Q425" s="36">
        <f t="shared" si="24"/>
        <v>0</v>
      </c>
      <c r="R425" s="36"/>
      <c r="S425" s="36"/>
      <c r="T425" s="36">
        <f t="shared" si="27"/>
        <v>0</v>
      </c>
    </row>
    <row r="426" spans="5:20" x14ac:dyDescent="0.25">
      <c r="E426" s="36">
        <f t="shared" si="25"/>
        <v>0</v>
      </c>
      <c r="P426" s="36">
        <f t="shared" si="26"/>
        <v>0</v>
      </c>
      <c r="Q426" s="36">
        <f t="shared" si="24"/>
        <v>0</v>
      </c>
      <c r="R426" s="36"/>
      <c r="S426" s="36"/>
      <c r="T426" s="36">
        <f t="shared" si="27"/>
        <v>0</v>
      </c>
    </row>
    <row r="427" spans="5:20" x14ac:dyDescent="0.25">
      <c r="E427" s="36">
        <f t="shared" si="25"/>
        <v>0</v>
      </c>
      <c r="P427" s="36">
        <f t="shared" si="26"/>
        <v>0</v>
      </c>
      <c r="Q427" s="36">
        <f t="shared" si="24"/>
        <v>0</v>
      </c>
      <c r="R427" s="36"/>
      <c r="S427" s="36"/>
      <c r="T427" s="36">
        <f t="shared" si="27"/>
        <v>0</v>
      </c>
    </row>
    <row r="428" spans="5:20" x14ac:dyDescent="0.25">
      <c r="E428" s="36">
        <f t="shared" si="25"/>
        <v>0</v>
      </c>
      <c r="P428" s="36">
        <f t="shared" si="26"/>
        <v>0</v>
      </c>
      <c r="Q428" s="36">
        <f t="shared" si="24"/>
        <v>0</v>
      </c>
      <c r="R428" s="36"/>
      <c r="S428" s="36"/>
      <c r="T428" s="36">
        <f t="shared" si="27"/>
        <v>0</v>
      </c>
    </row>
    <row r="429" spans="5:20" x14ac:dyDescent="0.25">
      <c r="E429" s="36">
        <f t="shared" si="25"/>
        <v>0</v>
      </c>
      <c r="P429" s="36">
        <f t="shared" si="26"/>
        <v>0</v>
      </c>
      <c r="Q429" s="36">
        <f t="shared" si="24"/>
        <v>0</v>
      </c>
      <c r="R429" s="36"/>
      <c r="S429" s="36"/>
      <c r="T429" s="36">
        <f t="shared" si="27"/>
        <v>0</v>
      </c>
    </row>
    <row r="430" spans="5:20" x14ac:dyDescent="0.25">
      <c r="E430" s="36">
        <f t="shared" si="25"/>
        <v>0</v>
      </c>
      <c r="P430" s="36">
        <f t="shared" si="26"/>
        <v>0</v>
      </c>
      <c r="Q430" s="36">
        <f t="shared" si="24"/>
        <v>0</v>
      </c>
      <c r="R430" s="36"/>
      <c r="S430" s="36"/>
      <c r="T430" s="36">
        <f t="shared" si="27"/>
        <v>0</v>
      </c>
    </row>
    <row r="431" spans="5:20" x14ac:dyDescent="0.25">
      <c r="E431" s="36">
        <f t="shared" si="25"/>
        <v>0</v>
      </c>
      <c r="P431" s="36">
        <f t="shared" si="26"/>
        <v>0</v>
      </c>
      <c r="Q431" s="36">
        <f t="shared" si="24"/>
        <v>0</v>
      </c>
      <c r="R431" s="36"/>
      <c r="S431" s="36"/>
      <c r="T431" s="36">
        <f t="shared" si="27"/>
        <v>0</v>
      </c>
    </row>
    <row r="432" spans="5:20" x14ac:dyDescent="0.25">
      <c r="E432" s="36">
        <f t="shared" si="25"/>
        <v>0</v>
      </c>
      <c r="P432" s="36">
        <f t="shared" si="26"/>
        <v>0</v>
      </c>
      <c r="Q432" s="36">
        <f t="shared" si="24"/>
        <v>0</v>
      </c>
      <c r="R432" s="36"/>
      <c r="S432" s="36"/>
      <c r="T432" s="36">
        <f t="shared" si="27"/>
        <v>0</v>
      </c>
    </row>
    <row r="433" spans="5:20" x14ac:dyDescent="0.25">
      <c r="E433" s="36">
        <f t="shared" si="25"/>
        <v>0</v>
      </c>
      <c r="P433" s="36">
        <f t="shared" si="26"/>
        <v>0</v>
      </c>
      <c r="Q433" s="36">
        <f t="shared" si="24"/>
        <v>0</v>
      </c>
      <c r="R433" s="36"/>
      <c r="S433" s="36"/>
      <c r="T433" s="36">
        <f t="shared" si="27"/>
        <v>0</v>
      </c>
    </row>
    <row r="434" spans="5:20" x14ac:dyDescent="0.25">
      <c r="E434" s="36">
        <f t="shared" si="25"/>
        <v>0</v>
      </c>
      <c r="P434" s="36">
        <f t="shared" si="26"/>
        <v>0</v>
      </c>
      <c r="Q434" s="36">
        <f t="shared" si="24"/>
        <v>0</v>
      </c>
      <c r="R434" s="36"/>
      <c r="S434" s="36"/>
      <c r="T434" s="36">
        <f t="shared" si="27"/>
        <v>0</v>
      </c>
    </row>
    <row r="435" spans="5:20" x14ac:dyDescent="0.25">
      <c r="E435" s="36">
        <f t="shared" si="25"/>
        <v>0</v>
      </c>
      <c r="P435" s="36">
        <f t="shared" si="26"/>
        <v>0</v>
      </c>
      <c r="Q435" s="36">
        <f t="shared" si="24"/>
        <v>0</v>
      </c>
      <c r="R435" s="36"/>
      <c r="S435" s="36"/>
      <c r="T435" s="36">
        <f t="shared" si="27"/>
        <v>0</v>
      </c>
    </row>
    <row r="436" spans="5:20" x14ac:dyDescent="0.25">
      <c r="E436" s="36">
        <f t="shared" si="25"/>
        <v>0</v>
      </c>
      <c r="P436" s="36">
        <f t="shared" si="26"/>
        <v>0</v>
      </c>
      <c r="Q436" s="36">
        <f t="shared" si="24"/>
        <v>0</v>
      </c>
      <c r="R436" s="36"/>
      <c r="S436" s="36"/>
      <c r="T436" s="36">
        <f t="shared" si="27"/>
        <v>0</v>
      </c>
    </row>
    <row r="437" spans="5:20" x14ac:dyDescent="0.25">
      <c r="E437" s="36">
        <f t="shared" si="25"/>
        <v>0</v>
      </c>
      <c r="P437" s="36">
        <f t="shared" si="26"/>
        <v>0</v>
      </c>
      <c r="Q437" s="36">
        <f t="shared" si="24"/>
        <v>0</v>
      </c>
      <c r="R437" s="36"/>
      <c r="S437" s="36"/>
      <c r="T437" s="36">
        <f t="shared" si="27"/>
        <v>0</v>
      </c>
    </row>
    <row r="438" spans="5:20" x14ac:dyDescent="0.25">
      <c r="E438" s="36">
        <f t="shared" si="25"/>
        <v>0</v>
      </c>
      <c r="P438" s="36">
        <f t="shared" si="26"/>
        <v>0</v>
      </c>
      <c r="Q438" s="36">
        <f t="shared" si="24"/>
        <v>0</v>
      </c>
      <c r="R438" s="36"/>
      <c r="S438" s="36"/>
      <c r="T438" s="36">
        <f t="shared" si="27"/>
        <v>0</v>
      </c>
    </row>
    <row r="439" spans="5:20" x14ac:dyDescent="0.25">
      <c r="E439" s="36">
        <f t="shared" si="25"/>
        <v>0</v>
      </c>
      <c r="P439" s="36">
        <f t="shared" si="26"/>
        <v>0</v>
      </c>
      <c r="Q439" s="36">
        <f t="shared" si="24"/>
        <v>0</v>
      </c>
      <c r="R439" s="36"/>
      <c r="S439" s="36"/>
      <c r="T439" s="36">
        <f t="shared" si="27"/>
        <v>0</v>
      </c>
    </row>
    <row r="440" spans="5:20" x14ac:dyDescent="0.25">
      <c r="E440" s="36">
        <f t="shared" si="25"/>
        <v>0</v>
      </c>
      <c r="P440" s="36">
        <f t="shared" si="26"/>
        <v>0</v>
      </c>
      <c r="Q440" s="36">
        <f t="shared" si="24"/>
        <v>0</v>
      </c>
      <c r="R440" s="36"/>
      <c r="S440" s="36"/>
      <c r="T440" s="36">
        <f t="shared" si="27"/>
        <v>0</v>
      </c>
    </row>
    <row r="441" spans="5:20" x14ac:dyDescent="0.25">
      <c r="E441" s="36">
        <f t="shared" si="25"/>
        <v>0</v>
      </c>
      <c r="P441" s="36">
        <f t="shared" si="26"/>
        <v>0</v>
      </c>
      <c r="Q441" s="36">
        <f t="shared" si="24"/>
        <v>0</v>
      </c>
      <c r="R441" s="36"/>
      <c r="S441" s="36"/>
      <c r="T441" s="36">
        <f t="shared" si="27"/>
        <v>0</v>
      </c>
    </row>
    <row r="442" spans="5:20" x14ac:dyDescent="0.25">
      <c r="E442" s="36">
        <f t="shared" si="25"/>
        <v>0</v>
      </c>
      <c r="P442" s="36">
        <f t="shared" si="26"/>
        <v>0</v>
      </c>
      <c r="Q442" s="36">
        <f t="shared" si="24"/>
        <v>0</v>
      </c>
      <c r="R442" s="36"/>
      <c r="S442" s="36"/>
      <c r="T442" s="36">
        <f t="shared" si="27"/>
        <v>0</v>
      </c>
    </row>
    <row r="443" spans="5:20" x14ac:dyDescent="0.25">
      <c r="E443" s="36">
        <f t="shared" si="25"/>
        <v>0</v>
      </c>
      <c r="P443" s="36">
        <f t="shared" si="26"/>
        <v>0</v>
      </c>
      <c r="Q443" s="36">
        <f t="shared" si="24"/>
        <v>0</v>
      </c>
      <c r="R443" s="36"/>
      <c r="S443" s="36"/>
      <c r="T443" s="36">
        <f t="shared" si="27"/>
        <v>0</v>
      </c>
    </row>
    <row r="444" spans="5:20" x14ac:dyDescent="0.25">
      <c r="E444" s="36">
        <f t="shared" si="25"/>
        <v>0</v>
      </c>
      <c r="P444" s="36">
        <f t="shared" si="26"/>
        <v>0</v>
      </c>
      <c r="Q444" s="36">
        <f t="shared" si="24"/>
        <v>0</v>
      </c>
      <c r="R444" s="36"/>
      <c r="S444" s="36"/>
      <c r="T444" s="36">
        <f t="shared" si="27"/>
        <v>0</v>
      </c>
    </row>
    <row r="445" spans="5:20" x14ac:dyDescent="0.25">
      <c r="E445" s="36">
        <f t="shared" si="25"/>
        <v>0</v>
      </c>
      <c r="P445" s="36">
        <f t="shared" si="26"/>
        <v>0</v>
      </c>
      <c r="Q445" s="36">
        <f t="shared" si="24"/>
        <v>0</v>
      </c>
      <c r="R445" s="36"/>
      <c r="S445" s="36"/>
      <c r="T445" s="36">
        <f t="shared" si="27"/>
        <v>0</v>
      </c>
    </row>
    <row r="446" spans="5:20" x14ac:dyDescent="0.25">
      <c r="E446" s="36">
        <f t="shared" si="25"/>
        <v>0</v>
      </c>
      <c r="P446" s="36">
        <f t="shared" si="26"/>
        <v>0</v>
      </c>
      <c r="Q446" s="36">
        <f t="shared" si="24"/>
        <v>0</v>
      </c>
      <c r="R446" s="36"/>
      <c r="S446" s="36"/>
      <c r="T446" s="36">
        <f t="shared" si="27"/>
        <v>0</v>
      </c>
    </row>
    <row r="447" spans="5:20" x14ac:dyDescent="0.25">
      <c r="E447" s="36">
        <f t="shared" si="25"/>
        <v>0</v>
      </c>
      <c r="P447" s="36">
        <f t="shared" si="26"/>
        <v>0</v>
      </c>
      <c r="Q447" s="36">
        <f t="shared" si="24"/>
        <v>0</v>
      </c>
      <c r="R447" s="36"/>
      <c r="S447" s="36"/>
      <c r="T447" s="36">
        <f t="shared" si="27"/>
        <v>0</v>
      </c>
    </row>
    <row r="448" spans="5:20" x14ac:dyDescent="0.25">
      <c r="E448" s="36">
        <f t="shared" si="25"/>
        <v>0</v>
      </c>
      <c r="P448" s="36">
        <f t="shared" si="26"/>
        <v>0</v>
      </c>
      <c r="Q448" s="36">
        <f t="shared" si="24"/>
        <v>0</v>
      </c>
      <c r="R448" s="36"/>
      <c r="S448" s="36"/>
      <c r="T448" s="36">
        <f t="shared" si="27"/>
        <v>0</v>
      </c>
    </row>
    <row r="449" spans="5:20" x14ac:dyDescent="0.25">
      <c r="E449" s="36">
        <f t="shared" si="25"/>
        <v>0</v>
      </c>
      <c r="P449" s="36">
        <f t="shared" si="26"/>
        <v>0</v>
      </c>
      <c r="Q449" s="36">
        <f t="shared" si="24"/>
        <v>0</v>
      </c>
      <c r="R449" s="36"/>
      <c r="S449" s="36"/>
      <c r="T449" s="36">
        <f t="shared" si="27"/>
        <v>0</v>
      </c>
    </row>
    <row r="450" spans="5:20" x14ac:dyDescent="0.25">
      <c r="E450" s="36">
        <f t="shared" si="25"/>
        <v>0</v>
      </c>
      <c r="P450" s="36">
        <f t="shared" si="26"/>
        <v>0</v>
      </c>
      <c r="Q450" s="36">
        <f t="shared" si="24"/>
        <v>0</v>
      </c>
      <c r="R450" s="36"/>
      <c r="S450" s="36"/>
      <c r="T450" s="36">
        <f t="shared" si="27"/>
        <v>0</v>
      </c>
    </row>
    <row r="451" spans="5:20" x14ac:dyDescent="0.25">
      <c r="E451" s="36">
        <f t="shared" si="25"/>
        <v>0</v>
      </c>
      <c r="P451" s="36">
        <f t="shared" si="26"/>
        <v>0</v>
      </c>
      <c r="Q451" s="36">
        <f t="shared" si="24"/>
        <v>0</v>
      </c>
      <c r="R451" s="36"/>
      <c r="S451" s="36"/>
      <c r="T451" s="36">
        <f t="shared" si="27"/>
        <v>0</v>
      </c>
    </row>
    <row r="452" spans="5:20" x14ac:dyDescent="0.25">
      <c r="E452" s="36">
        <f t="shared" si="25"/>
        <v>0</v>
      </c>
      <c r="P452" s="36">
        <f t="shared" si="26"/>
        <v>0</v>
      </c>
      <c r="Q452" s="36">
        <f t="shared" ref="Q452:Q500" si="28">P452*0.2</f>
        <v>0</v>
      </c>
      <c r="R452" s="36"/>
      <c r="S452" s="36"/>
      <c r="T452" s="36">
        <f t="shared" si="27"/>
        <v>0</v>
      </c>
    </row>
    <row r="453" spans="5:20" x14ac:dyDescent="0.25">
      <c r="E453" s="36">
        <f t="shared" ref="E453:E500" si="29">E452+C453-D453</f>
        <v>0</v>
      </c>
      <c r="P453" s="36">
        <f t="shared" si="26"/>
        <v>0</v>
      </c>
      <c r="Q453" s="36">
        <f t="shared" si="28"/>
        <v>0</v>
      </c>
      <c r="R453" s="36"/>
      <c r="S453" s="36"/>
      <c r="T453" s="36">
        <f t="shared" si="27"/>
        <v>0</v>
      </c>
    </row>
    <row r="454" spans="5:20" x14ac:dyDescent="0.25">
      <c r="E454" s="36">
        <f t="shared" si="29"/>
        <v>0</v>
      </c>
      <c r="P454" s="36">
        <f t="shared" si="26"/>
        <v>0</v>
      </c>
      <c r="Q454" s="36">
        <f t="shared" si="28"/>
        <v>0</v>
      </c>
      <c r="R454" s="36"/>
      <c r="S454" s="36"/>
      <c r="T454" s="36">
        <f t="shared" si="27"/>
        <v>0</v>
      </c>
    </row>
    <row r="455" spans="5:20" x14ac:dyDescent="0.25">
      <c r="E455" s="36">
        <f t="shared" si="29"/>
        <v>0</v>
      </c>
      <c r="P455" s="36">
        <f t="shared" si="26"/>
        <v>0</v>
      </c>
      <c r="Q455" s="36">
        <f t="shared" si="28"/>
        <v>0</v>
      </c>
      <c r="R455" s="36"/>
      <c r="S455" s="36"/>
      <c r="T455" s="36">
        <f t="shared" si="27"/>
        <v>0</v>
      </c>
    </row>
    <row r="456" spans="5:20" x14ac:dyDescent="0.25">
      <c r="E456" s="36">
        <f t="shared" si="29"/>
        <v>0</v>
      </c>
      <c r="P456" s="36">
        <f t="shared" si="26"/>
        <v>0</v>
      </c>
      <c r="Q456" s="36">
        <f t="shared" si="28"/>
        <v>0</v>
      </c>
      <c r="R456" s="36"/>
      <c r="S456" s="36"/>
      <c r="T456" s="36">
        <f t="shared" si="27"/>
        <v>0</v>
      </c>
    </row>
    <row r="457" spans="5:20" x14ac:dyDescent="0.25">
      <c r="E457" s="36">
        <f t="shared" si="29"/>
        <v>0</v>
      </c>
      <c r="P457" s="36">
        <f t="shared" si="26"/>
        <v>0</v>
      </c>
      <c r="Q457" s="36">
        <f t="shared" si="28"/>
        <v>0</v>
      </c>
      <c r="R457" s="36"/>
      <c r="S457" s="36"/>
      <c r="T457" s="36">
        <f t="shared" si="27"/>
        <v>0</v>
      </c>
    </row>
    <row r="458" spans="5:20" x14ac:dyDescent="0.25">
      <c r="E458" s="36">
        <f t="shared" si="29"/>
        <v>0</v>
      </c>
      <c r="P458" s="36">
        <f t="shared" si="26"/>
        <v>0</v>
      </c>
      <c r="Q458" s="36">
        <f t="shared" si="28"/>
        <v>0</v>
      </c>
      <c r="R458" s="36"/>
      <c r="S458" s="36"/>
      <c r="T458" s="36">
        <f t="shared" si="27"/>
        <v>0</v>
      </c>
    </row>
    <row r="459" spans="5:20" x14ac:dyDescent="0.25">
      <c r="E459" s="36">
        <f t="shared" si="29"/>
        <v>0</v>
      </c>
      <c r="P459" s="36">
        <f t="shared" si="26"/>
        <v>0</v>
      </c>
      <c r="Q459" s="36">
        <f t="shared" si="28"/>
        <v>0</v>
      </c>
      <c r="R459" s="36"/>
      <c r="S459" s="36"/>
      <c r="T459" s="36">
        <f t="shared" si="27"/>
        <v>0</v>
      </c>
    </row>
    <row r="460" spans="5:20" x14ac:dyDescent="0.25">
      <c r="E460" s="36">
        <f t="shared" si="29"/>
        <v>0</v>
      </c>
      <c r="P460" s="36">
        <f t="shared" ref="P460:P500" si="30">C460-O460</f>
        <v>0</v>
      </c>
      <c r="Q460" s="36">
        <f t="shared" si="28"/>
        <v>0</v>
      </c>
      <c r="R460" s="36"/>
      <c r="S460" s="36"/>
      <c r="T460" s="36">
        <f t="shared" ref="T460:T500" si="31">T459+Q460-S460</f>
        <v>0</v>
      </c>
    </row>
    <row r="461" spans="5:20" x14ac:dyDescent="0.25">
      <c r="E461" s="36">
        <f t="shared" si="29"/>
        <v>0</v>
      </c>
      <c r="P461" s="36">
        <f t="shared" si="30"/>
        <v>0</v>
      </c>
      <c r="Q461" s="36">
        <f t="shared" si="28"/>
        <v>0</v>
      </c>
      <c r="R461" s="36"/>
      <c r="S461" s="36"/>
      <c r="T461" s="36">
        <f t="shared" si="31"/>
        <v>0</v>
      </c>
    </row>
    <row r="462" spans="5:20" x14ac:dyDescent="0.25">
      <c r="E462" s="36">
        <f t="shared" si="29"/>
        <v>0</v>
      </c>
      <c r="P462" s="36">
        <f t="shared" si="30"/>
        <v>0</v>
      </c>
      <c r="Q462" s="36">
        <f t="shared" si="28"/>
        <v>0</v>
      </c>
      <c r="R462" s="36"/>
      <c r="S462" s="36"/>
      <c r="T462" s="36">
        <f t="shared" si="31"/>
        <v>0</v>
      </c>
    </row>
    <row r="463" spans="5:20" x14ac:dyDescent="0.25">
      <c r="E463" s="36">
        <f t="shared" si="29"/>
        <v>0</v>
      </c>
      <c r="P463" s="36">
        <f t="shared" si="30"/>
        <v>0</v>
      </c>
      <c r="Q463" s="36">
        <f t="shared" si="28"/>
        <v>0</v>
      </c>
      <c r="R463" s="36"/>
      <c r="S463" s="36"/>
      <c r="T463" s="36">
        <f t="shared" si="31"/>
        <v>0</v>
      </c>
    </row>
    <row r="464" spans="5:20" x14ac:dyDescent="0.25">
      <c r="E464" s="36">
        <f t="shared" si="29"/>
        <v>0</v>
      </c>
      <c r="P464" s="36">
        <f t="shared" si="30"/>
        <v>0</v>
      </c>
      <c r="Q464" s="36">
        <f t="shared" si="28"/>
        <v>0</v>
      </c>
      <c r="R464" s="36"/>
      <c r="S464" s="36"/>
      <c r="T464" s="36">
        <f t="shared" si="31"/>
        <v>0</v>
      </c>
    </row>
    <row r="465" spans="5:20" x14ac:dyDescent="0.25">
      <c r="E465" s="36">
        <f t="shared" si="29"/>
        <v>0</v>
      </c>
      <c r="P465" s="36">
        <f t="shared" si="30"/>
        <v>0</v>
      </c>
      <c r="Q465" s="36">
        <f t="shared" si="28"/>
        <v>0</v>
      </c>
      <c r="R465" s="36"/>
      <c r="S465" s="36"/>
      <c r="T465" s="36">
        <f t="shared" si="31"/>
        <v>0</v>
      </c>
    </row>
    <row r="466" spans="5:20" x14ac:dyDescent="0.25">
      <c r="E466" s="36">
        <f t="shared" si="29"/>
        <v>0</v>
      </c>
      <c r="P466" s="36">
        <f t="shared" si="30"/>
        <v>0</v>
      </c>
      <c r="Q466" s="36">
        <f t="shared" si="28"/>
        <v>0</v>
      </c>
      <c r="R466" s="36"/>
      <c r="S466" s="36"/>
      <c r="T466" s="36">
        <f t="shared" si="31"/>
        <v>0</v>
      </c>
    </row>
    <row r="467" spans="5:20" x14ac:dyDescent="0.25">
      <c r="E467" s="36">
        <f t="shared" si="29"/>
        <v>0</v>
      </c>
      <c r="P467" s="36">
        <f t="shared" si="30"/>
        <v>0</v>
      </c>
      <c r="Q467" s="36">
        <f t="shared" si="28"/>
        <v>0</v>
      </c>
      <c r="R467" s="36"/>
      <c r="S467" s="36"/>
      <c r="T467" s="36">
        <f t="shared" si="31"/>
        <v>0</v>
      </c>
    </row>
    <row r="468" spans="5:20" x14ac:dyDescent="0.25">
      <c r="E468" s="36">
        <f t="shared" si="29"/>
        <v>0</v>
      </c>
      <c r="P468" s="36">
        <f t="shared" si="30"/>
        <v>0</v>
      </c>
      <c r="Q468" s="36">
        <f t="shared" si="28"/>
        <v>0</v>
      </c>
      <c r="R468" s="36"/>
      <c r="S468" s="36"/>
      <c r="T468" s="36">
        <f t="shared" si="31"/>
        <v>0</v>
      </c>
    </row>
    <row r="469" spans="5:20" x14ac:dyDescent="0.25">
      <c r="E469" s="36">
        <f t="shared" si="29"/>
        <v>0</v>
      </c>
      <c r="P469" s="36">
        <f t="shared" si="30"/>
        <v>0</v>
      </c>
      <c r="Q469" s="36">
        <f t="shared" si="28"/>
        <v>0</v>
      </c>
      <c r="R469" s="36"/>
      <c r="S469" s="36"/>
      <c r="T469" s="36">
        <f t="shared" si="31"/>
        <v>0</v>
      </c>
    </row>
    <row r="470" spans="5:20" x14ac:dyDescent="0.25">
      <c r="E470" s="36">
        <f t="shared" si="29"/>
        <v>0</v>
      </c>
      <c r="P470" s="36">
        <f t="shared" si="30"/>
        <v>0</v>
      </c>
      <c r="Q470" s="36">
        <f t="shared" si="28"/>
        <v>0</v>
      </c>
      <c r="R470" s="36"/>
      <c r="S470" s="36"/>
      <c r="T470" s="36">
        <f t="shared" si="31"/>
        <v>0</v>
      </c>
    </row>
    <row r="471" spans="5:20" x14ac:dyDescent="0.25">
      <c r="E471" s="36">
        <f t="shared" si="29"/>
        <v>0</v>
      </c>
      <c r="P471" s="36">
        <f t="shared" si="30"/>
        <v>0</v>
      </c>
      <c r="Q471" s="36">
        <f t="shared" si="28"/>
        <v>0</v>
      </c>
      <c r="R471" s="36"/>
      <c r="S471" s="36"/>
      <c r="T471" s="36">
        <f t="shared" si="31"/>
        <v>0</v>
      </c>
    </row>
    <row r="472" spans="5:20" x14ac:dyDescent="0.25">
      <c r="E472" s="36">
        <f t="shared" si="29"/>
        <v>0</v>
      </c>
      <c r="P472" s="36">
        <f t="shared" si="30"/>
        <v>0</v>
      </c>
      <c r="Q472" s="36">
        <f t="shared" si="28"/>
        <v>0</v>
      </c>
      <c r="R472" s="36"/>
      <c r="S472" s="36"/>
      <c r="T472" s="36">
        <f t="shared" si="31"/>
        <v>0</v>
      </c>
    </row>
    <row r="473" spans="5:20" x14ac:dyDescent="0.25">
      <c r="E473" s="36">
        <f t="shared" si="29"/>
        <v>0</v>
      </c>
      <c r="P473" s="36">
        <f t="shared" si="30"/>
        <v>0</v>
      </c>
      <c r="Q473" s="36">
        <f t="shared" si="28"/>
        <v>0</v>
      </c>
      <c r="R473" s="36"/>
      <c r="S473" s="36"/>
      <c r="T473" s="36">
        <f t="shared" si="31"/>
        <v>0</v>
      </c>
    </row>
    <row r="474" spans="5:20" x14ac:dyDescent="0.25">
      <c r="E474" s="36">
        <f t="shared" si="29"/>
        <v>0</v>
      </c>
      <c r="P474" s="36">
        <f t="shared" si="30"/>
        <v>0</v>
      </c>
      <c r="Q474" s="36">
        <f t="shared" si="28"/>
        <v>0</v>
      </c>
      <c r="R474" s="36"/>
      <c r="S474" s="36"/>
      <c r="T474" s="36">
        <f t="shared" si="31"/>
        <v>0</v>
      </c>
    </row>
    <row r="475" spans="5:20" x14ac:dyDescent="0.25">
      <c r="E475" s="36">
        <f t="shared" si="29"/>
        <v>0</v>
      </c>
      <c r="P475" s="36">
        <f t="shared" si="30"/>
        <v>0</v>
      </c>
      <c r="Q475" s="36">
        <f t="shared" si="28"/>
        <v>0</v>
      </c>
      <c r="R475" s="36"/>
      <c r="S475" s="36"/>
      <c r="T475" s="36">
        <f t="shared" si="31"/>
        <v>0</v>
      </c>
    </row>
    <row r="476" spans="5:20" x14ac:dyDescent="0.25">
      <c r="E476" s="36">
        <f t="shared" si="29"/>
        <v>0</v>
      </c>
      <c r="P476" s="36">
        <f t="shared" si="30"/>
        <v>0</v>
      </c>
      <c r="Q476" s="36">
        <f t="shared" si="28"/>
        <v>0</v>
      </c>
      <c r="R476" s="36"/>
      <c r="S476" s="36"/>
      <c r="T476" s="36">
        <f t="shared" si="31"/>
        <v>0</v>
      </c>
    </row>
    <row r="477" spans="5:20" x14ac:dyDescent="0.25">
      <c r="E477" s="36">
        <f t="shared" si="29"/>
        <v>0</v>
      </c>
      <c r="P477" s="36">
        <f t="shared" si="30"/>
        <v>0</v>
      </c>
      <c r="Q477" s="36">
        <f t="shared" si="28"/>
        <v>0</v>
      </c>
      <c r="R477" s="36"/>
      <c r="S477" s="36"/>
      <c r="T477" s="36">
        <f t="shared" si="31"/>
        <v>0</v>
      </c>
    </row>
    <row r="478" spans="5:20" x14ac:dyDescent="0.25">
      <c r="E478" s="36">
        <f t="shared" si="29"/>
        <v>0</v>
      </c>
      <c r="P478" s="36">
        <f t="shared" si="30"/>
        <v>0</v>
      </c>
      <c r="Q478" s="36">
        <f t="shared" si="28"/>
        <v>0</v>
      </c>
      <c r="R478" s="36"/>
      <c r="S478" s="36"/>
      <c r="T478" s="36">
        <f t="shared" si="31"/>
        <v>0</v>
      </c>
    </row>
    <row r="479" spans="5:20" x14ac:dyDescent="0.25">
      <c r="E479" s="36">
        <f t="shared" si="29"/>
        <v>0</v>
      </c>
      <c r="P479" s="36">
        <f t="shared" si="30"/>
        <v>0</v>
      </c>
      <c r="Q479" s="36">
        <f t="shared" si="28"/>
        <v>0</v>
      </c>
      <c r="R479" s="36"/>
      <c r="S479" s="36"/>
      <c r="T479" s="36">
        <f t="shared" si="31"/>
        <v>0</v>
      </c>
    </row>
    <row r="480" spans="5:20" x14ac:dyDescent="0.25">
      <c r="E480" s="36">
        <f t="shared" si="29"/>
        <v>0</v>
      </c>
      <c r="P480" s="36">
        <f t="shared" si="30"/>
        <v>0</v>
      </c>
      <c r="Q480" s="36">
        <f t="shared" si="28"/>
        <v>0</v>
      </c>
      <c r="R480" s="36"/>
      <c r="S480" s="36"/>
      <c r="T480" s="36">
        <f t="shared" si="31"/>
        <v>0</v>
      </c>
    </row>
    <row r="481" spans="5:20" x14ac:dyDescent="0.25">
      <c r="E481" s="36">
        <f t="shared" si="29"/>
        <v>0</v>
      </c>
      <c r="P481" s="36">
        <f t="shared" si="30"/>
        <v>0</v>
      </c>
      <c r="Q481" s="36">
        <f t="shared" si="28"/>
        <v>0</v>
      </c>
      <c r="R481" s="36"/>
      <c r="S481" s="36"/>
      <c r="T481" s="36">
        <f t="shared" si="31"/>
        <v>0</v>
      </c>
    </row>
    <row r="482" spans="5:20" x14ac:dyDescent="0.25">
      <c r="E482" s="36">
        <f t="shared" si="29"/>
        <v>0</v>
      </c>
      <c r="P482" s="36">
        <f t="shared" si="30"/>
        <v>0</v>
      </c>
      <c r="Q482" s="36">
        <f t="shared" si="28"/>
        <v>0</v>
      </c>
      <c r="R482" s="36"/>
      <c r="S482" s="36"/>
      <c r="T482" s="36">
        <f t="shared" si="31"/>
        <v>0</v>
      </c>
    </row>
    <row r="483" spans="5:20" x14ac:dyDescent="0.25">
      <c r="E483" s="36">
        <f t="shared" si="29"/>
        <v>0</v>
      </c>
      <c r="P483" s="36">
        <f t="shared" si="30"/>
        <v>0</v>
      </c>
      <c r="Q483" s="36">
        <f t="shared" si="28"/>
        <v>0</v>
      </c>
      <c r="R483" s="36"/>
      <c r="S483" s="36"/>
      <c r="T483" s="36">
        <f t="shared" si="31"/>
        <v>0</v>
      </c>
    </row>
    <row r="484" spans="5:20" x14ac:dyDescent="0.25">
      <c r="E484" s="36">
        <f t="shared" si="29"/>
        <v>0</v>
      </c>
      <c r="P484" s="36">
        <f t="shared" si="30"/>
        <v>0</v>
      </c>
      <c r="Q484" s="36">
        <f t="shared" si="28"/>
        <v>0</v>
      </c>
      <c r="R484" s="36"/>
      <c r="S484" s="36"/>
      <c r="T484" s="36">
        <f t="shared" si="31"/>
        <v>0</v>
      </c>
    </row>
    <row r="485" spans="5:20" x14ac:dyDescent="0.25">
      <c r="E485" s="36">
        <f t="shared" si="29"/>
        <v>0</v>
      </c>
      <c r="P485" s="36">
        <f t="shared" si="30"/>
        <v>0</v>
      </c>
      <c r="Q485" s="36">
        <f t="shared" si="28"/>
        <v>0</v>
      </c>
      <c r="R485" s="36"/>
      <c r="S485" s="36"/>
      <c r="T485" s="36">
        <f t="shared" si="31"/>
        <v>0</v>
      </c>
    </row>
    <row r="486" spans="5:20" x14ac:dyDescent="0.25">
      <c r="E486" s="36">
        <f t="shared" si="29"/>
        <v>0</v>
      </c>
      <c r="P486" s="36">
        <f t="shared" si="30"/>
        <v>0</v>
      </c>
      <c r="Q486" s="36">
        <f t="shared" si="28"/>
        <v>0</v>
      </c>
      <c r="R486" s="36"/>
      <c r="S486" s="36"/>
      <c r="T486" s="36">
        <f t="shared" si="31"/>
        <v>0</v>
      </c>
    </row>
    <row r="487" spans="5:20" x14ac:dyDescent="0.25">
      <c r="E487" s="36">
        <f t="shared" si="29"/>
        <v>0</v>
      </c>
      <c r="P487" s="36">
        <f t="shared" si="30"/>
        <v>0</v>
      </c>
      <c r="Q487" s="36">
        <f t="shared" si="28"/>
        <v>0</v>
      </c>
      <c r="R487" s="36"/>
      <c r="S487" s="36"/>
      <c r="T487" s="36">
        <f t="shared" si="31"/>
        <v>0</v>
      </c>
    </row>
    <row r="488" spans="5:20" x14ac:dyDescent="0.25">
      <c r="E488" s="36">
        <f t="shared" si="29"/>
        <v>0</v>
      </c>
      <c r="P488" s="36">
        <f t="shared" si="30"/>
        <v>0</v>
      </c>
      <c r="Q488" s="36">
        <f t="shared" si="28"/>
        <v>0</v>
      </c>
      <c r="R488" s="36"/>
      <c r="S488" s="36"/>
      <c r="T488" s="36">
        <f t="shared" si="31"/>
        <v>0</v>
      </c>
    </row>
    <row r="489" spans="5:20" x14ac:dyDescent="0.25">
      <c r="E489" s="36">
        <f t="shared" si="29"/>
        <v>0</v>
      </c>
      <c r="P489" s="36">
        <f t="shared" si="30"/>
        <v>0</v>
      </c>
      <c r="Q489" s="36">
        <f t="shared" si="28"/>
        <v>0</v>
      </c>
      <c r="R489" s="36"/>
      <c r="S489" s="36"/>
      <c r="T489" s="36">
        <f t="shared" si="31"/>
        <v>0</v>
      </c>
    </row>
    <row r="490" spans="5:20" x14ac:dyDescent="0.25">
      <c r="E490" s="36">
        <f t="shared" si="29"/>
        <v>0</v>
      </c>
      <c r="P490" s="36">
        <f t="shared" si="30"/>
        <v>0</v>
      </c>
      <c r="Q490" s="36">
        <f t="shared" si="28"/>
        <v>0</v>
      </c>
      <c r="R490" s="36"/>
      <c r="S490" s="36"/>
      <c r="T490" s="36">
        <f t="shared" si="31"/>
        <v>0</v>
      </c>
    </row>
    <row r="491" spans="5:20" x14ac:dyDescent="0.25">
      <c r="E491" s="36">
        <f t="shared" si="29"/>
        <v>0</v>
      </c>
      <c r="P491" s="36">
        <f t="shared" si="30"/>
        <v>0</v>
      </c>
      <c r="Q491" s="36">
        <f t="shared" si="28"/>
        <v>0</v>
      </c>
      <c r="R491" s="36"/>
      <c r="S491" s="36"/>
      <c r="T491" s="36">
        <f t="shared" si="31"/>
        <v>0</v>
      </c>
    </row>
    <row r="492" spans="5:20" x14ac:dyDescent="0.25">
      <c r="E492" s="36">
        <f t="shared" si="29"/>
        <v>0</v>
      </c>
      <c r="P492" s="36">
        <f t="shared" si="30"/>
        <v>0</v>
      </c>
      <c r="Q492" s="36">
        <f t="shared" si="28"/>
        <v>0</v>
      </c>
      <c r="R492" s="36"/>
      <c r="S492" s="36"/>
      <c r="T492" s="36">
        <f t="shared" si="31"/>
        <v>0</v>
      </c>
    </row>
    <row r="493" spans="5:20" x14ac:dyDescent="0.25">
      <c r="E493" s="36">
        <f t="shared" si="29"/>
        <v>0</v>
      </c>
      <c r="P493" s="36">
        <f t="shared" si="30"/>
        <v>0</v>
      </c>
      <c r="Q493" s="36">
        <f t="shared" si="28"/>
        <v>0</v>
      </c>
      <c r="R493" s="36"/>
      <c r="S493" s="36"/>
      <c r="T493" s="36">
        <f t="shared" si="31"/>
        <v>0</v>
      </c>
    </row>
    <row r="494" spans="5:20" x14ac:dyDescent="0.25">
      <c r="E494" s="36">
        <f t="shared" si="29"/>
        <v>0</v>
      </c>
      <c r="P494" s="36">
        <f t="shared" si="30"/>
        <v>0</v>
      </c>
      <c r="Q494" s="36">
        <f t="shared" si="28"/>
        <v>0</v>
      </c>
      <c r="R494" s="36"/>
      <c r="S494" s="36"/>
      <c r="T494" s="36">
        <f t="shared" si="31"/>
        <v>0</v>
      </c>
    </row>
    <row r="495" spans="5:20" x14ac:dyDescent="0.25">
      <c r="E495" s="36">
        <f t="shared" si="29"/>
        <v>0</v>
      </c>
      <c r="P495" s="36">
        <f t="shared" si="30"/>
        <v>0</v>
      </c>
      <c r="Q495" s="36">
        <f t="shared" si="28"/>
        <v>0</v>
      </c>
      <c r="R495" s="36"/>
      <c r="S495" s="36"/>
      <c r="T495" s="36">
        <f t="shared" si="31"/>
        <v>0</v>
      </c>
    </row>
    <row r="496" spans="5:20" x14ac:dyDescent="0.25">
      <c r="E496" s="36">
        <f t="shared" si="29"/>
        <v>0</v>
      </c>
      <c r="P496" s="36">
        <f t="shared" si="30"/>
        <v>0</v>
      </c>
      <c r="Q496" s="36">
        <f t="shared" si="28"/>
        <v>0</v>
      </c>
      <c r="R496" s="36"/>
      <c r="S496" s="36"/>
      <c r="T496" s="36">
        <f t="shared" si="31"/>
        <v>0</v>
      </c>
    </row>
    <row r="497" spans="5:20" x14ac:dyDescent="0.25">
      <c r="E497" s="36">
        <f t="shared" si="29"/>
        <v>0</v>
      </c>
      <c r="P497" s="36">
        <f t="shared" si="30"/>
        <v>0</v>
      </c>
      <c r="Q497" s="36">
        <f t="shared" si="28"/>
        <v>0</v>
      </c>
      <c r="R497" s="36"/>
      <c r="S497" s="36"/>
      <c r="T497" s="36">
        <f t="shared" si="31"/>
        <v>0</v>
      </c>
    </row>
    <row r="498" spans="5:20" x14ac:dyDescent="0.25">
      <c r="E498" s="36">
        <f t="shared" si="29"/>
        <v>0</v>
      </c>
      <c r="P498" s="36">
        <f t="shared" si="30"/>
        <v>0</v>
      </c>
      <c r="Q498" s="36">
        <f t="shared" si="28"/>
        <v>0</v>
      </c>
      <c r="R498" s="36"/>
      <c r="S498" s="36"/>
      <c r="T498" s="36">
        <f t="shared" si="31"/>
        <v>0</v>
      </c>
    </row>
    <row r="499" spans="5:20" x14ac:dyDescent="0.25">
      <c r="E499" s="36">
        <f t="shared" si="29"/>
        <v>0</v>
      </c>
      <c r="P499" s="36">
        <f t="shared" si="30"/>
        <v>0</v>
      </c>
      <c r="Q499" s="36">
        <f t="shared" si="28"/>
        <v>0</v>
      </c>
      <c r="R499" s="36"/>
      <c r="S499" s="36"/>
      <c r="T499" s="36">
        <f t="shared" si="31"/>
        <v>0</v>
      </c>
    </row>
    <row r="500" spans="5:20" x14ac:dyDescent="0.25">
      <c r="E500" s="36">
        <f t="shared" si="29"/>
        <v>0</v>
      </c>
      <c r="P500" s="36">
        <f t="shared" si="30"/>
        <v>0</v>
      </c>
      <c r="Q500" s="36">
        <f t="shared" si="28"/>
        <v>0</v>
      </c>
      <c r="R500" s="36"/>
      <c r="S500" s="36"/>
      <c r="T500" s="36">
        <f t="shared" si="31"/>
        <v>0</v>
      </c>
    </row>
  </sheetData>
  <mergeCells count="1">
    <mergeCell ref="A1:E1"/>
  </mergeCells>
  <pageMargins left="0.7" right="0.7" top="0.75" bottom="0.75" header="0.3" footer="0.3"/>
  <pageSetup paperSize="9" scale="97" orientation="portrait" r:id="rId1"/>
  <headerFooter>
    <oddHeader>&amp;CS.E.U.O.&amp;R&amp;"-,Cursiva"Tejidos Lucania</oddHeader>
    <oddFooter>&amp;CS.E.U.O.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0"/>
  <sheetViews>
    <sheetView view="pageBreakPreview" zoomScaleNormal="100" zoomScaleSheetLayoutView="100" workbookViewId="0">
      <selection activeCell="A16" sqref="A16"/>
    </sheetView>
  </sheetViews>
  <sheetFormatPr baseColWidth="10" defaultRowHeight="15" x14ac:dyDescent="0.25"/>
  <cols>
    <col min="1" max="1" width="12" style="2" bestFit="1" customWidth="1"/>
    <col min="2" max="2" width="20.140625" style="2" customWidth="1"/>
    <col min="3" max="3" width="17.85546875" style="4" customWidth="1"/>
    <col min="4" max="4" width="17.42578125" style="4" customWidth="1"/>
    <col min="5" max="5" width="19.42578125" style="2" customWidth="1"/>
    <col min="7" max="8" width="12" bestFit="1" customWidth="1"/>
    <col min="9" max="9" width="17.42578125" bestFit="1" customWidth="1"/>
    <col min="10" max="10" width="18" bestFit="1" customWidth="1"/>
    <col min="15" max="15" width="12" style="3" bestFit="1" customWidth="1"/>
    <col min="16" max="16" width="13" style="2" bestFit="1" customWidth="1"/>
    <col min="17" max="17" width="12" style="2" bestFit="1" customWidth="1"/>
    <col min="18" max="18" width="12" style="2" customWidth="1"/>
    <col min="19" max="20" width="12" style="2" bestFit="1" customWidth="1"/>
  </cols>
  <sheetData>
    <row r="1" spans="1:20" ht="18.75" x14ac:dyDescent="0.3">
      <c r="A1" s="273" t="s">
        <v>2036</v>
      </c>
      <c r="B1" s="273"/>
      <c r="C1" s="273"/>
      <c r="D1" s="273"/>
      <c r="E1" s="273"/>
      <c r="I1" s="10" t="s">
        <v>4</v>
      </c>
      <c r="J1" s="12">
        <f>E500</f>
        <v>32188</v>
      </c>
      <c r="L1" t="s">
        <v>2037</v>
      </c>
    </row>
    <row r="2" spans="1:2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44475</v>
      </c>
      <c r="L2" t="s">
        <v>904</v>
      </c>
      <c r="M2" t="s">
        <v>905</v>
      </c>
      <c r="O2" s="3" t="s">
        <v>731</v>
      </c>
      <c r="P2" s="2" t="s">
        <v>1160</v>
      </c>
      <c r="Q2" s="2" t="s">
        <v>693</v>
      </c>
      <c r="R2" s="2" t="s">
        <v>1293</v>
      </c>
      <c r="S2" s="2" t="s">
        <v>1292</v>
      </c>
    </row>
    <row r="3" spans="1:20" x14ac:dyDescent="0.25">
      <c r="A3" s="7">
        <v>44364</v>
      </c>
      <c r="B3" s="2" t="s">
        <v>1976</v>
      </c>
      <c r="C3" s="4">
        <v>64380</v>
      </c>
      <c r="D3" s="4">
        <v>0</v>
      </c>
      <c r="E3" s="9">
        <f>C3-D3</f>
        <v>64380</v>
      </c>
      <c r="L3" s="52" t="s">
        <v>2038</v>
      </c>
      <c r="P3" s="36">
        <f t="shared" ref="P3:P10" si="0">C3-O3</f>
        <v>64380</v>
      </c>
      <c r="Q3" s="36">
        <f t="shared" ref="Q3:Q10" si="1">P3*0.2</f>
        <v>12876</v>
      </c>
      <c r="R3" s="36"/>
      <c r="S3" s="36"/>
      <c r="T3" s="36">
        <f t="shared" ref="T3:T10" si="2">T2+Q3-S3</f>
        <v>12876</v>
      </c>
    </row>
    <row r="4" spans="1:20" x14ac:dyDescent="0.25">
      <c r="A4" s="5">
        <v>44379</v>
      </c>
      <c r="B4" s="2" t="s">
        <v>2028</v>
      </c>
      <c r="C4" s="4">
        <v>74630</v>
      </c>
      <c r="D4" s="4">
        <v>0</v>
      </c>
      <c r="E4" s="36">
        <f>E3+C4-D4</f>
        <v>139010</v>
      </c>
      <c r="P4" s="36">
        <f t="shared" si="0"/>
        <v>74630</v>
      </c>
      <c r="Q4" s="36">
        <f t="shared" si="1"/>
        <v>14926</v>
      </c>
      <c r="R4" s="36"/>
      <c r="S4" s="36"/>
      <c r="T4" s="36">
        <f t="shared" si="2"/>
        <v>27802</v>
      </c>
    </row>
    <row r="5" spans="1:20" x14ac:dyDescent="0.25">
      <c r="A5" s="5">
        <v>44376</v>
      </c>
      <c r="B5" s="2" t="s">
        <v>2039</v>
      </c>
      <c r="C5" s="4">
        <v>0</v>
      </c>
      <c r="D5" s="4">
        <v>32000</v>
      </c>
      <c r="E5" s="36">
        <f t="shared" ref="E5:E68" si="3">E4+C5-D5</f>
        <v>107010</v>
      </c>
      <c r="P5" s="36">
        <f t="shared" si="0"/>
        <v>0</v>
      </c>
      <c r="Q5" s="36">
        <f t="shared" si="1"/>
        <v>0</v>
      </c>
      <c r="R5" s="36" t="s">
        <v>188</v>
      </c>
      <c r="S5" s="36">
        <v>6400</v>
      </c>
      <c r="T5" s="36">
        <f t="shared" si="2"/>
        <v>21402</v>
      </c>
    </row>
    <row r="6" spans="1:20" x14ac:dyDescent="0.25">
      <c r="A6" s="5">
        <v>44376</v>
      </c>
      <c r="B6" s="2" t="s">
        <v>2040</v>
      </c>
      <c r="C6" s="4">
        <v>0</v>
      </c>
      <c r="D6" s="4">
        <v>3140</v>
      </c>
      <c r="E6" s="36">
        <f t="shared" si="3"/>
        <v>103870</v>
      </c>
      <c r="P6" s="36">
        <f t="shared" si="0"/>
        <v>0</v>
      </c>
      <c r="Q6" s="36">
        <f t="shared" si="1"/>
        <v>0</v>
      </c>
      <c r="R6" s="36"/>
      <c r="S6" s="36"/>
      <c r="T6" s="36">
        <f t="shared" si="2"/>
        <v>21402</v>
      </c>
    </row>
    <row r="7" spans="1:20" x14ac:dyDescent="0.25">
      <c r="A7" s="5">
        <v>44378</v>
      </c>
      <c r="B7" s="2" t="s">
        <v>2041</v>
      </c>
      <c r="C7" s="4">
        <v>5418</v>
      </c>
      <c r="D7" s="4">
        <v>0</v>
      </c>
      <c r="E7" s="36">
        <f t="shared" si="3"/>
        <v>109288</v>
      </c>
      <c r="H7" s="14"/>
      <c r="O7" s="3">
        <v>5418</v>
      </c>
      <c r="P7" s="36">
        <f t="shared" si="0"/>
        <v>0</v>
      </c>
      <c r="Q7" s="36">
        <f t="shared" si="1"/>
        <v>0</v>
      </c>
      <c r="R7" s="36"/>
      <c r="S7" s="36"/>
      <c r="T7" s="36">
        <f t="shared" si="2"/>
        <v>21402</v>
      </c>
    </row>
    <row r="8" spans="1:20" x14ac:dyDescent="0.25">
      <c r="A8" s="5">
        <v>44383</v>
      </c>
      <c r="B8" s="2" t="s">
        <v>2042</v>
      </c>
      <c r="C8" s="4">
        <v>0</v>
      </c>
      <c r="D8" s="4">
        <v>32000</v>
      </c>
      <c r="E8" s="36">
        <f t="shared" si="3"/>
        <v>77288</v>
      </c>
      <c r="H8" s="14"/>
      <c r="P8" s="36">
        <f t="shared" si="0"/>
        <v>0</v>
      </c>
      <c r="Q8" s="36">
        <f t="shared" si="1"/>
        <v>0</v>
      </c>
      <c r="R8" s="36" t="s">
        <v>188</v>
      </c>
      <c r="S8" s="36">
        <v>6400</v>
      </c>
      <c r="T8" s="36">
        <f t="shared" si="2"/>
        <v>15002</v>
      </c>
    </row>
    <row r="9" spans="1:20" x14ac:dyDescent="0.25">
      <c r="A9" s="5">
        <v>44391</v>
      </c>
      <c r="B9" s="2" t="s">
        <v>2125</v>
      </c>
      <c r="C9" s="4">
        <v>0</v>
      </c>
      <c r="D9" s="4">
        <v>30000</v>
      </c>
      <c r="E9" s="36">
        <f t="shared" si="3"/>
        <v>47288</v>
      </c>
      <c r="G9" s="61"/>
      <c r="H9" s="14"/>
      <c r="P9" s="36">
        <f t="shared" si="0"/>
        <v>0</v>
      </c>
      <c r="Q9" s="36">
        <f t="shared" si="1"/>
        <v>0</v>
      </c>
      <c r="R9" s="36" t="s">
        <v>188</v>
      </c>
      <c r="S9" s="36">
        <v>6000</v>
      </c>
      <c r="T9" s="36">
        <f t="shared" si="2"/>
        <v>9002</v>
      </c>
    </row>
    <row r="10" spans="1:20" x14ac:dyDescent="0.25">
      <c r="A10" s="5">
        <v>44398</v>
      </c>
      <c r="B10" s="2" t="s">
        <v>2143</v>
      </c>
      <c r="D10" s="4">
        <v>40000</v>
      </c>
      <c r="E10" s="36">
        <f t="shared" si="3"/>
        <v>7288</v>
      </c>
      <c r="P10" s="36">
        <f t="shared" si="0"/>
        <v>0</v>
      </c>
      <c r="Q10" s="36">
        <f t="shared" si="1"/>
        <v>0</v>
      </c>
      <c r="R10" s="36" t="s">
        <v>188</v>
      </c>
      <c r="S10" s="36">
        <f>40000*0.2</f>
        <v>8000</v>
      </c>
      <c r="T10" s="36">
        <f t="shared" si="2"/>
        <v>1002</v>
      </c>
    </row>
    <row r="11" spans="1:20" x14ac:dyDescent="0.25">
      <c r="A11" s="5">
        <v>44449</v>
      </c>
      <c r="B11" s="2" t="s">
        <v>2315</v>
      </c>
      <c r="C11" s="4">
        <v>62530</v>
      </c>
      <c r="D11" s="4">
        <v>0</v>
      </c>
      <c r="E11" s="36">
        <f t="shared" si="3"/>
        <v>69818</v>
      </c>
      <c r="G11" s="14"/>
      <c r="P11" s="36">
        <f>C11-O11</f>
        <v>62530</v>
      </c>
      <c r="Q11" s="36">
        <f t="shared" ref="Q11:Q74" si="4">P11*0.2</f>
        <v>12506</v>
      </c>
      <c r="R11" s="36"/>
      <c r="S11" s="36"/>
      <c r="T11" s="36">
        <f>T10+Q11-S11</f>
        <v>13508</v>
      </c>
    </row>
    <row r="12" spans="1:20" x14ac:dyDescent="0.25">
      <c r="A12" s="5">
        <v>44460</v>
      </c>
      <c r="B12" s="2" t="s">
        <v>2339</v>
      </c>
      <c r="C12" s="4">
        <v>42250</v>
      </c>
      <c r="D12" s="4">
        <v>0</v>
      </c>
      <c r="E12" s="36">
        <f t="shared" si="3"/>
        <v>112068</v>
      </c>
      <c r="F12" s="52"/>
      <c r="P12" s="36">
        <f t="shared" ref="P12:P75" si="5">C12-O12</f>
        <v>42250</v>
      </c>
      <c r="Q12" s="36">
        <f t="shared" si="4"/>
        <v>8450</v>
      </c>
      <c r="R12" s="36"/>
      <c r="S12" s="36"/>
      <c r="T12" s="36">
        <f t="shared" ref="T12:T75" si="6">T11+Q12-S12</f>
        <v>21958</v>
      </c>
    </row>
    <row r="13" spans="1:20" x14ac:dyDescent="0.25">
      <c r="A13" s="5">
        <v>44470</v>
      </c>
      <c r="B13" s="2" t="s">
        <v>2381</v>
      </c>
      <c r="C13" s="4">
        <v>0</v>
      </c>
      <c r="D13" s="4">
        <v>35000</v>
      </c>
      <c r="E13" s="36">
        <f t="shared" si="3"/>
        <v>77068</v>
      </c>
      <c r="G13" s="14"/>
      <c r="P13" s="36">
        <f t="shared" si="5"/>
        <v>0</v>
      </c>
      <c r="Q13" s="36">
        <f t="shared" si="4"/>
        <v>0</v>
      </c>
      <c r="R13" s="36"/>
      <c r="S13" s="36"/>
      <c r="T13" s="36">
        <f t="shared" si="6"/>
        <v>21958</v>
      </c>
    </row>
    <row r="14" spans="1:20" x14ac:dyDescent="0.25">
      <c r="A14" s="5"/>
      <c r="E14" s="36">
        <f t="shared" si="3"/>
        <v>77068</v>
      </c>
      <c r="P14" s="36">
        <f t="shared" si="5"/>
        <v>0</v>
      </c>
      <c r="Q14" s="36">
        <f t="shared" si="4"/>
        <v>0</v>
      </c>
      <c r="R14" s="36"/>
      <c r="S14" s="36"/>
      <c r="T14" s="36">
        <f t="shared" si="6"/>
        <v>21958</v>
      </c>
    </row>
    <row r="15" spans="1:20" x14ac:dyDescent="0.25">
      <c r="A15" s="5">
        <v>44475</v>
      </c>
      <c r="B15" s="2" t="s">
        <v>2401</v>
      </c>
      <c r="C15" s="4">
        <v>15120</v>
      </c>
      <c r="D15" s="4">
        <v>0</v>
      </c>
      <c r="E15" s="36">
        <f t="shared" si="3"/>
        <v>92188</v>
      </c>
      <c r="G15" s="14"/>
      <c r="P15" s="36">
        <f t="shared" si="5"/>
        <v>15120</v>
      </c>
      <c r="Q15" s="36">
        <f t="shared" si="4"/>
        <v>3024</v>
      </c>
      <c r="R15" s="36"/>
      <c r="S15" s="36"/>
      <c r="T15" s="36">
        <f t="shared" si="6"/>
        <v>24982</v>
      </c>
    </row>
    <row r="16" spans="1:20" x14ac:dyDescent="0.25">
      <c r="A16" s="5"/>
      <c r="D16" s="4">
        <v>60000</v>
      </c>
      <c r="E16" s="36">
        <f t="shared" si="3"/>
        <v>32188</v>
      </c>
      <c r="P16" s="36">
        <f t="shared" si="5"/>
        <v>0</v>
      </c>
      <c r="Q16" s="36">
        <f t="shared" si="4"/>
        <v>0</v>
      </c>
      <c r="R16" s="36" t="s">
        <v>188</v>
      </c>
      <c r="S16" s="36">
        <v>12000</v>
      </c>
      <c r="T16" s="36">
        <f t="shared" si="6"/>
        <v>12982</v>
      </c>
    </row>
    <row r="17" spans="1:20" x14ac:dyDescent="0.25">
      <c r="A17" s="5"/>
      <c r="E17" s="36">
        <f t="shared" si="3"/>
        <v>32188</v>
      </c>
      <c r="P17" s="36">
        <f t="shared" si="5"/>
        <v>0</v>
      </c>
      <c r="Q17" s="36">
        <f t="shared" si="4"/>
        <v>0</v>
      </c>
      <c r="R17" s="36"/>
      <c r="S17" s="36"/>
      <c r="T17" s="36">
        <f t="shared" si="6"/>
        <v>12982</v>
      </c>
    </row>
    <row r="18" spans="1:20" x14ac:dyDescent="0.25">
      <c r="E18" s="36">
        <f t="shared" si="3"/>
        <v>32188</v>
      </c>
      <c r="P18" s="36">
        <f t="shared" si="5"/>
        <v>0</v>
      </c>
      <c r="Q18" s="36">
        <f t="shared" si="4"/>
        <v>0</v>
      </c>
      <c r="R18" s="36"/>
      <c r="S18" s="36"/>
      <c r="T18" s="36">
        <f t="shared" si="6"/>
        <v>12982</v>
      </c>
    </row>
    <row r="19" spans="1:20" x14ac:dyDescent="0.25">
      <c r="E19" s="36">
        <f t="shared" si="3"/>
        <v>32188</v>
      </c>
      <c r="P19" s="36">
        <f t="shared" si="5"/>
        <v>0</v>
      </c>
      <c r="Q19" s="36">
        <f t="shared" si="4"/>
        <v>0</v>
      </c>
      <c r="R19" s="36"/>
      <c r="S19" s="36"/>
      <c r="T19" s="36">
        <f t="shared" si="6"/>
        <v>12982</v>
      </c>
    </row>
    <row r="20" spans="1:20" x14ac:dyDescent="0.25">
      <c r="E20" s="36">
        <f t="shared" si="3"/>
        <v>32188</v>
      </c>
      <c r="P20" s="36">
        <f t="shared" si="5"/>
        <v>0</v>
      </c>
      <c r="Q20" s="36">
        <f t="shared" si="4"/>
        <v>0</v>
      </c>
      <c r="R20" s="36"/>
      <c r="S20" s="36"/>
      <c r="T20" s="36">
        <f t="shared" si="6"/>
        <v>12982</v>
      </c>
    </row>
    <row r="21" spans="1:20" x14ac:dyDescent="0.25">
      <c r="E21" s="36">
        <f t="shared" si="3"/>
        <v>32188</v>
      </c>
      <c r="P21" s="36">
        <f t="shared" si="5"/>
        <v>0</v>
      </c>
      <c r="Q21" s="36">
        <f t="shared" si="4"/>
        <v>0</v>
      </c>
      <c r="R21" s="36"/>
      <c r="S21" s="36"/>
      <c r="T21" s="36">
        <f t="shared" si="6"/>
        <v>12982</v>
      </c>
    </row>
    <row r="22" spans="1:20" x14ac:dyDescent="0.25">
      <c r="E22" s="36">
        <f t="shared" si="3"/>
        <v>32188</v>
      </c>
      <c r="P22" s="36">
        <f t="shared" si="5"/>
        <v>0</v>
      </c>
      <c r="Q22" s="36">
        <f t="shared" si="4"/>
        <v>0</v>
      </c>
      <c r="R22" s="36"/>
      <c r="S22" s="36"/>
      <c r="T22" s="36">
        <f t="shared" si="6"/>
        <v>12982</v>
      </c>
    </row>
    <row r="23" spans="1:20" x14ac:dyDescent="0.25">
      <c r="E23" s="36">
        <f t="shared" si="3"/>
        <v>32188</v>
      </c>
      <c r="P23" s="36">
        <f t="shared" si="5"/>
        <v>0</v>
      </c>
      <c r="Q23" s="36">
        <f t="shared" si="4"/>
        <v>0</v>
      </c>
      <c r="R23" s="36"/>
      <c r="S23" s="36"/>
      <c r="T23" s="36">
        <f t="shared" si="6"/>
        <v>12982</v>
      </c>
    </row>
    <row r="24" spans="1:20" x14ac:dyDescent="0.25">
      <c r="E24" s="36">
        <f t="shared" si="3"/>
        <v>32188</v>
      </c>
      <c r="P24" s="36">
        <f t="shared" si="5"/>
        <v>0</v>
      </c>
      <c r="Q24" s="36">
        <f t="shared" si="4"/>
        <v>0</v>
      </c>
      <c r="R24" s="36"/>
      <c r="S24" s="36"/>
      <c r="T24" s="36">
        <f t="shared" si="6"/>
        <v>12982</v>
      </c>
    </row>
    <row r="25" spans="1:20" x14ac:dyDescent="0.25">
      <c r="E25" s="36">
        <f t="shared" si="3"/>
        <v>32188</v>
      </c>
      <c r="P25" s="36">
        <f t="shared" si="5"/>
        <v>0</v>
      </c>
      <c r="Q25" s="36">
        <f t="shared" si="4"/>
        <v>0</v>
      </c>
      <c r="R25" s="36"/>
      <c r="S25" s="36"/>
      <c r="T25" s="36">
        <f t="shared" si="6"/>
        <v>12982</v>
      </c>
    </row>
    <row r="26" spans="1:20" x14ac:dyDescent="0.25">
      <c r="E26" s="36">
        <f t="shared" si="3"/>
        <v>32188</v>
      </c>
      <c r="P26" s="36">
        <f t="shared" si="5"/>
        <v>0</v>
      </c>
      <c r="Q26" s="36">
        <f t="shared" si="4"/>
        <v>0</v>
      </c>
      <c r="R26" s="36"/>
      <c r="S26" s="36"/>
      <c r="T26" s="36">
        <f t="shared" si="6"/>
        <v>12982</v>
      </c>
    </row>
    <row r="27" spans="1:20" x14ac:dyDescent="0.25">
      <c r="E27" s="36">
        <f t="shared" si="3"/>
        <v>32188</v>
      </c>
      <c r="P27" s="36">
        <f t="shared" si="5"/>
        <v>0</v>
      </c>
      <c r="Q27" s="36">
        <f t="shared" si="4"/>
        <v>0</v>
      </c>
      <c r="R27" s="36"/>
      <c r="S27" s="36"/>
      <c r="T27" s="36">
        <f t="shared" si="6"/>
        <v>12982</v>
      </c>
    </row>
    <row r="28" spans="1:20" x14ac:dyDescent="0.25">
      <c r="E28" s="36">
        <f t="shared" si="3"/>
        <v>32188</v>
      </c>
      <c r="P28" s="36">
        <f t="shared" si="5"/>
        <v>0</v>
      </c>
      <c r="Q28" s="36">
        <f t="shared" si="4"/>
        <v>0</v>
      </c>
      <c r="R28" s="36"/>
      <c r="S28" s="36"/>
      <c r="T28" s="36">
        <f t="shared" si="6"/>
        <v>12982</v>
      </c>
    </row>
    <row r="29" spans="1:20" x14ac:dyDescent="0.25">
      <c r="E29" s="36">
        <f t="shared" si="3"/>
        <v>32188</v>
      </c>
      <c r="P29" s="36">
        <f t="shared" si="5"/>
        <v>0</v>
      </c>
      <c r="Q29" s="36">
        <f t="shared" si="4"/>
        <v>0</v>
      </c>
      <c r="R29" s="36"/>
      <c r="S29" s="36"/>
      <c r="T29" s="36">
        <f t="shared" si="6"/>
        <v>12982</v>
      </c>
    </row>
    <row r="30" spans="1:20" x14ac:dyDescent="0.25">
      <c r="E30" s="36">
        <f t="shared" si="3"/>
        <v>32188</v>
      </c>
      <c r="P30" s="36">
        <f t="shared" si="5"/>
        <v>0</v>
      </c>
      <c r="Q30" s="36">
        <f t="shared" si="4"/>
        <v>0</v>
      </c>
      <c r="R30" s="36"/>
      <c r="S30" s="36"/>
      <c r="T30" s="36">
        <f t="shared" si="6"/>
        <v>12982</v>
      </c>
    </row>
    <row r="31" spans="1:20" x14ac:dyDescent="0.25">
      <c r="E31" s="36">
        <f t="shared" si="3"/>
        <v>32188</v>
      </c>
      <c r="P31" s="36">
        <f t="shared" si="5"/>
        <v>0</v>
      </c>
      <c r="Q31" s="36">
        <f t="shared" si="4"/>
        <v>0</v>
      </c>
      <c r="R31" s="36"/>
      <c r="S31" s="36"/>
      <c r="T31" s="36">
        <f t="shared" si="6"/>
        <v>12982</v>
      </c>
    </row>
    <row r="32" spans="1:20" x14ac:dyDescent="0.25">
      <c r="E32" s="36">
        <f t="shared" si="3"/>
        <v>32188</v>
      </c>
      <c r="P32" s="36">
        <f t="shared" si="5"/>
        <v>0</v>
      </c>
      <c r="Q32" s="36">
        <f t="shared" si="4"/>
        <v>0</v>
      </c>
      <c r="R32" s="36"/>
      <c r="S32" s="36"/>
      <c r="T32" s="36">
        <f t="shared" si="6"/>
        <v>12982</v>
      </c>
    </row>
    <row r="33" spans="5:20" x14ac:dyDescent="0.25">
      <c r="E33" s="36">
        <f t="shared" si="3"/>
        <v>32188</v>
      </c>
      <c r="P33" s="36">
        <f t="shared" si="5"/>
        <v>0</v>
      </c>
      <c r="Q33" s="36">
        <f t="shared" si="4"/>
        <v>0</v>
      </c>
      <c r="R33" s="36"/>
      <c r="S33" s="36"/>
      <c r="T33" s="36">
        <f t="shared" si="6"/>
        <v>12982</v>
      </c>
    </row>
    <row r="34" spans="5:20" x14ac:dyDescent="0.25">
      <c r="E34" s="36">
        <f t="shared" si="3"/>
        <v>32188</v>
      </c>
      <c r="P34" s="36">
        <f t="shared" si="5"/>
        <v>0</v>
      </c>
      <c r="Q34" s="36">
        <f t="shared" si="4"/>
        <v>0</v>
      </c>
      <c r="R34" s="36"/>
      <c r="S34" s="36"/>
      <c r="T34" s="36">
        <f t="shared" si="6"/>
        <v>12982</v>
      </c>
    </row>
    <row r="35" spans="5:20" x14ac:dyDescent="0.25">
      <c r="E35" s="36">
        <f t="shared" si="3"/>
        <v>32188</v>
      </c>
      <c r="P35" s="36">
        <f t="shared" si="5"/>
        <v>0</v>
      </c>
      <c r="Q35" s="36">
        <f t="shared" si="4"/>
        <v>0</v>
      </c>
      <c r="R35" s="36"/>
      <c r="S35" s="36"/>
      <c r="T35" s="36">
        <f t="shared" si="6"/>
        <v>12982</v>
      </c>
    </row>
    <row r="36" spans="5:20" x14ac:dyDescent="0.25">
      <c r="E36" s="36">
        <f t="shared" si="3"/>
        <v>32188</v>
      </c>
      <c r="P36" s="36">
        <f t="shared" si="5"/>
        <v>0</v>
      </c>
      <c r="Q36" s="36">
        <f t="shared" si="4"/>
        <v>0</v>
      </c>
      <c r="R36" s="36"/>
      <c r="S36" s="36"/>
      <c r="T36" s="36">
        <f t="shared" si="6"/>
        <v>12982</v>
      </c>
    </row>
    <row r="37" spans="5:20" x14ac:dyDescent="0.25">
      <c r="E37" s="36">
        <f t="shared" si="3"/>
        <v>32188</v>
      </c>
      <c r="P37" s="36">
        <f t="shared" si="5"/>
        <v>0</v>
      </c>
      <c r="Q37" s="36">
        <f t="shared" si="4"/>
        <v>0</v>
      </c>
      <c r="R37" s="36"/>
      <c r="S37" s="36"/>
      <c r="T37" s="36">
        <f t="shared" si="6"/>
        <v>12982</v>
      </c>
    </row>
    <row r="38" spans="5:20" x14ac:dyDescent="0.25">
      <c r="E38" s="36">
        <f t="shared" si="3"/>
        <v>32188</v>
      </c>
      <c r="P38" s="36">
        <f t="shared" si="5"/>
        <v>0</v>
      </c>
      <c r="Q38" s="36">
        <f t="shared" si="4"/>
        <v>0</v>
      </c>
      <c r="R38" s="36"/>
      <c r="S38" s="36"/>
      <c r="T38" s="36">
        <f t="shared" si="6"/>
        <v>12982</v>
      </c>
    </row>
    <row r="39" spans="5:20" x14ac:dyDescent="0.25">
      <c r="E39" s="36">
        <f t="shared" si="3"/>
        <v>32188</v>
      </c>
      <c r="P39" s="36">
        <f t="shared" si="5"/>
        <v>0</v>
      </c>
      <c r="Q39" s="36">
        <f t="shared" si="4"/>
        <v>0</v>
      </c>
      <c r="R39" s="36"/>
      <c r="S39" s="36"/>
      <c r="T39" s="36">
        <f t="shared" si="6"/>
        <v>12982</v>
      </c>
    </row>
    <row r="40" spans="5:20" x14ac:dyDescent="0.25">
      <c r="E40" s="36">
        <f t="shared" si="3"/>
        <v>32188</v>
      </c>
      <c r="P40" s="36">
        <f t="shared" si="5"/>
        <v>0</v>
      </c>
      <c r="Q40" s="36">
        <f t="shared" si="4"/>
        <v>0</v>
      </c>
      <c r="R40" s="36"/>
      <c r="S40" s="36"/>
      <c r="T40" s="36">
        <f t="shared" si="6"/>
        <v>12982</v>
      </c>
    </row>
    <row r="41" spans="5:20" x14ac:dyDescent="0.25">
      <c r="E41" s="36">
        <f t="shared" si="3"/>
        <v>32188</v>
      </c>
      <c r="P41" s="36">
        <f t="shared" si="5"/>
        <v>0</v>
      </c>
      <c r="Q41" s="36">
        <f t="shared" si="4"/>
        <v>0</v>
      </c>
      <c r="R41" s="36"/>
      <c r="S41" s="36"/>
      <c r="T41" s="36">
        <f t="shared" si="6"/>
        <v>12982</v>
      </c>
    </row>
    <row r="42" spans="5:20" x14ac:dyDescent="0.25">
      <c r="E42" s="36">
        <f t="shared" si="3"/>
        <v>32188</v>
      </c>
      <c r="P42" s="36">
        <f t="shared" si="5"/>
        <v>0</v>
      </c>
      <c r="Q42" s="36">
        <f t="shared" si="4"/>
        <v>0</v>
      </c>
      <c r="R42" s="36"/>
      <c r="S42" s="36"/>
      <c r="T42" s="36">
        <f t="shared" si="6"/>
        <v>12982</v>
      </c>
    </row>
    <row r="43" spans="5:20" x14ac:dyDescent="0.25">
      <c r="E43" s="36">
        <f t="shared" si="3"/>
        <v>32188</v>
      </c>
      <c r="P43" s="36">
        <f t="shared" si="5"/>
        <v>0</v>
      </c>
      <c r="Q43" s="36">
        <f t="shared" si="4"/>
        <v>0</v>
      </c>
      <c r="R43" s="36"/>
      <c r="S43" s="36"/>
      <c r="T43" s="36">
        <f t="shared" si="6"/>
        <v>12982</v>
      </c>
    </row>
    <row r="44" spans="5:20" x14ac:dyDescent="0.25">
      <c r="E44" s="36">
        <f t="shared" si="3"/>
        <v>32188</v>
      </c>
      <c r="P44" s="36">
        <f t="shared" si="5"/>
        <v>0</v>
      </c>
      <c r="Q44" s="36">
        <f t="shared" si="4"/>
        <v>0</v>
      </c>
      <c r="R44" s="36"/>
      <c r="S44" s="36"/>
      <c r="T44" s="36">
        <f t="shared" si="6"/>
        <v>12982</v>
      </c>
    </row>
    <row r="45" spans="5:20" x14ac:dyDescent="0.25">
      <c r="E45" s="36">
        <f t="shared" si="3"/>
        <v>32188</v>
      </c>
      <c r="P45" s="36">
        <f t="shared" si="5"/>
        <v>0</v>
      </c>
      <c r="Q45" s="36">
        <f t="shared" si="4"/>
        <v>0</v>
      </c>
      <c r="R45" s="36"/>
      <c r="S45" s="36"/>
      <c r="T45" s="36">
        <f t="shared" si="6"/>
        <v>12982</v>
      </c>
    </row>
    <row r="46" spans="5:20" x14ac:dyDescent="0.25">
      <c r="E46" s="36">
        <f t="shared" si="3"/>
        <v>32188</v>
      </c>
      <c r="P46" s="36">
        <f t="shared" si="5"/>
        <v>0</v>
      </c>
      <c r="Q46" s="36">
        <f t="shared" si="4"/>
        <v>0</v>
      </c>
      <c r="R46" s="36"/>
      <c r="S46" s="36"/>
      <c r="T46" s="36">
        <f t="shared" si="6"/>
        <v>12982</v>
      </c>
    </row>
    <row r="47" spans="5:20" x14ac:dyDescent="0.25">
      <c r="E47" s="36">
        <f t="shared" si="3"/>
        <v>32188</v>
      </c>
      <c r="P47" s="36">
        <f t="shared" si="5"/>
        <v>0</v>
      </c>
      <c r="Q47" s="36">
        <f t="shared" si="4"/>
        <v>0</v>
      </c>
      <c r="R47" s="36"/>
      <c r="S47" s="36"/>
      <c r="T47" s="36">
        <f t="shared" si="6"/>
        <v>12982</v>
      </c>
    </row>
    <row r="48" spans="5:20" x14ac:dyDescent="0.25">
      <c r="E48" s="36">
        <f t="shared" si="3"/>
        <v>32188</v>
      </c>
      <c r="P48" s="36">
        <f t="shared" si="5"/>
        <v>0</v>
      </c>
      <c r="Q48" s="36">
        <f t="shared" si="4"/>
        <v>0</v>
      </c>
      <c r="R48" s="36"/>
      <c r="S48" s="36"/>
      <c r="T48" s="36">
        <f t="shared" si="6"/>
        <v>12982</v>
      </c>
    </row>
    <row r="49" spans="5:20" x14ac:dyDescent="0.25">
      <c r="E49" s="36">
        <f t="shared" si="3"/>
        <v>32188</v>
      </c>
      <c r="P49" s="36">
        <f t="shared" si="5"/>
        <v>0</v>
      </c>
      <c r="Q49" s="36">
        <f t="shared" si="4"/>
        <v>0</v>
      </c>
      <c r="R49" s="36"/>
      <c r="S49" s="36"/>
      <c r="T49" s="36">
        <f t="shared" si="6"/>
        <v>12982</v>
      </c>
    </row>
    <row r="50" spans="5:20" x14ac:dyDescent="0.25">
      <c r="E50" s="36">
        <f t="shared" si="3"/>
        <v>32188</v>
      </c>
      <c r="P50" s="36">
        <f t="shared" si="5"/>
        <v>0</v>
      </c>
      <c r="Q50" s="36">
        <f t="shared" si="4"/>
        <v>0</v>
      </c>
      <c r="R50" s="36"/>
      <c r="S50" s="36"/>
      <c r="T50" s="36">
        <f t="shared" si="6"/>
        <v>12982</v>
      </c>
    </row>
    <row r="51" spans="5:20" x14ac:dyDescent="0.25">
      <c r="E51" s="36">
        <f t="shared" si="3"/>
        <v>32188</v>
      </c>
      <c r="P51" s="36">
        <f t="shared" si="5"/>
        <v>0</v>
      </c>
      <c r="Q51" s="36">
        <f t="shared" si="4"/>
        <v>0</v>
      </c>
      <c r="R51" s="36"/>
      <c r="S51" s="36"/>
      <c r="T51" s="36">
        <f t="shared" si="6"/>
        <v>12982</v>
      </c>
    </row>
    <row r="52" spans="5:20" x14ac:dyDescent="0.25">
      <c r="E52" s="36">
        <f t="shared" si="3"/>
        <v>32188</v>
      </c>
      <c r="P52" s="36">
        <f t="shared" si="5"/>
        <v>0</v>
      </c>
      <c r="Q52" s="36">
        <f t="shared" si="4"/>
        <v>0</v>
      </c>
      <c r="R52" s="36"/>
      <c r="S52" s="36"/>
      <c r="T52" s="36">
        <f t="shared" si="6"/>
        <v>12982</v>
      </c>
    </row>
    <row r="53" spans="5:20" x14ac:dyDescent="0.25">
      <c r="E53" s="36">
        <f t="shared" si="3"/>
        <v>32188</v>
      </c>
      <c r="P53" s="36">
        <f t="shared" si="5"/>
        <v>0</v>
      </c>
      <c r="Q53" s="36">
        <f t="shared" si="4"/>
        <v>0</v>
      </c>
      <c r="R53" s="36"/>
      <c r="S53" s="36"/>
      <c r="T53" s="36">
        <f t="shared" si="6"/>
        <v>12982</v>
      </c>
    </row>
    <row r="54" spans="5:20" x14ac:dyDescent="0.25">
      <c r="E54" s="36">
        <f t="shared" si="3"/>
        <v>32188</v>
      </c>
      <c r="P54" s="36">
        <f t="shared" si="5"/>
        <v>0</v>
      </c>
      <c r="Q54" s="36">
        <f t="shared" si="4"/>
        <v>0</v>
      </c>
      <c r="R54" s="36"/>
      <c r="S54" s="36"/>
      <c r="T54" s="36">
        <f t="shared" si="6"/>
        <v>12982</v>
      </c>
    </row>
    <row r="55" spans="5:20" x14ac:dyDescent="0.25">
      <c r="E55" s="36">
        <f t="shared" si="3"/>
        <v>32188</v>
      </c>
      <c r="P55" s="36">
        <f t="shared" si="5"/>
        <v>0</v>
      </c>
      <c r="Q55" s="36">
        <f t="shared" si="4"/>
        <v>0</v>
      </c>
      <c r="R55" s="36"/>
      <c r="S55" s="36"/>
      <c r="T55" s="36">
        <f t="shared" si="6"/>
        <v>12982</v>
      </c>
    </row>
    <row r="56" spans="5:20" x14ac:dyDescent="0.25">
      <c r="E56" s="36">
        <f t="shared" si="3"/>
        <v>32188</v>
      </c>
      <c r="P56" s="36">
        <f t="shared" si="5"/>
        <v>0</v>
      </c>
      <c r="Q56" s="36">
        <f t="shared" si="4"/>
        <v>0</v>
      </c>
      <c r="R56" s="36"/>
      <c r="S56" s="36"/>
      <c r="T56" s="36">
        <f t="shared" si="6"/>
        <v>12982</v>
      </c>
    </row>
    <row r="57" spans="5:20" x14ac:dyDescent="0.25">
      <c r="E57" s="36">
        <f t="shared" si="3"/>
        <v>32188</v>
      </c>
      <c r="P57" s="36">
        <f t="shared" si="5"/>
        <v>0</v>
      </c>
      <c r="Q57" s="36">
        <f t="shared" si="4"/>
        <v>0</v>
      </c>
      <c r="R57" s="36"/>
      <c r="S57" s="36"/>
      <c r="T57" s="36">
        <f t="shared" si="6"/>
        <v>12982</v>
      </c>
    </row>
    <row r="58" spans="5:20" x14ac:dyDescent="0.25">
      <c r="E58" s="36">
        <f t="shared" si="3"/>
        <v>32188</v>
      </c>
      <c r="P58" s="36">
        <f t="shared" si="5"/>
        <v>0</v>
      </c>
      <c r="Q58" s="36">
        <f t="shared" si="4"/>
        <v>0</v>
      </c>
      <c r="R58" s="36"/>
      <c r="S58" s="36"/>
      <c r="T58" s="36">
        <f t="shared" si="6"/>
        <v>12982</v>
      </c>
    </row>
    <row r="59" spans="5:20" x14ac:dyDescent="0.25">
      <c r="E59" s="36">
        <f t="shared" si="3"/>
        <v>32188</v>
      </c>
      <c r="P59" s="36">
        <f t="shared" si="5"/>
        <v>0</v>
      </c>
      <c r="Q59" s="36">
        <f t="shared" si="4"/>
        <v>0</v>
      </c>
      <c r="R59" s="36"/>
      <c r="S59" s="36"/>
      <c r="T59" s="36">
        <f t="shared" si="6"/>
        <v>12982</v>
      </c>
    </row>
    <row r="60" spans="5:20" x14ac:dyDescent="0.25">
      <c r="E60" s="36">
        <f t="shared" si="3"/>
        <v>32188</v>
      </c>
      <c r="P60" s="36">
        <f t="shared" si="5"/>
        <v>0</v>
      </c>
      <c r="Q60" s="36">
        <f t="shared" si="4"/>
        <v>0</v>
      </c>
      <c r="R60" s="36"/>
      <c r="S60" s="36"/>
      <c r="T60" s="36">
        <f t="shared" si="6"/>
        <v>12982</v>
      </c>
    </row>
    <row r="61" spans="5:20" x14ac:dyDescent="0.25">
      <c r="E61" s="36">
        <f t="shared" si="3"/>
        <v>32188</v>
      </c>
      <c r="P61" s="36">
        <f t="shared" si="5"/>
        <v>0</v>
      </c>
      <c r="Q61" s="36">
        <f t="shared" si="4"/>
        <v>0</v>
      </c>
      <c r="R61" s="36"/>
      <c r="S61" s="36"/>
      <c r="T61" s="36">
        <f t="shared" si="6"/>
        <v>12982</v>
      </c>
    </row>
    <row r="62" spans="5:20" x14ac:dyDescent="0.25">
      <c r="E62" s="36">
        <f t="shared" si="3"/>
        <v>32188</v>
      </c>
      <c r="P62" s="36">
        <f t="shared" si="5"/>
        <v>0</v>
      </c>
      <c r="Q62" s="36">
        <f t="shared" si="4"/>
        <v>0</v>
      </c>
      <c r="R62" s="36"/>
      <c r="S62" s="36"/>
      <c r="T62" s="36">
        <f t="shared" si="6"/>
        <v>12982</v>
      </c>
    </row>
    <row r="63" spans="5:20" x14ac:dyDescent="0.25">
      <c r="E63" s="36">
        <f t="shared" si="3"/>
        <v>32188</v>
      </c>
      <c r="P63" s="36">
        <f t="shared" si="5"/>
        <v>0</v>
      </c>
      <c r="Q63" s="36">
        <f t="shared" si="4"/>
        <v>0</v>
      </c>
      <c r="R63" s="36"/>
      <c r="S63" s="36"/>
      <c r="T63" s="36">
        <f t="shared" si="6"/>
        <v>12982</v>
      </c>
    </row>
    <row r="64" spans="5:20" x14ac:dyDescent="0.25">
      <c r="E64" s="36">
        <f t="shared" si="3"/>
        <v>32188</v>
      </c>
      <c r="P64" s="36">
        <f t="shared" si="5"/>
        <v>0</v>
      </c>
      <c r="Q64" s="36">
        <f t="shared" si="4"/>
        <v>0</v>
      </c>
      <c r="R64" s="36"/>
      <c r="S64" s="36"/>
      <c r="T64" s="36">
        <f t="shared" si="6"/>
        <v>12982</v>
      </c>
    </row>
    <row r="65" spans="5:20" x14ac:dyDescent="0.25">
      <c r="E65" s="36">
        <f t="shared" si="3"/>
        <v>32188</v>
      </c>
      <c r="P65" s="36">
        <f t="shared" si="5"/>
        <v>0</v>
      </c>
      <c r="Q65" s="36">
        <f t="shared" si="4"/>
        <v>0</v>
      </c>
      <c r="R65" s="36"/>
      <c r="S65" s="36"/>
      <c r="T65" s="36">
        <f t="shared" si="6"/>
        <v>12982</v>
      </c>
    </row>
    <row r="66" spans="5:20" x14ac:dyDescent="0.25">
      <c r="E66" s="36">
        <f t="shared" si="3"/>
        <v>32188</v>
      </c>
      <c r="P66" s="36">
        <f t="shared" si="5"/>
        <v>0</v>
      </c>
      <c r="Q66" s="36">
        <f t="shared" si="4"/>
        <v>0</v>
      </c>
      <c r="R66" s="36"/>
      <c r="S66" s="36"/>
      <c r="T66" s="36">
        <f t="shared" si="6"/>
        <v>12982</v>
      </c>
    </row>
    <row r="67" spans="5:20" x14ac:dyDescent="0.25">
      <c r="E67" s="36">
        <f t="shared" si="3"/>
        <v>32188</v>
      </c>
      <c r="P67" s="36">
        <f t="shared" si="5"/>
        <v>0</v>
      </c>
      <c r="Q67" s="36">
        <f t="shared" si="4"/>
        <v>0</v>
      </c>
      <c r="R67" s="36"/>
      <c r="S67" s="36"/>
      <c r="T67" s="36">
        <f t="shared" si="6"/>
        <v>12982</v>
      </c>
    </row>
    <row r="68" spans="5:20" x14ac:dyDescent="0.25">
      <c r="E68" s="36">
        <f t="shared" si="3"/>
        <v>32188</v>
      </c>
      <c r="P68" s="36">
        <f t="shared" si="5"/>
        <v>0</v>
      </c>
      <c r="Q68" s="36">
        <f t="shared" si="4"/>
        <v>0</v>
      </c>
      <c r="R68" s="36"/>
      <c r="S68" s="36"/>
      <c r="T68" s="36">
        <f t="shared" si="6"/>
        <v>12982</v>
      </c>
    </row>
    <row r="69" spans="5:20" x14ac:dyDescent="0.25">
      <c r="E69" s="36">
        <f t="shared" ref="E69:E132" si="7">E68+C69-D69</f>
        <v>32188</v>
      </c>
      <c r="P69" s="36">
        <f t="shared" si="5"/>
        <v>0</v>
      </c>
      <c r="Q69" s="36">
        <f t="shared" si="4"/>
        <v>0</v>
      </c>
      <c r="R69" s="36"/>
      <c r="S69" s="36"/>
      <c r="T69" s="36">
        <f t="shared" si="6"/>
        <v>12982</v>
      </c>
    </row>
    <row r="70" spans="5:20" x14ac:dyDescent="0.25">
      <c r="E70" s="36">
        <f t="shared" si="7"/>
        <v>32188</v>
      </c>
      <c r="P70" s="36">
        <f t="shared" si="5"/>
        <v>0</v>
      </c>
      <c r="Q70" s="36">
        <f t="shared" si="4"/>
        <v>0</v>
      </c>
      <c r="R70" s="36"/>
      <c r="S70" s="36"/>
      <c r="T70" s="36">
        <f t="shared" si="6"/>
        <v>12982</v>
      </c>
    </row>
    <row r="71" spans="5:20" x14ac:dyDescent="0.25">
      <c r="E71" s="36">
        <f t="shared" si="7"/>
        <v>32188</v>
      </c>
      <c r="P71" s="36">
        <f t="shared" si="5"/>
        <v>0</v>
      </c>
      <c r="Q71" s="36">
        <f t="shared" si="4"/>
        <v>0</v>
      </c>
      <c r="R71" s="36"/>
      <c r="S71" s="36"/>
      <c r="T71" s="36">
        <f t="shared" si="6"/>
        <v>12982</v>
      </c>
    </row>
    <row r="72" spans="5:20" x14ac:dyDescent="0.25">
      <c r="E72" s="36">
        <f t="shared" si="7"/>
        <v>32188</v>
      </c>
      <c r="P72" s="36">
        <f t="shared" si="5"/>
        <v>0</v>
      </c>
      <c r="Q72" s="36">
        <f t="shared" si="4"/>
        <v>0</v>
      </c>
      <c r="R72" s="36"/>
      <c r="S72" s="36"/>
      <c r="T72" s="36">
        <f t="shared" si="6"/>
        <v>12982</v>
      </c>
    </row>
    <row r="73" spans="5:20" x14ac:dyDescent="0.25">
      <c r="E73" s="36">
        <f t="shared" si="7"/>
        <v>32188</v>
      </c>
      <c r="P73" s="36">
        <f t="shared" si="5"/>
        <v>0</v>
      </c>
      <c r="Q73" s="36">
        <f t="shared" si="4"/>
        <v>0</v>
      </c>
      <c r="R73" s="36"/>
      <c r="S73" s="36"/>
      <c r="T73" s="36">
        <f t="shared" si="6"/>
        <v>12982</v>
      </c>
    </row>
    <row r="74" spans="5:20" x14ac:dyDescent="0.25">
      <c r="E74" s="36">
        <f t="shared" si="7"/>
        <v>32188</v>
      </c>
      <c r="P74" s="36">
        <f t="shared" si="5"/>
        <v>0</v>
      </c>
      <c r="Q74" s="36">
        <f t="shared" si="4"/>
        <v>0</v>
      </c>
      <c r="R74" s="36"/>
      <c r="S74" s="36"/>
      <c r="T74" s="36">
        <f t="shared" si="6"/>
        <v>12982</v>
      </c>
    </row>
    <row r="75" spans="5:20" x14ac:dyDescent="0.25">
      <c r="E75" s="36">
        <f t="shared" si="7"/>
        <v>32188</v>
      </c>
      <c r="P75" s="36">
        <f t="shared" si="5"/>
        <v>0</v>
      </c>
      <c r="Q75" s="36">
        <f t="shared" ref="Q75:Q138" si="8">P75*0.2</f>
        <v>0</v>
      </c>
      <c r="R75" s="36"/>
      <c r="S75" s="36"/>
      <c r="T75" s="36">
        <f t="shared" si="6"/>
        <v>12982</v>
      </c>
    </row>
    <row r="76" spans="5:20" x14ac:dyDescent="0.25">
      <c r="E76" s="36">
        <f t="shared" si="7"/>
        <v>32188</v>
      </c>
      <c r="P76" s="36">
        <f t="shared" ref="P76:P139" si="9">C76-O76</f>
        <v>0</v>
      </c>
      <c r="Q76" s="36">
        <f t="shared" si="8"/>
        <v>0</v>
      </c>
      <c r="R76" s="36"/>
      <c r="S76" s="36"/>
      <c r="T76" s="36">
        <f t="shared" ref="T76:T139" si="10">T75+Q76-S76</f>
        <v>12982</v>
      </c>
    </row>
    <row r="77" spans="5:20" x14ac:dyDescent="0.25">
      <c r="E77" s="36">
        <f t="shared" si="7"/>
        <v>32188</v>
      </c>
      <c r="P77" s="36">
        <f t="shared" si="9"/>
        <v>0</v>
      </c>
      <c r="Q77" s="36">
        <f t="shared" si="8"/>
        <v>0</v>
      </c>
      <c r="R77" s="36"/>
      <c r="S77" s="36"/>
      <c r="T77" s="36">
        <f t="shared" si="10"/>
        <v>12982</v>
      </c>
    </row>
    <row r="78" spans="5:20" x14ac:dyDescent="0.25">
      <c r="E78" s="36">
        <f t="shared" si="7"/>
        <v>32188</v>
      </c>
      <c r="P78" s="36">
        <f t="shared" si="9"/>
        <v>0</v>
      </c>
      <c r="Q78" s="36">
        <f t="shared" si="8"/>
        <v>0</v>
      </c>
      <c r="R78" s="36"/>
      <c r="S78" s="36"/>
      <c r="T78" s="36">
        <f t="shared" si="10"/>
        <v>12982</v>
      </c>
    </row>
    <row r="79" spans="5:20" x14ac:dyDescent="0.25">
      <c r="E79" s="36">
        <f t="shared" si="7"/>
        <v>32188</v>
      </c>
      <c r="P79" s="36">
        <f t="shared" si="9"/>
        <v>0</v>
      </c>
      <c r="Q79" s="36">
        <f t="shared" si="8"/>
        <v>0</v>
      </c>
      <c r="R79" s="36"/>
      <c r="S79" s="36"/>
      <c r="T79" s="36">
        <f t="shared" si="10"/>
        <v>12982</v>
      </c>
    </row>
    <row r="80" spans="5:20" x14ac:dyDescent="0.25">
      <c r="E80" s="36">
        <f t="shared" si="7"/>
        <v>32188</v>
      </c>
      <c r="P80" s="36">
        <f t="shared" si="9"/>
        <v>0</v>
      </c>
      <c r="Q80" s="36">
        <f t="shared" si="8"/>
        <v>0</v>
      </c>
      <c r="R80" s="36"/>
      <c r="S80" s="36"/>
      <c r="T80" s="36">
        <f t="shared" si="10"/>
        <v>12982</v>
      </c>
    </row>
    <row r="81" spans="5:20" x14ac:dyDescent="0.25">
      <c r="E81" s="36">
        <f t="shared" si="7"/>
        <v>32188</v>
      </c>
      <c r="P81" s="36">
        <f t="shared" si="9"/>
        <v>0</v>
      </c>
      <c r="Q81" s="36">
        <f t="shared" si="8"/>
        <v>0</v>
      </c>
      <c r="R81" s="36"/>
      <c r="S81" s="36"/>
      <c r="T81" s="36">
        <f t="shared" si="10"/>
        <v>12982</v>
      </c>
    </row>
    <row r="82" spans="5:20" x14ac:dyDescent="0.25">
      <c r="E82" s="36">
        <f t="shared" si="7"/>
        <v>32188</v>
      </c>
      <c r="P82" s="36">
        <f t="shared" si="9"/>
        <v>0</v>
      </c>
      <c r="Q82" s="36">
        <f t="shared" si="8"/>
        <v>0</v>
      </c>
      <c r="R82" s="36"/>
      <c r="S82" s="36"/>
      <c r="T82" s="36">
        <f t="shared" si="10"/>
        <v>12982</v>
      </c>
    </row>
    <row r="83" spans="5:20" x14ac:dyDescent="0.25">
      <c r="E83" s="36">
        <f t="shared" si="7"/>
        <v>32188</v>
      </c>
      <c r="P83" s="36">
        <f t="shared" si="9"/>
        <v>0</v>
      </c>
      <c r="Q83" s="36">
        <f t="shared" si="8"/>
        <v>0</v>
      </c>
      <c r="R83" s="36"/>
      <c r="S83" s="36"/>
      <c r="T83" s="36">
        <f t="shared" si="10"/>
        <v>12982</v>
      </c>
    </row>
    <row r="84" spans="5:20" x14ac:dyDescent="0.25">
      <c r="E84" s="36">
        <f t="shared" si="7"/>
        <v>32188</v>
      </c>
      <c r="P84" s="36">
        <f t="shared" si="9"/>
        <v>0</v>
      </c>
      <c r="Q84" s="36">
        <f t="shared" si="8"/>
        <v>0</v>
      </c>
      <c r="R84" s="36"/>
      <c r="S84" s="36"/>
      <c r="T84" s="36">
        <f t="shared" si="10"/>
        <v>12982</v>
      </c>
    </row>
    <row r="85" spans="5:20" x14ac:dyDescent="0.25">
      <c r="E85" s="36">
        <f t="shared" si="7"/>
        <v>32188</v>
      </c>
      <c r="P85" s="36">
        <f t="shared" si="9"/>
        <v>0</v>
      </c>
      <c r="Q85" s="36">
        <f t="shared" si="8"/>
        <v>0</v>
      </c>
      <c r="R85" s="36"/>
      <c r="S85" s="36"/>
      <c r="T85" s="36">
        <f t="shared" si="10"/>
        <v>12982</v>
      </c>
    </row>
    <row r="86" spans="5:20" x14ac:dyDescent="0.25">
      <c r="E86" s="36">
        <f t="shared" si="7"/>
        <v>32188</v>
      </c>
      <c r="P86" s="36">
        <f t="shared" si="9"/>
        <v>0</v>
      </c>
      <c r="Q86" s="36">
        <f t="shared" si="8"/>
        <v>0</v>
      </c>
      <c r="R86" s="36"/>
      <c r="S86" s="36"/>
      <c r="T86" s="36">
        <f t="shared" si="10"/>
        <v>12982</v>
      </c>
    </row>
    <row r="87" spans="5:20" x14ac:dyDescent="0.25">
      <c r="E87" s="36">
        <f t="shared" si="7"/>
        <v>32188</v>
      </c>
      <c r="P87" s="36">
        <f t="shared" si="9"/>
        <v>0</v>
      </c>
      <c r="Q87" s="36">
        <f t="shared" si="8"/>
        <v>0</v>
      </c>
      <c r="R87" s="36"/>
      <c r="S87" s="36"/>
      <c r="T87" s="36">
        <f t="shared" si="10"/>
        <v>12982</v>
      </c>
    </row>
    <row r="88" spans="5:20" x14ac:dyDescent="0.25">
      <c r="E88" s="36">
        <f t="shared" si="7"/>
        <v>32188</v>
      </c>
      <c r="P88" s="36">
        <f t="shared" si="9"/>
        <v>0</v>
      </c>
      <c r="Q88" s="36">
        <f t="shared" si="8"/>
        <v>0</v>
      </c>
      <c r="R88" s="36"/>
      <c r="S88" s="36"/>
      <c r="T88" s="36">
        <f t="shared" si="10"/>
        <v>12982</v>
      </c>
    </row>
    <row r="89" spans="5:20" x14ac:dyDescent="0.25">
      <c r="E89" s="36">
        <f t="shared" si="7"/>
        <v>32188</v>
      </c>
      <c r="P89" s="36">
        <f t="shared" si="9"/>
        <v>0</v>
      </c>
      <c r="Q89" s="36">
        <f t="shared" si="8"/>
        <v>0</v>
      </c>
      <c r="R89" s="36"/>
      <c r="S89" s="36"/>
      <c r="T89" s="36">
        <f t="shared" si="10"/>
        <v>12982</v>
      </c>
    </row>
    <row r="90" spans="5:20" x14ac:dyDescent="0.25">
      <c r="E90" s="36">
        <f t="shared" si="7"/>
        <v>32188</v>
      </c>
      <c r="P90" s="36">
        <f t="shared" si="9"/>
        <v>0</v>
      </c>
      <c r="Q90" s="36">
        <f t="shared" si="8"/>
        <v>0</v>
      </c>
      <c r="R90" s="36"/>
      <c r="S90" s="36"/>
      <c r="T90" s="36">
        <f t="shared" si="10"/>
        <v>12982</v>
      </c>
    </row>
    <row r="91" spans="5:20" x14ac:dyDescent="0.25">
      <c r="E91" s="36">
        <f t="shared" si="7"/>
        <v>32188</v>
      </c>
      <c r="P91" s="36">
        <f t="shared" si="9"/>
        <v>0</v>
      </c>
      <c r="Q91" s="36">
        <f t="shared" si="8"/>
        <v>0</v>
      </c>
      <c r="R91" s="36"/>
      <c r="S91" s="36"/>
      <c r="T91" s="36">
        <f t="shared" si="10"/>
        <v>12982</v>
      </c>
    </row>
    <row r="92" spans="5:20" x14ac:dyDescent="0.25">
      <c r="E92" s="36">
        <f t="shared" si="7"/>
        <v>32188</v>
      </c>
      <c r="P92" s="36">
        <f t="shared" si="9"/>
        <v>0</v>
      </c>
      <c r="Q92" s="36">
        <f t="shared" si="8"/>
        <v>0</v>
      </c>
      <c r="R92" s="36"/>
      <c r="S92" s="36"/>
      <c r="T92" s="36">
        <f t="shared" si="10"/>
        <v>12982</v>
      </c>
    </row>
    <row r="93" spans="5:20" x14ac:dyDescent="0.25">
      <c r="E93" s="36">
        <f t="shared" si="7"/>
        <v>32188</v>
      </c>
      <c r="P93" s="36">
        <f t="shared" si="9"/>
        <v>0</v>
      </c>
      <c r="Q93" s="36">
        <f t="shared" si="8"/>
        <v>0</v>
      </c>
      <c r="R93" s="36"/>
      <c r="S93" s="36"/>
      <c r="T93" s="36">
        <f t="shared" si="10"/>
        <v>12982</v>
      </c>
    </row>
    <row r="94" spans="5:20" x14ac:dyDescent="0.25">
      <c r="E94" s="36">
        <f t="shared" si="7"/>
        <v>32188</v>
      </c>
      <c r="P94" s="36">
        <f t="shared" si="9"/>
        <v>0</v>
      </c>
      <c r="Q94" s="36">
        <f t="shared" si="8"/>
        <v>0</v>
      </c>
      <c r="R94" s="36"/>
      <c r="S94" s="36"/>
      <c r="T94" s="36">
        <f t="shared" si="10"/>
        <v>12982</v>
      </c>
    </row>
    <row r="95" spans="5:20" x14ac:dyDescent="0.25">
      <c r="E95" s="36">
        <f t="shared" si="7"/>
        <v>32188</v>
      </c>
      <c r="P95" s="36">
        <f t="shared" si="9"/>
        <v>0</v>
      </c>
      <c r="Q95" s="36">
        <f t="shared" si="8"/>
        <v>0</v>
      </c>
      <c r="R95" s="36"/>
      <c r="S95" s="36"/>
      <c r="T95" s="36">
        <f t="shared" si="10"/>
        <v>12982</v>
      </c>
    </row>
    <row r="96" spans="5:20" x14ac:dyDescent="0.25">
      <c r="E96" s="36">
        <f t="shared" si="7"/>
        <v>32188</v>
      </c>
      <c r="P96" s="36">
        <f t="shared" si="9"/>
        <v>0</v>
      </c>
      <c r="Q96" s="36">
        <f t="shared" si="8"/>
        <v>0</v>
      </c>
      <c r="R96" s="36"/>
      <c r="S96" s="36"/>
      <c r="T96" s="36">
        <f t="shared" si="10"/>
        <v>12982</v>
      </c>
    </row>
    <row r="97" spans="5:20" x14ac:dyDescent="0.25">
      <c r="E97" s="36">
        <f t="shared" si="7"/>
        <v>32188</v>
      </c>
      <c r="P97" s="36">
        <f t="shared" si="9"/>
        <v>0</v>
      </c>
      <c r="Q97" s="36">
        <f t="shared" si="8"/>
        <v>0</v>
      </c>
      <c r="R97" s="36"/>
      <c r="S97" s="36"/>
      <c r="T97" s="36">
        <f t="shared" si="10"/>
        <v>12982</v>
      </c>
    </row>
    <row r="98" spans="5:20" x14ac:dyDescent="0.25">
      <c r="E98" s="36">
        <f t="shared" si="7"/>
        <v>32188</v>
      </c>
      <c r="P98" s="36">
        <f t="shared" si="9"/>
        <v>0</v>
      </c>
      <c r="Q98" s="36">
        <f t="shared" si="8"/>
        <v>0</v>
      </c>
      <c r="R98" s="36"/>
      <c r="S98" s="36"/>
      <c r="T98" s="36">
        <f t="shared" si="10"/>
        <v>12982</v>
      </c>
    </row>
    <row r="99" spans="5:20" x14ac:dyDescent="0.25">
      <c r="E99" s="36">
        <f t="shared" si="7"/>
        <v>32188</v>
      </c>
      <c r="P99" s="36">
        <f t="shared" si="9"/>
        <v>0</v>
      </c>
      <c r="Q99" s="36">
        <f t="shared" si="8"/>
        <v>0</v>
      </c>
      <c r="R99" s="36"/>
      <c r="S99" s="36"/>
      <c r="T99" s="36">
        <f t="shared" si="10"/>
        <v>12982</v>
      </c>
    </row>
    <row r="100" spans="5:20" x14ac:dyDescent="0.25">
      <c r="E100" s="36">
        <f t="shared" si="7"/>
        <v>32188</v>
      </c>
      <c r="P100" s="36">
        <f t="shared" si="9"/>
        <v>0</v>
      </c>
      <c r="Q100" s="36">
        <f t="shared" si="8"/>
        <v>0</v>
      </c>
      <c r="R100" s="36"/>
      <c r="S100" s="36"/>
      <c r="T100" s="36">
        <f t="shared" si="10"/>
        <v>12982</v>
      </c>
    </row>
    <row r="101" spans="5:20" x14ac:dyDescent="0.25">
      <c r="E101" s="36">
        <f t="shared" si="7"/>
        <v>32188</v>
      </c>
      <c r="P101" s="36">
        <f t="shared" si="9"/>
        <v>0</v>
      </c>
      <c r="Q101" s="36">
        <f t="shared" si="8"/>
        <v>0</v>
      </c>
      <c r="R101" s="36"/>
      <c r="S101" s="36"/>
      <c r="T101" s="36">
        <f t="shared" si="10"/>
        <v>12982</v>
      </c>
    </row>
    <row r="102" spans="5:20" x14ac:dyDescent="0.25">
      <c r="E102" s="36">
        <f t="shared" si="7"/>
        <v>32188</v>
      </c>
      <c r="P102" s="36">
        <f t="shared" si="9"/>
        <v>0</v>
      </c>
      <c r="Q102" s="36">
        <f t="shared" si="8"/>
        <v>0</v>
      </c>
      <c r="R102" s="36"/>
      <c r="S102" s="36"/>
      <c r="T102" s="36">
        <f t="shared" si="10"/>
        <v>12982</v>
      </c>
    </row>
    <row r="103" spans="5:20" x14ac:dyDescent="0.25">
      <c r="E103" s="36">
        <f t="shared" si="7"/>
        <v>32188</v>
      </c>
      <c r="P103" s="36">
        <f t="shared" si="9"/>
        <v>0</v>
      </c>
      <c r="Q103" s="36">
        <f t="shared" si="8"/>
        <v>0</v>
      </c>
      <c r="R103" s="36"/>
      <c r="S103" s="36"/>
      <c r="T103" s="36">
        <f t="shared" si="10"/>
        <v>12982</v>
      </c>
    </row>
    <row r="104" spans="5:20" x14ac:dyDescent="0.25">
      <c r="E104" s="36">
        <f t="shared" si="7"/>
        <v>32188</v>
      </c>
      <c r="P104" s="36">
        <f t="shared" si="9"/>
        <v>0</v>
      </c>
      <c r="Q104" s="36">
        <f t="shared" si="8"/>
        <v>0</v>
      </c>
      <c r="R104" s="36"/>
      <c r="S104" s="36"/>
      <c r="T104" s="36">
        <f t="shared" si="10"/>
        <v>12982</v>
      </c>
    </row>
    <row r="105" spans="5:20" x14ac:dyDescent="0.25">
      <c r="E105" s="36">
        <f t="shared" si="7"/>
        <v>32188</v>
      </c>
      <c r="P105" s="36">
        <f t="shared" si="9"/>
        <v>0</v>
      </c>
      <c r="Q105" s="36">
        <f t="shared" si="8"/>
        <v>0</v>
      </c>
      <c r="R105" s="36"/>
      <c r="S105" s="36"/>
      <c r="T105" s="36">
        <f t="shared" si="10"/>
        <v>12982</v>
      </c>
    </row>
    <row r="106" spans="5:20" x14ac:dyDescent="0.25">
      <c r="E106" s="36">
        <f t="shared" si="7"/>
        <v>32188</v>
      </c>
      <c r="P106" s="36">
        <f t="shared" si="9"/>
        <v>0</v>
      </c>
      <c r="Q106" s="36">
        <f t="shared" si="8"/>
        <v>0</v>
      </c>
      <c r="R106" s="36"/>
      <c r="S106" s="36"/>
      <c r="T106" s="36">
        <f t="shared" si="10"/>
        <v>12982</v>
      </c>
    </row>
    <row r="107" spans="5:20" x14ac:dyDescent="0.25">
      <c r="E107" s="36">
        <f t="shared" si="7"/>
        <v>32188</v>
      </c>
      <c r="P107" s="36">
        <f t="shared" si="9"/>
        <v>0</v>
      </c>
      <c r="Q107" s="36">
        <f t="shared" si="8"/>
        <v>0</v>
      </c>
      <c r="R107" s="36"/>
      <c r="S107" s="36"/>
      <c r="T107" s="36">
        <f t="shared" si="10"/>
        <v>12982</v>
      </c>
    </row>
    <row r="108" spans="5:20" x14ac:dyDescent="0.25">
      <c r="E108" s="36">
        <f t="shared" si="7"/>
        <v>32188</v>
      </c>
      <c r="P108" s="36">
        <f t="shared" si="9"/>
        <v>0</v>
      </c>
      <c r="Q108" s="36">
        <f t="shared" si="8"/>
        <v>0</v>
      </c>
      <c r="R108" s="36"/>
      <c r="S108" s="36"/>
      <c r="T108" s="36">
        <f t="shared" si="10"/>
        <v>12982</v>
      </c>
    </row>
    <row r="109" spans="5:20" x14ac:dyDescent="0.25">
      <c r="E109" s="36">
        <f t="shared" si="7"/>
        <v>32188</v>
      </c>
      <c r="P109" s="36">
        <f t="shared" si="9"/>
        <v>0</v>
      </c>
      <c r="Q109" s="36">
        <f t="shared" si="8"/>
        <v>0</v>
      </c>
      <c r="R109" s="36"/>
      <c r="S109" s="36"/>
      <c r="T109" s="36">
        <f t="shared" si="10"/>
        <v>12982</v>
      </c>
    </row>
    <row r="110" spans="5:20" x14ac:dyDescent="0.25">
      <c r="E110" s="36">
        <f t="shared" si="7"/>
        <v>32188</v>
      </c>
      <c r="P110" s="36">
        <f t="shared" si="9"/>
        <v>0</v>
      </c>
      <c r="Q110" s="36">
        <f t="shared" si="8"/>
        <v>0</v>
      </c>
      <c r="R110" s="36"/>
      <c r="S110" s="36"/>
      <c r="T110" s="36">
        <f t="shared" si="10"/>
        <v>12982</v>
      </c>
    </row>
    <row r="111" spans="5:20" x14ac:dyDescent="0.25">
      <c r="E111" s="36">
        <f t="shared" si="7"/>
        <v>32188</v>
      </c>
      <c r="P111" s="36">
        <f t="shared" si="9"/>
        <v>0</v>
      </c>
      <c r="Q111" s="36">
        <f t="shared" si="8"/>
        <v>0</v>
      </c>
      <c r="R111" s="36"/>
      <c r="S111" s="36"/>
      <c r="T111" s="36">
        <f t="shared" si="10"/>
        <v>12982</v>
      </c>
    </row>
    <row r="112" spans="5:20" x14ac:dyDescent="0.25">
      <c r="E112" s="36">
        <f t="shared" si="7"/>
        <v>32188</v>
      </c>
      <c r="P112" s="36">
        <f t="shared" si="9"/>
        <v>0</v>
      </c>
      <c r="Q112" s="36">
        <f t="shared" si="8"/>
        <v>0</v>
      </c>
      <c r="R112" s="36"/>
      <c r="S112" s="36"/>
      <c r="T112" s="36">
        <f t="shared" si="10"/>
        <v>12982</v>
      </c>
    </row>
    <row r="113" spans="5:20" x14ac:dyDescent="0.25">
      <c r="E113" s="36">
        <f t="shared" si="7"/>
        <v>32188</v>
      </c>
      <c r="P113" s="36">
        <f t="shared" si="9"/>
        <v>0</v>
      </c>
      <c r="Q113" s="36">
        <f t="shared" si="8"/>
        <v>0</v>
      </c>
      <c r="R113" s="36"/>
      <c r="S113" s="36"/>
      <c r="T113" s="36">
        <f t="shared" si="10"/>
        <v>12982</v>
      </c>
    </row>
    <row r="114" spans="5:20" x14ac:dyDescent="0.25">
      <c r="E114" s="36">
        <f t="shared" si="7"/>
        <v>32188</v>
      </c>
      <c r="P114" s="36">
        <f t="shared" si="9"/>
        <v>0</v>
      </c>
      <c r="Q114" s="36">
        <f t="shared" si="8"/>
        <v>0</v>
      </c>
      <c r="R114" s="36"/>
      <c r="S114" s="36"/>
      <c r="T114" s="36">
        <f t="shared" si="10"/>
        <v>12982</v>
      </c>
    </row>
    <row r="115" spans="5:20" x14ac:dyDescent="0.25">
      <c r="E115" s="36">
        <f t="shared" si="7"/>
        <v>32188</v>
      </c>
      <c r="P115" s="36">
        <f t="shared" si="9"/>
        <v>0</v>
      </c>
      <c r="Q115" s="36">
        <f t="shared" si="8"/>
        <v>0</v>
      </c>
      <c r="R115" s="36"/>
      <c r="S115" s="36"/>
      <c r="T115" s="36">
        <f t="shared" si="10"/>
        <v>12982</v>
      </c>
    </row>
    <row r="116" spans="5:20" x14ac:dyDescent="0.25">
      <c r="E116" s="36">
        <f t="shared" si="7"/>
        <v>32188</v>
      </c>
      <c r="P116" s="36">
        <f t="shared" si="9"/>
        <v>0</v>
      </c>
      <c r="Q116" s="36">
        <f t="shared" si="8"/>
        <v>0</v>
      </c>
      <c r="R116" s="36"/>
      <c r="S116" s="36"/>
      <c r="T116" s="36">
        <f t="shared" si="10"/>
        <v>12982</v>
      </c>
    </row>
    <row r="117" spans="5:20" x14ac:dyDescent="0.25">
      <c r="E117" s="36">
        <f t="shared" si="7"/>
        <v>32188</v>
      </c>
      <c r="P117" s="36">
        <f t="shared" si="9"/>
        <v>0</v>
      </c>
      <c r="Q117" s="36">
        <f t="shared" si="8"/>
        <v>0</v>
      </c>
      <c r="R117" s="36"/>
      <c r="S117" s="36"/>
      <c r="T117" s="36">
        <f t="shared" si="10"/>
        <v>12982</v>
      </c>
    </row>
    <row r="118" spans="5:20" x14ac:dyDescent="0.25">
      <c r="E118" s="36">
        <f t="shared" si="7"/>
        <v>32188</v>
      </c>
      <c r="P118" s="36">
        <f t="shared" si="9"/>
        <v>0</v>
      </c>
      <c r="Q118" s="36">
        <f t="shared" si="8"/>
        <v>0</v>
      </c>
      <c r="R118" s="36"/>
      <c r="S118" s="36"/>
      <c r="T118" s="36">
        <f t="shared" si="10"/>
        <v>12982</v>
      </c>
    </row>
    <row r="119" spans="5:20" x14ac:dyDescent="0.25">
      <c r="E119" s="36">
        <f t="shared" si="7"/>
        <v>32188</v>
      </c>
      <c r="P119" s="36">
        <f t="shared" si="9"/>
        <v>0</v>
      </c>
      <c r="Q119" s="36">
        <f t="shared" si="8"/>
        <v>0</v>
      </c>
      <c r="R119" s="36"/>
      <c r="S119" s="36"/>
      <c r="T119" s="36">
        <f t="shared" si="10"/>
        <v>12982</v>
      </c>
    </row>
    <row r="120" spans="5:20" x14ac:dyDescent="0.25">
      <c r="E120" s="36">
        <f t="shared" si="7"/>
        <v>32188</v>
      </c>
      <c r="P120" s="36">
        <f t="shared" si="9"/>
        <v>0</v>
      </c>
      <c r="Q120" s="36">
        <f t="shared" si="8"/>
        <v>0</v>
      </c>
      <c r="R120" s="36"/>
      <c r="S120" s="36"/>
      <c r="T120" s="36">
        <f t="shared" si="10"/>
        <v>12982</v>
      </c>
    </row>
    <row r="121" spans="5:20" x14ac:dyDescent="0.25">
      <c r="E121" s="36">
        <f t="shared" si="7"/>
        <v>32188</v>
      </c>
      <c r="P121" s="36">
        <f t="shared" si="9"/>
        <v>0</v>
      </c>
      <c r="Q121" s="36">
        <f t="shared" si="8"/>
        <v>0</v>
      </c>
      <c r="R121" s="36"/>
      <c r="S121" s="36"/>
      <c r="T121" s="36">
        <f t="shared" si="10"/>
        <v>12982</v>
      </c>
    </row>
    <row r="122" spans="5:20" x14ac:dyDescent="0.25">
      <c r="E122" s="36">
        <f t="shared" si="7"/>
        <v>32188</v>
      </c>
      <c r="P122" s="36">
        <f t="shared" si="9"/>
        <v>0</v>
      </c>
      <c r="Q122" s="36">
        <f t="shared" si="8"/>
        <v>0</v>
      </c>
      <c r="R122" s="36"/>
      <c r="S122" s="36"/>
      <c r="T122" s="36">
        <f t="shared" si="10"/>
        <v>12982</v>
      </c>
    </row>
    <row r="123" spans="5:20" x14ac:dyDescent="0.25">
      <c r="E123" s="36">
        <f t="shared" si="7"/>
        <v>32188</v>
      </c>
      <c r="P123" s="36">
        <f t="shared" si="9"/>
        <v>0</v>
      </c>
      <c r="Q123" s="36">
        <f t="shared" si="8"/>
        <v>0</v>
      </c>
      <c r="R123" s="36"/>
      <c r="S123" s="36"/>
      <c r="T123" s="36">
        <f t="shared" si="10"/>
        <v>12982</v>
      </c>
    </row>
    <row r="124" spans="5:20" x14ac:dyDescent="0.25">
      <c r="E124" s="36">
        <f t="shared" si="7"/>
        <v>32188</v>
      </c>
      <c r="P124" s="36">
        <f t="shared" si="9"/>
        <v>0</v>
      </c>
      <c r="Q124" s="36">
        <f t="shared" si="8"/>
        <v>0</v>
      </c>
      <c r="R124" s="36"/>
      <c r="S124" s="36"/>
      <c r="T124" s="36">
        <f t="shared" si="10"/>
        <v>12982</v>
      </c>
    </row>
    <row r="125" spans="5:20" x14ac:dyDescent="0.25">
      <c r="E125" s="36">
        <f t="shared" si="7"/>
        <v>32188</v>
      </c>
      <c r="P125" s="36">
        <f t="shared" si="9"/>
        <v>0</v>
      </c>
      <c r="Q125" s="36">
        <f t="shared" si="8"/>
        <v>0</v>
      </c>
      <c r="R125" s="36"/>
      <c r="S125" s="36"/>
      <c r="T125" s="36">
        <f t="shared" si="10"/>
        <v>12982</v>
      </c>
    </row>
    <row r="126" spans="5:20" x14ac:dyDescent="0.25">
      <c r="E126" s="36">
        <f t="shared" si="7"/>
        <v>32188</v>
      </c>
      <c r="P126" s="36">
        <f t="shared" si="9"/>
        <v>0</v>
      </c>
      <c r="Q126" s="36">
        <f t="shared" si="8"/>
        <v>0</v>
      </c>
      <c r="R126" s="36"/>
      <c r="S126" s="36"/>
      <c r="T126" s="36">
        <f t="shared" si="10"/>
        <v>12982</v>
      </c>
    </row>
    <row r="127" spans="5:20" x14ac:dyDescent="0.25">
      <c r="E127" s="36">
        <f t="shared" si="7"/>
        <v>32188</v>
      </c>
      <c r="P127" s="36">
        <f t="shared" si="9"/>
        <v>0</v>
      </c>
      <c r="Q127" s="36">
        <f t="shared" si="8"/>
        <v>0</v>
      </c>
      <c r="R127" s="36"/>
      <c r="S127" s="36"/>
      <c r="T127" s="36">
        <f t="shared" si="10"/>
        <v>12982</v>
      </c>
    </row>
    <row r="128" spans="5:20" x14ac:dyDescent="0.25">
      <c r="E128" s="36">
        <f t="shared" si="7"/>
        <v>32188</v>
      </c>
      <c r="P128" s="36">
        <f t="shared" si="9"/>
        <v>0</v>
      </c>
      <c r="Q128" s="36">
        <f t="shared" si="8"/>
        <v>0</v>
      </c>
      <c r="R128" s="36"/>
      <c r="S128" s="36"/>
      <c r="T128" s="36">
        <f t="shared" si="10"/>
        <v>12982</v>
      </c>
    </row>
    <row r="129" spans="5:20" x14ac:dyDescent="0.25">
      <c r="E129" s="36">
        <f t="shared" si="7"/>
        <v>32188</v>
      </c>
      <c r="P129" s="36">
        <f t="shared" si="9"/>
        <v>0</v>
      </c>
      <c r="Q129" s="36">
        <f t="shared" si="8"/>
        <v>0</v>
      </c>
      <c r="R129" s="36"/>
      <c r="S129" s="36"/>
      <c r="T129" s="36">
        <f t="shared" si="10"/>
        <v>12982</v>
      </c>
    </row>
    <row r="130" spans="5:20" x14ac:dyDescent="0.25">
      <c r="E130" s="36">
        <f t="shared" si="7"/>
        <v>32188</v>
      </c>
      <c r="P130" s="36">
        <f t="shared" si="9"/>
        <v>0</v>
      </c>
      <c r="Q130" s="36">
        <f t="shared" si="8"/>
        <v>0</v>
      </c>
      <c r="R130" s="36"/>
      <c r="S130" s="36"/>
      <c r="T130" s="36">
        <f t="shared" si="10"/>
        <v>12982</v>
      </c>
    </row>
    <row r="131" spans="5:20" x14ac:dyDescent="0.25">
      <c r="E131" s="36">
        <f t="shared" si="7"/>
        <v>32188</v>
      </c>
      <c r="P131" s="36">
        <f t="shared" si="9"/>
        <v>0</v>
      </c>
      <c r="Q131" s="36">
        <f t="shared" si="8"/>
        <v>0</v>
      </c>
      <c r="R131" s="36"/>
      <c r="S131" s="36"/>
      <c r="T131" s="36">
        <f t="shared" si="10"/>
        <v>12982</v>
      </c>
    </row>
    <row r="132" spans="5:20" x14ac:dyDescent="0.25">
      <c r="E132" s="36">
        <f t="shared" si="7"/>
        <v>32188</v>
      </c>
      <c r="P132" s="36">
        <f t="shared" si="9"/>
        <v>0</v>
      </c>
      <c r="Q132" s="36">
        <f t="shared" si="8"/>
        <v>0</v>
      </c>
      <c r="R132" s="36"/>
      <c r="S132" s="36"/>
      <c r="T132" s="36">
        <f t="shared" si="10"/>
        <v>12982</v>
      </c>
    </row>
    <row r="133" spans="5:20" x14ac:dyDescent="0.25">
      <c r="E133" s="36">
        <f t="shared" ref="E133:E196" si="11">E132+C133-D133</f>
        <v>32188</v>
      </c>
      <c r="P133" s="36">
        <f t="shared" si="9"/>
        <v>0</v>
      </c>
      <c r="Q133" s="36">
        <f t="shared" si="8"/>
        <v>0</v>
      </c>
      <c r="R133" s="36"/>
      <c r="S133" s="36"/>
      <c r="T133" s="36">
        <f t="shared" si="10"/>
        <v>12982</v>
      </c>
    </row>
    <row r="134" spans="5:20" x14ac:dyDescent="0.25">
      <c r="E134" s="36">
        <f t="shared" si="11"/>
        <v>32188</v>
      </c>
      <c r="P134" s="36">
        <f t="shared" si="9"/>
        <v>0</v>
      </c>
      <c r="Q134" s="36">
        <f t="shared" si="8"/>
        <v>0</v>
      </c>
      <c r="R134" s="36"/>
      <c r="S134" s="36"/>
      <c r="T134" s="36">
        <f t="shared" si="10"/>
        <v>12982</v>
      </c>
    </row>
    <row r="135" spans="5:20" x14ac:dyDescent="0.25">
      <c r="E135" s="36">
        <f t="shared" si="11"/>
        <v>32188</v>
      </c>
      <c r="P135" s="36">
        <f t="shared" si="9"/>
        <v>0</v>
      </c>
      <c r="Q135" s="36">
        <f t="shared" si="8"/>
        <v>0</v>
      </c>
      <c r="R135" s="36"/>
      <c r="S135" s="36"/>
      <c r="T135" s="36">
        <f t="shared" si="10"/>
        <v>12982</v>
      </c>
    </row>
    <row r="136" spans="5:20" x14ac:dyDescent="0.25">
      <c r="E136" s="36">
        <f t="shared" si="11"/>
        <v>32188</v>
      </c>
      <c r="P136" s="36">
        <f t="shared" si="9"/>
        <v>0</v>
      </c>
      <c r="Q136" s="36">
        <f t="shared" si="8"/>
        <v>0</v>
      </c>
      <c r="R136" s="36"/>
      <c r="S136" s="36"/>
      <c r="T136" s="36">
        <f t="shared" si="10"/>
        <v>12982</v>
      </c>
    </row>
    <row r="137" spans="5:20" x14ac:dyDescent="0.25">
      <c r="E137" s="36">
        <f t="shared" si="11"/>
        <v>32188</v>
      </c>
      <c r="P137" s="36">
        <f t="shared" si="9"/>
        <v>0</v>
      </c>
      <c r="Q137" s="36">
        <f t="shared" si="8"/>
        <v>0</v>
      </c>
      <c r="R137" s="36"/>
      <c r="S137" s="36"/>
      <c r="T137" s="36">
        <f t="shared" si="10"/>
        <v>12982</v>
      </c>
    </row>
    <row r="138" spans="5:20" x14ac:dyDescent="0.25">
      <c r="E138" s="36">
        <f t="shared" si="11"/>
        <v>32188</v>
      </c>
      <c r="P138" s="36">
        <f t="shared" si="9"/>
        <v>0</v>
      </c>
      <c r="Q138" s="36">
        <f t="shared" si="8"/>
        <v>0</v>
      </c>
      <c r="R138" s="36"/>
      <c r="S138" s="36"/>
      <c r="T138" s="36">
        <f t="shared" si="10"/>
        <v>12982</v>
      </c>
    </row>
    <row r="139" spans="5:20" x14ac:dyDescent="0.25">
      <c r="E139" s="36">
        <f t="shared" si="11"/>
        <v>32188</v>
      </c>
      <c r="P139" s="36">
        <f t="shared" si="9"/>
        <v>0</v>
      </c>
      <c r="Q139" s="36">
        <f t="shared" ref="Q139:Q202" si="12">P139*0.2</f>
        <v>0</v>
      </c>
      <c r="R139" s="36"/>
      <c r="S139" s="36"/>
      <c r="T139" s="36">
        <f t="shared" si="10"/>
        <v>12982</v>
      </c>
    </row>
    <row r="140" spans="5:20" x14ac:dyDescent="0.25">
      <c r="E140" s="36">
        <f t="shared" si="11"/>
        <v>32188</v>
      </c>
      <c r="P140" s="36">
        <f t="shared" ref="P140:P203" si="13">C140-O140</f>
        <v>0</v>
      </c>
      <c r="Q140" s="36">
        <f t="shared" si="12"/>
        <v>0</v>
      </c>
      <c r="R140" s="36"/>
      <c r="S140" s="36"/>
      <c r="T140" s="36">
        <f t="shared" ref="T140:T203" si="14">T139+Q140-S140</f>
        <v>12982</v>
      </c>
    </row>
    <row r="141" spans="5:20" x14ac:dyDescent="0.25">
      <c r="E141" s="36">
        <f t="shared" si="11"/>
        <v>32188</v>
      </c>
      <c r="P141" s="36">
        <f t="shared" si="13"/>
        <v>0</v>
      </c>
      <c r="Q141" s="36">
        <f t="shared" si="12"/>
        <v>0</v>
      </c>
      <c r="R141" s="36"/>
      <c r="S141" s="36"/>
      <c r="T141" s="36">
        <f t="shared" si="14"/>
        <v>12982</v>
      </c>
    </row>
    <row r="142" spans="5:20" x14ac:dyDescent="0.25">
      <c r="E142" s="36">
        <f t="shared" si="11"/>
        <v>32188</v>
      </c>
      <c r="P142" s="36">
        <f t="shared" si="13"/>
        <v>0</v>
      </c>
      <c r="Q142" s="36">
        <f t="shared" si="12"/>
        <v>0</v>
      </c>
      <c r="R142" s="36"/>
      <c r="S142" s="36"/>
      <c r="T142" s="36">
        <f t="shared" si="14"/>
        <v>12982</v>
      </c>
    </row>
    <row r="143" spans="5:20" x14ac:dyDescent="0.25">
      <c r="E143" s="36">
        <f t="shared" si="11"/>
        <v>32188</v>
      </c>
      <c r="P143" s="36">
        <f t="shared" si="13"/>
        <v>0</v>
      </c>
      <c r="Q143" s="36">
        <f t="shared" si="12"/>
        <v>0</v>
      </c>
      <c r="R143" s="36"/>
      <c r="S143" s="36"/>
      <c r="T143" s="36">
        <f t="shared" si="14"/>
        <v>12982</v>
      </c>
    </row>
    <row r="144" spans="5:20" x14ac:dyDescent="0.25">
      <c r="E144" s="36">
        <f t="shared" si="11"/>
        <v>32188</v>
      </c>
      <c r="P144" s="36">
        <f t="shared" si="13"/>
        <v>0</v>
      </c>
      <c r="Q144" s="36">
        <f t="shared" si="12"/>
        <v>0</v>
      </c>
      <c r="R144" s="36"/>
      <c r="S144" s="36"/>
      <c r="T144" s="36">
        <f t="shared" si="14"/>
        <v>12982</v>
      </c>
    </row>
    <row r="145" spans="5:20" x14ac:dyDescent="0.25">
      <c r="E145" s="36">
        <f t="shared" si="11"/>
        <v>32188</v>
      </c>
      <c r="P145" s="36">
        <f t="shared" si="13"/>
        <v>0</v>
      </c>
      <c r="Q145" s="36">
        <f t="shared" si="12"/>
        <v>0</v>
      </c>
      <c r="R145" s="36"/>
      <c r="S145" s="36"/>
      <c r="T145" s="36">
        <f t="shared" si="14"/>
        <v>12982</v>
      </c>
    </row>
    <row r="146" spans="5:20" x14ac:dyDescent="0.25">
      <c r="E146" s="36">
        <f t="shared" si="11"/>
        <v>32188</v>
      </c>
      <c r="P146" s="36">
        <f t="shared" si="13"/>
        <v>0</v>
      </c>
      <c r="Q146" s="36">
        <f t="shared" si="12"/>
        <v>0</v>
      </c>
      <c r="R146" s="36"/>
      <c r="S146" s="36"/>
      <c r="T146" s="36">
        <f t="shared" si="14"/>
        <v>12982</v>
      </c>
    </row>
    <row r="147" spans="5:20" x14ac:dyDescent="0.25">
      <c r="E147" s="36">
        <f t="shared" si="11"/>
        <v>32188</v>
      </c>
      <c r="P147" s="36">
        <f t="shared" si="13"/>
        <v>0</v>
      </c>
      <c r="Q147" s="36">
        <f t="shared" si="12"/>
        <v>0</v>
      </c>
      <c r="R147" s="36"/>
      <c r="S147" s="36"/>
      <c r="T147" s="36">
        <f t="shared" si="14"/>
        <v>12982</v>
      </c>
    </row>
    <row r="148" spans="5:20" x14ac:dyDescent="0.25">
      <c r="E148" s="36">
        <f t="shared" si="11"/>
        <v>32188</v>
      </c>
      <c r="P148" s="36">
        <f t="shared" si="13"/>
        <v>0</v>
      </c>
      <c r="Q148" s="36">
        <f t="shared" si="12"/>
        <v>0</v>
      </c>
      <c r="R148" s="36"/>
      <c r="S148" s="36"/>
      <c r="T148" s="36">
        <f t="shared" si="14"/>
        <v>12982</v>
      </c>
    </row>
    <row r="149" spans="5:20" x14ac:dyDescent="0.25">
      <c r="E149" s="36">
        <f t="shared" si="11"/>
        <v>32188</v>
      </c>
      <c r="P149" s="36">
        <f t="shared" si="13"/>
        <v>0</v>
      </c>
      <c r="Q149" s="36">
        <f t="shared" si="12"/>
        <v>0</v>
      </c>
      <c r="R149" s="36"/>
      <c r="S149" s="36"/>
      <c r="T149" s="36">
        <f t="shared" si="14"/>
        <v>12982</v>
      </c>
    </row>
    <row r="150" spans="5:20" x14ac:dyDescent="0.25">
      <c r="E150" s="36">
        <f t="shared" si="11"/>
        <v>32188</v>
      </c>
      <c r="P150" s="36">
        <f t="shared" si="13"/>
        <v>0</v>
      </c>
      <c r="Q150" s="36">
        <f t="shared" si="12"/>
        <v>0</v>
      </c>
      <c r="R150" s="36"/>
      <c r="S150" s="36"/>
      <c r="T150" s="36">
        <f t="shared" si="14"/>
        <v>12982</v>
      </c>
    </row>
    <row r="151" spans="5:20" x14ac:dyDescent="0.25">
      <c r="E151" s="36">
        <f t="shared" si="11"/>
        <v>32188</v>
      </c>
      <c r="P151" s="36">
        <f t="shared" si="13"/>
        <v>0</v>
      </c>
      <c r="Q151" s="36">
        <f t="shared" si="12"/>
        <v>0</v>
      </c>
      <c r="R151" s="36"/>
      <c r="S151" s="36"/>
      <c r="T151" s="36">
        <f t="shared" si="14"/>
        <v>12982</v>
      </c>
    </row>
    <row r="152" spans="5:20" x14ac:dyDescent="0.25">
      <c r="E152" s="36">
        <f t="shared" si="11"/>
        <v>32188</v>
      </c>
      <c r="P152" s="36">
        <f t="shared" si="13"/>
        <v>0</v>
      </c>
      <c r="Q152" s="36">
        <f t="shared" si="12"/>
        <v>0</v>
      </c>
      <c r="R152" s="36"/>
      <c r="S152" s="36"/>
      <c r="T152" s="36">
        <f t="shared" si="14"/>
        <v>12982</v>
      </c>
    </row>
    <row r="153" spans="5:20" x14ac:dyDescent="0.25">
      <c r="E153" s="36">
        <f t="shared" si="11"/>
        <v>32188</v>
      </c>
      <c r="P153" s="36">
        <f t="shared" si="13"/>
        <v>0</v>
      </c>
      <c r="Q153" s="36">
        <f t="shared" si="12"/>
        <v>0</v>
      </c>
      <c r="R153" s="36"/>
      <c r="S153" s="36"/>
      <c r="T153" s="36">
        <f t="shared" si="14"/>
        <v>12982</v>
      </c>
    </row>
    <row r="154" spans="5:20" x14ac:dyDescent="0.25">
      <c r="E154" s="36">
        <f t="shared" si="11"/>
        <v>32188</v>
      </c>
      <c r="P154" s="36">
        <f t="shared" si="13"/>
        <v>0</v>
      </c>
      <c r="Q154" s="36">
        <f t="shared" si="12"/>
        <v>0</v>
      </c>
      <c r="R154" s="36"/>
      <c r="S154" s="36"/>
      <c r="T154" s="36">
        <f t="shared" si="14"/>
        <v>12982</v>
      </c>
    </row>
    <row r="155" spans="5:20" x14ac:dyDescent="0.25">
      <c r="E155" s="36">
        <f t="shared" si="11"/>
        <v>32188</v>
      </c>
      <c r="P155" s="36">
        <f t="shared" si="13"/>
        <v>0</v>
      </c>
      <c r="Q155" s="36">
        <f t="shared" si="12"/>
        <v>0</v>
      </c>
      <c r="R155" s="36"/>
      <c r="S155" s="36"/>
      <c r="T155" s="36">
        <f t="shared" si="14"/>
        <v>12982</v>
      </c>
    </row>
    <row r="156" spans="5:20" x14ac:dyDescent="0.25">
      <c r="E156" s="36">
        <f t="shared" si="11"/>
        <v>32188</v>
      </c>
      <c r="P156" s="36">
        <f t="shared" si="13"/>
        <v>0</v>
      </c>
      <c r="Q156" s="36">
        <f t="shared" si="12"/>
        <v>0</v>
      </c>
      <c r="R156" s="36"/>
      <c r="S156" s="36"/>
      <c r="T156" s="36">
        <f t="shared" si="14"/>
        <v>12982</v>
      </c>
    </row>
    <row r="157" spans="5:20" x14ac:dyDescent="0.25">
      <c r="E157" s="36">
        <f t="shared" si="11"/>
        <v>32188</v>
      </c>
      <c r="P157" s="36">
        <f t="shared" si="13"/>
        <v>0</v>
      </c>
      <c r="Q157" s="36">
        <f t="shared" si="12"/>
        <v>0</v>
      </c>
      <c r="R157" s="36"/>
      <c r="S157" s="36"/>
      <c r="T157" s="36">
        <f t="shared" si="14"/>
        <v>12982</v>
      </c>
    </row>
    <row r="158" spans="5:20" x14ac:dyDescent="0.25">
      <c r="E158" s="36">
        <f t="shared" si="11"/>
        <v>32188</v>
      </c>
      <c r="P158" s="36">
        <f t="shared" si="13"/>
        <v>0</v>
      </c>
      <c r="Q158" s="36">
        <f t="shared" si="12"/>
        <v>0</v>
      </c>
      <c r="R158" s="36"/>
      <c r="S158" s="36"/>
      <c r="T158" s="36">
        <f t="shared" si="14"/>
        <v>12982</v>
      </c>
    </row>
    <row r="159" spans="5:20" x14ac:dyDescent="0.25">
      <c r="E159" s="36">
        <f t="shared" si="11"/>
        <v>32188</v>
      </c>
      <c r="P159" s="36">
        <f t="shared" si="13"/>
        <v>0</v>
      </c>
      <c r="Q159" s="36">
        <f t="shared" si="12"/>
        <v>0</v>
      </c>
      <c r="R159" s="36"/>
      <c r="S159" s="36"/>
      <c r="T159" s="36">
        <f t="shared" si="14"/>
        <v>12982</v>
      </c>
    </row>
    <row r="160" spans="5:20" x14ac:dyDescent="0.25">
      <c r="E160" s="36">
        <f t="shared" si="11"/>
        <v>32188</v>
      </c>
      <c r="P160" s="36">
        <f t="shared" si="13"/>
        <v>0</v>
      </c>
      <c r="Q160" s="36">
        <f t="shared" si="12"/>
        <v>0</v>
      </c>
      <c r="R160" s="36"/>
      <c r="S160" s="36"/>
      <c r="T160" s="36">
        <f t="shared" si="14"/>
        <v>12982</v>
      </c>
    </row>
    <row r="161" spans="5:20" x14ac:dyDescent="0.25">
      <c r="E161" s="36">
        <f t="shared" si="11"/>
        <v>32188</v>
      </c>
      <c r="P161" s="36">
        <f t="shared" si="13"/>
        <v>0</v>
      </c>
      <c r="Q161" s="36">
        <f t="shared" si="12"/>
        <v>0</v>
      </c>
      <c r="R161" s="36"/>
      <c r="S161" s="36"/>
      <c r="T161" s="36">
        <f t="shared" si="14"/>
        <v>12982</v>
      </c>
    </row>
    <row r="162" spans="5:20" x14ac:dyDescent="0.25">
      <c r="E162" s="36">
        <f t="shared" si="11"/>
        <v>32188</v>
      </c>
      <c r="P162" s="36">
        <f t="shared" si="13"/>
        <v>0</v>
      </c>
      <c r="Q162" s="36">
        <f t="shared" si="12"/>
        <v>0</v>
      </c>
      <c r="R162" s="36"/>
      <c r="S162" s="36"/>
      <c r="T162" s="36">
        <f t="shared" si="14"/>
        <v>12982</v>
      </c>
    </row>
    <row r="163" spans="5:20" x14ac:dyDescent="0.25">
      <c r="E163" s="36">
        <f t="shared" si="11"/>
        <v>32188</v>
      </c>
      <c r="P163" s="36">
        <f t="shared" si="13"/>
        <v>0</v>
      </c>
      <c r="Q163" s="36">
        <f t="shared" si="12"/>
        <v>0</v>
      </c>
      <c r="R163" s="36"/>
      <c r="S163" s="36"/>
      <c r="T163" s="36">
        <f t="shared" si="14"/>
        <v>12982</v>
      </c>
    </row>
    <row r="164" spans="5:20" x14ac:dyDescent="0.25">
      <c r="E164" s="36">
        <f t="shared" si="11"/>
        <v>32188</v>
      </c>
      <c r="P164" s="36">
        <f t="shared" si="13"/>
        <v>0</v>
      </c>
      <c r="Q164" s="36">
        <f t="shared" si="12"/>
        <v>0</v>
      </c>
      <c r="R164" s="36"/>
      <c r="S164" s="36"/>
      <c r="T164" s="36">
        <f t="shared" si="14"/>
        <v>12982</v>
      </c>
    </row>
    <row r="165" spans="5:20" x14ac:dyDescent="0.25">
      <c r="E165" s="36">
        <f t="shared" si="11"/>
        <v>32188</v>
      </c>
      <c r="P165" s="36">
        <f t="shared" si="13"/>
        <v>0</v>
      </c>
      <c r="Q165" s="36">
        <f t="shared" si="12"/>
        <v>0</v>
      </c>
      <c r="R165" s="36"/>
      <c r="S165" s="36"/>
      <c r="T165" s="36">
        <f t="shared" si="14"/>
        <v>12982</v>
      </c>
    </row>
    <row r="166" spans="5:20" x14ac:dyDescent="0.25">
      <c r="E166" s="36">
        <f t="shared" si="11"/>
        <v>32188</v>
      </c>
      <c r="P166" s="36">
        <f t="shared" si="13"/>
        <v>0</v>
      </c>
      <c r="Q166" s="36">
        <f t="shared" si="12"/>
        <v>0</v>
      </c>
      <c r="R166" s="36"/>
      <c r="S166" s="36"/>
      <c r="T166" s="36">
        <f t="shared" si="14"/>
        <v>12982</v>
      </c>
    </row>
    <row r="167" spans="5:20" x14ac:dyDescent="0.25">
      <c r="E167" s="36">
        <f t="shared" si="11"/>
        <v>32188</v>
      </c>
      <c r="P167" s="36">
        <f t="shared" si="13"/>
        <v>0</v>
      </c>
      <c r="Q167" s="36">
        <f t="shared" si="12"/>
        <v>0</v>
      </c>
      <c r="R167" s="36"/>
      <c r="S167" s="36"/>
      <c r="T167" s="36">
        <f t="shared" si="14"/>
        <v>12982</v>
      </c>
    </row>
    <row r="168" spans="5:20" x14ac:dyDescent="0.25">
      <c r="E168" s="36">
        <f t="shared" si="11"/>
        <v>32188</v>
      </c>
      <c r="P168" s="36">
        <f t="shared" si="13"/>
        <v>0</v>
      </c>
      <c r="Q168" s="36">
        <f t="shared" si="12"/>
        <v>0</v>
      </c>
      <c r="R168" s="36"/>
      <c r="S168" s="36"/>
      <c r="T168" s="36">
        <f t="shared" si="14"/>
        <v>12982</v>
      </c>
    </row>
    <row r="169" spans="5:20" x14ac:dyDescent="0.25">
      <c r="E169" s="36">
        <f t="shared" si="11"/>
        <v>32188</v>
      </c>
      <c r="P169" s="36">
        <f t="shared" si="13"/>
        <v>0</v>
      </c>
      <c r="Q169" s="36">
        <f t="shared" si="12"/>
        <v>0</v>
      </c>
      <c r="R169" s="36"/>
      <c r="S169" s="36"/>
      <c r="T169" s="36">
        <f t="shared" si="14"/>
        <v>12982</v>
      </c>
    </row>
    <row r="170" spans="5:20" x14ac:dyDescent="0.25">
      <c r="E170" s="36">
        <f t="shared" si="11"/>
        <v>32188</v>
      </c>
      <c r="P170" s="36">
        <f t="shared" si="13"/>
        <v>0</v>
      </c>
      <c r="Q170" s="36">
        <f t="shared" si="12"/>
        <v>0</v>
      </c>
      <c r="R170" s="36"/>
      <c r="S170" s="36"/>
      <c r="T170" s="36">
        <f t="shared" si="14"/>
        <v>12982</v>
      </c>
    </row>
    <row r="171" spans="5:20" x14ac:dyDescent="0.25">
      <c r="E171" s="36">
        <f t="shared" si="11"/>
        <v>32188</v>
      </c>
      <c r="P171" s="36">
        <f t="shared" si="13"/>
        <v>0</v>
      </c>
      <c r="Q171" s="36">
        <f t="shared" si="12"/>
        <v>0</v>
      </c>
      <c r="R171" s="36"/>
      <c r="S171" s="36"/>
      <c r="T171" s="36">
        <f t="shared" si="14"/>
        <v>12982</v>
      </c>
    </row>
    <row r="172" spans="5:20" x14ac:dyDescent="0.25">
      <c r="E172" s="36">
        <f t="shared" si="11"/>
        <v>32188</v>
      </c>
      <c r="P172" s="36">
        <f t="shared" si="13"/>
        <v>0</v>
      </c>
      <c r="Q172" s="36">
        <f t="shared" si="12"/>
        <v>0</v>
      </c>
      <c r="R172" s="36"/>
      <c r="S172" s="36"/>
      <c r="T172" s="36">
        <f t="shared" si="14"/>
        <v>12982</v>
      </c>
    </row>
    <row r="173" spans="5:20" x14ac:dyDescent="0.25">
      <c r="E173" s="36">
        <f t="shared" si="11"/>
        <v>32188</v>
      </c>
      <c r="P173" s="36">
        <f t="shared" si="13"/>
        <v>0</v>
      </c>
      <c r="Q173" s="36">
        <f t="shared" si="12"/>
        <v>0</v>
      </c>
      <c r="R173" s="36"/>
      <c r="S173" s="36"/>
      <c r="T173" s="36">
        <f t="shared" si="14"/>
        <v>12982</v>
      </c>
    </row>
    <row r="174" spans="5:20" x14ac:dyDescent="0.25">
      <c r="E174" s="36">
        <f t="shared" si="11"/>
        <v>32188</v>
      </c>
      <c r="P174" s="36">
        <f t="shared" si="13"/>
        <v>0</v>
      </c>
      <c r="Q174" s="36">
        <f t="shared" si="12"/>
        <v>0</v>
      </c>
      <c r="R174" s="36"/>
      <c r="S174" s="36"/>
      <c r="T174" s="36">
        <f t="shared" si="14"/>
        <v>12982</v>
      </c>
    </row>
    <row r="175" spans="5:20" x14ac:dyDescent="0.25">
      <c r="E175" s="36">
        <f t="shared" si="11"/>
        <v>32188</v>
      </c>
      <c r="P175" s="36">
        <f t="shared" si="13"/>
        <v>0</v>
      </c>
      <c r="Q175" s="36">
        <f t="shared" si="12"/>
        <v>0</v>
      </c>
      <c r="R175" s="36"/>
      <c r="S175" s="36"/>
      <c r="T175" s="36">
        <f t="shared" si="14"/>
        <v>12982</v>
      </c>
    </row>
    <row r="176" spans="5:20" x14ac:dyDescent="0.25">
      <c r="E176" s="36">
        <f t="shared" si="11"/>
        <v>32188</v>
      </c>
      <c r="P176" s="36">
        <f t="shared" si="13"/>
        <v>0</v>
      </c>
      <c r="Q176" s="36">
        <f t="shared" si="12"/>
        <v>0</v>
      </c>
      <c r="R176" s="36"/>
      <c r="S176" s="36"/>
      <c r="T176" s="36">
        <f t="shared" si="14"/>
        <v>12982</v>
      </c>
    </row>
    <row r="177" spans="5:20" x14ac:dyDescent="0.25">
      <c r="E177" s="36">
        <f t="shared" si="11"/>
        <v>32188</v>
      </c>
      <c r="P177" s="36">
        <f t="shared" si="13"/>
        <v>0</v>
      </c>
      <c r="Q177" s="36">
        <f t="shared" si="12"/>
        <v>0</v>
      </c>
      <c r="R177" s="36"/>
      <c r="S177" s="36"/>
      <c r="T177" s="36">
        <f t="shared" si="14"/>
        <v>12982</v>
      </c>
    </row>
    <row r="178" spans="5:20" x14ac:dyDescent="0.25">
      <c r="E178" s="36">
        <f t="shared" si="11"/>
        <v>32188</v>
      </c>
      <c r="P178" s="36">
        <f t="shared" si="13"/>
        <v>0</v>
      </c>
      <c r="Q178" s="36">
        <f t="shared" si="12"/>
        <v>0</v>
      </c>
      <c r="R178" s="36"/>
      <c r="S178" s="36"/>
      <c r="T178" s="36">
        <f t="shared" si="14"/>
        <v>12982</v>
      </c>
    </row>
    <row r="179" spans="5:20" x14ac:dyDescent="0.25">
      <c r="E179" s="36">
        <f t="shared" si="11"/>
        <v>32188</v>
      </c>
      <c r="P179" s="36">
        <f t="shared" si="13"/>
        <v>0</v>
      </c>
      <c r="Q179" s="36">
        <f t="shared" si="12"/>
        <v>0</v>
      </c>
      <c r="R179" s="36"/>
      <c r="S179" s="36"/>
      <c r="T179" s="36">
        <f t="shared" si="14"/>
        <v>12982</v>
      </c>
    </row>
    <row r="180" spans="5:20" x14ac:dyDescent="0.25">
      <c r="E180" s="36">
        <f t="shared" si="11"/>
        <v>32188</v>
      </c>
      <c r="P180" s="36">
        <f t="shared" si="13"/>
        <v>0</v>
      </c>
      <c r="Q180" s="36">
        <f t="shared" si="12"/>
        <v>0</v>
      </c>
      <c r="R180" s="36"/>
      <c r="S180" s="36"/>
      <c r="T180" s="36">
        <f t="shared" si="14"/>
        <v>12982</v>
      </c>
    </row>
    <row r="181" spans="5:20" x14ac:dyDescent="0.25">
      <c r="E181" s="36">
        <f t="shared" si="11"/>
        <v>32188</v>
      </c>
      <c r="P181" s="36">
        <f t="shared" si="13"/>
        <v>0</v>
      </c>
      <c r="Q181" s="36">
        <f t="shared" si="12"/>
        <v>0</v>
      </c>
      <c r="R181" s="36"/>
      <c r="S181" s="36"/>
      <c r="T181" s="36">
        <f t="shared" si="14"/>
        <v>12982</v>
      </c>
    </row>
    <row r="182" spans="5:20" x14ac:dyDescent="0.25">
      <c r="E182" s="36">
        <f t="shared" si="11"/>
        <v>32188</v>
      </c>
      <c r="P182" s="36">
        <f t="shared" si="13"/>
        <v>0</v>
      </c>
      <c r="Q182" s="36">
        <f t="shared" si="12"/>
        <v>0</v>
      </c>
      <c r="R182" s="36"/>
      <c r="S182" s="36"/>
      <c r="T182" s="36">
        <f t="shared" si="14"/>
        <v>12982</v>
      </c>
    </row>
    <row r="183" spans="5:20" x14ac:dyDescent="0.25">
      <c r="E183" s="36">
        <f t="shared" si="11"/>
        <v>32188</v>
      </c>
      <c r="P183" s="36">
        <f t="shared" si="13"/>
        <v>0</v>
      </c>
      <c r="Q183" s="36">
        <f t="shared" si="12"/>
        <v>0</v>
      </c>
      <c r="R183" s="36"/>
      <c r="S183" s="36"/>
      <c r="T183" s="36">
        <f t="shared" si="14"/>
        <v>12982</v>
      </c>
    </row>
    <row r="184" spans="5:20" x14ac:dyDescent="0.25">
      <c r="E184" s="36">
        <f t="shared" si="11"/>
        <v>32188</v>
      </c>
      <c r="P184" s="36">
        <f t="shared" si="13"/>
        <v>0</v>
      </c>
      <c r="Q184" s="36">
        <f t="shared" si="12"/>
        <v>0</v>
      </c>
      <c r="R184" s="36"/>
      <c r="S184" s="36"/>
      <c r="T184" s="36">
        <f t="shared" si="14"/>
        <v>12982</v>
      </c>
    </row>
    <row r="185" spans="5:20" x14ac:dyDescent="0.25">
      <c r="E185" s="36">
        <f t="shared" si="11"/>
        <v>32188</v>
      </c>
      <c r="P185" s="36">
        <f t="shared" si="13"/>
        <v>0</v>
      </c>
      <c r="Q185" s="36">
        <f t="shared" si="12"/>
        <v>0</v>
      </c>
      <c r="R185" s="36"/>
      <c r="S185" s="36"/>
      <c r="T185" s="36">
        <f t="shared" si="14"/>
        <v>12982</v>
      </c>
    </row>
    <row r="186" spans="5:20" x14ac:dyDescent="0.25">
      <c r="E186" s="36">
        <f t="shared" si="11"/>
        <v>32188</v>
      </c>
      <c r="P186" s="36">
        <f t="shared" si="13"/>
        <v>0</v>
      </c>
      <c r="Q186" s="36">
        <f t="shared" si="12"/>
        <v>0</v>
      </c>
      <c r="R186" s="36"/>
      <c r="S186" s="36"/>
      <c r="T186" s="36">
        <f t="shared" si="14"/>
        <v>12982</v>
      </c>
    </row>
    <row r="187" spans="5:20" x14ac:dyDescent="0.25">
      <c r="E187" s="36">
        <f t="shared" si="11"/>
        <v>32188</v>
      </c>
      <c r="P187" s="36">
        <f t="shared" si="13"/>
        <v>0</v>
      </c>
      <c r="Q187" s="36">
        <f t="shared" si="12"/>
        <v>0</v>
      </c>
      <c r="R187" s="36"/>
      <c r="S187" s="36"/>
      <c r="T187" s="36">
        <f t="shared" si="14"/>
        <v>12982</v>
      </c>
    </row>
    <row r="188" spans="5:20" x14ac:dyDescent="0.25">
      <c r="E188" s="36">
        <f t="shared" si="11"/>
        <v>32188</v>
      </c>
      <c r="P188" s="36">
        <f t="shared" si="13"/>
        <v>0</v>
      </c>
      <c r="Q188" s="36">
        <f t="shared" si="12"/>
        <v>0</v>
      </c>
      <c r="R188" s="36"/>
      <c r="S188" s="36"/>
      <c r="T188" s="36">
        <f t="shared" si="14"/>
        <v>12982</v>
      </c>
    </row>
    <row r="189" spans="5:20" x14ac:dyDescent="0.25">
      <c r="E189" s="36">
        <f t="shared" si="11"/>
        <v>32188</v>
      </c>
      <c r="P189" s="36">
        <f t="shared" si="13"/>
        <v>0</v>
      </c>
      <c r="Q189" s="36">
        <f t="shared" si="12"/>
        <v>0</v>
      </c>
      <c r="R189" s="36"/>
      <c r="S189" s="36"/>
      <c r="T189" s="36">
        <f t="shared" si="14"/>
        <v>12982</v>
      </c>
    </row>
    <row r="190" spans="5:20" x14ac:dyDescent="0.25">
      <c r="E190" s="36">
        <f t="shared" si="11"/>
        <v>32188</v>
      </c>
      <c r="P190" s="36">
        <f t="shared" si="13"/>
        <v>0</v>
      </c>
      <c r="Q190" s="36">
        <f t="shared" si="12"/>
        <v>0</v>
      </c>
      <c r="R190" s="36"/>
      <c r="S190" s="36"/>
      <c r="T190" s="36">
        <f t="shared" si="14"/>
        <v>12982</v>
      </c>
    </row>
    <row r="191" spans="5:20" x14ac:dyDescent="0.25">
      <c r="E191" s="36">
        <f t="shared" si="11"/>
        <v>32188</v>
      </c>
      <c r="P191" s="36">
        <f t="shared" si="13"/>
        <v>0</v>
      </c>
      <c r="Q191" s="36">
        <f t="shared" si="12"/>
        <v>0</v>
      </c>
      <c r="R191" s="36"/>
      <c r="S191" s="36"/>
      <c r="T191" s="36">
        <f t="shared" si="14"/>
        <v>12982</v>
      </c>
    </row>
    <row r="192" spans="5:20" x14ac:dyDescent="0.25">
      <c r="E192" s="36">
        <f t="shared" si="11"/>
        <v>32188</v>
      </c>
      <c r="P192" s="36">
        <f t="shared" si="13"/>
        <v>0</v>
      </c>
      <c r="Q192" s="36">
        <f t="shared" si="12"/>
        <v>0</v>
      </c>
      <c r="R192" s="36"/>
      <c r="S192" s="36"/>
      <c r="T192" s="36">
        <f t="shared" si="14"/>
        <v>12982</v>
      </c>
    </row>
    <row r="193" spans="5:20" x14ac:dyDescent="0.25">
      <c r="E193" s="36">
        <f t="shared" si="11"/>
        <v>32188</v>
      </c>
      <c r="P193" s="36">
        <f t="shared" si="13"/>
        <v>0</v>
      </c>
      <c r="Q193" s="36">
        <f t="shared" si="12"/>
        <v>0</v>
      </c>
      <c r="R193" s="36"/>
      <c r="S193" s="36"/>
      <c r="T193" s="36">
        <f t="shared" si="14"/>
        <v>12982</v>
      </c>
    </row>
    <row r="194" spans="5:20" x14ac:dyDescent="0.25">
      <c r="E194" s="36">
        <f t="shared" si="11"/>
        <v>32188</v>
      </c>
      <c r="P194" s="36">
        <f t="shared" si="13"/>
        <v>0</v>
      </c>
      <c r="Q194" s="36">
        <f t="shared" si="12"/>
        <v>0</v>
      </c>
      <c r="R194" s="36"/>
      <c r="S194" s="36"/>
      <c r="T194" s="36">
        <f t="shared" si="14"/>
        <v>12982</v>
      </c>
    </row>
    <row r="195" spans="5:20" x14ac:dyDescent="0.25">
      <c r="E195" s="36">
        <f t="shared" si="11"/>
        <v>32188</v>
      </c>
      <c r="P195" s="36">
        <f t="shared" si="13"/>
        <v>0</v>
      </c>
      <c r="Q195" s="36">
        <f t="shared" si="12"/>
        <v>0</v>
      </c>
      <c r="R195" s="36"/>
      <c r="S195" s="36"/>
      <c r="T195" s="36">
        <f t="shared" si="14"/>
        <v>12982</v>
      </c>
    </row>
    <row r="196" spans="5:20" x14ac:dyDescent="0.25">
      <c r="E196" s="36">
        <f t="shared" si="11"/>
        <v>32188</v>
      </c>
      <c r="P196" s="36">
        <f t="shared" si="13"/>
        <v>0</v>
      </c>
      <c r="Q196" s="36">
        <f t="shared" si="12"/>
        <v>0</v>
      </c>
      <c r="R196" s="36"/>
      <c r="S196" s="36"/>
      <c r="T196" s="36">
        <f t="shared" si="14"/>
        <v>12982</v>
      </c>
    </row>
    <row r="197" spans="5:20" x14ac:dyDescent="0.25">
      <c r="E197" s="36">
        <f t="shared" ref="E197:E260" si="15">E196+C197-D197</f>
        <v>32188</v>
      </c>
      <c r="P197" s="36">
        <f t="shared" si="13"/>
        <v>0</v>
      </c>
      <c r="Q197" s="36">
        <f t="shared" si="12"/>
        <v>0</v>
      </c>
      <c r="R197" s="36"/>
      <c r="S197" s="36"/>
      <c r="T197" s="36">
        <f t="shared" si="14"/>
        <v>12982</v>
      </c>
    </row>
    <row r="198" spans="5:20" x14ac:dyDescent="0.25">
      <c r="E198" s="36">
        <f t="shared" si="15"/>
        <v>32188</v>
      </c>
      <c r="P198" s="36">
        <f t="shared" si="13"/>
        <v>0</v>
      </c>
      <c r="Q198" s="36">
        <f t="shared" si="12"/>
        <v>0</v>
      </c>
      <c r="R198" s="36"/>
      <c r="S198" s="36"/>
      <c r="T198" s="36">
        <f t="shared" si="14"/>
        <v>12982</v>
      </c>
    </row>
    <row r="199" spans="5:20" x14ac:dyDescent="0.25">
      <c r="E199" s="36">
        <f t="shared" si="15"/>
        <v>32188</v>
      </c>
      <c r="P199" s="36">
        <f t="shared" si="13"/>
        <v>0</v>
      </c>
      <c r="Q199" s="36">
        <f t="shared" si="12"/>
        <v>0</v>
      </c>
      <c r="R199" s="36"/>
      <c r="S199" s="36"/>
      <c r="T199" s="36">
        <f t="shared" si="14"/>
        <v>12982</v>
      </c>
    </row>
    <row r="200" spans="5:20" x14ac:dyDescent="0.25">
      <c r="E200" s="36">
        <f t="shared" si="15"/>
        <v>32188</v>
      </c>
      <c r="P200" s="36">
        <f t="shared" si="13"/>
        <v>0</v>
      </c>
      <c r="Q200" s="36">
        <f t="shared" si="12"/>
        <v>0</v>
      </c>
      <c r="R200" s="36"/>
      <c r="S200" s="36"/>
      <c r="T200" s="36">
        <f t="shared" si="14"/>
        <v>12982</v>
      </c>
    </row>
    <row r="201" spans="5:20" x14ac:dyDescent="0.25">
      <c r="E201" s="36">
        <f t="shared" si="15"/>
        <v>32188</v>
      </c>
      <c r="P201" s="36">
        <f t="shared" si="13"/>
        <v>0</v>
      </c>
      <c r="Q201" s="36">
        <f t="shared" si="12"/>
        <v>0</v>
      </c>
      <c r="R201" s="36"/>
      <c r="S201" s="36"/>
      <c r="T201" s="36">
        <f t="shared" si="14"/>
        <v>12982</v>
      </c>
    </row>
    <row r="202" spans="5:20" x14ac:dyDescent="0.25">
      <c r="E202" s="36">
        <f t="shared" si="15"/>
        <v>32188</v>
      </c>
      <c r="P202" s="36">
        <f t="shared" si="13"/>
        <v>0</v>
      </c>
      <c r="Q202" s="36">
        <f t="shared" si="12"/>
        <v>0</v>
      </c>
      <c r="R202" s="36"/>
      <c r="S202" s="36"/>
      <c r="T202" s="36">
        <f t="shared" si="14"/>
        <v>12982</v>
      </c>
    </row>
    <row r="203" spans="5:20" x14ac:dyDescent="0.25">
      <c r="E203" s="36">
        <f t="shared" si="15"/>
        <v>32188</v>
      </c>
      <c r="P203" s="36">
        <f t="shared" si="13"/>
        <v>0</v>
      </c>
      <c r="Q203" s="36">
        <f t="shared" ref="Q203:Q266" si="16">P203*0.2</f>
        <v>0</v>
      </c>
      <c r="R203" s="36"/>
      <c r="S203" s="36"/>
      <c r="T203" s="36">
        <f t="shared" si="14"/>
        <v>12982</v>
      </c>
    </row>
    <row r="204" spans="5:20" x14ac:dyDescent="0.25">
      <c r="E204" s="36">
        <f t="shared" si="15"/>
        <v>32188</v>
      </c>
      <c r="P204" s="36">
        <f t="shared" ref="P204:P267" si="17">C204-O204</f>
        <v>0</v>
      </c>
      <c r="Q204" s="36">
        <f t="shared" si="16"/>
        <v>0</v>
      </c>
      <c r="R204" s="36"/>
      <c r="S204" s="36"/>
      <c r="T204" s="36">
        <f t="shared" ref="T204:T267" si="18">T203+Q204-S204</f>
        <v>12982</v>
      </c>
    </row>
    <row r="205" spans="5:20" x14ac:dyDescent="0.25">
      <c r="E205" s="36">
        <f t="shared" si="15"/>
        <v>32188</v>
      </c>
      <c r="P205" s="36">
        <f t="shared" si="17"/>
        <v>0</v>
      </c>
      <c r="Q205" s="36">
        <f t="shared" si="16"/>
        <v>0</v>
      </c>
      <c r="R205" s="36"/>
      <c r="S205" s="36"/>
      <c r="T205" s="36">
        <f t="shared" si="18"/>
        <v>12982</v>
      </c>
    </row>
    <row r="206" spans="5:20" x14ac:dyDescent="0.25">
      <c r="E206" s="36">
        <f t="shared" si="15"/>
        <v>32188</v>
      </c>
      <c r="P206" s="36">
        <f t="shared" si="17"/>
        <v>0</v>
      </c>
      <c r="Q206" s="36">
        <f t="shared" si="16"/>
        <v>0</v>
      </c>
      <c r="R206" s="36"/>
      <c r="S206" s="36"/>
      <c r="T206" s="36">
        <f t="shared" si="18"/>
        <v>12982</v>
      </c>
    </row>
    <row r="207" spans="5:20" x14ac:dyDescent="0.25">
      <c r="E207" s="36">
        <f t="shared" si="15"/>
        <v>32188</v>
      </c>
      <c r="P207" s="36">
        <f t="shared" si="17"/>
        <v>0</v>
      </c>
      <c r="Q207" s="36">
        <f t="shared" si="16"/>
        <v>0</v>
      </c>
      <c r="R207" s="36"/>
      <c r="S207" s="36"/>
      <c r="T207" s="36">
        <f t="shared" si="18"/>
        <v>12982</v>
      </c>
    </row>
    <row r="208" spans="5:20" x14ac:dyDescent="0.25">
      <c r="E208" s="36">
        <f t="shared" si="15"/>
        <v>32188</v>
      </c>
      <c r="P208" s="36">
        <f t="shared" si="17"/>
        <v>0</v>
      </c>
      <c r="Q208" s="36">
        <f t="shared" si="16"/>
        <v>0</v>
      </c>
      <c r="R208" s="36"/>
      <c r="S208" s="36"/>
      <c r="T208" s="36">
        <f t="shared" si="18"/>
        <v>12982</v>
      </c>
    </row>
    <row r="209" spans="5:20" x14ac:dyDescent="0.25">
      <c r="E209" s="36">
        <f t="shared" si="15"/>
        <v>32188</v>
      </c>
      <c r="P209" s="36">
        <f t="shared" si="17"/>
        <v>0</v>
      </c>
      <c r="Q209" s="36">
        <f t="shared" si="16"/>
        <v>0</v>
      </c>
      <c r="R209" s="36"/>
      <c r="S209" s="36"/>
      <c r="T209" s="36">
        <f t="shared" si="18"/>
        <v>12982</v>
      </c>
    </row>
    <row r="210" spans="5:20" x14ac:dyDescent="0.25">
      <c r="E210" s="36">
        <f t="shared" si="15"/>
        <v>32188</v>
      </c>
      <c r="P210" s="36">
        <f t="shared" si="17"/>
        <v>0</v>
      </c>
      <c r="Q210" s="36">
        <f t="shared" si="16"/>
        <v>0</v>
      </c>
      <c r="R210" s="36"/>
      <c r="S210" s="36"/>
      <c r="T210" s="36">
        <f t="shared" si="18"/>
        <v>12982</v>
      </c>
    </row>
    <row r="211" spans="5:20" x14ac:dyDescent="0.25">
      <c r="E211" s="36">
        <f t="shared" si="15"/>
        <v>32188</v>
      </c>
      <c r="P211" s="36">
        <f t="shared" si="17"/>
        <v>0</v>
      </c>
      <c r="Q211" s="36">
        <f t="shared" si="16"/>
        <v>0</v>
      </c>
      <c r="R211" s="36"/>
      <c r="S211" s="36"/>
      <c r="T211" s="36">
        <f t="shared" si="18"/>
        <v>12982</v>
      </c>
    </row>
    <row r="212" spans="5:20" x14ac:dyDescent="0.25">
      <c r="E212" s="36">
        <f t="shared" si="15"/>
        <v>32188</v>
      </c>
      <c r="P212" s="36">
        <f t="shared" si="17"/>
        <v>0</v>
      </c>
      <c r="Q212" s="36">
        <f t="shared" si="16"/>
        <v>0</v>
      </c>
      <c r="R212" s="36"/>
      <c r="S212" s="36"/>
      <c r="T212" s="36">
        <f t="shared" si="18"/>
        <v>12982</v>
      </c>
    </row>
    <row r="213" spans="5:20" x14ac:dyDescent="0.25">
      <c r="E213" s="36">
        <f t="shared" si="15"/>
        <v>32188</v>
      </c>
      <c r="P213" s="36">
        <f t="shared" si="17"/>
        <v>0</v>
      </c>
      <c r="Q213" s="36">
        <f t="shared" si="16"/>
        <v>0</v>
      </c>
      <c r="R213" s="36"/>
      <c r="S213" s="36"/>
      <c r="T213" s="36">
        <f t="shared" si="18"/>
        <v>12982</v>
      </c>
    </row>
    <row r="214" spans="5:20" x14ac:dyDescent="0.25">
      <c r="E214" s="36">
        <f t="shared" si="15"/>
        <v>32188</v>
      </c>
      <c r="P214" s="36">
        <f t="shared" si="17"/>
        <v>0</v>
      </c>
      <c r="Q214" s="36">
        <f t="shared" si="16"/>
        <v>0</v>
      </c>
      <c r="R214" s="36"/>
      <c r="S214" s="36"/>
      <c r="T214" s="36">
        <f t="shared" si="18"/>
        <v>12982</v>
      </c>
    </row>
    <row r="215" spans="5:20" x14ac:dyDescent="0.25">
      <c r="E215" s="36">
        <f t="shared" si="15"/>
        <v>32188</v>
      </c>
      <c r="P215" s="36">
        <f t="shared" si="17"/>
        <v>0</v>
      </c>
      <c r="Q215" s="36">
        <f t="shared" si="16"/>
        <v>0</v>
      </c>
      <c r="R215" s="36"/>
      <c r="S215" s="36"/>
      <c r="T215" s="36">
        <f t="shared" si="18"/>
        <v>12982</v>
      </c>
    </row>
    <row r="216" spans="5:20" x14ac:dyDescent="0.25">
      <c r="E216" s="36">
        <f t="shared" si="15"/>
        <v>32188</v>
      </c>
      <c r="P216" s="36">
        <f t="shared" si="17"/>
        <v>0</v>
      </c>
      <c r="Q216" s="36">
        <f t="shared" si="16"/>
        <v>0</v>
      </c>
      <c r="R216" s="36"/>
      <c r="S216" s="36"/>
      <c r="T216" s="36">
        <f t="shared" si="18"/>
        <v>12982</v>
      </c>
    </row>
    <row r="217" spans="5:20" x14ac:dyDescent="0.25">
      <c r="E217" s="36">
        <f t="shared" si="15"/>
        <v>32188</v>
      </c>
      <c r="P217" s="36">
        <f t="shared" si="17"/>
        <v>0</v>
      </c>
      <c r="Q217" s="36">
        <f t="shared" si="16"/>
        <v>0</v>
      </c>
      <c r="R217" s="36"/>
      <c r="S217" s="36"/>
      <c r="T217" s="36">
        <f t="shared" si="18"/>
        <v>12982</v>
      </c>
    </row>
    <row r="218" spans="5:20" x14ac:dyDescent="0.25">
      <c r="E218" s="36">
        <f t="shared" si="15"/>
        <v>32188</v>
      </c>
      <c r="P218" s="36">
        <f t="shared" si="17"/>
        <v>0</v>
      </c>
      <c r="Q218" s="36">
        <f t="shared" si="16"/>
        <v>0</v>
      </c>
      <c r="R218" s="36"/>
      <c r="S218" s="36"/>
      <c r="T218" s="36">
        <f t="shared" si="18"/>
        <v>12982</v>
      </c>
    </row>
    <row r="219" spans="5:20" x14ac:dyDescent="0.25">
      <c r="E219" s="36">
        <f t="shared" si="15"/>
        <v>32188</v>
      </c>
      <c r="P219" s="36">
        <f t="shared" si="17"/>
        <v>0</v>
      </c>
      <c r="Q219" s="36">
        <f t="shared" si="16"/>
        <v>0</v>
      </c>
      <c r="R219" s="36"/>
      <c r="S219" s="36"/>
      <c r="T219" s="36">
        <f t="shared" si="18"/>
        <v>12982</v>
      </c>
    </row>
    <row r="220" spans="5:20" x14ac:dyDescent="0.25">
      <c r="E220" s="36">
        <f t="shared" si="15"/>
        <v>32188</v>
      </c>
      <c r="P220" s="36">
        <f t="shared" si="17"/>
        <v>0</v>
      </c>
      <c r="Q220" s="36">
        <f t="shared" si="16"/>
        <v>0</v>
      </c>
      <c r="R220" s="36"/>
      <c r="S220" s="36"/>
      <c r="T220" s="36">
        <f t="shared" si="18"/>
        <v>12982</v>
      </c>
    </row>
    <row r="221" spans="5:20" x14ac:dyDescent="0.25">
      <c r="E221" s="36">
        <f t="shared" si="15"/>
        <v>32188</v>
      </c>
      <c r="P221" s="36">
        <f t="shared" si="17"/>
        <v>0</v>
      </c>
      <c r="Q221" s="36">
        <f t="shared" si="16"/>
        <v>0</v>
      </c>
      <c r="R221" s="36"/>
      <c r="S221" s="36"/>
      <c r="T221" s="36">
        <f t="shared" si="18"/>
        <v>12982</v>
      </c>
    </row>
    <row r="222" spans="5:20" x14ac:dyDescent="0.25">
      <c r="E222" s="36">
        <f t="shared" si="15"/>
        <v>32188</v>
      </c>
      <c r="P222" s="36">
        <f t="shared" si="17"/>
        <v>0</v>
      </c>
      <c r="Q222" s="36">
        <f t="shared" si="16"/>
        <v>0</v>
      </c>
      <c r="R222" s="36"/>
      <c r="S222" s="36"/>
      <c r="T222" s="36">
        <f t="shared" si="18"/>
        <v>12982</v>
      </c>
    </row>
    <row r="223" spans="5:20" x14ac:dyDescent="0.25">
      <c r="E223" s="36">
        <f t="shared" si="15"/>
        <v>32188</v>
      </c>
      <c r="P223" s="36">
        <f t="shared" si="17"/>
        <v>0</v>
      </c>
      <c r="Q223" s="36">
        <f t="shared" si="16"/>
        <v>0</v>
      </c>
      <c r="R223" s="36"/>
      <c r="S223" s="36"/>
      <c r="T223" s="36">
        <f t="shared" si="18"/>
        <v>12982</v>
      </c>
    </row>
    <row r="224" spans="5:20" x14ac:dyDescent="0.25">
      <c r="E224" s="36">
        <f t="shared" si="15"/>
        <v>32188</v>
      </c>
      <c r="P224" s="36">
        <f t="shared" si="17"/>
        <v>0</v>
      </c>
      <c r="Q224" s="36">
        <f t="shared" si="16"/>
        <v>0</v>
      </c>
      <c r="R224" s="36"/>
      <c r="S224" s="36"/>
      <c r="T224" s="36">
        <f t="shared" si="18"/>
        <v>12982</v>
      </c>
    </row>
    <row r="225" spans="5:20" x14ac:dyDescent="0.25">
      <c r="E225" s="36">
        <f t="shared" si="15"/>
        <v>32188</v>
      </c>
      <c r="P225" s="36">
        <f t="shared" si="17"/>
        <v>0</v>
      </c>
      <c r="Q225" s="36">
        <f t="shared" si="16"/>
        <v>0</v>
      </c>
      <c r="R225" s="36"/>
      <c r="S225" s="36"/>
      <c r="T225" s="36">
        <f t="shared" si="18"/>
        <v>12982</v>
      </c>
    </row>
    <row r="226" spans="5:20" x14ac:dyDescent="0.25">
      <c r="E226" s="36">
        <f t="shared" si="15"/>
        <v>32188</v>
      </c>
      <c r="P226" s="36">
        <f t="shared" si="17"/>
        <v>0</v>
      </c>
      <c r="Q226" s="36">
        <f t="shared" si="16"/>
        <v>0</v>
      </c>
      <c r="R226" s="36"/>
      <c r="S226" s="36"/>
      <c r="T226" s="36">
        <f t="shared" si="18"/>
        <v>12982</v>
      </c>
    </row>
    <row r="227" spans="5:20" x14ac:dyDescent="0.25">
      <c r="E227" s="36">
        <f t="shared" si="15"/>
        <v>32188</v>
      </c>
      <c r="P227" s="36">
        <f t="shared" si="17"/>
        <v>0</v>
      </c>
      <c r="Q227" s="36">
        <f t="shared" si="16"/>
        <v>0</v>
      </c>
      <c r="R227" s="36"/>
      <c r="S227" s="36"/>
      <c r="T227" s="36">
        <f t="shared" si="18"/>
        <v>12982</v>
      </c>
    </row>
    <row r="228" spans="5:20" x14ac:dyDescent="0.25">
      <c r="E228" s="36">
        <f t="shared" si="15"/>
        <v>32188</v>
      </c>
      <c r="P228" s="36">
        <f t="shared" si="17"/>
        <v>0</v>
      </c>
      <c r="Q228" s="36">
        <f t="shared" si="16"/>
        <v>0</v>
      </c>
      <c r="R228" s="36"/>
      <c r="S228" s="36"/>
      <c r="T228" s="36">
        <f t="shared" si="18"/>
        <v>12982</v>
      </c>
    </row>
    <row r="229" spans="5:20" x14ac:dyDescent="0.25">
      <c r="E229" s="36">
        <f t="shared" si="15"/>
        <v>32188</v>
      </c>
      <c r="P229" s="36">
        <f t="shared" si="17"/>
        <v>0</v>
      </c>
      <c r="Q229" s="36">
        <f t="shared" si="16"/>
        <v>0</v>
      </c>
      <c r="R229" s="36"/>
      <c r="S229" s="36"/>
      <c r="T229" s="36">
        <f t="shared" si="18"/>
        <v>12982</v>
      </c>
    </row>
    <row r="230" spans="5:20" x14ac:dyDescent="0.25">
      <c r="E230" s="36">
        <f t="shared" si="15"/>
        <v>32188</v>
      </c>
      <c r="P230" s="36">
        <f t="shared" si="17"/>
        <v>0</v>
      </c>
      <c r="Q230" s="36">
        <f t="shared" si="16"/>
        <v>0</v>
      </c>
      <c r="R230" s="36"/>
      <c r="S230" s="36"/>
      <c r="T230" s="36">
        <f t="shared" si="18"/>
        <v>12982</v>
      </c>
    </row>
    <row r="231" spans="5:20" x14ac:dyDescent="0.25">
      <c r="E231" s="36">
        <f t="shared" si="15"/>
        <v>32188</v>
      </c>
      <c r="P231" s="36">
        <f t="shared" si="17"/>
        <v>0</v>
      </c>
      <c r="Q231" s="36">
        <f t="shared" si="16"/>
        <v>0</v>
      </c>
      <c r="R231" s="36"/>
      <c r="S231" s="36"/>
      <c r="T231" s="36">
        <f t="shared" si="18"/>
        <v>12982</v>
      </c>
    </row>
    <row r="232" spans="5:20" x14ac:dyDescent="0.25">
      <c r="E232" s="36">
        <f t="shared" si="15"/>
        <v>32188</v>
      </c>
      <c r="P232" s="36">
        <f t="shared" si="17"/>
        <v>0</v>
      </c>
      <c r="Q232" s="36">
        <f t="shared" si="16"/>
        <v>0</v>
      </c>
      <c r="R232" s="36"/>
      <c r="S232" s="36"/>
      <c r="T232" s="36">
        <f t="shared" si="18"/>
        <v>12982</v>
      </c>
    </row>
    <row r="233" spans="5:20" x14ac:dyDescent="0.25">
      <c r="E233" s="36">
        <f t="shared" si="15"/>
        <v>32188</v>
      </c>
      <c r="P233" s="36">
        <f t="shared" si="17"/>
        <v>0</v>
      </c>
      <c r="Q233" s="36">
        <f t="shared" si="16"/>
        <v>0</v>
      </c>
      <c r="R233" s="36"/>
      <c r="S233" s="36"/>
      <c r="T233" s="36">
        <f t="shared" si="18"/>
        <v>12982</v>
      </c>
    </row>
    <row r="234" spans="5:20" x14ac:dyDescent="0.25">
      <c r="E234" s="36">
        <f t="shared" si="15"/>
        <v>32188</v>
      </c>
      <c r="P234" s="36">
        <f t="shared" si="17"/>
        <v>0</v>
      </c>
      <c r="Q234" s="36">
        <f t="shared" si="16"/>
        <v>0</v>
      </c>
      <c r="R234" s="36"/>
      <c r="S234" s="36"/>
      <c r="T234" s="36">
        <f t="shared" si="18"/>
        <v>12982</v>
      </c>
    </row>
    <row r="235" spans="5:20" x14ac:dyDescent="0.25">
      <c r="E235" s="36">
        <f t="shared" si="15"/>
        <v>32188</v>
      </c>
      <c r="P235" s="36">
        <f t="shared" si="17"/>
        <v>0</v>
      </c>
      <c r="Q235" s="36">
        <f t="shared" si="16"/>
        <v>0</v>
      </c>
      <c r="R235" s="36"/>
      <c r="S235" s="36"/>
      <c r="T235" s="36">
        <f t="shared" si="18"/>
        <v>12982</v>
      </c>
    </row>
    <row r="236" spans="5:20" x14ac:dyDescent="0.25">
      <c r="E236" s="36">
        <f t="shared" si="15"/>
        <v>32188</v>
      </c>
      <c r="P236" s="36">
        <f t="shared" si="17"/>
        <v>0</v>
      </c>
      <c r="Q236" s="36">
        <f t="shared" si="16"/>
        <v>0</v>
      </c>
      <c r="R236" s="36"/>
      <c r="S236" s="36"/>
      <c r="T236" s="36">
        <f t="shared" si="18"/>
        <v>12982</v>
      </c>
    </row>
    <row r="237" spans="5:20" x14ac:dyDescent="0.25">
      <c r="E237" s="36">
        <f t="shared" si="15"/>
        <v>32188</v>
      </c>
      <c r="P237" s="36">
        <f t="shared" si="17"/>
        <v>0</v>
      </c>
      <c r="Q237" s="36">
        <f t="shared" si="16"/>
        <v>0</v>
      </c>
      <c r="R237" s="36"/>
      <c r="S237" s="36"/>
      <c r="T237" s="36">
        <f t="shared" si="18"/>
        <v>12982</v>
      </c>
    </row>
    <row r="238" spans="5:20" x14ac:dyDescent="0.25">
      <c r="E238" s="36">
        <f t="shared" si="15"/>
        <v>32188</v>
      </c>
      <c r="P238" s="36">
        <f t="shared" si="17"/>
        <v>0</v>
      </c>
      <c r="Q238" s="36">
        <f t="shared" si="16"/>
        <v>0</v>
      </c>
      <c r="R238" s="36"/>
      <c r="S238" s="36"/>
      <c r="T238" s="36">
        <f t="shared" si="18"/>
        <v>12982</v>
      </c>
    </row>
    <row r="239" spans="5:20" x14ac:dyDescent="0.25">
      <c r="E239" s="36">
        <f t="shared" si="15"/>
        <v>32188</v>
      </c>
      <c r="P239" s="36">
        <f t="shared" si="17"/>
        <v>0</v>
      </c>
      <c r="Q239" s="36">
        <f t="shared" si="16"/>
        <v>0</v>
      </c>
      <c r="R239" s="36"/>
      <c r="S239" s="36"/>
      <c r="T239" s="36">
        <f t="shared" si="18"/>
        <v>12982</v>
      </c>
    </row>
    <row r="240" spans="5:20" x14ac:dyDescent="0.25">
      <c r="E240" s="36">
        <f t="shared" si="15"/>
        <v>32188</v>
      </c>
      <c r="P240" s="36">
        <f t="shared" si="17"/>
        <v>0</v>
      </c>
      <c r="Q240" s="36">
        <f t="shared" si="16"/>
        <v>0</v>
      </c>
      <c r="R240" s="36"/>
      <c r="S240" s="36"/>
      <c r="T240" s="36">
        <f t="shared" si="18"/>
        <v>12982</v>
      </c>
    </row>
    <row r="241" spans="5:20" x14ac:dyDescent="0.25">
      <c r="E241" s="36">
        <f t="shared" si="15"/>
        <v>32188</v>
      </c>
      <c r="P241" s="36">
        <f t="shared" si="17"/>
        <v>0</v>
      </c>
      <c r="Q241" s="36">
        <f t="shared" si="16"/>
        <v>0</v>
      </c>
      <c r="R241" s="36"/>
      <c r="S241" s="36"/>
      <c r="T241" s="36">
        <f t="shared" si="18"/>
        <v>12982</v>
      </c>
    </row>
    <row r="242" spans="5:20" x14ac:dyDescent="0.25">
      <c r="E242" s="36">
        <f t="shared" si="15"/>
        <v>32188</v>
      </c>
      <c r="P242" s="36">
        <f t="shared" si="17"/>
        <v>0</v>
      </c>
      <c r="Q242" s="36">
        <f t="shared" si="16"/>
        <v>0</v>
      </c>
      <c r="R242" s="36"/>
      <c r="S242" s="36"/>
      <c r="T242" s="36">
        <f t="shared" si="18"/>
        <v>12982</v>
      </c>
    </row>
    <row r="243" spans="5:20" x14ac:dyDescent="0.25">
      <c r="E243" s="36">
        <f t="shared" si="15"/>
        <v>32188</v>
      </c>
      <c r="P243" s="36">
        <f t="shared" si="17"/>
        <v>0</v>
      </c>
      <c r="Q243" s="36">
        <f t="shared" si="16"/>
        <v>0</v>
      </c>
      <c r="R243" s="36"/>
      <c r="S243" s="36"/>
      <c r="T243" s="36">
        <f t="shared" si="18"/>
        <v>12982</v>
      </c>
    </row>
    <row r="244" spans="5:20" x14ac:dyDescent="0.25">
      <c r="E244" s="36">
        <f t="shared" si="15"/>
        <v>32188</v>
      </c>
      <c r="P244" s="36">
        <f t="shared" si="17"/>
        <v>0</v>
      </c>
      <c r="Q244" s="36">
        <f t="shared" si="16"/>
        <v>0</v>
      </c>
      <c r="R244" s="36"/>
      <c r="S244" s="36"/>
      <c r="T244" s="36">
        <f t="shared" si="18"/>
        <v>12982</v>
      </c>
    </row>
    <row r="245" spans="5:20" x14ac:dyDescent="0.25">
      <c r="E245" s="36">
        <f t="shared" si="15"/>
        <v>32188</v>
      </c>
      <c r="P245" s="36">
        <f t="shared" si="17"/>
        <v>0</v>
      </c>
      <c r="Q245" s="36">
        <f t="shared" si="16"/>
        <v>0</v>
      </c>
      <c r="R245" s="36"/>
      <c r="S245" s="36"/>
      <c r="T245" s="36">
        <f t="shared" si="18"/>
        <v>12982</v>
      </c>
    </row>
    <row r="246" spans="5:20" x14ac:dyDescent="0.25">
      <c r="E246" s="36">
        <f t="shared" si="15"/>
        <v>32188</v>
      </c>
      <c r="P246" s="36">
        <f t="shared" si="17"/>
        <v>0</v>
      </c>
      <c r="Q246" s="36">
        <f t="shared" si="16"/>
        <v>0</v>
      </c>
      <c r="R246" s="36"/>
      <c r="S246" s="36"/>
      <c r="T246" s="36">
        <f t="shared" si="18"/>
        <v>12982</v>
      </c>
    </row>
    <row r="247" spans="5:20" x14ac:dyDescent="0.25">
      <c r="E247" s="36">
        <f t="shared" si="15"/>
        <v>32188</v>
      </c>
      <c r="P247" s="36">
        <f t="shared" si="17"/>
        <v>0</v>
      </c>
      <c r="Q247" s="36">
        <f t="shared" si="16"/>
        <v>0</v>
      </c>
      <c r="R247" s="36"/>
      <c r="S247" s="36"/>
      <c r="T247" s="36">
        <f t="shared" si="18"/>
        <v>12982</v>
      </c>
    </row>
    <row r="248" spans="5:20" x14ac:dyDescent="0.25">
      <c r="E248" s="36">
        <f t="shared" si="15"/>
        <v>32188</v>
      </c>
      <c r="P248" s="36">
        <f t="shared" si="17"/>
        <v>0</v>
      </c>
      <c r="Q248" s="36">
        <f t="shared" si="16"/>
        <v>0</v>
      </c>
      <c r="R248" s="36"/>
      <c r="S248" s="36"/>
      <c r="T248" s="36">
        <f t="shared" si="18"/>
        <v>12982</v>
      </c>
    </row>
    <row r="249" spans="5:20" x14ac:dyDescent="0.25">
      <c r="E249" s="36">
        <f t="shared" si="15"/>
        <v>32188</v>
      </c>
      <c r="P249" s="36">
        <f t="shared" si="17"/>
        <v>0</v>
      </c>
      <c r="Q249" s="36">
        <f t="shared" si="16"/>
        <v>0</v>
      </c>
      <c r="R249" s="36"/>
      <c r="S249" s="36"/>
      <c r="T249" s="36">
        <f t="shared" si="18"/>
        <v>12982</v>
      </c>
    </row>
    <row r="250" spans="5:20" x14ac:dyDescent="0.25">
      <c r="E250" s="36">
        <f t="shared" si="15"/>
        <v>32188</v>
      </c>
      <c r="P250" s="36">
        <f t="shared" si="17"/>
        <v>0</v>
      </c>
      <c r="Q250" s="36">
        <f t="shared" si="16"/>
        <v>0</v>
      </c>
      <c r="R250" s="36"/>
      <c r="S250" s="36"/>
      <c r="T250" s="36">
        <f t="shared" si="18"/>
        <v>12982</v>
      </c>
    </row>
    <row r="251" spans="5:20" x14ac:dyDescent="0.25">
      <c r="E251" s="36">
        <f t="shared" si="15"/>
        <v>32188</v>
      </c>
      <c r="P251" s="36">
        <f t="shared" si="17"/>
        <v>0</v>
      </c>
      <c r="Q251" s="36">
        <f t="shared" si="16"/>
        <v>0</v>
      </c>
      <c r="R251" s="36"/>
      <c r="S251" s="36"/>
      <c r="T251" s="36">
        <f t="shared" si="18"/>
        <v>12982</v>
      </c>
    </row>
    <row r="252" spans="5:20" x14ac:dyDescent="0.25">
      <c r="E252" s="36">
        <f t="shared" si="15"/>
        <v>32188</v>
      </c>
      <c r="P252" s="36">
        <f t="shared" si="17"/>
        <v>0</v>
      </c>
      <c r="Q252" s="36">
        <f t="shared" si="16"/>
        <v>0</v>
      </c>
      <c r="R252" s="36"/>
      <c r="S252" s="36"/>
      <c r="T252" s="36">
        <f t="shared" si="18"/>
        <v>12982</v>
      </c>
    </row>
    <row r="253" spans="5:20" x14ac:dyDescent="0.25">
      <c r="E253" s="36">
        <f t="shared" si="15"/>
        <v>32188</v>
      </c>
      <c r="P253" s="36">
        <f t="shared" si="17"/>
        <v>0</v>
      </c>
      <c r="Q253" s="36">
        <f t="shared" si="16"/>
        <v>0</v>
      </c>
      <c r="R253" s="36"/>
      <c r="S253" s="36"/>
      <c r="T253" s="36">
        <f t="shared" si="18"/>
        <v>12982</v>
      </c>
    </row>
    <row r="254" spans="5:20" x14ac:dyDescent="0.25">
      <c r="E254" s="36">
        <f t="shared" si="15"/>
        <v>32188</v>
      </c>
      <c r="P254" s="36">
        <f t="shared" si="17"/>
        <v>0</v>
      </c>
      <c r="Q254" s="36">
        <f t="shared" si="16"/>
        <v>0</v>
      </c>
      <c r="R254" s="36"/>
      <c r="S254" s="36"/>
      <c r="T254" s="36">
        <f t="shared" si="18"/>
        <v>12982</v>
      </c>
    </row>
    <row r="255" spans="5:20" x14ac:dyDescent="0.25">
      <c r="E255" s="36">
        <f t="shared" si="15"/>
        <v>32188</v>
      </c>
      <c r="P255" s="36">
        <f t="shared" si="17"/>
        <v>0</v>
      </c>
      <c r="Q255" s="36">
        <f t="shared" si="16"/>
        <v>0</v>
      </c>
      <c r="R255" s="36"/>
      <c r="S255" s="36"/>
      <c r="T255" s="36">
        <f t="shared" si="18"/>
        <v>12982</v>
      </c>
    </row>
    <row r="256" spans="5:20" x14ac:dyDescent="0.25">
      <c r="E256" s="36">
        <f t="shared" si="15"/>
        <v>32188</v>
      </c>
      <c r="P256" s="36">
        <f t="shared" si="17"/>
        <v>0</v>
      </c>
      <c r="Q256" s="36">
        <f t="shared" si="16"/>
        <v>0</v>
      </c>
      <c r="R256" s="36"/>
      <c r="S256" s="36"/>
      <c r="T256" s="36">
        <f t="shared" si="18"/>
        <v>12982</v>
      </c>
    </row>
    <row r="257" spans="5:20" x14ac:dyDescent="0.25">
      <c r="E257" s="36">
        <f t="shared" si="15"/>
        <v>32188</v>
      </c>
      <c r="P257" s="36">
        <f t="shared" si="17"/>
        <v>0</v>
      </c>
      <c r="Q257" s="36">
        <f t="shared" si="16"/>
        <v>0</v>
      </c>
      <c r="R257" s="36"/>
      <c r="S257" s="36"/>
      <c r="T257" s="36">
        <f t="shared" si="18"/>
        <v>12982</v>
      </c>
    </row>
    <row r="258" spans="5:20" x14ac:dyDescent="0.25">
      <c r="E258" s="36">
        <f t="shared" si="15"/>
        <v>32188</v>
      </c>
      <c r="P258" s="36">
        <f t="shared" si="17"/>
        <v>0</v>
      </c>
      <c r="Q258" s="36">
        <f t="shared" si="16"/>
        <v>0</v>
      </c>
      <c r="R258" s="36"/>
      <c r="S258" s="36"/>
      <c r="T258" s="36">
        <f t="shared" si="18"/>
        <v>12982</v>
      </c>
    </row>
    <row r="259" spans="5:20" x14ac:dyDescent="0.25">
      <c r="E259" s="36">
        <f t="shared" si="15"/>
        <v>32188</v>
      </c>
      <c r="P259" s="36">
        <f t="shared" si="17"/>
        <v>0</v>
      </c>
      <c r="Q259" s="36">
        <f t="shared" si="16"/>
        <v>0</v>
      </c>
      <c r="R259" s="36"/>
      <c r="S259" s="36"/>
      <c r="T259" s="36">
        <f t="shared" si="18"/>
        <v>12982</v>
      </c>
    </row>
    <row r="260" spans="5:20" x14ac:dyDescent="0.25">
      <c r="E260" s="36">
        <f t="shared" si="15"/>
        <v>32188</v>
      </c>
      <c r="P260" s="36">
        <f t="shared" si="17"/>
        <v>0</v>
      </c>
      <c r="Q260" s="36">
        <f t="shared" si="16"/>
        <v>0</v>
      </c>
      <c r="R260" s="36"/>
      <c r="S260" s="36"/>
      <c r="T260" s="36">
        <f t="shared" si="18"/>
        <v>12982</v>
      </c>
    </row>
    <row r="261" spans="5:20" x14ac:dyDescent="0.25">
      <c r="E261" s="36">
        <f t="shared" ref="E261:E324" si="19">E260+C261-D261</f>
        <v>32188</v>
      </c>
      <c r="P261" s="36">
        <f t="shared" si="17"/>
        <v>0</v>
      </c>
      <c r="Q261" s="36">
        <f t="shared" si="16"/>
        <v>0</v>
      </c>
      <c r="R261" s="36"/>
      <c r="S261" s="36"/>
      <c r="T261" s="36">
        <f t="shared" si="18"/>
        <v>12982</v>
      </c>
    </row>
    <row r="262" spans="5:20" x14ac:dyDescent="0.25">
      <c r="E262" s="36">
        <f t="shared" si="19"/>
        <v>32188</v>
      </c>
      <c r="P262" s="36">
        <f t="shared" si="17"/>
        <v>0</v>
      </c>
      <c r="Q262" s="36">
        <f t="shared" si="16"/>
        <v>0</v>
      </c>
      <c r="R262" s="36"/>
      <c r="S262" s="36"/>
      <c r="T262" s="36">
        <f t="shared" si="18"/>
        <v>12982</v>
      </c>
    </row>
    <row r="263" spans="5:20" x14ac:dyDescent="0.25">
      <c r="E263" s="36">
        <f t="shared" si="19"/>
        <v>32188</v>
      </c>
      <c r="P263" s="36">
        <f t="shared" si="17"/>
        <v>0</v>
      </c>
      <c r="Q263" s="36">
        <f t="shared" si="16"/>
        <v>0</v>
      </c>
      <c r="R263" s="36"/>
      <c r="S263" s="36"/>
      <c r="T263" s="36">
        <f t="shared" si="18"/>
        <v>12982</v>
      </c>
    </row>
    <row r="264" spans="5:20" x14ac:dyDescent="0.25">
      <c r="E264" s="36">
        <f t="shared" si="19"/>
        <v>32188</v>
      </c>
      <c r="P264" s="36">
        <f t="shared" si="17"/>
        <v>0</v>
      </c>
      <c r="Q264" s="36">
        <f t="shared" si="16"/>
        <v>0</v>
      </c>
      <c r="R264" s="36"/>
      <c r="S264" s="36"/>
      <c r="T264" s="36">
        <f t="shared" si="18"/>
        <v>12982</v>
      </c>
    </row>
    <row r="265" spans="5:20" x14ac:dyDescent="0.25">
      <c r="E265" s="36">
        <f t="shared" si="19"/>
        <v>32188</v>
      </c>
      <c r="P265" s="36">
        <f t="shared" si="17"/>
        <v>0</v>
      </c>
      <c r="Q265" s="36">
        <f t="shared" si="16"/>
        <v>0</v>
      </c>
      <c r="R265" s="36"/>
      <c r="S265" s="36"/>
      <c r="T265" s="36">
        <f t="shared" si="18"/>
        <v>12982</v>
      </c>
    </row>
    <row r="266" spans="5:20" x14ac:dyDescent="0.25">
      <c r="E266" s="36">
        <f t="shared" si="19"/>
        <v>32188</v>
      </c>
      <c r="P266" s="36">
        <f t="shared" si="17"/>
        <v>0</v>
      </c>
      <c r="Q266" s="36">
        <f t="shared" si="16"/>
        <v>0</v>
      </c>
      <c r="R266" s="36"/>
      <c r="S266" s="36"/>
      <c r="T266" s="36">
        <f t="shared" si="18"/>
        <v>12982</v>
      </c>
    </row>
    <row r="267" spans="5:20" x14ac:dyDescent="0.25">
      <c r="E267" s="36">
        <f t="shared" si="19"/>
        <v>32188</v>
      </c>
      <c r="P267" s="36">
        <f t="shared" si="17"/>
        <v>0</v>
      </c>
      <c r="Q267" s="36">
        <f t="shared" ref="Q267:Q330" si="20">P267*0.2</f>
        <v>0</v>
      </c>
      <c r="R267" s="36"/>
      <c r="S267" s="36"/>
      <c r="T267" s="36">
        <f t="shared" si="18"/>
        <v>12982</v>
      </c>
    </row>
    <row r="268" spans="5:20" x14ac:dyDescent="0.25">
      <c r="E268" s="36">
        <f t="shared" si="19"/>
        <v>32188</v>
      </c>
      <c r="P268" s="36">
        <f t="shared" ref="P268:P331" si="21">C268-O268</f>
        <v>0</v>
      </c>
      <c r="Q268" s="36">
        <f t="shared" si="20"/>
        <v>0</v>
      </c>
      <c r="R268" s="36"/>
      <c r="S268" s="36"/>
      <c r="T268" s="36">
        <f t="shared" ref="T268:T331" si="22">T267+Q268-S268</f>
        <v>12982</v>
      </c>
    </row>
    <row r="269" spans="5:20" x14ac:dyDescent="0.25">
      <c r="E269" s="36">
        <f t="shared" si="19"/>
        <v>32188</v>
      </c>
      <c r="P269" s="36">
        <f t="shared" si="21"/>
        <v>0</v>
      </c>
      <c r="Q269" s="36">
        <f t="shared" si="20"/>
        <v>0</v>
      </c>
      <c r="R269" s="36"/>
      <c r="S269" s="36"/>
      <c r="T269" s="36">
        <f t="shared" si="22"/>
        <v>12982</v>
      </c>
    </row>
    <row r="270" spans="5:20" x14ac:dyDescent="0.25">
      <c r="E270" s="36">
        <f t="shared" si="19"/>
        <v>32188</v>
      </c>
      <c r="P270" s="36">
        <f t="shared" si="21"/>
        <v>0</v>
      </c>
      <c r="Q270" s="36">
        <f t="shared" si="20"/>
        <v>0</v>
      </c>
      <c r="R270" s="36"/>
      <c r="S270" s="36"/>
      <c r="T270" s="36">
        <f t="shared" si="22"/>
        <v>12982</v>
      </c>
    </row>
    <row r="271" spans="5:20" x14ac:dyDescent="0.25">
      <c r="E271" s="36">
        <f t="shared" si="19"/>
        <v>32188</v>
      </c>
      <c r="P271" s="36">
        <f t="shared" si="21"/>
        <v>0</v>
      </c>
      <c r="Q271" s="36">
        <f t="shared" si="20"/>
        <v>0</v>
      </c>
      <c r="R271" s="36"/>
      <c r="S271" s="36"/>
      <c r="T271" s="36">
        <f t="shared" si="22"/>
        <v>12982</v>
      </c>
    </row>
    <row r="272" spans="5:20" x14ac:dyDescent="0.25">
      <c r="E272" s="36">
        <f t="shared" si="19"/>
        <v>32188</v>
      </c>
      <c r="P272" s="36">
        <f t="shared" si="21"/>
        <v>0</v>
      </c>
      <c r="Q272" s="36">
        <f t="shared" si="20"/>
        <v>0</v>
      </c>
      <c r="R272" s="36"/>
      <c r="S272" s="36"/>
      <c r="T272" s="36">
        <f t="shared" si="22"/>
        <v>12982</v>
      </c>
    </row>
    <row r="273" spans="5:20" x14ac:dyDescent="0.25">
      <c r="E273" s="36">
        <f t="shared" si="19"/>
        <v>32188</v>
      </c>
      <c r="P273" s="36">
        <f t="shared" si="21"/>
        <v>0</v>
      </c>
      <c r="Q273" s="36">
        <f t="shared" si="20"/>
        <v>0</v>
      </c>
      <c r="R273" s="36"/>
      <c r="S273" s="36"/>
      <c r="T273" s="36">
        <f t="shared" si="22"/>
        <v>12982</v>
      </c>
    </row>
    <row r="274" spans="5:20" x14ac:dyDescent="0.25">
      <c r="E274" s="36">
        <f t="shared" si="19"/>
        <v>32188</v>
      </c>
      <c r="P274" s="36">
        <f t="shared" si="21"/>
        <v>0</v>
      </c>
      <c r="Q274" s="36">
        <f t="shared" si="20"/>
        <v>0</v>
      </c>
      <c r="R274" s="36"/>
      <c r="S274" s="36"/>
      <c r="T274" s="36">
        <f t="shared" si="22"/>
        <v>12982</v>
      </c>
    </row>
    <row r="275" spans="5:20" x14ac:dyDescent="0.25">
      <c r="E275" s="36">
        <f t="shared" si="19"/>
        <v>32188</v>
      </c>
      <c r="P275" s="36">
        <f t="shared" si="21"/>
        <v>0</v>
      </c>
      <c r="Q275" s="36">
        <f t="shared" si="20"/>
        <v>0</v>
      </c>
      <c r="R275" s="36"/>
      <c r="S275" s="36"/>
      <c r="T275" s="36">
        <f t="shared" si="22"/>
        <v>12982</v>
      </c>
    </row>
    <row r="276" spans="5:20" x14ac:dyDescent="0.25">
      <c r="E276" s="36">
        <f t="shared" si="19"/>
        <v>32188</v>
      </c>
      <c r="P276" s="36">
        <f t="shared" si="21"/>
        <v>0</v>
      </c>
      <c r="Q276" s="36">
        <f t="shared" si="20"/>
        <v>0</v>
      </c>
      <c r="R276" s="36"/>
      <c r="S276" s="36"/>
      <c r="T276" s="36">
        <f t="shared" si="22"/>
        <v>12982</v>
      </c>
    </row>
    <row r="277" spans="5:20" x14ac:dyDescent="0.25">
      <c r="E277" s="36">
        <f t="shared" si="19"/>
        <v>32188</v>
      </c>
      <c r="P277" s="36">
        <f t="shared" si="21"/>
        <v>0</v>
      </c>
      <c r="Q277" s="36">
        <f t="shared" si="20"/>
        <v>0</v>
      </c>
      <c r="R277" s="36"/>
      <c r="S277" s="36"/>
      <c r="T277" s="36">
        <f t="shared" si="22"/>
        <v>12982</v>
      </c>
    </row>
    <row r="278" spans="5:20" x14ac:dyDescent="0.25">
      <c r="E278" s="36">
        <f t="shared" si="19"/>
        <v>32188</v>
      </c>
      <c r="P278" s="36">
        <f t="shared" si="21"/>
        <v>0</v>
      </c>
      <c r="Q278" s="36">
        <f t="shared" si="20"/>
        <v>0</v>
      </c>
      <c r="R278" s="36"/>
      <c r="S278" s="36"/>
      <c r="T278" s="36">
        <f t="shared" si="22"/>
        <v>12982</v>
      </c>
    </row>
    <row r="279" spans="5:20" x14ac:dyDescent="0.25">
      <c r="E279" s="36">
        <f t="shared" si="19"/>
        <v>32188</v>
      </c>
      <c r="P279" s="36">
        <f t="shared" si="21"/>
        <v>0</v>
      </c>
      <c r="Q279" s="36">
        <f t="shared" si="20"/>
        <v>0</v>
      </c>
      <c r="R279" s="36"/>
      <c r="S279" s="36"/>
      <c r="T279" s="36">
        <f t="shared" si="22"/>
        <v>12982</v>
      </c>
    </row>
    <row r="280" spans="5:20" x14ac:dyDescent="0.25">
      <c r="E280" s="36">
        <f t="shared" si="19"/>
        <v>32188</v>
      </c>
      <c r="P280" s="36">
        <f t="shared" si="21"/>
        <v>0</v>
      </c>
      <c r="Q280" s="36">
        <f t="shared" si="20"/>
        <v>0</v>
      </c>
      <c r="R280" s="36"/>
      <c r="S280" s="36"/>
      <c r="T280" s="36">
        <f t="shared" si="22"/>
        <v>12982</v>
      </c>
    </row>
    <row r="281" spans="5:20" x14ac:dyDescent="0.25">
      <c r="E281" s="36">
        <f t="shared" si="19"/>
        <v>32188</v>
      </c>
      <c r="P281" s="36">
        <f t="shared" si="21"/>
        <v>0</v>
      </c>
      <c r="Q281" s="36">
        <f t="shared" si="20"/>
        <v>0</v>
      </c>
      <c r="R281" s="36"/>
      <c r="S281" s="36"/>
      <c r="T281" s="36">
        <f t="shared" si="22"/>
        <v>12982</v>
      </c>
    </row>
    <row r="282" spans="5:20" x14ac:dyDescent="0.25">
      <c r="E282" s="36">
        <f t="shared" si="19"/>
        <v>32188</v>
      </c>
      <c r="P282" s="36">
        <f t="shared" si="21"/>
        <v>0</v>
      </c>
      <c r="Q282" s="36">
        <f t="shared" si="20"/>
        <v>0</v>
      </c>
      <c r="R282" s="36"/>
      <c r="S282" s="36"/>
      <c r="T282" s="36">
        <f t="shared" si="22"/>
        <v>12982</v>
      </c>
    </row>
    <row r="283" spans="5:20" x14ac:dyDescent="0.25">
      <c r="E283" s="36">
        <f t="shared" si="19"/>
        <v>32188</v>
      </c>
      <c r="P283" s="36">
        <f t="shared" si="21"/>
        <v>0</v>
      </c>
      <c r="Q283" s="36">
        <f t="shared" si="20"/>
        <v>0</v>
      </c>
      <c r="R283" s="36"/>
      <c r="S283" s="36"/>
      <c r="T283" s="36">
        <f t="shared" si="22"/>
        <v>12982</v>
      </c>
    </row>
    <row r="284" spans="5:20" x14ac:dyDescent="0.25">
      <c r="E284" s="36">
        <f t="shared" si="19"/>
        <v>32188</v>
      </c>
      <c r="P284" s="36">
        <f t="shared" si="21"/>
        <v>0</v>
      </c>
      <c r="Q284" s="36">
        <f t="shared" si="20"/>
        <v>0</v>
      </c>
      <c r="R284" s="36"/>
      <c r="S284" s="36"/>
      <c r="T284" s="36">
        <f t="shared" si="22"/>
        <v>12982</v>
      </c>
    </row>
    <row r="285" spans="5:20" x14ac:dyDescent="0.25">
      <c r="E285" s="36">
        <f t="shared" si="19"/>
        <v>32188</v>
      </c>
      <c r="P285" s="36">
        <f t="shared" si="21"/>
        <v>0</v>
      </c>
      <c r="Q285" s="36">
        <f t="shared" si="20"/>
        <v>0</v>
      </c>
      <c r="R285" s="36"/>
      <c r="S285" s="36"/>
      <c r="T285" s="36">
        <f t="shared" si="22"/>
        <v>12982</v>
      </c>
    </row>
    <row r="286" spans="5:20" x14ac:dyDescent="0.25">
      <c r="E286" s="36">
        <f t="shared" si="19"/>
        <v>32188</v>
      </c>
      <c r="P286" s="36">
        <f t="shared" si="21"/>
        <v>0</v>
      </c>
      <c r="Q286" s="36">
        <f t="shared" si="20"/>
        <v>0</v>
      </c>
      <c r="R286" s="36"/>
      <c r="S286" s="36"/>
      <c r="T286" s="36">
        <f t="shared" si="22"/>
        <v>12982</v>
      </c>
    </row>
    <row r="287" spans="5:20" x14ac:dyDescent="0.25">
      <c r="E287" s="36">
        <f t="shared" si="19"/>
        <v>32188</v>
      </c>
      <c r="P287" s="36">
        <f t="shared" si="21"/>
        <v>0</v>
      </c>
      <c r="Q287" s="36">
        <f t="shared" si="20"/>
        <v>0</v>
      </c>
      <c r="R287" s="36"/>
      <c r="S287" s="36"/>
      <c r="T287" s="36">
        <f t="shared" si="22"/>
        <v>12982</v>
      </c>
    </row>
    <row r="288" spans="5:20" x14ac:dyDescent="0.25">
      <c r="E288" s="36">
        <f t="shared" si="19"/>
        <v>32188</v>
      </c>
      <c r="P288" s="36">
        <f t="shared" si="21"/>
        <v>0</v>
      </c>
      <c r="Q288" s="36">
        <f t="shared" si="20"/>
        <v>0</v>
      </c>
      <c r="R288" s="36"/>
      <c r="S288" s="36"/>
      <c r="T288" s="36">
        <f t="shared" si="22"/>
        <v>12982</v>
      </c>
    </row>
    <row r="289" spans="5:20" x14ac:dyDescent="0.25">
      <c r="E289" s="36">
        <f t="shared" si="19"/>
        <v>32188</v>
      </c>
      <c r="P289" s="36">
        <f t="shared" si="21"/>
        <v>0</v>
      </c>
      <c r="Q289" s="36">
        <f t="shared" si="20"/>
        <v>0</v>
      </c>
      <c r="R289" s="36"/>
      <c r="S289" s="36"/>
      <c r="T289" s="36">
        <f t="shared" si="22"/>
        <v>12982</v>
      </c>
    </row>
    <row r="290" spans="5:20" x14ac:dyDescent="0.25">
      <c r="E290" s="36">
        <f t="shared" si="19"/>
        <v>32188</v>
      </c>
      <c r="P290" s="36">
        <f t="shared" si="21"/>
        <v>0</v>
      </c>
      <c r="Q290" s="36">
        <f t="shared" si="20"/>
        <v>0</v>
      </c>
      <c r="R290" s="36"/>
      <c r="S290" s="36"/>
      <c r="T290" s="36">
        <f t="shared" si="22"/>
        <v>12982</v>
      </c>
    </row>
    <row r="291" spans="5:20" x14ac:dyDescent="0.25">
      <c r="E291" s="36">
        <f t="shared" si="19"/>
        <v>32188</v>
      </c>
      <c r="P291" s="36">
        <f t="shared" si="21"/>
        <v>0</v>
      </c>
      <c r="Q291" s="36">
        <f t="shared" si="20"/>
        <v>0</v>
      </c>
      <c r="R291" s="36"/>
      <c r="S291" s="36"/>
      <c r="T291" s="36">
        <f t="shared" si="22"/>
        <v>12982</v>
      </c>
    </row>
    <row r="292" spans="5:20" x14ac:dyDescent="0.25">
      <c r="E292" s="36">
        <f t="shared" si="19"/>
        <v>32188</v>
      </c>
      <c r="P292" s="36">
        <f t="shared" si="21"/>
        <v>0</v>
      </c>
      <c r="Q292" s="36">
        <f t="shared" si="20"/>
        <v>0</v>
      </c>
      <c r="R292" s="36"/>
      <c r="S292" s="36"/>
      <c r="T292" s="36">
        <f t="shared" si="22"/>
        <v>12982</v>
      </c>
    </row>
    <row r="293" spans="5:20" x14ac:dyDescent="0.25">
      <c r="E293" s="36">
        <f t="shared" si="19"/>
        <v>32188</v>
      </c>
      <c r="P293" s="36">
        <f t="shared" si="21"/>
        <v>0</v>
      </c>
      <c r="Q293" s="36">
        <f t="shared" si="20"/>
        <v>0</v>
      </c>
      <c r="R293" s="36"/>
      <c r="S293" s="36"/>
      <c r="T293" s="36">
        <f t="shared" si="22"/>
        <v>12982</v>
      </c>
    </row>
    <row r="294" spans="5:20" x14ac:dyDescent="0.25">
      <c r="E294" s="36">
        <f t="shared" si="19"/>
        <v>32188</v>
      </c>
      <c r="P294" s="36">
        <f t="shared" si="21"/>
        <v>0</v>
      </c>
      <c r="Q294" s="36">
        <f t="shared" si="20"/>
        <v>0</v>
      </c>
      <c r="R294" s="36"/>
      <c r="S294" s="36"/>
      <c r="T294" s="36">
        <f t="shared" si="22"/>
        <v>12982</v>
      </c>
    </row>
    <row r="295" spans="5:20" x14ac:dyDescent="0.25">
      <c r="E295" s="36">
        <f t="shared" si="19"/>
        <v>32188</v>
      </c>
      <c r="P295" s="36">
        <f t="shared" si="21"/>
        <v>0</v>
      </c>
      <c r="Q295" s="36">
        <f t="shared" si="20"/>
        <v>0</v>
      </c>
      <c r="R295" s="36"/>
      <c r="S295" s="36"/>
      <c r="T295" s="36">
        <f t="shared" si="22"/>
        <v>12982</v>
      </c>
    </row>
    <row r="296" spans="5:20" x14ac:dyDescent="0.25">
      <c r="E296" s="36">
        <f t="shared" si="19"/>
        <v>32188</v>
      </c>
      <c r="P296" s="36">
        <f t="shared" si="21"/>
        <v>0</v>
      </c>
      <c r="Q296" s="36">
        <f t="shared" si="20"/>
        <v>0</v>
      </c>
      <c r="R296" s="36"/>
      <c r="S296" s="36"/>
      <c r="T296" s="36">
        <f t="shared" si="22"/>
        <v>12982</v>
      </c>
    </row>
    <row r="297" spans="5:20" x14ac:dyDescent="0.25">
      <c r="E297" s="36">
        <f t="shared" si="19"/>
        <v>32188</v>
      </c>
      <c r="P297" s="36">
        <f t="shared" si="21"/>
        <v>0</v>
      </c>
      <c r="Q297" s="36">
        <f t="shared" si="20"/>
        <v>0</v>
      </c>
      <c r="R297" s="36"/>
      <c r="S297" s="36"/>
      <c r="T297" s="36">
        <f t="shared" si="22"/>
        <v>12982</v>
      </c>
    </row>
    <row r="298" spans="5:20" x14ac:dyDescent="0.25">
      <c r="E298" s="36">
        <f t="shared" si="19"/>
        <v>32188</v>
      </c>
      <c r="P298" s="36">
        <f t="shared" si="21"/>
        <v>0</v>
      </c>
      <c r="Q298" s="36">
        <f t="shared" si="20"/>
        <v>0</v>
      </c>
      <c r="R298" s="36"/>
      <c r="S298" s="36"/>
      <c r="T298" s="36">
        <f t="shared" si="22"/>
        <v>12982</v>
      </c>
    </row>
    <row r="299" spans="5:20" x14ac:dyDescent="0.25">
      <c r="E299" s="36">
        <f t="shared" si="19"/>
        <v>32188</v>
      </c>
      <c r="P299" s="36">
        <f t="shared" si="21"/>
        <v>0</v>
      </c>
      <c r="Q299" s="36">
        <f t="shared" si="20"/>
        <v>0</v>
      </c>
      <c r="R299" s="36"/>
      <c r="S299" s="36"/>
      <c r="T299" s="36">
        <f t="shared" si="22"/>
        <v>12982</v>
      </c>
    </row>
    <row r="300" spans="5:20" x14ac:dyDescent="0.25">
      <c r="E300" s="36">
        <f t="shared" si="19"/>
        <v>32188</v>
      </c>
      <c r="P300" s="36">
        <f t="shared" si="21"/>
        <v>0</v>
      </c>
      <c r="Q300" s="36">
        <f t="shared" si="20"/>
        <v>0</v>
      </c>
      <c r="R300" s="36"/>
      <c r="S300" s="36"/>
      <c r="T300" s="36">
        <f t="shared" si="22"/>
        <v>12982</v>
      </c>
    </row>
    <row r="301" spans="5:20" x14ac:dyDescent="0.25">
      <c r="E301" s="36">
        <f t="shared" si="19"/>
        <v>32188</v>
      </c>
      <c r="P301" s="36">
        <f t="shared" si="21"/>
        <v>0</v>
      </c>
      <c r="Q301" s="36">
        <f t="shared" si="20"/>
        <v>0</v>
      </c>
      <c r="R301" s="36"/>
      <c r="S301" s="36"/>
      <c r="T301" s="36">
        <f t="shared" si="22"/>
        <v>12982</v>
      </c>
    </row>
    <row r="302" spans="5:20" x14ac:dyDescent="0.25">
      <c r="E302" s="36">
        <f t="shared" si="19"/>
        <v>32188</v>
      </c>
      <c r="P302" s="36">
        <f t="shared" si="21"/>
        <v>0</v>
      </c>
      <c r="Q302" s="36">
        <f t="shared" si="20"/>
        <v>0</v>
      </c>
      <c r="R302" s="36"/>
      <c r="S302" s="36"/>
      <c r="T302" s="36">
        <f t="shared" si="22"/>
        <v>12982</v>
      </c>
    </row>
    <row r="303" spans="5:20" x14ac:dyDescent="0.25">
      <c r="E303" s="36">
        <f t="shared" si="19"/>
        <v>32188</v>
      </c>
      <c r="P303" s="36">
        <f t="shared" si="21"/>
        <v>0</v>
      </c>
      <c r="Q303" s="36">
        <f t="shared" si="20"/>
        <v>0</v>
      </c>
      <c r="R303" s="36"/>
      <c r="S303" s="36"/>
      <c r="T303" s="36">
        <f t="shared" si="22"/>
        <v>12982</v>
      </c>
    </row>
    <row r="304" spans="5:20" x14ac:dyDescent="0.25">
      <c r="E304" s="36">
        <f t="shared" si="19"/>
        <v>32188</v>
      </c>
      <c r="P304" s="36">
        <f t="shared" si="21"/>
        <v>0</v>
      </c>
      <c r="Q304" s="36">
        <f t="shared" si="20"/>
        <v>0</v>
      </c>
      <c r="R304" s="36"/>
      <c r="S304" s="36"/>
      <c r="T304" s="36">
        <f t="shared" si="22"/>
        <v>12982</v>
      </c>
    </row>
    <row r="305" spans="5:20" x14ac:dyDescent="0.25">
      <c r="E305" s="36">
        <f t="shared" si="19"/>
        <v>32188</v>
      </c>
      <c r="P305" s="36">
        <f t="shared" si="21"/>
        <v>0</v>
      </c>
      <c r="Q305" s="36">
        <f t="shared" si="20"/>
        <v>0</v>
      </c>
      <c r="R305" s="36"/>
      <c r="S305" s="36"/>
      <c r="T305" s="36">
        <f t="shared" si="22"/>
        <v>12982</v>
      </c>
    </row>
    <row r="306" spans="5:20" x14ac:dyDescent="0.25">
      <c r="E306" s="36">
        <f t="shared" si="19"/>
        <v>32188</v>
      </c>
      <c r="P306" s="36">
        <f t="shared" si="21"/>
        <v>0</v>
      </c>
      <c r="Q306" s="36">
        <f t="shared" si="20"/>
        <v>0</v>
      </c>
      <c r="R306" s="36"/>
      <c r="S306" s="36"/>
      <c r="T306" s="36">
        <f t="shared" si="22"/>
        <v>12982</v>
      </c>
    </row>
    <row r="307" spans="5:20" x14ac:dyDescent="0.25">
      <c r="E307" s="36">
        <f t="shared" si="19"/>
        <v>32188</v>
      </c>
      <c r="P307" s="36">
        <f t="shared" si="21"/>
        <v>0</v>
      </c>
      <c r="Q307" s="36">
        <f t="shared" si="20"/>
        <v>0</v>
      </c>
      <c r="R307" s="36"/>
      <c r="S307" s="36"/>
      <c r="T307" s="36">
        <f t="shared" si="22"/>
        <v>12982</v>
      </c>
    </row>
    <row r="308" spans="5:20" x14ac:dyDescent="0.25">
      <c r="E308" s="36">
        <f t="shared" si="19"/>
        <v>32188</v>
      </c>
      <c r="P308" s="36">
        <f t="shared" si="21"/>
        <v>0</v>
      </c>
      <c r="Q308" s="36">
        <f t="shared" si="20"/>
        <v>0</v>
      </c>
      <c r="R308" s="36"/>
      <c r="S308" s="36"/>
      <c r="T308" s="36">
        <f t="shared" si="22"/>
        <v>12982</v>
      </c>
    </row>
    <row r="309" spans="5:20" x14ac:dyDescent="0.25">
      <c r="E309" s="36">
        <f t="shared" si="19"/>
        <v>32188</v>
      </c>
      <c r="P309" s="36">
        <f t="shared" si="21"/>
        <v>0</v>
      </c>
      <c r="Q309" s="36">
        <f t="shared" si="20"/>
        <v>0</v>
      </c>
      <c r="R309" s="36"/>
      <c r="S309" s="36"/>
      <c r="T309" s="36">
        <f t="shared" si="22"/>
        <v>12982</v>
      </c>
    </row>
    <row r="310" spans="5:20" x14ac:dyDescent="0.25">
      <c r="E310" s="36">
        <f t="shared" si="19"/>
        <v>32188</v>
      </c>
      <c r="P310" s="36">
        <f t="shared" si="21"/>
        <v>0</v>
      </c>
      <c r="Q310" s="36">
        <f t="shared" si="20"/>
        <v>0</v>
      </c>
      <c r="R310" s="36"/>
      <c r="S310" s="36"/>
      <c r="T310" s="36">
        <f t="shared" si="22"/>
        <v>12982</v>
      </c>
    </row>
    <row r="311" spans="5:20" x14ac:dyDescent="0.25">
      <c r="E311" s="36">
        <f t="shared" si="19"/>
        <v>32188</v>
      </c>
      <c r="P311" s="36">
        <f t="shared" si="21"/>
        <v>0</v>
      </c>
      <c r="Q311" s="36">
        <f t="shared" si="20"/>
        <v>0</v>
      </c>
      <c r="R311" s="36"/>
      <c r="S311" s="36"/>
      <c r="T311" s="36">
        <f t="shared" si="22"/>
        <v>12982</v>
      </c>
    </row>
    <row r="312" spans="5:20" x14ac:dyDescent="0.25">
      <c r="E312" s="36">
        <f t="shared" si="19"/>
        <v>32188</v>
      </c>
      <c r="P312" s="36">
        <f t="shared" si="21"/>
        <v>0</v>
      </c>
      <c r="Q312" s="36">
        <f t="shared" si="20"/>
        <v>0</v>
      </c>
      <c r="R312" s="36"/>
      <c r="S312" s="36"/>
      <c r="T312" s="36">
        <f t="shared" si="22"/>
        <v>12982</v>
      </c>
    </row>
    <row r="313" spans="5:20" x14ac:dyDescent="0.25">
      <c r="E313" s="36">
        <f t="shared" si="19"/>
        <v>32188</v>
      </c>
      <c r="P313" s="36">
        <f t="shared" si="21"/>
        <v>0</v>
      </c>
      <c r="Q313" s="36">
        <f t="shared" si="20"/>
        <v>0</v>
      </c>
      <c r="R313" s="36"/>
      <c r="S313" s="36"/>
      <c r="T313" s="36">
        <f t="shared" si="22"/>
        <v>12982</v>
      </c>
    </row>
    <row r="314" spans="5:20" x14ac:dyDescent="0.25">
      <c r="E314" s="36">
        <f t="shared" si="19"/>
        <v>32188</v>
      </c>
      <c r="P314" s="36">
        <f t="shared" si="21"/>
        <v>0</v>
      </c>
      <c r="Q314" s="36">
        <f t="shared" si="20"/>
        <v>0</v>
      </c>
      <c r="R314" s="36"/>
      <c r="S314" s="36"/>
      <c r="T314" s="36">
        <f t="shared" si="22"/>
        <v>12982</v>
      </c>
    </row>
    <row r="315" spans="5:20" x14ac:dyDescent="0.25">
      <c r="E315" s="36">
        <f t="shared" si="19"/>
        <v>32188</v>
      </c>
      <c r="P315" s="36">
        <f t="shared" si="21"/>
        <v>0</v>
      </c>
      <c r="Q315" s="36">
        <f t="shared" si="20"/>
        <v>0</v>
      </c>
      <c r="R315" s="36"/>
      <c r="S315" s="36"/>
      <c r="T315" s="36">
        <f t="shared" si="22"/>
        <v>12982</v>
      </c>
    </row>
    <row r="316" spans="5:20" x14ac:dyDescent="0.25">
      <c r="E316" s="36">
        <f t="shared" si="19"/>
        <v>32188</v>
      </c>
      <c r="P316" s="36">
        <f t="shared" si="21"/>
        <v>0</v>
      </c>
      <c r="Q316" s="36">
        <f t="shared" si="20"/>
        <v>0</v>
      </c>
      <c r="R316" s="36"/>
      <c r="S316" s="36"/>
      <c r="T316" s="36">
        <f t="shared" si="22"/>
        <v>12982</v>
      </c>
    </row>
    <row r="317" spans="5:20" x14ac:dyDescent="0.25">
      <c r="E317" s="36">
        <f t="shared" si="19"/>
        <v>32188</v>
      </c>
      <c r="P317" s="36">
        <f t="shared" si="21"/>
        <v>0</v>
      </c>
      <c r="Q317" s="36">
        <f t="shared" si="20"/>
        <v>0</v>
      </c>
      <c r="R317" s="36"/>
      <c r="S317" s="36"/>
      <c r="T317" s="36">
        <f t="shared" si="22"/>
        <v>12982</v>
      </c>
    </row>
    <row r="318" spans="5:20" x14ac:dyDescent="0.25">
      <c r="E318" s="36">
        <f t="shared" si="19"/>
        <v>32188</v>
      </c>
      <c r="P318" s="36">
        <f t="shared" si="21"/>
        <v>0</v>
      </c>
      <c r="Q318" s="36">
        <f t="shared" si="20"/>
        <v>0</v>
      </c>
      <c r="R318" s="36"/>
      <c r="S318" s="36"/>
      <c r="T318" s="36">
        <f t="shared" si="22"/>
        <v>12982</v>
      </c>
    </row>
    <row r="319" spans="5:20" x14ac:dyDescent="0.25">
      <c r="E319" s="36">
        <f t="shared" si="19"/>
        <v>32188</v>
      </c>
      <c r="P319" s="36">
        <f t="shared" si="21"/>
        <v>0</v>
      </c>
      <c r="Q319" s="36">
        <f t="shared" si="20"/>
        <v>0</v>
      </c>
      <c r="R319" s="36"/>
      <c r="S319" s="36"/>
      <c r="T319" s="36">
        <f t="shared" si="22"/>
        <v>12982</v>
      </c>
    </row>
    <row r="320" spans="5:20" x14ac:dyDescent="0.25">
      <c r="E320" s="36">
        <f t="shared" si="19"/>
        <v>32188</v>
      </c>
      <c r="P320" s="36">
        <f t="shared" si="21"/>
        <v>0</v>
      </c>
      <c r="Q320" s="36">
        <f t="shared" si="20"/>
        <v>0</v>
      </c>
      <c r="R320" s="36"/>
      <c r="S320" s="36"/>
      <c r="T320" s="36">
        <f t="shared" si="22"/>
        <v>12982</v>
      </c>
    </row>
    <row r="321" spans="5:20" x14ac:dyDescent="0.25">
      <c r="E321" s="36">
        <f t="shared" si="19"/>
        <v>32188</v>
      </c>
      <c r="P321" s="36">
        <f t="shared" si="21"/>
        <v>0</v>
      </c>
      <c r="Q321" s="36">
        <f t="shared" si="20"/>
        <v>0</v>
      </c>
      <c r="R321" s="36"/>
      <c r="S321" s="36"/>
      <c r="T321" s="36">
        <f t="shared" si="22"/>
        <v>12982</v>
      </c>
    </row>
    <row r="322" spans="5:20" x14ac:dyDescent="0.25">
      <c r="E322" s="36">
        <f t="shared" si="19"/>
        <v>32188</v>
      </c>
      <c r="P322" s="36">
        <f t="shared" si="21"/>
        <v>0</v>
      </c>
      <c r="Q322" s="36">
        <f t="shared" si="20"/>
        <v>0</v>
      </c>
      <c r="R322" s="36"/>
      <c r="S322" s="36"/>
      <c r="T322" s="36">
        <f t="shared" si="22"/>
        <v>12982</v>
      </c>
    </row>
    <row r="323" spans="5:20" x14ac:dyDescent="0.25">
      <c r="E323" s="36">
        <f t="shared" si="19"/>
        <v>32188</v>
      </c>
      <c r="P323" s="36">
        <f t="shared" si="21"/>
        <v>0</v>
      </c>
      <c r="Q323" s="36">
        <f t="shared" si="20"/>
        <v>0</v>
      </c>
      <c r="R323" s="36"/>
      <c r="S323" s="36"/>
      <c r="T323" s="36">
        <f t="shared" si="22"/>
        <v>12982</v>
      </c>
    </row>
    <row r="324" spans="5:20" x14ac:dyDescent="0.25">
      <c r="E324" s="36">
        <f t="shared" si="19"/>
        <v>32188</v>
      </c>
      <c r="P324" s="36">
        <f t="shared" si="21"/>
        <v>0</v>
      </c>
      <c r="Q324" s="36">
        <f t="shared" si="20"/>
        <v>0</v>
      </c>
      <c r="R324" s="36"/>
      <c r="S324" s="36"/>
      <c r="T324" s="36">
        <f t="shared" si="22"/>
        <v>12982</v>
      </c>
    </row>
    <row r="325" spans="5:20" x14ac:dyDescent="0.25">
      <c r="E325" s="36">
        <f t="shared" ref="E325:E388" si="23">E324+C325-D325</f>
        <v>32188</v>
      </c>
      <c r="P325" s="36">
        <f t="shared" si="21"/>
        <v>0</v>
      </c>
      <c r="Q325" s="36">
        <f t="shared" si="20"/>
        <v>0</v>
      </c>
      <c r="R325" s="36"/>
      <c r="S325" s="36"/>
      <c r="T325" s="36">
        <f t="shared" si="22"/>
        <v>12982</v>
      </c>
    </row>
    <row r="326" spans="5:20" x14ac:dyDescent="0.25">
      <c r="E326" s="36">
        <f t="shared" si="23"/>
        <v>32188</v>
      </c>
      <c r="P326" s="36">
        <f t="shared" si="21"/>
        <v>0</v>
      </c>
      <c r="Q326" s="36">
        <f t="shared" si="20"/>
        <v>0</v>
      </c>
      <c r="R326" s="36"/>
      <c r="S326" s="36"/>
      <c r="T326" s="36">
        <f t="shared" si="22"/>
        <v>12982</v>
      </c>
    </row>
    <row r="327" spans="5:20" x14ac:dyDescent="0.25">
      <c r="E327" s="36">
        <f t="shared" si="23"/>
        <v>32188</v>
      </c>
      <c r="P327" s="36">
        <f t="shared" si="21"/>
        <v>0</v>
      </c>
      <c r="Q327" s="36">
        <f t="shared" si="20"/>
        <v>0</v>
      </c>
      <c r="R327" s="36"/>
      <c r="S327" s="36"/>
      <c r="T327" s="36">
        <f t="shared" si="22"/>
        <v>12982</v>
      </c>
    </row>
    <row r="328" spans="5:20" x14ac:dyDescent="0.25">
      <c r="E328" s="36">
        <f t="shared" si="23"/>
        <v>32188</v>
      </c>
      <c r="P328" s="36">
        <f t="shared" si="21"/>
        <v>0</v>
      </c>
      <c r="Q328" s="36">
        <f t="shared" si="20"/>
        <v>0</v>
      </c>
      <c r="R328" s="36"/>
      <c r="S328" s="36"/>
      <c r="T328" s="36">
        <f t="shared" si="22"/>
        <v>12982</v>
      </c>
    </row>
    <row r="329" spans="5:20" x14ac:dyDescent="0.25">
      <c r="E329" s="36">
        <f t="shared" si="23"/>
        <v>32188</v>
      </c>
      <c r="P329" s="36">
        <f t="shared" si="21"/>
        <v>0</v>
      </c>
      <c r="Q329" s="36">
        <f t="shared" si="20"/>
        <v>0</v>
      </c>
      <c r="R329" s="36"/>
      <c r="S329" s="36"/>
      <c r="T329" s="36">
        <f t="shared" si="22"/>
        <v>12982</v>
      </c>
    </row>
    <row r="330" spans="5:20" x14ac:dyDescent="0.25">
      <c r="E330" s="36">
        <f t="shared" si="23"/>
        <v>32188</v>
      </c>
      <c r="P330" s="36">
        <f t="shared" si="21"/>
        <v>0</v>
      </c>
      <c r="Q330" s="36">
        <f t="shared" si="20"/>
        <v>0</v>
      </c>
      <c r="R330" s="36"/>
      <c r="S330" s="36"/>
      <c r="T330" s="36">
        <f t="shared" si="22"/>
        <v>12982</v>
      </c>
    </row>
    <row r="331" spans="5:20" x14ac:dyDescent="0.25">
      <c r="E331" s="36">
        <f t="shared" si="23"/>
        <v>32188</v>
      </c>
      <c r="P331" s="36">
        <f t="shared" si="21"/>
        <v>0</v>
      </c>
      <c r="Q331" s="36">
        <f t="shared" ref="Q331:Q394" si="24">P331*0.2</f>
        <v>0</v>
      </c>
      <c r="R331" s="36"/>
      <c r="S331" s="36"/>
      <c r="T331" s="36">
        <f t="shared" si="22"/>
        <v>12982</v>
      </c>
    </row>
    <row r="332" spans="5:20" x14ac:dyDescent="0.25">
      <c r="E332" s="36">
        <f t="shared" si="23"/>
        <v>32188</v>
      </c>
      <c r="P332" s="36">
        <f t="shared" ref="P332:P395" si="25">C332-O332</f>
        <v>0</v>
      </c>
      <c r="Q332" s="36">
        <f t="shared" si="24"/>
        <v>0</v>
      </c>
      <c r="R332" s="36"/>
      <c r="S332" s="36"/>
      <c r="T332" s="36">
        <f t="shared" ref="T332:T395" si="26">T331+Q332-S332</f>
        <v>12982</v>
      </c>
    </row>
    <row r="333" spans="5:20" x14ac:dyDescent="0.25">
      <c r="E333" s="36">
        <f t="shared" si="23"/>
        <v>32188</v>
      </c>
      <c r="P333" s="36">
        <f t="shared" si="25"/>
        <v>0</v>
      </c>
      <c r="Q333" s="36">
        <f t="shared" si="24"/>
        <v>0</v>
      </c>
      <c r="R333" s="36"/>
      <c r="S333" s="36"/>
      <c r="T333" s="36">
        <f t="shared" si="26"/>
        <v>12982</v>
      </c>
    </row>
    <row r="334" spans="5:20" x14ac:dyDescent="0.25">
      <c r="E334" s="36">
        <f t="shared" si="23"/>
        <v>32188</v>
      </c>
      <c r="P334" s="36">
        <f t="shared" si="25"/>
        <v>0</v>
      </c>
      <c r="Q334" s="36">
        <f t="shared" si="24"/>
        <v>0</v>
      </c>
      <c r="R334" s="36"/>
      <c r="S334" s="36"/>
      <c r="T334" s="36">
        <f t="shared" si="26"/>
        <v>12982</v>
      </c>
    </row>
    <row r="335" spans="5:20" x14ac:dyDescent="0.25">
      <c r="E335" s="36">
        <f t="shared" si="23"/>
        <v>32188</v>
      </c>
      <c r="P335" s="36">
        <f t="shared" si="25"/>
        <v>0</v>
      </c>
      <c r="Q335" s="36">
        <f t="shared" si="24"/>
        <v>0</v>
      </c>
      <c r="R335" s="36"/>
      <c r="S335" s="36"/>
      <c r="T335" s="36">
        <f t="shared" si="26"/>
        <v>12982</v>
      </c>
    </row>
    <row r="336" spans="5:20" x14ac:dyDescent="0.25">
      <c r="E336" s="36">
        <f t="shared" si="23"/>
        <v>32188</v>
      </c>
      <c r="P336" s="36">
        <f t="shared" si="25"/>
        <v>0</v>
      </c>
      <c r="Q336" s="36">
        <f t="shared" si="24"/>
        <v>0</v>
      </c>
      <c r="R336" s="36"/>
      <c r="S336" s="36"/>
      <c r="T336" s="36">
        <f t="shared" si="26"/>
        <v>12982</v>
      </c>
    </row>
    <row r="337" spans="5:20" x14ac:dyDescent="0.25">
      <c r="E337" s="36">
        <f t="shared" si="23"/>
        <v>32188</v>
      </c>
      <c r="P337" s="36">
        <f t="shared" si="25"/>
        <v>0</v>
      </c>
      <c r="Q337" s="36">
        <f t="shared" si="24"/>
        <v>0</v>
      </c>
      <c r="R337" s="36"/>
      <c r="S337" s="36"/>
      <c r="T337" s="36">
        <f t="shared" si="26"/>
        <v>12982</v>
      </c>
    </row>
    <row r="338" spans="5:20" x14ac:dyDescent="0.25">
      <c r="E338" s="36">
        <f t="shared" si="23"/>
        <v>32188</v>
      </c>
      <c r="P338" s="36">
        <f t="shared" si="25"/>
        <v>0</v>
      </c>
      <c r="Q338" s="36">
        <f t="shared" si="24"/>
        <v>0</v>
      </c>
      <c r="R338" s="36"/>
      <c r="S338" s="36"/>
      <c r="T338" s="36">
        <f t="shared" si="26"/>
        <v>12982</v>
      </c>
    </row>
    <row r="339" spans="5:20" x14ac:dyDescent="0.25">
      <c r="E339" s="36">
        <f t="shared" si="23"/>
        <v>32188</v>
      </c>
      <c r="P339" s="36">
        <f t="shared" si="25"/>
        <v>0</v>
      </c>
      <c r="Q339" s="36">
        <f t="shared" si="24"/>
        <v>0</v>
      </c>
      <c r="R339" s="36"/>
      <c r="S339" s="36"/>
      <c r="T339" s="36">
        <f t="shared" si="26"/>
        <v>12982</v>
      </c>
    </row>
    <row r="340" spans="5:20" x14ac:dyDescent="0.25">
      <c r="E340" s="36">
        <f t="shared" si="23"/>
        <v>32188</v>
      </c>
      <c r="P340" s="36">
        <f t="shared" si="25"/>
        <v>0</v>
      </c>
      <c r="Q340" s="36">
        <f t="shared" si="24"/>
        <v>0</v>
      </c>
      <c r="R340" s="36"/>
      <c r="S340" s="36"/>
      <c r="T340" s="36">
        <f t="shared" si="26"/>
        <v>12982</v>
      </c>
    </row>
    <row r="341" spans="5:20" x14ac:dyDescent="0.25">
      <c r="E341" s="36">
        <f t="shared" si="23"/>
        <v>32188</v>
      </c>
      <c r="P341" s="36">
        <f t="shared" si="25"/>
        <v>0</v>
      </c>
      <c r="Q341" s="36">
        <f t="shared" si="24"/>
        <v>0</v>
      </c>
      <c r="R341" s="36"/>
      <c r="S341" s="36"/>
      <c r="T341" s="36">
        <f t="shared" si="26"/>
        <v>12982</v>
      </c>
    </row>
    <row r="342" spans="5:20" x14ac:dyDescent="0.25">
      <c r="E342" s="36">
        <f t="shared" si="23"/>
        <v>32188</v>
      </c>
      <c r="P342" s="36">
        <f t="shared" si="25"/>
        <v>0</v>
      </c>
      <c r="Q342" s="36">
        <f t="shared" si="24"/>
        <v>0</v>
      </c>
      <c r="R342" s="36"/>
      <c r="S342" s="36"/>
      <c r="T342" s="36">
        <f t="shared" si="26"/>
        <v>12982</v>
      </c>
    </row>
    <row r="343" spans="5:20" x14ac:dyDescent="0.25">
      <c r="E343" s="36">
        <f t="shared" si="23"/>
        <v>32188</v>
      </c>
      <c r="P343" s="36">
        <f t="shared" si="25"/>
        <v>0</v>
      </c>
      <c r="Q343" s="36">
        <f t="shared" si="24"/>
        <v>0</v>
      </c>
      <c r="R343" s="36"/>
      <c r="S343" s="36"/>
      <c r="T343" s="36">
        <f t="shared" si="26"/>
        <v>12982</v>
      </c>
    </row>
    <row r="344" spans="5:20" x14ac:dyDescent="0.25">
      <c r="E344" s="36">
        <f t="shared" si="23"/>
        <v>32188</v>
      </c>
      <c r="P344" s="36">
        <f t="shared" si="25"/>
        <v>0</v>
      </c>
      <c r="Q344" s="36">
        <f t="shared" si="24"/>
        <v>0</v>
      </c>
      <c r="R344" s="36"/>
      <c r="S344" s="36"/>
      <c r="T344" s="36">
        <f t="shared" si="26"/>
        <v>12982</v>
      </c>
    </row>
    <row r="345" spans="5:20" x14ac:dyDescent="0.25">
      <c r="E345" s="36">
        <f t="shared" si="23"/>
        <v>32188</v>
      </c>
      <c r="P345" s="36">
        <f t="shared" si="25"/>
        <v>0</v>
      </c>
      <c r="Q345" s="36">
        <f t="shared" si="24"/>
        <v>0</v>
      </c>
      <c r="R345" s="36"/>
      <c r="S345" s="36"/>
      <c r="T345" s="36">
        <f t="shared" si="26"/>
        <v>12982</v>
      </c>
    </row>
    <row r="346" spans="5:20" x14ac:dyDescent="0.25">
      <c r="E346" s="36">
        <f t="shared" si="23"/>
        <v>32188</v>
      </c>
      <c r="P346" s="36">
        <f t="shared" si="25"/>
        <v>0</v>
      </c>
      <c r="Q346" s="36">
        <f t="shared" si="24"/>
        <v>0</v>
      </c>
      <c r="R346" s="36"/>
      <c r="S346" s="36"/>
      <c r="T346" s="36">
        <f t="shared" si="26"/>
        <v>12982</v>
      </c>
    </row>
    <row r="347" spans="5:20" x14ac:dyDescent="0.25">
      <c r="E347" s="36">
        <f t="shared" si="23"/>
        <v>32188</v>
      </c>
      <c r="P347" s="36">
        <f t="shared" si="25"/>
        <v>0</v>
      </c>
      <c r="Q347" s="36">
        <f t="shared" si="24"/>
        <v>0</v>
      </c>
      <c r="R347" s="36"/>
      <c r="S347" s="36"/>
      <c r="T347" s="36">
        <f t="shared" si="26"/>
        <v>12982</v>
      </c>
    </row>
    <row r="348" spans="5:20" x14ac:dyDescent="0.25">
      <c r="E348" s="36">
        <f t="shared" si="23"/>
        <v>32188</v>
      </c>
      <c r="P348" s="36">
        <f t="shared" si="25"/>
        <v>0</v>
      </c>
      <c r="Q348" s="36">
        <f t="shared" si="24"/>
        <v>0</v>
      </c>
      <c r="R348" s="36"/>
      <c r="S348" s="36"/>
      <c r="T348" s="36">
        <f t="shared" si="26"/>
        <v>12982</v>
      </c>
    </row>
    <row r="349" spans="5:20" x14ac:dyDescent="0.25">
      <c r="E349" s="36">
        <f t="shared" si="23"/>
        <v>32188</v>
      </c>
      <c r="P349" s="36">
        <f t="shared" si="25"/>
        <v>0</v>
      </c>
      <c r="Q349" s="36">
        <f t="shared" si="24"/>
        <v>0</v>
      </c>
      <c r="R349" s="36"/>
      <c r="S349" s="36"/>
      <c r="T349" s="36">
        <f t="shared" si="26"/>
        <v>12982</v>
      </c>
    </row>
    <row r="350" spans="5:20" x14ac:dyDescent="0.25">
      <c r="E350" s="36">
        <f t="shared" si="23"/>
        <v>32188</v>
      </c>
      <c r="P350" s="36">
        <f t="shared" si="25"/>
        <v>0</v>
      </c>
      <c r="Q350" s="36">
        <f t="shared" si="24"/>
        <v>0</v>
      </c>
      <c r="R350" s="36"/>
      <c r="S350" s="36"/>
      <c r="T350" s="36">
        <f t="shared" si="26"/>
        <v>12982</v>
      </c>
    </row>
    <row r="351" spans="5:20" x14ac:dyDescent="0.25">
      <c r="E351" s="36">
        <f t="shared" si="23"/>
        <v>32188</v>
      </c>
      <c r="P351" s="36">
        <f t="shared" si="25"/>
        <v>0</v>
      </c>
      <c r="Q351" s="36">
        <f t="shared" si="24"/>
        <v>0</v>
      </c>
      <c r="R351" s="36"/>
      <c r="S351" s="36"/>
      <c r="T351" s="36">
        <f t="shared" si="26"/>
        <v>12982</v>
      </c>
    </row>
    <row r="352" spans="5:20" x14ac:dyDescent="0.25">
      <c r="E352" s="36">
        <f t="shared" si="23"/>
        <v>32188</v>
      </c>
      <c r="P352" s="36">
        <f t="shared" si="25"/>
        <v>0</v>
      </c>
      <c r="Q352" s="36">
        <f t="shared" si="24"/>
        <v>0</v>
      </c>
      <c r="R352" s="36"/>
      <c r="S352" s="36"/>
      <c r="T352" s="36">
        <f t="shared" si="26"/>
        <v>12982</v>
      </c>
    </row>
    <row r="353" spans="5:20" x14ac:dyDescent="0.25">
      <c r="E353" s="36">
        <f t="shared" si="23"/>
        <v>32188</v>
      </c>
      <c r="P353" s="36">
        <f t="shared" si="25"/>
        <v>0</v>
      </c>
      <c r="Q353" s="36">
        <f t="shared" si="24"/>
        <v>0</v>
      </c>
      <c r="R353" s="36"/>
      <c r="S353" s="36"/>
      <c r="T353" s="36">
        <f t="shared" si="26"/>
        <v>12982</v>
      </c>
    </row>
    <row r="354" spans="5:20" x14ac:dyDescent="0.25">
      <c r="E354" s="36">
        <f t="shared" si="23"/>
        <v>32188</v>
      </c>
      <c r="P354" s="36">
        <f t="shared" si="25"/>
        <v>0</v>
      </c>
      <c r="Q354" s="36">
        <f t="shared" si="24"/>
        <v>0</v>
      </c>
      <c r="R354" s="36"/>
      <c r="S354" s="36"/>
      <c r="T354" s="36">
        <f t="shared" si="26"/>
        <v>12982</v>
      </c>
    </row>
    <row r="355" spans="5:20" x14ac:dyDescent="0.25">
      <c r="E355" s="36">
        <f t="shared" si="23"/>
        <v>32188</v>
      </c>
      <c r="P355" s="36">
        <f t="shared" si="25"/>
        <v>0</v>
      </c>
      <c r="Q355" s="36">
        <f t="shared" si="24"/>
        <v>0</v>
      </c>
      <c r="R355" s="36"/>
      <c r="S355" s="36"/>
      <c r="T355" s="36">
        <f t="shared" si="26"/>
        <v>12982</v>
      </c>
    </row>
    <row r="356" spans="5:20" x14ac:dyDescent="0.25">
      <c r="E356" s="36">
        <f t="shared" si="23"/>
        <v>32188</v>
      </c>
      <c r="P356" s="36">
        <f t="shared" si="25"/>
        <v>0</v>
      </c>
      <c r="Q356" s="36">
        <f t="shared" si="24"/>
        <v>0</v>
      </c>
      <c r="R356" s="36"/>
      <c r="S356" s="36"/>
      <c r="T356" s="36">
        <f t="shared" si="26"/>
        <v>12982</v>
      </c>
    </row>
    <row r="357" spans="5:20" x14ac:dyDescent="0.25">
      <c r="E357" s="36">
        <f t="shared" si="23"/>
        <v>32188</v>
      </c>
      <c r="P357" s="36">
        <f t="shared" si="25"/>
        <v>0</v>
      </c>
      <c r="Q357" s="36">
        <f t="shared" si="24"/>
        <v>0</v>
      </c>
      <c r="R357" s="36"/>
      <c r="S357" s="36"/>
      <c r="T357" s="36">
        <f t="shared" si="26"/>
        <v>12982</v>
      </c>
    </row>
    <row r="358" spans="5:20" x14ac:dyDescent="0.25">
      <c r="E358" s="36">
        <f t="shared" si="23"/>
        <v>32188</v>
      </c>
      <c r="P358" s="36">
        <f t="shared" si="25"/>
        <v>0</v>
      </c>
      <c r="Q358" s="36">
        <f t="shared" si="24"/>
        <v>0</v>
      </c>
      <c r="R358" s="36"/>
      <c r="S358" s="36"/>
      <c r="T358" s="36">
        <f t="shared" si="26"/>
        <v>12982</v>
      </c>
    </row>
    <row r="359" spans="5:20" x14ac:dyDescent="0.25">
      <c r="E359" s="36">
        <f t="shared" si="23"/>
        <v>32188</v>
      </c>
      <c r="P359" s="36">
        <f t="shared" si="25"/>
        <v>0</v>
      </c>
      <c r="Q359" s="36">
        <f t="shared" si="24"/>
        <v>0</v>
      </c>
      <c r="R359" s="36"/>
      <c r="S359" s="36"/>
      <c r="T359" s="36">
        <f t="shared" si="26"/>
        <v>12982</v>
      </c>
    </row>
    <row r="360" spans="5:20" x14ac:dyDescent="0.25">
      <c r="E360" s="36">
        <f t="shared" si="23"/>
        <v>32188</v>
      </c>
      <c r="P360" s="36">
        <f t="shared" si="25"/>
        <v>0</v>
      </c>
      <c r="Q360" s="36">
        <f t="shared" si="24"/>
        <v>0</v>
      </c>
      <c r="R360" s="36"/>
      <c r="S360" s="36"/>
      <c r="T360" s="36">
        <f t="shared" si="26"/>
        <v>12982</v>
      </c>
    </row>
    <row r="361" spans="5:20" x14ac:dyDescent="0.25">
      <c r="E361" s="36">
        <f t="shared" si="23"/>
        <v>32188</v>
      </c>
      <c r="P361" s="36">
        <f t="shared" si="25"/>
        <v>0</v>
      </c>
      <c r="Q361" s="36">
        <f t="shared" si="24"/>
        <v>0</v>
      </c>
      <c r="R361" s="36"/>
      <c r="S361" s="36"/>
      <c r="T361" s="36">
        <f t="shared" si="26"/>
        <v>12982</v>
      </c>
    </row>
    <row r="362" spans="5:20" x14ac:dyDescent="0.25">
      <c r="E362" s="36">
        <f t="shared" si="23"/>
        <v>32188</v>
      </c>
      <c r="P362" s="36">
        <f t="shared" si="25"/>
        <v>0</v>
      </c>
      <c r="Q362" s="36">
        <f t="shared" si="24"/>
        <v>0</v>
      </c>
      <c r="R362" s="36"/>
      <c r="S362" s="36"/>
      <c r="T362" s="36">
        <f t="shared" si="26"/>
        <v>12982</v>
      </c>
    </row>
    <row r="363" spans="5:20" x14ac:dyDescent="0.25">
      <c r="E363" s="36">
        <f t="shared" si="23"/>
        <v>32188</v>
      </c>
      <c r="P363" s="36">
        <f t="shared" si="25"/>
        <v>0</v>
      </c>
      <c r="Q363" s="36">
        <f t="shared" si="24"/>
        <v>0</v>
      </c>
      <c r="R363" s="36"/>
      <c r="S363" s="36"/>
      <c r="T363" s="36">
        <f t="shared" si="26"/>
        <v>12982</v>
      </c>
    </row>
    <row r="364" spans="5:20" x14ac:dyDescent="0.25">
      <c r="E364" s="36">
        <f t="shared" si="23"/>
        <v>32188</v>
      </c>
      <c r="P364" s="36">
        <f t="shared" si="25"/>
        <v>0</v>
      </c>
      <c r="Q364" s="36">
        <f t="shared" si="24"/>
        <v>0</v>
      </c>
      <c r="R364" s="36"/>
      <c r="S364" s="36"/>
      <c r="T364" s="36">
        <f t="shared" si="26"/>
        <v>12982</v>
      </c>
    </row>
    <row r="365" spans="5:20" x14ac:dyDescent="0.25">
      <c r="E365" s="36">
        <f t="shared" si="23"/>
        <v>32188</v>
      </c>
      <c r="P365" s="36">
        <f t="shared" si="25"/>
        <v>0</v>
      </c>
      <c r="Q365" s="36">
        <f t="shared" si="24"/>
        <v>0</v>
      </c>
      <c r="R365" s="36"/>
      <c r="S365" s="36"/>
      <c r="T365" s="36">
        <f t="shared" si="26"/>
        <v>12982</v>
      </c>
    </row>
    <row r="366" spans="5:20" x14ac:dyDescent="0.25">
      <c r="E366" s="36">
        <f t="shared" si="23"/>
        <v>32188</v>
      </c>
      <c r="P366" s="36">
        <f t="shared" si="25"/>
        <v>0</v>
      </c>
      <c r="Q366" s="36">
        <f t="shared" si="24"/>
        <v>0</v>
      </c>
      <c r="R366" s="36"/>
      <c r="S366" s="36"/>
      <c r="T366" s="36">
        <f t="shared" si="26"/>
        <v>12982</v>
      </c>
    </row>
    <row r="367" spans="5:20" x14ac:dyDescent="0.25">
      <c r="E367" s="36">
        <f t="shared" si="23"/>
        <v>32188</v>
      </c>
      <c r="P367" s="36">
        <f t="shared" si="25"/>
        <v>0</v>
      </c>
      <c r="Q367" s="36">
        <f t="shared" si="24"/>
        <v>0</v>
      </c>
      <c r="R367" s="36"/>
      <c r="S367" s="36"/>
      <c r="T367" s="36">
        <f t="shared" si="26"/>
        <v>12982</v>
      </c>
    </row>
    <row r="368" spans="5:20" x14ac:dyDescent="0.25">
      <c r="E368" s="36">
        <f t="shared" si="23"/>
        <v>32188</v>
      </c>
      <c r="P368" s="36">
        <f t="shared" si="25"/>
        <v>0</v>
      </c>
      <c r="Q368" s="36">
        <f t="shared" si="24"/>
        <v>0</v>
      </c>
      <c r="R368" s="36"/>
      <c r="S368" s="36"/>
      <c r="T368" s="36">
        <f t="shared" si="26"/>
        <v>12982</v>
      </c>
    </row>
    <row r="369" spans="5:20" x14ac:dyDescent="0.25">
      <c r="E369" s="36">
        <f t="shared" si="23"/>
        <v>32188</v>
      </c>
      <c r="P369" s="36">
        <f t="shared" si="25"/>
        <v>0</v>
      </c>
      <c r="Q369" s="36">
        <f t="shared" si="24"/>
        <v>0</v>
      </c>
      <c r="R369" s="36"/>
      <c r="S369" s="36"/>
      <c r="T369" s="36">
        <f t="shared" si="26"/>
        <v>12982</v>
      </c>
    </row>
    <row r="370" spans="5:20" x14ac:dyDescent="0.25">
      <c r="E370" s="36">
        <f t="shared" si="23"/>
        <v>32188</v>
      </c>
      <c r="P370" s="36">
        <f t="shared" si="25"/>
        <v>0</v>
      </c>
      <c r="Q370" s="36">
        <f t="shared" si="24"/>
        <v>0</v>
      </c>
      <c r="R370" s="36"/>
      <c r="S370" s="36"/>
      <c r="T370" s="36">
        <f t="shared" si="26"/>
        <v>12982</v>
      </c>
    </row>
    <row r="371" spans="5:20" x14ac:dyDescent="0.25">
      <c r="E371" s="36">
        <f t="shared" si="23"/>
        <v>32188</v>
      </c>
      <c r="P371" s="36">
        <f t="shared" si="25"/>
        <v>0</v>
      </c>
      <c r="Q371" s="36">
        <f t="shared" si="24"/>
        <v>0</v>
      </c>
      <c r="R371" s="36"/>
      <c r="S371" s="36"/>
      <c r="T371" s="36">
        <f t="shared" si="26"/>
        <v>12982</v>
      </c>
    </row>
    <row r="372" spans="5:20" x14ac:dyDescent="0.25">
      <c r="E372" s="36">
        <f t="shared" si="23"/>
        <v>32188</v>
      </c>
      <c r="P372" s="36">
        <f t="shared" si="25"/>
        <v>0</v>
      </c>
      <c r="Q372" s="36">
        <f t="shared" si="24"/>
        <v>0</v>
      </c>
      <c r="R372" s="36"/>
      <c r="S372" s="36"/>
      <c r="T372" s="36">
        <f t="shared" si="26"/>
        <v>12982</v>
      </c>
    </row>
    <row r="373" spans="5:20" x14ac:dyDescent="0.25">
      <c r="E373" s="36">
        <f t="shared" si="23"/>
        <v>32188</v>
      </c>
      <c r="P373" s="36">
        <f t="shared" si="25"/>
        <v>0</v>
      </c>
      <c r="Q373" s="36">
        <f t="shared" si="24"/>
        <v>0</v>
      </c>
      <c r="R373" s="36"/>
      <c r="S373" s="36"/>
      <c r="T373" s="36">
        <f t="shared" si="26"/>
        <v>12982</v>
      </c>
    </row>
    <row r="374" spans="5:20" x14ac:dyDescent="0.25">
      <c r="E374" s="36">
        <f t="shared" si="23"/>
        <v>32188</v>
      </c>
      <c r="P374" s="36">
        <f t="shared" si="25"/>
        <v>0</v>
      </c>
      <c r="Q374" s="36">
        <f t="shared" si="24"/>
        <v>0</v>
      </c>
      <c r="R374" s="36"/>
      <c r="S374" s="36"/>
      <c r="T374" s="36">
        <f t="shared" si="26"/>
        <v>12982</v>
      </c>
    </row>
    <row r="375" spans="5:20" x14ac:dyDescent="0.25">
      <c r="E375" s="36">
        <f t="shared" si="23"/>
        <v>32188</v>
      </c>
      <c r="P375" s="36">
        <f t="shared" si="25"/>
        <v>0</v>
      </c>
      <c r="Q375" s="36">
        <f t="shared" si="24"/>
        <v>0</v>
      </c>
      <c r="R375" s="36"/>
      <c r="S375" s="36"/>
      <c r="T375" s="36">
        <f t="shared" si="26"/>
        <v>12982</v>
      </c>
    </row>
    <row r="376" spans="5:20" x14ac:dyDescent="0.25">
      <c r="E376" s="36">
        <f t="shared" si="23"/>
        <v>32188</v>
      </c>
      <c r="P376" s="36">
        <f t="shared" si="25"/>
        <v>0</v>
      </c>
      <c r="Q376" s="36">
        <f t="shared" si="24"/>
        <v>0</v>
      </c>
      <c r="R376" s="36"/>
      <c r="S376" s="36"/>
      <c r="T376" s="36">
        <f t="shared" si="26"/>
        <v>12982</v>
      </c>
    </row>
    <row r="377" spans="5:20" x14ac:dyDescent="0.25">
      <c r="E377" s="36">
        <f t="shared" si="23"/>
        <v>32188</v>
      </c>
      <c r="P377" s="36">
        <f t="shared" si="25"/>
        <v>0</v>
      </c>
      <c r="Q377" s="36">
        <f t="shared" si="24"/>
        <v>0</v>
      </c>
      <c r="R377" s="36"/>
      <c r="S377" s="36"/>
      <c r="T377" s="36">
        <f t="shared" si="26"/>
        <v>12982</v>
      </c>
    </row>
    <row r="378" spans="5:20" x14ac:dyDescent="0.25">
      <c r="E378" s="36">
        <f t="shared" si="23"/>
        <v>32188</v>
      </c>
      <c r="P378" s="36">
        <f t="shared" si="25"/>
        <v>0</v>
      </c>
      <c r="Q378" s="36">
        <f t="shared" si="24"/>
        <v>0</v>
      </c>
      <c r="R378" s="36"/>
      <c r="S378" s="36"/>
      <c r="T378" s="36">
        <f t="shared" si="26"/>
        <v>12982</v>
      </c>
    </row>
    <row r="379" spans="5:20" x14ac:dyDescent="0.25">
      <c r="E379" s="36">
        <f t="shared" si="23"/>
        <v>32188</v>
      </c>
      <c r="P379" s="36">
        <f t="shared" si="25"/>
        <v>0</v>
      </c>
      <c r="Q379" s="36">
        <f t="shared" si="24"/>
        <v>0</v>
      </c>
      <c r="R379" s="36"/>
      <c r="S379" s="36"/>
      <c r="T379" s="36">
        <f t="shared" si="26"/>
        <v>12982</v>
      </c>
    </row>
    <row r="380" spans="5:20" x14ac:dyDescent="0.25">
      <c r="E380" s="36">
        <f t="shared" si="23"/>
        <v>32188</v>
      </c>
      <c r="P380" s="36">
        <f t="shared" si="25"/>
        <v>0</v>
      </c>
      <c r="Q380" s="36">
        <f t="shared" si="24"/>
        <v>0</v>
      </c>
      <c r="R380" s="36"/>
      <c r="S380" s="36"/>
      <c r="T380" s="36">
        <f t="shared" si="26"/>
        <v>12982</v>
      </c>
    </row>
    <row r="381" spans="5:20" x14ac:dyDescent="0.25">
      <c r="E381" s="36">
        <f t="shared" si="23"/>
        <v>32188</v>
      </c>
      <c r="P381" s="36">
        <f t="shared" si="25"/>
        <v>0</v>
      </c>
      <c r="Q381" s="36">
        <f t="shared" si="24"/>
        <v>0</v>
      </c>
      <c r="R381" s="36"/>
      <c r="S381" s="36"/>
      <c r="T381" s="36">
        <f t="shared" si="26"/>
        <v>12982</v>
      </c>
    </row>
    <row r="382" spans="5:20" x14ac:dyDescent="0.25">
      <c r="E382" s="36">
        <f t="shared" si="23"/>
        <v>32188</v>
      </c>
      <c r="P382" s="36">
        <f t="shared" si="25"/>
        <v>0</v>
      </c>
      <c r="Q382" s="36">
        <f t="shared" si="24"/>
        <v>0</v>
      </c>
      <c r="R382" s="36"/>
      <c r="S382" s="36"/>
      <c r="T382" s="36">
        <f t="shared" si="26"/>
        <v>12982</v>
      </c>
    </row>
    <row r="383" spans="5:20" x14ac:dyDescent="0.25">
      <c r="E383" s="36">
        <f t="shared" si="23"/>
        <v>32188</v>
      </c>
      <c r="P383" s="36">
        <f t="shared" si="25"/>
        <v>0</v>
      </c>
      <c r="Q383" s="36">
        <f t="shared" si="24"/>
        <v>0</v>
      </c>
      <c r="R383" s="36"/>
      <c r="S383" s="36"/>
      <c r="T383" s="36">
        <f t="shared" si="26"/>
        <v>12982</v>
      </c>
    </row>
    <row r="384" spans="5:20" x14ac:dyDescent="0.25">
      <c r="E384" s="36">
        <f t="shared" si="23"/>
        <v>32188</v>
      </c>
      <c r="P384" s="36">
        <f t="shared" si="25"/>
        <v>0</v>
      </c>
      <c r="Q384" s="36">
        <f t="shared" si="24"/>
        <v>0</v>
      </c>
      <c r="R384" s="36"/>
      <c r="S384" s="36"/>
      <c r="T384" s="36">
        <f t="shared" si="26"/>
        <v>12982</v>
      </c>
    </row>
    <row r="385" spans="5:20" x14ac:dyDescent="0.25">
      <c r="E385" s="36">
        <f t="shared" si="23"/>
        <v>32188</v>
      </c>
      <c r="P385" s="36">
        <f t="shared" si="25"/>
        <v>0</v>
      </c>
      <c r="Q385" s="36">
        <f t="shared" si="24"/>
        <v>0</v>
      </c>
      <c r="R385" s="36"/>
      <c r="S385" s="36"/>
      <c r="T385" s="36">
        <f t="shared" si="26"/>
        <v>12982</v>
      </c>
    </row>
    <row r="386" spans="5:20" x14ac:dyDescent="0.25">
      <c r="E386" s="36">
        <f t="shared" si="23"/>
        <v>32188</v>
      </c>
      <c r="P386" s="36">
        <f t="shared" si="25"/>
        <v>0</v>
      </c>
      <c r="Q386" s="36">
        <f t="shared" si="24"/>
        <v>0</v>
      </c>
      <c r="R386" s="36"/>
      <c r="S386" s="36"/>
      <c r="T386" s="36">
        <f t="shared" si="26"/>
        <v>12982</v>
      </c>
    </row>
    <row r="387" spans="5:20" x14ac:dyDescent="0.25">
      <c r="E387" s="36">
        <f t="shared" si="23"/>
        <v>32188</v>
      </c>
      <c r="P387" s="36">
        <f t="shared" si="25"/>
        <v>0</v>
      </c>
      <c r="Q387" s="36">
        <f t="shared" si="24"/>
        <v>0</v>
      </c>
      <c r="R387" s="36"/>
      <c r="S387" s="36"/>
      <c r="T387" s="36">
        <f t="shared" si="26"/>
        <v>12982</v>
      </c>
    </row>
    <row r="388" spans="5:20" x14ac:dyDescent="0.25">
      <c r="E388" s="36">
        <f t="shared" si="23"/>
        <v>32188</v>
      </c>
      <c r="P388" s="36">
        <f t="shared" si="25"/>
        <v>0</v>
      </c>
      <c r="Q388" s="36">
        <f t="shared" si="24"/>
        <v>0</v>
      </c>
      <c r="R388" s="36"/>
      <c r="S388" s="36"/>
      <c r="T388" s="36">
        <f t="shared" si="26"/>
        <v>12982</v>
      </c>
    </row>
    <row r="389" spans="5:20" x14ac:dyDescent="0.25">
      <c r="E389" s="36">
        <f t="shared" ref="E389:E452" si="27">E388+C389-D389</f>
        <v>32188</v>
      </c>
      <c r="P389" s="36">
        <f t="shared" si="25"/>
        <v>0</v>
      </c>
      <c r="Q389" s="36">
        <f t="shared" si="24"/>
        <v>0</v>
      </c>
      <c r="R389" s="36"/>
      <c r="S389" s="36"/>
      <c r="T389" s="36">
        <f t="shared" si="26"/>
        <v>12982</v>
      </c>
    </row>
    <row r="390" spans="5:20" x14ac:dyDescent="0.25">
      <c r="E390" s="36">
        <f t="shared" si="27"/>
        <v>32188</v>
      </c>
      <c r="P390" s="36">
        <f t="shared" si="25"/>
        <v>0</v>
      </c>
      <c r="Q390" s="36">
        <f t="shared" si="24"/>
        <v>0</v>
      </c>
      <c r="R390" s="36"/>
      <c r="S390" s="36"/>
      <c r="T390" s="36">
        <f t="shared" si="26"/>
        <v>12982</v>
      </c>
    </row>
    <row r="391" spans="5:20" x14ac:dyDescent="0.25">
      <c r="E391" s="36">
        <f t="shared" si="27"/>
        <v>32188</v>
      </c>
      <c r="P391" s="36">
        <f t="shared" si="25"/>
        <v>0</v>
      </c>
      <c r="Q391" s="36">
        <f t="shared" si="24"/>
        <v>0</v>
      </c>
      <c r="R391" s="36"/>
      <c r="S391" s="36"/>
      <c r="T391" s="36">
        <f t="shared" si="26"/>
        <v>12982</v>
      </c>
    </row>
    <row r="392" spans="5:20" x14ac:dyDescent="0.25">
      <c r="E392" s="36">
        <f t="shared" si="27"/>
        <v>32188</v>
      </c>
      <c r="P392" s="36">
        <f t="shared" si="25"/>
        <v>0</v>
      </c>
      <c r="Q392" s="36">
        <f t="shared" si="24"/>
        <v>0</v>
      </c>
      <c r="R392" s="36"/>
      <c r="S392" s="36"/>
      <c r="T392" s="36">
        <f t="shared" si="26"/>
        <v>12982</v>
      </c>
    </row>
    <row r="393" spans="5:20" x14ac:dyDescent="0.25">
      <c r="E393" s="36">
        <f t="shared" si="27"/>
        <v>32188</v>
      </c>
      <c r="P393" s="36">
        <f t="shared" si="25"/>
        <v>0</v>
      </c>
      <c r="Q393" s="36">
        <f t="shared" si="24"/>
        <v>0</v>
      </c>
      <c r="R393" s="36"/>
      <c r="S393" s="36"/>
      <c r="T393" s="36">
        <f t="shared" si="26"/>
        <v>12982</v>
      </c>
    </row>
    <row r="394" spans="5:20" x14ac:dyDescent="0.25">
      <c r="E394" s="36">
        <f t="shared" si="27"/>
        <v>32188</v>
      </c>
      <c r="P394" s="36">
        <f t="shared" si="25"/>
        <v>0</v>
      </c>
      <c r="Q394" s="36">
        <f t="shared" si="24"/>
        <v>0</v>
      </c>
      <c r="R394" s="36"/>
      <c r="S394" s="36"/>
      <c r="T394" s="36">
        <f t="shared" si="26"/>
        <v>12982</v>
      </c>
    </row>
    <row r="395" spans="5:20" x14ac:dyDescent="0.25">
      <c r="E395" s="36">
        <f t="shared" si="27"/>
        <v>32188</v>
      </c>
      <c r="P395" s="36">
        <f t="shared" si="25"/>
        <v>0</v>
      </c>
      <c r="Q395" s="36">
        <f t="shared" ref="Q395:Q458" si="28">P395*0.2</f>
        <v>0</v>
      </c>
      <c r="R395" s="36"/>
      <c r="S395" s="36"/>
      <c r="T395" s="36">
        <f t="shared" si="26"/>
        <v>12982</v>
      </c>
    </row>
    <row r="396" spans="5:20" x14ac:dyDescent="0.25">
      <c r="E396" s="36">
        <f t="shared" si="27"/>
        <v>32188</v>
      </c>
      <c r="P396" s="36">
        <f t="shared" ref="P396:P459" si="29">C396-O396</f>
        <v>0</v>
      </c>
      <c r="Q396" s="36">
        <f t="shared" si="28"/>
        <v>0</v>
      </c>
      <c r="R396" s="36"/>
      <c r="S396" s="36"/>
      <c r="T396" s="36">
        <f t="shared" ref="T396:T459" si="30">T395+Q396-S396</f>
        <v>12982</v>
      </c>
    </row>
    <row r="397" spans="5:20" x14ac:dyDescent="0.25">
      <c r="E397" s="36">
        <f t="shared" si="27"/>
        <v>32188</v>
      </c>
      <c r="P397" s="36">
        <f t="shared" si="29"/>
        <v>0</v>
      </c>
      <c r="Q397" s="36">
        <f t="shared" si="28"/>
        <v>0</v>
      </c>
      <c r="R397" s="36"/>
      <c r="S397" s="36"/>
      <c r="T397" s="36">
        <f t="shared" si="30"/>
        <v>12982</v>
      </c>
    </row>
    <row r="398" spans="5:20" x14ac:dyDescent="0.25">
      <c r="E398" s="36">
        <f t="shared" si="27"/>
        <v>32188</v>
      </c>
      <c r="P398" s="36">
        <f t="shared" si="29"/>
        <v>0</v>
      </c>
      <c r="Q398" s="36">
        <f t="shared" si="28"/>
        <v>0</v>
      </c>
      <c r="R398" s="36"/>
      <c r="S398" s="36"/>
      <c r="T398" s="36">
        <f t="shared" si="30"/>
        <v>12982</v>
      </c>
    </row>
    <row r="399" spans="5:20" x14ac:dyDescent="0.25">
      <c r="E399" s="36">
        <f t="shared" si="27"/>
        <v>32188</v>
      </c>
      <c r="P399" s="36">
        <f t="shared" si="29"/>
        <v>0</v>
      </c>
      <c r="Q399" s="36">
        <f t="shared" si="28"/>
        <v>0</v>
      </c>
      <c r="R399" s="36"/>
      <c r="S399" s="36"/>
      <c r="T399" s="36">
        <f t="shared" si="30"/>
        <v>12982</v>
      </c>
    </row>
    <row r="400" spans="5:20" x14ac:dyDescent="0.25">
      <c r="E400" s="36">
        <f t="shared" si="27"/>
        <v>32188</v>
      </c>
      <c r="P400" s="36">
        <f t="shared" si="29"/>
        <v>0</v>
      </c>
      <c r="Q400" s="36">
        <f t="shared" si="28"/>
        <v>0</v>
      </c>
      <c r="R400" s="36"/>
      <c r="S400" s="36"/>
      <c r="T400" s="36">
        <f t="shared" si="30"/>
        <v>12982</v>
      </c>
    </row>
    <row r="401" spans="5:20" x14ac:dyDescent="0.25">
      <c r="E401" s="36">
        <f t="shared" si="27"/>
        <v>32188</v>
      </c>
      <c r="P401" s="36">
        <f t="shared" si="29"/>
        <v>0</v>
      </c>
      <c r="Q401" s="36">
        <f t="shared" si="28"/>
        <v>0</v>
      </c>
      <c r="R401" s="36"/>
      <c r="S401" s="36"/>
      <c r="T401" s="36">
        <f t="shared" si="30"/>
        <v>12982</v>
      </c>
    </row>
    <row r="402" spans="5:20" x14ac:dyDescent="0.25">
      <c r="E402" s="36">
        <f t="shared" si="27"/>
        <v>32188</v>
      </c>
      <c r="P402" s="36">
        <f t="shared" si="29"/>
        <v>0</v>
      </c>
      <c r="Q402" s="36">
        <f t="shared" si="28"/>
        <v>0</v>
      </c>
      <c r="R402" s="36"/>
      <c r="S402" s="36"/>
      <c r="T402" s="36">
        <f t="shared" si="30"/>
        <v>12982</v>
      </c>
    </row>
    <row r="403" spans="5:20" x14ac:dyDescent="0.25">
      <c r="E403" s="36">
        <f t="shared" si="27"/>
        <v>32188</v>
      </c>
      <c r="P403" s="36">
        <f t="shared" si="29"/>
        <v>0</v>
      </c>
      <c r="Q403" s="36">
        <f t="shared" si="28"/>
        <v>0</v>
      </c>
      <c r="R403" s="36"/>
      <c r="S403" s="36"/>
      <c r="T403" s="36">
        <f t="shared" si="30"/>
        <v>12982</v>
      </c>
    </row>
    <row r="404" spans="5:20" x14ac:dyDescent="0.25">
      <c r="E404" s="36">
        <f t="shared" si="27"/>
        <v>32188</v>
      </c>
      <c r="P404" s="36">
        <f t="shared" si="29"/>
        <v>0</v>
      </c>
      <c r="Q404" s="36">
        <f t="shared" si="28"/>
        <v>0</v>
      </c>
      <c r="R404" s="36"/>
      <c r="S404" s="36"/>
      <c r="T404" s="36">
        <f t="shared" si="30"/>
        <v>12982</v>
      </c>
    </row>
    <row r="405" spans="5:20" x14ac:dyDescent="0.25">
      <c r="E405" s="36">
        <f t="shared" si="27"/>
        <v>32188</v>
      </c>
      <c r="P405" s="36">
        <f t="shared" si="29"/>
        <v>0</v>
      </c>
      <c r="Q405" s="36">
        <f t="shared" si="28"/>
        <v>0</v>
      </c>
      <c r="R405" s="36"/>
      <c r="S405" s="36"/>
      <c r="T405" s="36">
        <f t="shared" si="30"/>
        <v>12982</v>
      </c>
    </row>
    <row r="406" spans="5:20" x14ac:dyDescent="0.25">
      <c r="E406" s="36">
        <f t="shared" si="27"/>
        <v>32188</v>
      </c>
      <c r="P406" s="36">
        <f t="shared" si="29"/>
        <v>0</v>
      </c>
      <c r="Q406" s="36">
        <f t="shared" si="28"/>
        <v>0</v>
      </c>
      <c r="R406" s="36"/>
      <c r="S406" s="36"/>
      <c r="T406" s="36">
        <f t="shared" si="30"/>
        <v>12982</v>
      </c>
    </row>
    <row r="407" spans="5:20" x14ac:dyDescent="0.25">
      <c r="E407" s="36">
        <f t="shared" si="27"/>
        <v>32188</v>
      </c>
      <c r="P407" s="36">
        <f t="shared" si="29"/>
        <v>0</v>
      </c>
      <c r="Q407" s="36">
        <f t="shared" si="28"/>
        <v>0</v>
      </c>
      <c r="R407" s="36"/>
      <c r="S407" s="36"/>
      <c r="T407" s="36">
        <f t="shared" si="30"/>
        <v>12982</v>
      </c>
    </row>
    <row r="408" spans="5:20" x14ac:dyDescent="0.25">
      <c r="E408" s="36">
        <f t="shared" si="27"/>
        <v>32188</v>
      </c>
      <c r="P408" s="36">
        <f t="shared" si="29"/>
        <v>0</v>
      </c>
      <c r="Q408" s="36">
        <f t="shared" si="28"/>
        <v>0</v>
      </c>
      <c r="R408" s="36"/>
      <c r="S408" s="36"/>
      <c r="T408" s="36">
        <f t="shared" si="30"/>
        <v>12982</v>
      </c>
    </row>
    <row r="409" spans="5:20" x14ac:dyDescent="0.25">
      <c r="E409" s="36">
        <f t="shared" si="27"/>
        <v>32188</v>
      </c>
      <c r="P409" s="36">
        <f t="shared" si="29"/>
        <v>0</v>
      </c>
      <c r="Q409" s="36">
        <f t="shared" si="28"/>
        <v>0</v>
      </c>
      <c r="R409" s="36"/>
      <c r="S409" s="36"/>
      <c r="T409" s="36">
        <f t="shared" si="30"/>
        <v>12982</v>
      </c>
    </row>
    <row r="410" spans="5:20" x14ac:dyDescent="0.25">
      <c r="E410" s="36">
        <f t="shared" si="27"/>
        <v>32188</v>
      </c>
      <c r="P410" s="36">
        <f t="shared" si="29"/>
        <v>0</v>
      </c>
      <c r="Q410" s="36">
        <f t="shared" si="28"/>
        <v>0</v>
      </c>
      <c r="R410" s="36"/>
      <c r="S410" s="36"/>
      <c r="T410" s="36">
        <f t="shared" si="30"/>
        <v>12982</v>
      </c>
    </row>
    <row r="411" spans="5:20" x14ac:dyDescent="0.25">
      <c r="E411" s="36">
        <f t="shared" si="27"/>
        <v>32188</v>
      </c>
      <c r="P411" s="36">
        <f t="shared" si="29"/>
        <v>0</v>
      </c>
      <c r="Q411" s="36">
        <f t="shared" si="28"/>
        <v>0</v>
      </c>
      <c r="R411" s="36"/>
      <c r="S411" s="36"/>
      <c r="T411" s="36">
        <f t="shared" si="30"/>
        <v>12982</v>
      </c>
    </row>
    <row r="412" spans="5:20" x14ac:dyDescent="0.25">
      <c r="E412" s="36">
        <f t="shared" si="27"/>
        <v>32188</v>
      </c>
      <c r="P412" s="36">
        <f t="shared" si="29"/>
        <v>0</v>
      </c>
      <c r="Q412" s="36">
        <f t="shared" si="28"/>
        <v>0</v>
      </c>
      <c r="R412" s="36"/>
      <c r="S412" s="36"/>
      <c r="T412" s="36">
        <f t="shared" si="30"/>
        <v>12982</v>
      </c>
    </row>
    <row r="413" spans="5:20" x14ac:dyDescent="0.25">
      <c r="E413" s="36">
        <f t="shared" si="27"/>
        <v>32188</v>
      </c>
      <c r="P413" s="36">
        <f t="shared" si="29"/>
        <v>0</v>
      </c>
      <c r="Q413" s="36">
        <f t="shared" si="28"/>
        <v>0</v>
      </c>
      <c r="R413" s="36"/>
      <c r="S413" s="36"/>
      <c r="T413" s="36">
        <f t="shared" si="30"/>
        <v>12982</v>
      </c>
    </row>
    <row r="414" spans="5:20" x14ac:dyDescent="0.25">
      <c r="E414" s="36">
        <f t="shared" si="27"/>
        <v>32188</v>
      </c>
      <c r="P414" s="36">
        <f t="shared" si="29"/>
        <v>0</v>
      </c>
      <c r="Q414" s="36">
        <f t="shared" si="28"/>
        <v>0</v>
      </c>
      <c r="R414" s="36"/>
      <c r="S414" s="36"/>
      <c r="T414" s="36">
        <f t="shared" si="30"/>
        <v>12982</v>
      </c>
    </row>
    <row r="415" spans="5:20" x14ac:dyDescent="0.25">
      <c r="E415" s="36">
        <f t="shared" si="27"/>
        <v>32188</v>
      </c>
      <c r="P415" s="36">
        <f t="shared" si="29"/>
        <v>0</v>
      </c>
      <c r="Q415" s="36">
        <f t="shared" si="28"/>
        <v>0</v>
      </c>
      <c r="R415" s="36"/>
      <c r="S415" s="36"/>
      <c r="T415" s="36">
        <f t="shared" si="30"/>
        <v>12982</v>
      </c>
    </row>
    <row r="416" spans="5:20" x14ac:dyDescent="0.25">
      <c r="E416" s="36">
        <f t="shared" si="27"/>
        <v>32188</v>
      </c>
      <c r="P416" s="36">
        <f t="shared" si="29"/>
        <v>0</v>
      </c>
      <c r="Q416" s="36">
        <f t="shared" si="28"/>
        <v>0</v>
      </c>
      <c r="R416" s="36"/>
      <c r="S416" s="36"/>
      <c r="T416" s="36">
        <f t="shared" si="30"/>
        <v>12982</v>
      </c>
    </row>
    <row r="417" spans="5:20" x14ac:dyDescent="0.25">
      <c r="E417" s="36">
        <f t="shared" si="27"/>
        <v>32188</v>
      </c>
      <c r="P417" s="36">
        <f t="shared" si="29"/>
        <v>0</v>
      </c>
      <c r="Q417" s="36">
        <f t="shared" si="28"/>
        <v>0</v>
      </c>
      <c r="R417" s="36"/>
      <c r="S417" s="36"/>
      <c r="T417" s="36">
        <f t="shared" si="30"/>
        <v>12982</v>
      </c>
    </row>
    <row r="418" spans="5:20" x14ac:dyDescent="0.25">
      <c r="E418" s="36">
        <f t="shared" si="27"/>
        <v>32188</v>
      </c>
      <c r="P418" s="36">
        <f t="shared" si="29"/>
        <v>0</v>
      </c>
      <c r="Q418" s="36">
        <f t="shared" si="28"/>
        <v>0</v>
      </c>
      <c r="R418" s="36"/>
      <c r="S418" s="36"/>
      <c r="T418" s="36">
        <f t="shared" si="30"/>
        <v>12982</v>
      </c>
    </row>
    <row r="419" spans="5:20" x14ac:dyDescent="0.25">
      <c r="E419" s="36">
        <f t="shared" si="27"/>
        <v>32188</v>
      </c>
      <c r="P419" s="36">
        <f t="shared" si="29"/>
        <v>0</v>
      </c>
      <c r="Q419" s="36">
        <f t="shared" si="28"/>
        <v>0</v>
      </c>
      <c r="R419" s="36"/>
      <c r="S419" s="36"/>
      <c r="T419" s="36">
        <f t="shared" si="30"/>
        <v>12982</v>
      </c>
    </row>
    <row r="420" spans="5:20" x14ac:dyDescent="0.25">
      <c r="E420" s="36">
        <f t="shared" si="27"/>
        <v>32188</v>
      </c>
      <c r="P420" s="36">
        <f t="shared" si="29"/>
        <v>0</v>
      </c>
      <c r="Q420" s="36">
        <f t="shared" si="28"/>
        <v>0</v>
      </c>
      <c r="R420" s="36"/>
      <c r="S420" s="36"/>
      <c r="T420" s="36">
        <f t="shared" si="30"/>
        <v>12982</v>
      </c>
    </row>
    <row r="421" spans="5:20" x14ac:dyDescent="0.25">
      <c r="E421" s="36">
        <f t="shared" si="27"/>
        <v>32188</v>
      </c>
      <c r="P421" s="36">
        <f t="shared" si="29"/>
        <v>0</v>
      </c>
      <c r="Q421" s="36">
        <f t="shared" si="28"/>
        <v>0</v>
      </c>
      <c r="R421" s="36"/>
      <c r="S421" s="36"/>
      <c r="T421" s="36">
        <f t="shared" si="30"/>
        <v>12982</v>
      </c>
    </row>
    <row r="422" spans="5:20" x14ac:dyDescent="0.25">
      <c r="E422" s="36">
        <f t="shared" si="27"/>
        <v>32188</v>
      </c>
      <c r="P422" s="36">
        <f t="shared" si="29"/>
        <v>0</v>
      </c>
      <c r="Q422" s="36">
        <f t="shared" si="28"/>
        <v>0</v>
      </c>
      <c r="R422" s="36"/>
      <c r="S422" s="36"/>
      <c r="T422" s="36">
        <f t="shared" si="30"/>
        <v>12982</v>
      </c>
    </row>
    <row r="423" spans="5:20" x14ac:dyDescent="0.25">
      <c r="E423" s="36">
        <f t="shared" si="27"/>
        <v>32188</v>
      </c>
      <c r="P423" s="36">
        <f t="shared" si="29"/>
        <v>0</v>
      </c>
      <c r="Q423" s="36">
        <f t="shared" si="28"/>
        <v>0</v>
      </c>
      <c r="R423" s="36"/>
      <c r="S423" s="36"/>
      <c r="T423" s="36">
        <f t="shared" si="30"/>
        <v>12982</v>
      </c>
    </row>
    <row r="424" spans="5:20" x14ac:dyDescent="0.25">
      <c r="E424" s="36">
        <f t="shared" si="27"/>
        <v>32188</v>
      </c>
      <c r="P424" s="36">
        <f t="shared" si="29"/>
        <v>0</v>
      </c>
      <c r="Q424" s="36">
        <f t="shared" si="28"/>
        <v>0</v>
      </c>
      <c r="R424" s="36"/>
      <c r="S424" s="36"/>
      <c r="T424" s="36">
        <f t="shared" si="30"/>
        <v>12982</v>
      </c>
    </row>
    <row r="425" spans="5:20" x14ac:dyDescent="0.25">
      <c r="E425" s="36">
        <f t="shared" si="27"/>
        <v>32188</v>
      </c>
      <c r="P425" s="36">
        <f t="shared" si="29"/>
        <v>0</v>
      </c>
      <c r="Q425" s="36">
        <f t="shared" si="28"/>
        <v>0</v>
      </c>
      <c r="R425" s="36"/>
      <c r="S425" s="36"/>
      <c r="T425" s="36">
        <f t="shared" si="30"/>
        <v>12982</v>
      </c>
    </row>
    <row r="426" spans="5:20" x14ac:dyDescent="0.25">
      <c r="E426" s="36">
        <f t="shared" si="27"/>
        <v>32188</v>
      </c>
      <c r="P426" s="36">
        <f t="shared" si="29"/>
        <v>0</v>
      </c>
      <c r="Q426" s="36">
        <f t="shared" si="28"/>
        <v>0</v>
      </c>
      <c r="R426" s="36"/>
      <c r="S426" s="36"/>
      <c r="T426" s="36">
        <f t="shared" si="30"/>
        <v>12982</v>
      </c>
    </row>
    <row r="427" spans="5:20" x14ac:dyDescent="0.25">
      <c r="E427" s="36">
        <f t="shared" si="27"/>
        <v>32188</v>
      </c>
      <c r="P427" s="36">
        <f t="shared" si="29"/>
        <v>0</v>
      </c>
      <c r="Q427" s="36">
        <f t="shared" si="28"/>
        <v>0</v>
      </c>
      <c r="R427" s="36"/>
      <c r="S427" s="36"/>
      <c r="T427" s="36">
        <f t="shared" si="30"/>
        <v>12982</v>
      </c>
    </row>
    <row r="428" spans="5:20" x14ac:dyDescent="0.25">
      <c r="E428" s="36">
        <f t="shared" si="27"/>
        <v>32188</v>
      </c>
      <c r="P428" s="36">
        <f t="shared" si="29"/>
        <v>0</v>
      </c>
      <c r="Q428" s="36">
        <f t="shared" si="28"/>
        <v>0</v>
      </c>
      <c r="R428" s="36"/>
      <c r="S428" s="36"/>
      <c r="T428" s="36">
        <f t="shared" si="30"/>
        <v>12982</v>
      </c>
    </row>
    <row r="429" spans="5:20" x14ac:dyDescent="0.25">
      <c r="E429" s="36">
        <f t="shared" si="27"/>
        <v>32188</v>
      </c>
      <c r="P429" s="36">
        <f t="shared" si="29"/>
        <v>0</v>
      </c>
      <c r="Q429" s="36">
        <f t="shared" si="28"/>
        <v>0</v>
      </c>
      <c r="R429" s="36"/>
      <c r="S429" s="36"/>
      <c r="T429" s="36">
        <f t="shared" si="30"/>
        <v>12982</v>
      </c>
    </row>
    <row r="430" spans="5:20" x14ac:dyDescent="0.25">
      <c r="E430" s="36">
        <f t="shared" si="27"/>
        <v>32188</v>
      </c>
      <c r="P430" s="36">
        <f t="shared" si="29"/>
        <v>0</v>
      </c>
      <c r="Q430" s="36">
        <f t="shared" si="28"/>
        <v>0</v>
      </c>
      <c r="R430" s="36"/>
      <c r="S430" s="36"/>
      <c r="T430" s="36">
        <f t="shared" si="30"/>
        <v>12982</v>
      </c>
    </row>
    <row r="431" spans="5:20" x14ac:dyDescent="0.25">
      <c r="E431" s="36">
        <f t="shared" si="27"/>
        <v>32188</v>
      </c>
      <c r="P431" s="36">
        <f t="shared" si="29"/>
        <v>0</v>
      </c>
      <c r="Q431" s="36">
        <f t="shared" si="28"/>
        <v>0</v>
      </c>
      <c r="R431" s="36"/>
      <c r="S431" s="36"/>
      <c r="T431" s="36">
        <f t="shared" si="30"/>
        <v>12982</v>
      </c>
    </row>
    <row r="432" spans="5:20" x14ac:dyDescent="0.25">
      <c r="E432" s="36">
        <f t="shared" si="27"/>
        <v>32188</v>
      </c>
      <c r="P432" s="36">
        <f t="shared" si="29"/>
        <v>0</v>
      </c>
      <c r="Q432" s="36">
        <f t="shared" si="28"/>
        <v>0</v>
      </c>
      <c r="R432" s="36"/>
      <c r="S432" s="36"/>
      <c r="T432" s="36">
        <f t="shared" si="30"/>
        <v>12982</v>
      </c>
    </row>
    <row r="433" spans="5:20" x14ac:dyDescent="0.25">
      <c r="E433" s="36">
        <f t="shared" si="27"/>
        <v>32188</v>
      </c>
      <c r="P433" s="36">
        <f t="shared" si="29"/>
        <v>0</v>
      </c>
      <c r="Q433" s="36">
        <f t="shared" si="28"/>
        <v>0</v>
      </c>
      <c r="R433" s="36"/>
      <c r="S433" s="36"/>
      <c r="T433" s="36">
        <f t="shared" si="30"/>
        <v>12982</v>
      </c>
    </row>
    <row r="434" spans="5:20" x14ac:dyDescent="0.25">
      <c r="E434" s="36">
        <f t="shared" si="27"/>
        <v>32188</v>
      </c>
      <c r="P434" s="36">
        <f t="shared" si="29"/>
        <v>0</v>
      </c>
      <c r="Q434" s="36">
        <f t="shared" si="28"/>
        <v>0</v>
      </c>
      <c r="R434" s="36"/>
      <c r="S434" s="36"/>
      <c r="T434" s="36">
        <f t="shared" si="30"/>
        <v>12982</v>
      </c>
    </row>
    <row r="435" spans="5:20" x14ac:dyDescent="0.25">
      <c r="E435" s="36">
        <f t="shared" si="27"/>
        <v>32188</v>
      </c>
      <c r="P435" s="36">
        <f t="shared" si="29"/>
        <v>0</v>
      </c>
      <c r="Q435" s="36">
        <f t="shared" si="28"/>
        <v>0</v>
      </c>
      <c r="R435" s="36"/>
      <c r="S435" s="36"/>
      <c r="T435" s="36">
        <f t="shared" si="30"/>
        <v>12982</v>
      </c>
    </row>
    <row r="436" spans="5:20" x14ac:dyDescent="0.25">
      <c r="E436" s="36">
        <f t="shared" si="27"/>
        <v>32188</v>
      </c>
      <c r="P436" s="36">
        <f t="shared" si="29"/>
        <v>0</v>
      </c>
      <c r="Q436" s="36">
        <f t="shared" si="28"/>
        <v>0</v>
      </c>
      <c r="R436" s="36"/>
      <c r="S436" s="36"/>
      <c r="T436" s="36">
        <f t="shared" si="30"/>
        <v>12982</v>
      </c>
    </row>
    <row r="437" spans="5:20" x14ac:dyDescent="0.25">
      <c r="E437" s="36">
        <f t="shared" si="27"/>
        <v>32188</v>
      </c>
      <c r="P437" s="36">
        <f t="shared" si="29"/>
        <v>0</v>
      </c>
      <c r="Q437" s="36">
        <f t="shared" si="28"/>
        <v>0</v>
      </c>
      <c r="R437" s="36"/>
      <c r="S437" s="36"/>
      <c r="T437" s="36">
        <f t="shared" si="30"/>
        <v>12982</v>
      </c>
    </row>
    <row r="438" spans="5:20" x14ac:dyDescent="0.25">
      <c r="E438" s="36">
        <f t="shared" si="27"/>
        <v>32188</v>
      </c>
      <c r="P438" s="36">
        <f t="shared" si="29"/>
        <v>0</v>
      </c>
      <c r="Q438" s="36">
        <f t="shared" si="28"/>
        <v>0</v>
      </c>
      <c r="R438" s="36"/>
      <c r="S438" s="36"/>
      <c r="T438" s="36">
        <f t="shared" si="30"/>
        <v>12982</v>
      </c>
    </row>
    <row r="439" spans="5:20" x14ac:dyDescent="0.25">
      <c r="E439" s="36">
        <f t="shared" si="27"/>
        <v>32188</v>
      </c>
      <c r="P439" s="36">
        <f t="shared" si="29"/>
        <v>0</v>
      </c>
      <c r="Q439" s="36">
        <f t="shared" si="28"/>
        <v>0</v>
      </c>
      <c r="R439" s="36"/>
      <c r="S439" s="36"/>
      <c r="T439" s="36">
        <f t="shared" si="30"/>
        <v>12982</v>
      </c>
    </row>
    <row r="440" spans="5:20" x14ac:dyDescent="0.25">
      <c r="E440" s="36">
        <f t="shared" si="27"/>
        <v>32188</v>
      </c>
      <c r="P440" s="36">
        <f t="shared" si="29"/>
        <v>0</v>
      </c>
      <c r="Q440" s="36">
        <f t="shared" si="28"/>
        <v>0</v>
      </c>
      <c r="R440" s="36"/>
      <c r="S440" s="36"/>
      <c r="T440" s="36">
        <f t="shared" si="30"/>
        <v>12982</v>
      </c>
    </row>
    <row r="441" spans="5:20" x14ac:dyDescent="0.25">
      <c r="E441" s="36">
        <f t="shared" si="27"/>
        <v>32188</v>
      </c>
      <c r="P441" s="36">
        <f t="shared" si="29"/>
        <v>0</v>
      </c>
      <c r="Q441" s="36">
        <f t="shared" si="28"/>
        <v>0</v>
      </c>
      <c r="R441" s="36"/>
      <c r="S441" s="36"/>
      <c r="T441" s="36">
        <f t="shared" si="30"/>
        <v>12982</v>
      </c>
    </row>
    <row r="442" spans="5:20" x14ac:dyDescent="0.25">
      <c r="E442" s="36">
        <f t="shared" si="27"/>
        <v>32188</v>
      </c>
      <c r="P442" s="36">
        <f t="shared" si="29"/>
        <v>0</v>
      </c>
      <c r="Q442" s="36">
        <f t="shared" si="28"/>
        <v>0</v>
      </c>
      <c r="R442" s="36"/>
      <c r="S442" s="36"/>
      <c r="T442" s="36">
        <f t="shared" si="30"/>
        <v>12982</v>
      </c>
    </row>
    <row r="443" spans="5:20" x14ac:dyDescent="0.25">
      <c r="E443" s="36">
        <f t="shared" si="27"/>
        <v>32188</v>
      </c>
      <c r="P443" s="36">
        <f t="shared" si="29"/>
        <v>0</v>
      </c>
      <c r="Q443" s="36">
        <f t="shared" si="28"/>
        <v>0</v>
      </c>
      <c r="R443" s="36"/>
      <c r="S443" s="36"/>
      <c r="T443" s="36">
        <f t="shared" si="30"/>
        <v>12982</v>
      </c>
    </row>
    <row r="444" spans="5:20" x14ac:dyDescent="0.25">
      <c r="E444" s="36">
        <f t="shared" si="27"/>
        <v>32188</v>
      </c>
      <c r="P444" s="36">
        <f t="shared" si="29"/>
        <v>0</v>
      </c>
      <c r="Q444" s="36">
        <f t="shared" si="28"/>
        <v>0</v>
      </c>
      <c r="R444" s="36"/>
      <c r="S444" s="36"/>
      <c r="T444" s="36">
        <f t="shared" si="30"/>
        <v>12982</v>
      </c>
    </row>
    <row r="445" spans="5:20" x14ac:dyDescent="0.25">
      <c r="E445" s="36">
        <f t="shared" si="27"/>
        <v>32188</v>
      </c>
      <c r="P445" s="36">
        <f t="shared" si="29"/>
        <v>0</v>
      </c>
      <c r="Q445" s="36">
        <f t="shared" si="28"/>
        <v>0</v>
      </c>
      <c r="R445" s="36"/>
      <c r="S445" s="36"/>
      <c r="T445" s="36">
        <f t="shared" si="30"/>
        <v>12982</v>
      </c>
    </row>
    <row r="446" spans="5:20" x14ac:dyDescent="0.25">
      <c r="E446" s="36">
        <f t="shared" si="27"/>
        <v>32188</v>
      </c>
      <c r="P446" s="36">
        <f t="shared" si="29"/>
        <v>0</v>
      </c>
      <c r="Q446" s="36">
        <f t="shared" si="28"/>
        <v>0</v>
      </c>
      <c r="R446" s="36"/>
      <c r="S446" s="36"/>
      <c r="T446" s="36">
        <f t="shared" si="30"/>
        <v>12982</v>
      </c>
    </row>
    <row r="447" spans="5:20" x14ac:dyDescent="0.25">
      <c r="E447" s="36">
        <f t="shared" si="27"/>
        <v>32188</v>
      </c>
      <c r="P447" s="36">
        <f t="shared" si="29"/>
        <v>0</v>
      </c>
      <c r="Q447" s="36">
        <f t="shared" si="28"/>
        <v>0</v>
      </c>
      <c r="R447" s="36"/>
      <c r="S447" s="36"/>
      <c r="T447" s="36">
        <f t="shared" si="30"/>
        <v>12982</v>
      </c>
    </row>
    <row r="448" spans="5:20" x14ac:dyDescent="0.25">
      <c r="E448" s="36">
        <f t="shared" si="27"/>
        <v>32188</v>
      </c>
      <c r="P448" s="36">
        <f t="shared" si="29"/>
        <v>0</v>
      </c>
      <c r="Q448" s="36">
        <f t="shared" si="28"/>
        <v>0</v>
      </c>
      <c r="R448" s="36"/>
      <c r="S448" s="36"/>
      <c r="T448" s="36">
        <f t="shared" si="30"/>
        <v>12982</v>
      </c>
    </row>
    <row r="449" spans="5:20" x14ac:dyDescent="0.25">
      <c r="E449" s="36">
        <f t="shared" si="27"/>
        <v>32188</v>
      </c>
      <c r="P449" s="36">
        <f t="shared" si="29"/>
        <v>0</v>
      </c>
      <c r="Q449" s="36">
        <f t="shared" si="28"/>
        <v>0</v>
      </c>
      <c r="R449" s="36"/>
      <c r="S449" s="36"/>
      <c r="T449" s="36">
        <f t="shared" si="30"/>
        <v>12982</v>
      </c>
    </row>
    <row r="450" spans="5:20" x14ac:dyDescent="0.25">
      <c r="E450" s="36">
        <f t="shared" si="27"/>
        <v>32188</v>
      </c>
      <c r="P450" s="36">
        <f t="shared" si="29"/>
        <v>0</v>
      </c>
      <c r="Q450" s="36">
        <f t="shared" si="28"/>
        <v>0</v>
      </c>
      <c r="R450" s="36"/>
      <c r="S450" s="36"/>
      <c r="T450" s="36">
        <f t="shared" si="30"/>
        <v>12982</v>
      </c>
    </row>
    <row r="451" spans="5:20" x14ac:dyDescent="0.25">
      <c r="E451" s="36">
        <f t="shared" si="27"/>
        <v>32188</v>
      </c>
      <c r="P451" s="36">
        <f t="shared" si="29"/>
        <v>0</v>
      </c>
      <c r="Q451" s="36">
        <f t="shared" si="28"/>
        <v>0</v>
      </c>
      <c r="R451" s="36"/>
      <c r="S451" s="36"/>
      <c r="T451" s="36">
        <f t="shared" si="30"/>
        <v>12982</v>
      </c>
    </row>
    <row r="452" spans="5:20" x14ac:dyDescent="0.25">
      <c r="E452" s="36">
        <f t="shared" si="27"/>
        <v>32188</v>
      </c>
      <c r="P452" s="36">
        <f t="shared" si="29"/>
        <v>0</v>
      </c>
      <c r="Q452" s="36">
        <f t="shared" si="28"/>
        <v>0</v>
      </c>
      <c r="R452" s="36"/>
      <c r="S452" s="36"/>
      <c r="T452" s="36">
        <f t="shared" si="30"/>
        <v>12982</v>
      </c>
    </row>
    <row r="453" spans="5:20" x14ac:dyDescent="0.25">
      <c r="E453" s="36">
        <f t="shared" ref="E453:E500" si="31">E452+C453-D453</f>
        <v>32188</v>
      </c>
      <c r="P453" s="36">
        <f t="shared" si="29"/>
        <v>0</v>
      </c>
      <c r="Q453" s="36">
        <f t="shared" si="28"/>
        <v>0</v>
      </c>
      <c r="R453" s="36"/>
      <c r="S453" s="36"/>
      <c r="T453" s="36">
        <f t="shared" si="30"/>
        <v>12982</v>
      </c>
    </row>
    <row r="454" spans="5:20" x14ac:dyDescent="0.25">
      <c r="E454" s="36">
        <f t="shared" si="31"/>
        <v>32188</v>
      </c>
      <c r="P454" s="36">
        <f t="shared" si="29"/>
        <v>0</v>
      </c>
      <c r="Q454" s="36">
        <f t="shared" si="28"/>
        <v>0</v>
      </c>
      <c r="R454" s="36"/>
      <c r="S454" s="36"/>
      <c r="T454" s="36">
        <f t="shared" si="30"/>
        <v>12982</v>
      </c>
    </row>
    <row r="455" spans="5:20" x14ac:dyDescent="0.25">
      <c r="E455" s="36">
        <f t="shared" si="31"/>
        <v>32188</v>
      </c>
      <c r="P455" s="36">
        <f t="shared" si="29"/>
        <v>0</v>
      </c>
      <c r="Q455" s="36">
        <f t="shared" si="28"/>
        <v>0</v>
      </c>
      <c r="R455" s="36"/>
      <c r="S455" s="36"/>
      <c r="T455" s="36">
        <f t="shared" si="30"/>
        <v>12982</v>
      </c>
    </row>
    <row r="456" spans="5:20" x14ac:dyDescent="0.25">
      <c r="E456" s="36">
        <f t="shared" si="31"/>
        <v>32188</v>
      </c>
      <c r="P456" s="36">
        <f t="shared" si="29"/>
        <v>0</v>
      </c>
      <c r="Q456" s="36">
        <f t="shared" si="28"/>
        <v>0</v>
      </c>
      <c r="R456" s="36"/>
      <c r="S456" s="36"/>
      <c r="T456" s="36">
        <f t="shared" si="30"/>
        <v>12982</v>
      </c>
    </row>
    <row r="457" spans="5:20" x14ac:dyDescent="0.25">
      <c r="E457" s="36">
        <f t="shared" si="31"/>
        <v>32188</v>
      </c>
      <c r="P457" s="36">
        <f t="shared" si="29"/>
        <v>0</v>
      </c>
      <c r="Q457" s="36">
        <f t="shared" si="28"/>
        <v>0</v>
      </c>
      <c r="R457" s="36"/>
      <c r="S457" s="36"/>
      <c r="T457" s="36">
        <f t="shared" si="30"/>
        <v>12982</v>
      </c>
    </row>
    <row r="458" spans="5:20" x14ac:dyDescent="0.25">
      <c r="E458" s="36">
        <f t="shared" si="31"/>
        <v>32188</v>
      </c>
      <c r="P458" s="36">
        <f t="shared" si="29"/>
        <v>0</v>
      </c>
      <c r="Q458" s="36">
        <f t="shared" si="28"/>
        <v>0</v>
      </c>
      <c r="R458" s="36"/>
      <c r="S458" s="36"/>
      <c r="T458" s="36">
        <f t="shared" si="30"/>
        <v>12982</v>
      </c>
    </row>
    <row r="459" spans="5:20" x14ac:dyDescent="0.25">
      <c r="E459" s="36">
        <f t="shared" si="31"/>
        <v>32188</v>
      </c>
      <c r="P459" s="36">
        <f t="shared" si="29"/>
        <v>0</v>
      </c>
      <c r="Q459" s="36">
        <f t="shared" ref="Q459:Q500" si="32">P459*0.2</f>
        <v>0</v>
      </c>
      <c r="R459" s="36"/>
      <c r="S459" s="36"/>
      <c r="T459" s="36">
        <f t="shared" si="30"/>
        <v>12982</v>
      </c>
    </row>
    <row r="460" spans="5:20" x14ac:dyDescent="0.25">
      <c r="E460" s="36">
        <f t="shared" si="31"/>
        <v>32188</v>
      </c>
      <c r="P460" s="36">
        <f t="shared" ref="P460:P500" si="33">C460-O460</f>
        <v>0</v>
      </c>
      <c r="Q460" s="36">
        <f t="shared" si="32"/>
        <v>0</v>
      </c>
      <c r="R460" s="36"/>
      <c r="S460" s="36"/>
      <c r="T460" s="36">
        <f t="shared" ref="T460:T500" si="34">T459+Q460-S460</f>
        <v>12982</v>
      </c>
    </row>
    <row r="461" spans="5:20" x14ac:dyDescent="0.25">
      <c r="E461" s="36">
        <f t="shared" si="31"/>
        <v>32188</v>
      </c>
      <c r="P461" s="36">
        <f t="shared" si="33"/>
        <v>0</v>
      </c>
      <c r="Q461" s="36">
        <f t="shared" si="32"/>
        <v>0</v>
      </c>
      <c r="R461" s="36"/>
      <c r="S461" s="36"/>
      <c r="T461" s="36">
        <f t="shared" si="34"/>
        <v>12982</v>
      </c>
    </row>
    <row r="462" spans="5:20" x14ac:dyDescent="0.25">
      <c r="E462" s="36">
        <f t="shared" si="31"/>
        <v>32188</v>
      </c>
      <c r="P462" s="36">
        <f t="shared" si="33"/>
        <v>0</v>
      </c>
      <c r="Q462" s="36">
        <f t="shared" si="32"/>
        <v>0</v>
      </c>
      <c r="R462" s="36"/>
      <c r="S462" s="36"/>
      <c r="T462" s="36">
        <f t="shared" si="34"/>
        <v>12982</v>
      </c>
    </row>
    <row r="463" spans="5:20" x14ac:dyDescent="0.25">
      <c r="E463" s="36">
        <f t="shared" si="31"/>
        <v>32188</v>
      </c>
      <c r="P463" s="36">
        <f t="shared" si="33"/>
        <v>0</v>
      </c>
      <c r="Q463" s="36">
        <f t="shared" si="32"/>
        <v>0</v>
      </c>
      <c r="R463" s="36"/>
      <c r="S463" s="36"/>
      <c r="T463" s="36">
        <f t="shared" si="34"/>
        <v>12982</v>
      </c>
    </row>
    <row r="464" spans="5:20" x14ac:dyDescent="0.25">
      <c r="E464" s="36">
        <f t="shared" si="31"/>
        <v>32188</v>
      </c>
      <c r="P464" s="36">
        <f t="shared" si="33"/>
        <v>0</v>
      </c>
      <c r="Q464" s="36">
        <f t="shared" si="32"/>
        <v>0</v>
      </c>
      <c r="R464" s="36"/>
      <c r="S464" s="36"/>
      <c r="T464" s="36">
        <f t="shared" si="34"/>
        <v>12982</v>
      </c>
    </row>
    <row r="465" spans="5:20" x14ac:dyDescent="0.25">
      <c r="E465" s="36">
        <f t="shared" si="31"/>
        <v>32188</v>
      </c>
      <c r="P465" s="36">
        <f t="shared" si="33"/>
        <v>0</v>
      </c>
      <c r="Q465" s="36">
        <f t="shared" si="32"/>
        <v>0</v>
      </c>
      <c r="R465" s="36"/>
      <c r="S465" s="36"/>
      <c r="T465" s="36">
        <f t="shared" si="34"/>
        <v>12982</v>
      </c>
    </row>
    <row r="466" spans="5:20" x14ac:dyDescent="0.25">
      <c r="E466" s="36">
        <f t="shared" si="31"/>
        <v>32188</v>
      </c>
      <c r="P466" s="36">
        <f t="shared" si="33"/>
        <v>0</v>
      </c>
      <c r="Q466" s="36">
        <f t="shared" si="32"/>
        <v>0</v>
      </c>
      <c r="R466" s="36"/>
      <c r="S466" s="36"/>
      <c r="T466" s="36">
        <f t="shared" si="34"/>
        <v>12982</v>
      </c>
    </row>
    <row r="467" spans="5:20" x14ac:dyDescent="0.25">
      <c r="E467" s="36">
        <f t="shared" si="31"/>
        <v>32188</v>
      </c>
      <c r="P467" s="36">
        <f t="shared" si="33"/>
        <v>0</v>
      </c>
      <c r="Q467" s="36">
        <f t="shared" si="32"/>
        <v>0</v>
      </c>
      <c r="R467" s="36"/>
      <c r="S467" s="36"/>
      <c r="T467" s="36">
        <f t="shared" si="34"/>
        <v>12982</v>
      </c>
    </row>
    <row r="468" spans="5:20" x14ac:dyDescent="0.25">
      <c r="E468" s="36">
        <f t="shared" si="31"/>
        <v>32188</v>
      </c>
      <c r="P468" s="36">
        <f t="shared" si="33"/>
        <v>0</v>
      </c>
      <c r="Q468" s="36">
        <f t="shared" si="32"/>
        <v>0</v>
      </c>
      <c r="R468" s="36"/>
      <c r="S468" s="36"/>
      <c r="T468" s="36">
        <f t="shared" si="34"/>
        <v>12982</v>
      </c>
    </row>
    <row r="469" spans="5:20" x14ac:dyDescent="0.25">
      <c r="E469" s="36">
        <f t="shared" si="31"/>
        <v>32188</v>
      </c>
      <c r="P469" s="36">
        <f t="shared" si="33"/>
        <v>0</v>
      </c>
      <c r="Q469" s="36">
        <f t="shared" si="32"/>
        <v>0</v>
      </c>
      <c r="R469" s="36"/>
      <c r="S469" s="36"/>
      <c r="T469" s="36">
        <f t="shared" si="34"/>
        <v>12982</v>
      </c>
    </row>
    <row r="470" spans="5:20" x14ac:dyDescent="0.25">
      <c r="E470" s="36">
        <f t="shared" si="31"/>
        <v>32188</v>
      </c>
      <c r="P470" s="36">
        <f t="shared" si="33"/>
        <v>0</v>
      </c>
      <c r="Q470" s="36">
        <f t="shared" si="32"/>
        <v>0</v>
      </c>
      <c r="R470" s="36"/>
      <c r="S470" s="36"/>
      <c r="T470" s="36">
        <f t="shared" si="34"/>
        <v>12982</v>
      </c>
    </row>
    <row r="471" spans="5:20" x14ac:dyDescent="0.25">
      <c r="E471" s="36">
        <f t="shared" si="31"/>
        <v>32188</v>
      </c>
      <c r="P471" s="36">
        <f t="shared" si="33"/>
        <v>0</v>
      </c>
      <c r="Q471" s="36">
        <f t="shared" si="32"/>
        <v>0</v>
      </c>
      <c r="R471" s="36"/>
      <c r="S471" s="36"/>
      <c r="T471" s="36">
        <f t="shared" si="34"/>
        <v>12982</v>
      </c>
    </row>
    <row r="472" spans="5:20" x14ac:dyDescent="0.25">
      <c r="E472" s="36">
        <f t="shared" si="31"/>
        <v>32188</v>
      </c>
      <c r="P472" s="36">
        <f t="shared" si="33"/>
        <v>0</v>
      </c>
      <c r="Q472" s="36">
        <f t="shared" si="32"/>
        <v>0</v>
      </c>
      <c r="R472" s="36"/>
      <c r="S472" s="36"/>
      <c r="T472" s="36">
        <f t="shared" si="34"/>
        <v>12982</v>
      </c>
    </row>
    <row r="473" spans="5:20" x14ac:dyDescent="0.25">
      <c r="E473" s="36">
        <f t="shared" si="31"/>
        <v>32188</v>
      </c>
      <c r="P473" s="36">
        <f t="shared" si="33"/>
        <v>0</v>
      </c>
      <c r="Q473" s="36">
        <f t="shared" si="32"/>
        <v>0</v>
      </c>
      <c r="R473" s="36"/>
      <c r="S473" s="36"/>
      <c r="T473" s="36">
        <f t="shared" si="34"/>
        <v>12982</v>
      </c>
    </row>
    <row r="474" spans="5:20" x14ac:dyDescent="0.25">
      <c r="E474" s="36">
        <f t="shared" si="31"/>
        <v>32188</v>
      </c>
      <c r="P474" s="36">
        <f t="shared" si="33"/>
        <v>0</v>
      </c>
      <c r="Q474" s="36">
        <f t="shared" si="32"/>
        <v>0</v>
      </c>
      <c r="R474" s="36"/>
      <c r="S474" s="36"/>
      <c r="T474" s="36">
        <f t="shared" si="34"/>
        <v>12982</v>
      </c>
    </row>
    <row r="475" spans="5:20" x14ac:dyDescent="0.25">
      <c r="E475" s="36">
        <f t="shared" si="31"/>
        <v>32188</v>
      </c>
      <c r="P475" s="36">
        <f t="shared" si="33"/>
        <v>0</v>
      </c>
      <c r="Q475" s="36">
        <f t="shared" si="32"/>
        <v>0</v>
      </c>
      <c r="R475" s="36"/>
      <c r="S475" s="36"/>
      <c r="T475" s="36">
        <f t="shared" si="34"/>
        <v>12982</v>
      </c>
    </row>
    <row r="476" spans="5:20" x14ac:dyDescent="0.25">
      <c r="E476" s="36">
        <f t="shared" si="31"/>
        <v>32188</v>
      </c>
      <c r="P476" s="36">
        <f t="shared" si="33"/>
        <v>0</v>
      </c>
      <c r="Q476" s="36">
        <f t="shared" si="32"/>
        <v>0</v>
      </c>
      <c r="R476" s="36"/>
      <c r="S476" s="36"/>
      <c r="T476" s="36">
        <f t="shared" si="34"/>
        <v>12982</v>
      </c>
    </row>
    <row r="477" spans="5:20" x14ac:dyDescent="0.25">
      <c r="E477" s="36">
        <f t="shared" si="31"/>
        <v>32188</v>
      </c>
      <c r="P477" s="36">
        <f t="shared" si="33"/>
        <v>0</v>
      </c>
      <c r="Q477" s="36">
        <f t="shared" si="32"/>
        <v>0</v>
      </c>
      <c r="R477" s="36"/>
      <c r="S477" s="36"/>
      <c r="T477" s="36">
        <f t="shared" si="34"/>
        <v>12982</v>
      </c>
    </row>
    <row r="478" spans="5:20" x14ac:dyDescent="0.25">
      <c r="E478" s="36">
        <f t="shared" si="31"/>
        <v>32188</v>
      </c>
      <c r="P478" s="36">
        <f t="shared" si="33"/>
        <v>0</v>
      </c>
      <c r="Q478" s="36">
        <f t="shared" si="32"/>
        <v>0</v>
      </c>
      <c r="R478" s="36"/>
      <c r="S478" s="36"/>
      <c r="T478" s="36">
        <f t="shared" si="34"/>
        <v>12982</v>
      </c>
    </row>
    <row r="479" spans="5:20" x14ac:dyDescent="0.25">
      <c r="E479" s="36">
        <f t="shared" si="31"/>
        <v>32188</v>
      </c>
      <c r="P479" s="36">
        <f t="shared" si="33"/>
        <v>0</v>
      </c>
      <c r="Q479" s="36">
        <f t="shared" si="32"/>
        <v>0</v>
      </c>
      <c r="R479" s="36"/>
      <c r="S479" s="36"/>
      <c r="T479" s="36">
        <f t="shared" si="34"/>
        <v>12982</v>
      </c>
    </row>
    <row r="480" spans="5:20" x14ac:dyDescent="0.25">
      <c r="E480" s="36">
        <f t="shared" si="31"/>
        <v>32188</v>
      </c>
      <c r="P480" s="36">
        <f t="shared" si="33"/>
        <v>0</v>
      </c>
      <c r="Q480" s="36">
        <f t="shared" si="32"/>
        <v>0</v>
      </c>
      <c r="R480" s="36"/>
      <c r="S480" s="36"/>
      <c r="T480" s="36">
        <f t="shared" si="34"/>
        <v>12982</v>
      </c>
    </row>
    <row r="481" spans="5:20" x14ac:dyDescent="0.25">
      <c r="E481" s="36">
        <f t="shared" si="31"/>
        <v>32188</v>
      </c>
      <c r="P481" s="36">
        <f t="shared" si="33"/>
        <v>0</v>
      </c>
      <c r="Q481" s="36">
        <f t="shared" si="32"/>
        <v>0</v>
      </c>
      <c r="R481" s="36"/>
      <c r="S481" s="36"/>
      <c r="T481" s="36">
        <f t="shared" si="34"/>
        <v>12982</v>
      </c>
    </row>
    <row r="482" spans="5:20" x14ac:dyDescent="0.25">
      <c r="E482" s="36">
        <f t="shared" si="31"/>
        <v>32188</v>
      </c>
      <c r="P482" s="36">
        <f t="shared" si="33"/>
        <v>0</v>
      </c>
      <c r="Q482" s="36">
        <f t="shared" si="32"/>
        <v>0</v>
      </c>
      <c r="R482" s="36"/>
      <c r="S482" s="36"/>
      <c r="T482" s="36">
        <f t="shared" si="34"/>
        <v>12982</v>
      </c>
    </row>
    <row r="483" spans="5:20" x14ac:dyDescent="0.25">
      <c r="E483" s="36">
        <f t="shared" si="31"/>
        <v>32188</v>
      </c>
      <c r="P483" s="36">
        <f t="shared" si="33"/>
        <v>0</v>
      </c>
      <c r="Q483" s="36">
        <f t="shared" si="32"/>
        <v>0</v>
      </c>
      <c r="R483" s="36"/>
      <c r="S483" s="36"/>
      <c r="T483" s="36">
        <f t="shared" si="34"/>
        <v>12982</v>
      </c>
    </row>
    <row r="484" spans="5:20" x14ac:dyDescent="0.25">
      <c r="E484" s="36">
        <f t="shared" si="31"/>
        <v>32188</v>
      </c>
      <c r="P484" s="36">
        <f t="shared" si="33"/>
        <v>0</v>
      </c>
      <c r="Q484" s="36">
        <f t="shared" si="32"/>
        <v>0</v>
      </c>
      <c r="R484" s="36"/>
      <c r="S484" s="36"/>
      <c r="T484" s="36">
        <f t="shared" si="34"/>
        <v>12982</v>
      </c>
    </row>
    <row r="485" spans="5:20" x14ac:dyDescent="0.25">
      <c r="E485" s="36">
        <f t="shared" si="31"/>
        <v>32188</v>
      </c>
      <c r="P485" s="36">
        <f t="shared" si="33"/>
        <v>0</v>
      </c>
      <c r="Q485" s="36">
        <f t="shared" si="32"/>
        <v>0</v>
      </c>
      <c r="R485" s="36"/>
      <c r="S485" s="36"/>
      <c r="T485" s="36">
        <f t="shared" si="34"/>
        <v>12982</v>
      </c>
    </row>
    <row r="486" spans="5:20" x14ac:dyDescent="0.25">
      <c r="E486" s="36">
        <f t="shared" si="31"/>
        <v>32188</v>
      </c>
      <c r="P486" s="36">
        <f t="shared" si="33"/>
        <v>0</v>
      </c>
      <c r="Q486" s="36">
        <f t="shared" si="32"/>
        <v>0</v>
      </c>
      <c r="R486" s="36"/>
      <c r="S486" s="36"/>
      <c r="T486" s="36">
        <f t="shared" si="34"/>
        <v>12982</v>
      </c>
    </row>
    <row r="487" spans="5:20" x14ac:dyDescent="0.25">
      <c r="E487" s="36">
        <f t="shared" si="31"/>
        <v>32188</v>
      </c>
      <c r="P487" s="36">
        <f t="shared" si="33"/>
        <v>0</v>
      </c>
      <c r="Q487" s="36">
        <f t="shared" si="32"/>
        <v>0</v>
      </c>
      <c r="R487" s="36"/>
      <c r="S487" s="36"/>
      <c r="T487" s="36">
        <f t="shared" si="34"/>
        <v>12982</v>
      </c>
    </row>
    <row r="488" spans="5:20" x14ac:dyDescent="0.25">
      <c r="E488" s="36">
        <f t="shared" si="31"/>
        <v>32188</v>
      </c>
      <c r="P488" s="36">
        <f t="shared" si="33"/>
        <v>0</v>
      </c>
      <c r="Q488" s="36">
        <f t="shared" si="32"/>
        <v>0</v>
      </c>
      <c r="R488" s="36"/>
      <c r="S488" s="36"/>
      <c r="T488" s="36">
        <f t="shared" si="34"/>
        <v>12982</v>
      </c>
    </row>
    <row r="489" spans="5:20" x14ac:dyDescent="0.25">
      <c r="E489" s="36">
        <f t="shared" si="31"/>
        <v>32188</v>
      </c>
      <c r="P489" s="36">
        <f t="shared" si="33"/>
        <v>0</v>
      </c>
      <c r="Q489" s="36">
        <f t="shared" si="32"/>
        <v>0</v>
      </c>
      <c r="R489" s="36"/>
      <c r="S489" s="36"/>
      <c r="T489" s="36">
        <f t="shared" si="34"/>
        <v>12982</v>
      </c>
    </row>
    <row r="490" spans="5:20" x14ac:dyDescent="0.25">
      <c r="E490" s="36">
        <f t="shared" si="31"/>
        <v>32188</v>
      </c>
      <c r="P490" s="36">
        <f t="shared" si="33"/>
        <v>0</v>
      </c>
      <c r="Q490" s="36">
        <f t="shared" si="32"/>
        <v>0</v>
      </c>
      <c r="R490" s="36"/>
      <c r="S490" s="36"/>
      <c r="T490" s="36">
        <f t="shared" si="34"/>
        <v>12982</v>
      </c>
    </row>
    <row r="491" spans="5:20" x14ac:dyDescent="0.25">
      <c r="E491" s="36">
        <f t="shared" si="31"/>
        <v>32188</v>
      </c>
      <c r="P491" s="36">
        <f t="shared" si="33"/>
        <v>0</v>
      </c>
      <c r="Q491" s="36">
        <f t="shared" si="32"/>
        <v>0</v>
      </c>
      <c r="R491" s="36"/>
      <c r="S491" s="36"/>
      <c r="T491" s="36">
        <f t="shared" si="34"/>
        <v>12982</v>
      </c>
    </row>
    <row r="492" spans="5:20" x14ac:dyDescent="0.25">
      <c r="E492" s="36">
        <f t="shared" si="31"/>
        <v>32188</v>
      </c>
      <c r="P492" s="36">
        <f t="shared" si="33"/>
        <v>0</v>
      </c>
      <c r="Q492" s="36">
        <f t="shared" si="32"/>
        <v>0</v>
      </c>
      <c r="R492" s="36"/>
      <c r="S492" s="36"/>
      <c r="T492" s="36">
        <f t="shared" si="34"/>
        <v>12982</v>
      </c>
    </row>
    <row r="493" spans="5:20" x14ac:dyDescent="0.25">
      <c r="E493" s="36">
        <f t="shared" si="31"/>
        <v>32188</v>
      </c>
      <c r="P493" s="36">
        <f t="shared" si="33"/>
        <v>0</v>
      </c>
      <c r="Q493" s="36">
        <f t="shared" si="32"/>
        <v>0</v>
      </c>
      <c r="R493" s="36"/>
      <c r="S493" s="36"/>
      <c r="T493" s="36">
        <f t="shared" si="34"/>
        <v>12982</v>
      </c>
    </row>
    <row r="494" spans="5:20" x14ac:dyDescent="0.25">
      <c r="E494" s="36">
        <f t="shared" si="31"/>
        <v>32188</v>
      </c>
      <c r="P494" s="36">
        <f t="shared" si="33"/>
        <v>0</v>
      </c>
      <c r="Q494" s="36">
        <f t="shared" si="32"/>
        <v>0</v>
      </c>
      <c r="R494" s="36"/>
      <c r="S494" s="36"/>
      <c r="T494" s="36">
        <f t="shared" si="34"/>
        <v>12982</v>
      </c>
    </row>
    <row r="495" spans="5:20" x14ac:dyDescent="0.25">
      <c r="E495" s="36">
        <f t="shared" si="31"/>
        <v>32188</v>
      </c>
      <c r="P495" s="36">
        <f t="shared" si="33"/>
        <v>0</v>
      </c>
      <c r="Q495" s="36">
        <f t="shared" si="32"/>
        <v>0</v>
      </c>
      <c r="R495" s="36"/>
      <c r="S495" s="36"/>
      <c r="T495" s="36">
        <f t="shared" si="34"/>
        <v>12982</v>
      </c>
    </row>
    <row r="496" spans="5:20" x14ac:dyDescent="0.25">
      <c r="E496" s="36">
        <f t="shared" si="31"/>
        <v>32188</v>
      </c>
      <c r="P496" s="36">
        <f t="shared" si="33"/>
        <v>0</v>
      </c>
      <c r="Q496" s="36">
        <f t="shared" si="32"/>
        <v>0</v>
      </c>
      <c r="R496" s="36"/>
      <c r="S496" s="36"/>
      <c r="T496" s="36">
        <f t="shared" si="34"/>
        <v>12982</v>
      </c>
    </row>
    <row r="497" spans="5:20" x14ac:dyDescent="0.25">
      <c r="E497" s="36">
        <f t="shared" si="31"/>
        <v>32188</v>
      </c>
      <c r="P497" s="36">
        <f t="shared" si="33"/>
        <v>0</v>
      </c>
      <c r="Q497" s="36">
        <f t="shared" si="32"/>
        <v>0</v>
      </c>
      <c r="R497" s="36"/>
      <c r="S497" s="36"/>
      <c r="T497" s="36">
        <f t="shared" si="34"/>
        <v>12982</v>
      </c>
    </row>
    <row r="498" spans="5:20" x14ac:dyDescent="0.25">
      <c r="E498" s="36">
        <f t="shared" si="31"/>
        <v>32188</v>
      </c>
      <c r="P498" s="36">
        <f t="shared" si="33"/>
        <v>0</v>
      </c>
      <c r="Q498" s="36">
        <f t="shared" si="32"/>
        <v>0</v>
      </c>
      <c r="R498" s="36"/>
      <c r="S498" s="36"/>
      <c r="T498" s="36">
        <f t="shared" si="34"/>
        <v>12982</v>
      </c>
    </row>
    <row r="499" spans="5:20" x14ac:dyDescent="0.25">
      <c r="E499" s="36">
        <f t="shared" si="31"/>
        <v>32188</v>
      </c>
      <c r="P499" s="36">
        <f t="shared" si="33"/>
        <v>0</v>
      </c>
      <c r="Q499" s="36">
        <f t="shared" si="32"/>
        <v>0</v>
      </c>
      <c r="R499" s="36"/>
      <c r="S499" s="36"/>
      <c r="T499" s="36">
        <f t="shared" si="34"/>
        <v>12982</v>
      </c>
    </row>
    <row r="500" spans="5:20" x14ac:dyDescent="0.25">
      <c r="E500" s="36">
        <f t="shared" si="31"/>
        <v>32188</v>
      </c>
      <c r="P500" s="36">
        <f t="shared" si="33"/>
        <v>0</v>
      </c>
      <c r="Q500" s="36">
        <f t="shared" si="32"/>
        <v>0</v>
      </c>
      <c r="R500" s="36"/>
      <c r="S500" s="36"/>
      <c r="T500" s="36">
        <f t="shared" si="34"/>
        <v>12982</v>
      </c>
    </row>
  </sheetData>
  <mergeCells count="1">
    <mergeCell ref="A1:E1"/>
  </mergeCells>
  <pageMargins left="0.7" right="0.7" top="0.75" bottom="0.75" header="0.3" footer="0.3"/>
  <pageSetup paperSize="9" scale="97" orientation="portrait" r:id="rId1"/>
  <headerFooter>
    <oddHeader>&amp;CS.E.U.O.&amp;R&amp;"-,Cursiva"Tejidos Lucania</oddHeader>
    <oddFooter>&amp;CS.E.U.O.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0"/>
  <sheetViews>
    <sheetView view="pageBreakPreview" zoomScale="90" zoomScaleNormal="100" zoomScaleSheetLayoutView="90" workbookViewId="0">
      <selection activeCell="O6" sqref="O6"/>
    </sheetView>
  </sheetViews>
  <sheetFormatPr baseColWidth="10" defaultRowHeight="15" x14ac:dyDescent="0.25"/>
  <cols>
    <col min="1" max="1" width="11.5703125" style="5" bestFit="1" customWidth="1"/>
    <col min="2" max="2" width="22.140625" style="2" bestFit="1" customWidth="1"/>
    <col min="3" max="5" width="13.85546875" style="4" bestFit="1" customWidth="1"/>
    <col min="8" max="8" width="13" bestFit="1" customWidth="1"/>
    <col min="9" max="9" width="17.42578125" bestFit="1" customWidth="1"/>
    <col min="10" max="10" width="18" bestFit="1" customWidth="1"/>
    <col min="11" max="11" width="7.7109375" bestFit="1" customWidth="1"/>
    <col min="12" max="12" width="26.5703125" bestFit="1" customWidth="1"/>
    <col min="15" max="15" width="13.85546875" bestFit="1" customWidth="1"/>
    <col min="16" max="16" width="12.7109375" bestFit="1" customWidth="1"/>
    <col min="17" max="17" width="10" bestFit="1" customWidth="1"/>
    <col min="18" max="18" width="12.7109375" bestFit="1" customWidth="1"/>
    <col min="19" max="19" width="10.42578125" bestFit="1" customWidth="1"/>
    <col min="20" max="20" width="14.28515625" bestFit="1" customWidth="1"/>
  </cols>
  <sheetData>
    <row r="1" spans="1:20" ht="18.75" x14ac:dyDescent="0.3">
      <c r="A1" s="273" t="s">
        <v>1963</v>
      </c>
      <c r="B1" s="273"/>
      <c r="C1" s="273"/>
      <c r="D1" s="273"/>
      <c r="E1" s="273"/>
      <c r="I1" s="10" t="s">
        <v>4</v>
      </c>
      <c r="J1" s="12">
        <f>E500</f>
        <v>121544.5</v>
      </c>
      <c r="K1" t="s">
        <v>1963</v>
      </c>
      <c r="L1" t="s">
        <v>1964</v>
      </c>
      <c r="O1" t="s">
        <v>1968</v>
      </c>
    </row>
    <row r="2" spans="1:2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44482</v>
      </c>
      <c r="L2" t="s">
        <v>1965</v>
      </c>
      <c r="O2" s="2" t="s">
        <v>1969</v>
      </c>
      <c r="P2" s="2" t="s">
        <v>693</v>
      </c>
      <c r="Q2" s="2" t="s">
        <v>606</v>
      </c>
      <c r="R2" s="2" t="s">
        <v>4</v>
      </c>
      <c r="S2" s="2" t="s">
        <v>0</v>
      </c>
      <c r="T2" s="2" t="s">
        <v>1</v>
      </c>
    </row>
    <row r="3" spans="1:20" x14ac:dyDescent="0.25">
      <c r="A3" s="7">
        <v>44363</v>
      </c>
      <c r="B3" s="2" t="s">
        <v>1962</v>
      </c>
      <c r="C3" s="4">
        <f>181170*0.95</f>
        <v>172111.5</v>
      </c>
      <c r="D3" s="4">
        <v>0</v>
      </c>
      <c r="E3" s="9">
        <f>C3-D3</f>
        <v>172111.5</v>
      </c>
      <c r="L3" t="s">
        <v>1966</v>
      </c>
      <c r="O3" s="36">
        <f t="shared" ref="O3:O8" si="0">+C3</f>
        <v>172111.5</v>
      </c>
      <c r="P3" s="4">
        <f>+O3*0.125</f>
        <v>21513.9375</v>
      </c>
      <c r="Q3" s="2">
        <v>21513.94</v>
      </c>
      <c r="R3" s="36">
        <f>+Q3-P3</f>
        <v>2.4999999986903276E-3</v>
      </c>
      <c r="S3" s="5">
        <v>44370</v>
      </c>
      <c r="T3" s="2" t="s">
        <v>2007</v>
      </c>
    </row>
    <row r="4" spans="1:20" x14ac:dyDescent="0.25">
      <c r="A4" s="5">
        <v>44364</v>
      </c>
      <c r="B4" s="5" t="s">
        <v>876</v>
      </c>
      <c r="C4" s="4">
        <v>0</v>
      </c>
      <c r="D4" s="4">
        <v>172111.5</v>
      </c>
      <c r="E4" s="4">
        <f>E3+C4-D4</f>
        <v>0</v>
      </c>
      <c r="L4" t="s">
        <v>1967</v>
      </c>
      <c r="O4" s="36">
        <f t="shared" si="0"/>
        <v>0</v>
      </c>
      <c r="P4" s="2"/>
      <c r="Q4" s="2"/>
      <c r="R4" s="2"/>
      <c r="S4" s="2"/>
      <c r="T4" s="2"/>
    </row>
    <row r="5" spans="1:20" x14ac:dyDescent="0.25">
      <c r="A5" s="5">
        <v>44449</v>
      </c>
      <c r="B5" s="5" t="s">
        <v>814</v>
      </c>
      <c r="C5" s="4">
        <v>327835</v>
      </c>
      <c r="D5" s="4">
        <v>0</v>
      </c>
      <c r="E5" s="4">
        <f t="shared" ref="E5:E68" si="1">E4+C5-D5</f>
        <v>327835</v>
      </c>
      <c r="O5" s="36">
        <f>+C5-D7</f>
        <v>247037.5</v>
      </c>
      <c r="P5" s="4">
        <f>+O5*0.125</f>
        <v>30879.6875</v>
      </c>
      <c r="Q5" s="2"/>
      <c r="R5" s="36">
        <f>+Q5-P5</f>
        <v>-30879.6875</v>
      </c>
      <c r="S5" s="2"/>
      <c r="T5" s="2"/>
    </row>
    <row r="6" spans="1:20" x14ac:dyDescent="0.25">
      <c r="A6" s="5">
        <v>44452</v>
      </c>
      <c r="B6" s="5" t="s">
        <v>2317</v>
      </c>
      <c r="C6" s="4">
        <v>24507</v>
      </c>
      <c r="D6" s="4">
        <v>0</v>
      </c>
      <c r="E6" s="4">
        <f t="shared" si="1"/>
        <v>352342</v>
      </c>
      <c r="L6" t="s">
        <v>2378</v>
      </c>
      <c r="O6" s="36">
        <f t="shared" si="0"/>
        <v>24507</v>
      </c>
      <c r="P6" s="2"/>
      <c r="Q6" s="2"/>
      <c r="R6" s="2"/>
      <c r="S6" s="2"/>
      <c r="T6" s="2"/>
    </row>
    <row r="7" spans="1:20" x14ac:dyDescent="0.25">
      <c r="A7" s="5">
        <v>44473</v>
      </c>
      <c r="B7" s="5" t="s">
        <v>2379</v>
      </c>
      <c r="C7" s="4">
        <v>0</v>
      </c>
      <c r="D7" s="4">
        <v>80797.5</v>
      </c>
      <c r="E7" s="4">
        <f t="shared" si="1"/>
        <v>271544.5</v>
      </c>
      <c r="H7" s="14"/>
      <c r="O7" s="36">
        <f t="shared" si="0"/>
        <v>0</v>
      </c>
      <c r="P7" s="2"/>
      <c r="Q7" s="2"/>
      <c r="R7" s="2"/>
      <c r="S7" s="2"/>
      <c r="T7" s="2"/>
    </row>
    <row r="8" spans="1:20" x14ac:dyDescent="0.25">
      <c r="A8" s="5">
        <v>44482</v>
      </c>
      <c r="B8" s="5" t="s">
        <v>876</v>
      </c>
      <c r="C8" s="4">
        <v>0</v>
      </c>
      <c r="D8" s="4">
        <v>150000</v>
      </c>
      <c r="E8" s="4">
        <f t="shared" si="1"/>
        <v>121544.5</v>
      </c>
      <c r="O8" s="36">
        <f t="shared" si="0"/>
        <v>0</v>
      </c>
      <c r="P8" s="2"/>
      <c r="Q8" s="2"/>
      <c r="R8" s="2"/>
      <c r="S8" s="2"/>
      <c r="T8" s="2"/>
    </row>
    <row r="9" spans="1:20" x14ac:dyDescent="0.25">
      <c r="E9" s="4">
        <f t="shared" si="1"/>
        <v>121544.5</v>
      </c>
    </row>
    <row r="10" spans="1:20" x14ac:dyDescent="0.25">
      <c r="E10" s="4">
        <f t="shared" si="1"/>
        <v>121544.5</v>
      </c>
    </row>
    <row r="11" spans="1:20" x14ac:dyDescent="0.25">
      <c r="E11" s="4">
        <f t="shared" si="1"/>
        <v>121544.5</v>
      </c>
    </row>
    <row r="12" spans="1:20" x14ac:dyDescent="0.25">
      <c r="E12" s="4">
        <f t="shared" si="1"/>
        <v>121544.5</v>
      </c>
    </row>
    <row r="13" spans="1:20" x14ac:dyDescent="0.25">
      <c r="E13" s="4">
        <f t="shared" si="1"/>
        <v>121544.5</v>
      </c>
    </row>
    <row r="14" spans="1:20" x14ac:dyDescent="0.25">
      <c r="E14" s="4">
        <f t="shared" si="1"/>
        <v>121544.5</v>
      </c>
    </row>
    <row r="15" spans="1:20" x14ac:dyDescent="0.25">
      <c r="E15" s="4">
        <f t="shared" si="1"/>
        <v>121544.5</v>
      </c>
    </row>
    <row r="16" spans="1:20" x14ac:dyDescent="0.25">
      <c r="E16" s="4">
        <f t="shared" si="1"/>
        <v>121544.5</v>
      </c>
    </row>
    <row r="17" spans="5:5" x14ac:dyDescent="0.25">
      <c r="E17" s="4">
        <f t="shared" si="1"/>
        <v>121544.5</v>
      </c>
    </row>
    <row r="18" spans="5:5" x14ac:dyDescent="0.25">
      <c r="E18" s="4">
        <f t="shared" si="1"/>
        <v>121544.5</v>
      </c>
    </row>
    <row r="19" spans="5:5" x14ac:dyDescent="0.25">
      <c r="E19" s="4">
        <f t="shared" si="1"/>
        <v>121544.5</v>
      </c>
    </row>
    <row r="20" spans="5:5" x14ac:dyDescent="0.25">
      <c r="E20" s="4">
        <f t="shared" si="1"/>
        <v>121544.5</v>
      </c>
    </row>
    <row r="21" spans="5:5" x14ac:dyDescent="0.25">
      <c r="E21" s="4">
        <f t="shared" si="1"/>
        <v>121544.5</v>
      </c>
    </row>
    <row r="22" spans="5:5" x14ac:dyDescent="0.25">
      <c r="E22" s="4">
        <f t="shared" si="1"/>
        <v>121544.5</v>
      </c>
    </row>
    <row r="23" spans="5:5" x14ac:dyDescent="0.25">
      <c r="E23" s="4">
        <f t="shared" si="1"/>
        <v>121544.5</v>
      </c>
    </row>
    <row r="24" spans="5:5" x14ac:dyDescent="0.25">
      <c r="E24" s="4">
        <f t="shared" si="1"/>
        <v>121544.5</v>
      </c>
    </row>
    <row r="25" spans="5:5" x14ac:dyDescent="0.25">
      <c r="E25" s="4">
        <f t="shared" si="1"/>
        <v>121544.5</v>
      </c>
    </row>
    <row r="26" spans="5:5" x14ac:dyDescent="0.25">
      <c r="E26" s="4">
        <f t="shared" si="1"/>
        <v>121544.5</v>
      </c>
    </row>
    <row r="27" spans="5:5" x14ac:dyDescent="0.25">
      <c r="E27" s="4">
        <f t="shared" si="1"/>
        <v>121544.5</v>
      </c>
    </row>
    <row r="28" spans="5:5" x14ac:dyDescent="0.25">
      <c r="E28" s="4">
        <f t="shared" si="1"/>
        <v>121544.5</v>
      </c>
    </row>
    <row r="29" spans="5:5" x14ac:dyDescent="0.25">
      <c r="E29" s="4">
        <f t="shared" si="1"/>
        <v>121544.5</v>
      </c>
    </row>
    <row r="30" spans="5:5" x14ac:dyDescent="0.25">
      <c r="E30" s="4">
        <f t="shared" si="1"/>
        <v>121544.5</v>
      </c>
    </row>
    <row r="31" spans="5:5" x14ac:dyDescent="0.25">
      <c r="E31" s="4">
        <f t="shared" si="1"/>
        <v>121544.5</v>
      </c>
    </row>
    <row r="32" spans="5:5" x14ac:dyDescent="0.25">
      <c r="E32" s="4">
        <f t="shared" si="1"/>
        <v>121544.5</v>
      </c>
    </row>
    <row r="33" spans="5:5" x14ac:dyDescent="0.25">
      <c r="E33" s="4">
        <f t="shared" si="1"/>
        <v>121544.5</v>
      </c>
    </row>
    <row r="34" spans="5:5" x14ac:dyDescent="0.25">
      <c r="E34" s="4">
        <f t="shared" si="1"/>
        <v>121544.5</v>
      </c>
    </row>
    <row r="35" spans="5:5" x14ac:dyDescent="0.25">
      <c r="E35" s="4">
        <f t="shared" si="1"/>
        <v>121544.5</v>
      </c>
    </row>
    <row r="36" spans="5:5" x14ac:dyDescent="0.25">
      <c r="E36" s="4">
        <f t="shared" si="1"/>
        <v>121544.5</v>
      </c>
    </row>
    <row r="37" spans="5:5" x14ac:dyDescent="0.25">
      <c r="E37" s="4">
        <f t="shared" si="1"/>
        <v>121544.5</v>
      </c>
    </row>
    <row r="38" spans="5:5" x14ac:dyDescent="0.25">
      <c r="E38" s="4">
        <f t="shared" si="1"/>
        <v>121544.5</v>
      </c>
    </row>
    <row r="39" spans="5:5" x14ac:dyDescent="0.25">
      <c r="E39" s="4">
        <f t="shared" si="1"/>
        <v>121544.5</v>
      </c>
    </row>
    <row r="40" spans="5:5" x14ac:dyDescent="0.25">
      <c r="E40" s="4">
        <f t="shared" si="1"/>
        <v>121544.5</v>
      </c>
    </row>
    <row r="41" spans="5:5" x14ac:dyDescent="0.25">
      <c r="E41" s="4">
        <f t="shared" si="1"/>
        <v>121544.5</v>
      </c>
    </row>
    <row r="42" spans="5:5" x14ac:dyDescent="0.25">
      <c r="E42" s="4">
        <f t="shared" si="1"/>
        <v>121544.5</v>
      </c>
    </row>
    <row r="43" spans="5:5" x14ac:dyDescent="0.25">
      <c r="E43" s="4">
        <f t="shared" si="1"/>
        <v>121544.5</v>
      </c>
    </row>
    <row r="44" spans="5:5" x14ac:dyDescent="0.25">
      <c r="E44" s="4">
        <f t="shared" si="1"/>
        <v>121544.5</v>
      </c>
    </row>
    <row r="45" spans="5:5" x14ac:dyDescent="0.25">
      <c r="E45" s="4">
        <f t="shared" si="1"/>
        <v>121544.5</v>
      </c>
    </row>
    <row r="46" spans="5:5" x14ac:dyDescent="0.25">
      <c r="E46" s="4">
        <f t="shared" si="1"/>
        <v>121544.5</v>
      </c>
    </row>
    <row r="47" spans="5:5" x14ac:dyDescent="0.25">
      <c r="E47" s="4">
        <f t="shared" si="1"/>
        <v>121544.5</v>
      </c>
    </row>
    <row r="48" spans="5:5" x14ac:dyDescent="0.25">
      <c r="E48" s="4">
        <f t="shared" si="1"/>
        <v>121544.5</v>
      </c>
    </row>
    <row r="49" spans="5:5" x14ac:dyDescent="0.25">
      <c r="E49" s="4">
        <f t="shared" si="1"/>
        <v>121544.5</v>
      </c>
    </row>
    <row r="50" spans="5:5" x14ac:dyDescent="0.25">
      <c r="E50" s="4">
        <f t="shared" si="1"/>
        <v>121544.5</v>
      </c>
    </row>
    <row r="51" spans="5:5" x14ac:dyDescent="0.25">
      <c r="E51" s="4">
        <f t="shared" si="1"/>
        <v>121544.5</v>
      </c>
    </row>
    <row r="52" spans="5:5" x14ac:dyDescent="0.25">
      <c r="E52" s="4">
        <f t="shared" si="1"/>
        <v>121544.5</v>
      </c>
    </row>
    <row r="53" spans="5:5" x14ac:dyDescent="0.25">
      <c r="E53" s="4">
        <f t="shared" si="1"/>
        <v>121544.5</v>
      </c>
    </row>
    <row r="54" spans="5:5" x14ac:dyDescent="0.25">
      <c r="E54" s="4">
        <f t="shared" si="1"/>
        <v>121544.5</v>
      </c>
    </row>
    <row r="55" spans="5:5" x14ac:dyDescent="0.25">
      <c r="E55" s="4">
        <f t="shared" si="1"/>
        <v>121544.5</v>
      </c>
    </row>
    <row r="56" spans="5:5" x14ac:dyDescent="0.25">
      <c r="E56" s="4">
        <f t="shared" si="1"/>
        <v>121544.5</v>
      </c>
    </row>
    <row r="57" spans="5:5" x14ac:dyDescent="0.25">
      <c r="E57" s="4">
        <f t="shared" si="1"/>
        <v>121544.5</v>
      </c>
    </row>
    <row r="58" spans="5:5" x14ac:dyDescent="0.25">
      <c r="E58" s="4">
        <f t="shared" si="1"/>
        <v>121544.5</v>
      </c>
    </row>
    <row r="59" spans="5:5" x14ac:dyDescent="0.25">
      <c r="E59" s="4">
        <f t="shared" si="1"/>
        <v>121544.5</v>
      </c>
    </row>
    <row r="60" spans="5:5" x14ac:dyDescent="0.25">
      <c r="E60" s="4">
        <f t="shared" si="1"/>
        <v>121544.5</v>
      </c>
    </row>
    <row r="61" spans="5:5" x14ac:dyDescent="0.25">
      <c r="E61" s="4">
        <f t="shared" si="1"/>
        <v>121544.5</v>
      </c>
    </row>
    <row r="62" spans="5:5" x14ac:dyDescent="0.25">
      <c r="E62" s="4">
        <f t="shared" si="1"/>
        <v>121544.5</v>
      </c>
    </row>
    <row r="63" spans="5:5" x14ac:dyDescent="0.25">
      <c r="E63" s="4">
        <f t="shared" si="1"/>
        <v>121544.5</v>
      </c>
    </row>
    <row r="64" spans="5:5" x14ac:dyDescent="0.25">
      <c r="E64" s="4">
        <f t="shared" si="1"/>
        <v>121544.5</v>
      </c>
    </row>
    <row r="65" spans="5:5" x14ac:dyDescent="0.25">
      <c r="E65" s="4">
        <f t="shared" si="1"/>
        <v>121544.5</v>
      </c>
    </row>
    <row r="66" spans="5:5" x14ac:dyDescent="0.25">
      <c r="E66" s="4">
        <f t="shared" si="1"/>
        <v>121544.5</v>
      </c>
    </row>
    <row r="67" spans="5:5" x14ac:dyDescent="0.25">
      <c r="E67" s="4">
        <f t="shared" si="1"/>
        <v>121544.5</v>
      </c>
    </row>
    <row r="68" spans="5:5" x14ac:dyDescent="0.25">
      <c r="E68" s="4">
        <f t="shared" si="1"/>
        <v>121544.5</v>
      </c>
    </row>
    <row r="69" spans="5:5" x14ac:dyDescent="0.25">
      <c r="E69" s="4">
        <f t="shared" ref="E69:E132" si="2">E68+C69-D69</f>
        <v>121544.5</v>
      </c>
    </row>
    <row r="70" spans="5:5" x14ac:dyDescent="0.25">
      <c r="E70" s="4">
        <f t="shared" si="2"/>
        <v>121544.5</v>
      </c>
    </row>
    <row r="71" spans="5:5" x14ac:dyDescent="0.25">
      <c r="E71" s="4">
        <f t="shared" si="2"/>
        <v>121544.5</v>
      </c>
    </row>
    <row r="72" spans="5:5" x14ac:dyDescent="0.25">
      <c r="E72" s="4">
        <f t="shared" si="2"/>
        <v>121544.5</v>
      </c>
    </row>
    <row r="73" spans="5:5" x14ac:dyDescent="0.25">
      <c r="E73" s="4">
        <f t="shared" si="2"/>
        <v>121544.5</v>
      </c>
    </row>
    <row r="74" spans="5:5" x14ac:dyDescent="0.25">
      <c r="E74" s="4">
        <f t="shared" si="2"/>
        <v>121544.5</v>
      </c>
    </row>
    <row r="75" spans="5:5" x14ac:dyDescent="0.25">
      <c r="E75" s="4">
        <f t="shared" si="2"/>
        <v>121544.5</v>
      </c>
    </row>
    <row r="76" spans="5:5" x14ac:dyDescent="0.25">
      <c r="E76" s="4">
        <f t="shared" si="2"/>
        <v>121544.5</v>
      </c>
    </row>
    <row r="77" spans="5:5" x14ac:dyDescent="0.25">
      <c r="E77" s="4">
        <f t="shared" si="2"/>
        <v>121544.5</v>
      </c>
    </row>
    <row r="78" spans="5:5" x14ac:dyDescent="0.25">
      <c r="E78" s="4">
        <f t="shared" si="2"/>
        <v>121544.5</v>
      </c>
    </row>
    <row r="79" spans="5:5" x14ac:dyDescent="0.25">
      <c r="E79" s="4">
        <f t="shared" si="2"/>
        <v>121544.5</v>
      </c>
    </row>
    <row r="80" spans="5:5" x14ac:dyDescent="0.25">
      <c r="E80" s="4">
        <f t="shared" si="2"/>
        <v>121544.5</v>
      </c>
    </row>
    <row r="81" spans="5:5" x14ac:dyDescent="0.25">
      <c r="E81" s="4">
        <f t="shared" si="2"/>
        <v>121544.5</v>
      </c>
    </row>
    <row r="82" spans="5:5" x14ac:dyDescent="0.25">
      <c r="E82" s="4">
        <f t="shared" si="2"/>
        <v>121544.5</v>
      </c>
    </row>
    <row r="83" spans="5:5" x14ac:dyDescent="0.25">
      <c r="E83" s="4">
        <f t="shared" si="2"/>
        <v>121544.5</v>
      </c>
    </row>
    <row r="84" spans="5:5" x14ac:dyDescent="0.25">
      <c r="E84" s="4">
        <f t="shared" si="2"/>
        <v>121544.5</v>
      </c>
    </row>
    <row r="85" spans="5:5" x14ac:dyDescent="0.25">
      <c r="E85" s="4">
        <f t="shared" si="2"/>
        <v>121544.5</v>
      </c>
    </row>
    <row r="86" spans="5:5" x14ac:dyDescent="0.25">
      <c r="E86" s="4">
        <f t="shared" si="2"/>
        <v>121544.5</v>
      </c>
    </row>
    <row r="87" spans="5:5" x14ac:dyDescent="0.25">
      <c r="E87" s="4">
        <f t="shared" si="2"/>
        <v>121544.5</v>
      </c>
    </row>
    <row r="88" spans="5:5" x14ac:dyDescent="0.25">
      <c r="E88" s="4">
        <f t="shared" si="2"/>
        <v>121544.5</v>
      </c>
    </row>
    <row r="89" spans="5:5" x14ac:dyDescent="0.25">
      <c r="E89" s="4">
        <f t="shared" si="2"/>
        <v>121544.5</v>
      </c>
    </row>
    <row r="90" spans="5:5" x14ac:dyDescent="0.25">
      <c r="E90" s="4">
        <f t="shared" si="2"/>
        <v>121544.5</v>
      </c>
    </row>
    <row r="91" spans="5:5" x14ac:dyDescent="0.25">
      <c r="E91" s="4">
        <f t="shared" si="2"/>
        <v>121544.5</v>
      </c>
    </row>
    <row r="92" spans="5:5" x14ac:dyDescent="0.25">
      <c r="E92" s="4">
        <f t="shared" si="2"/>
        <v>121544.5</v>
      </c>
    </row>
    <row r="93" spans="5:5" x14ac:dyDescent="0.25">
      <c r="E93" s="4">
        <f t="shared" si="2"/>
        <v>121544.5</v>
      </c>
    </row>
    <row r="94" spans="5:5" x14ac:dyDescent="0.25">
      <c r="E94" s="4">
        <f t="shared" si="2"/>
        <v>121544.5</v>
      </c>
    </row>
    <row r="95" spans="5:5" x14ac:dyDescent="0.25">
      <c r="E95" s="4">
        <f t="shared" si="2"/>
        <v>121544.5</v>
      </c>
    </row>
    <row r="96" spans="5:5" x14ac:dyDescent="0.25">
      <c r="E96" s="4">
        <f t="shared" si="2"/>
        <v>121544.5</v>
      </c>
    </row>
    <row r="97" spans="5:5" x14ac:dyDescent="0.25">
      <c r="E97" s="4">
        <f t="shared" si="2"/>
        <v>121544.5</v>
      </c>
    </row>
    <row r="98" spans="5:5" x14ac:dyDescent="0.25">
      <c r="E98" s="4">
        <f t="shared" si="2"/>
        <v>121544.5</v>
      </c>
    </row>
    <row r="99" spans="5:5" x14ac:dyDescent="0.25">
      <c r="E99" s="4">
        <f t="shared" si="2"/>
        <v>121544.5</v>
      </c>
    </row>
    <row r="100" spans="5:5" x14ac:dyDescent="0.25">
      <c r="E100" s="4">
        <f t="shared" si="2"/>
        <v>121544.5</v>
      </c>
    </row>
    <row r="101" spans="5:5" x14ac:dyDescent="0.25">
      <c r="E101" s="4">
        <f t="shared" si="2"/>
        <v>121544.5</v>
      </c>
    </row>
    <row r="102" spans="5:5" x14ac:dyDescent="0.25">
      <c r="E102" s="4">
        <f t="shared" si="2"/>
        <v>121544.5</v>
      </c>
    </row>
    <row r="103" spans="5:5" x14ac:dyDescent="0.25">
      <c r="E103" s="4">
        <f t="shared" si="2"/>
        <v>121544.5</v>
      </c>
    </row>
    <row r="104" spans="5:5" x14ac:dyDescent="0.25">
      <c r="E104" s="4">
        <f t="shared" si="2"/>
        <v>121544.5</v>
      </c>
    </row>
    <row r="105" spans="5:5" x14ac:dyDescent="0.25">
      <c r="E105" s="4">
        <f t="shared" si="2"/>
        <v>121544.5</v>
      </c>
    </row>
    <row r="106" spans="5:5" x14ac:dyDescent="0.25">
      <c r="E106" s="4">
        <f t="shared" si="2"/>
        <v>121544.5</v>
      </c>
    </row>
    <row r="107" spans="5:5" x14ac:dyDescent="0.25">
      <c r="E107" s="4">
        <f t="shared" si="2"/>
        <v>121544.5</v>
      </c>
    </row>
    <row r="108" spans="5:5" x14ac:dyDescent="0.25">
      <c r="E108" s="4">
        <f t="shared" si="2"/>
        <v>121544.5</v>
      </c>
    </row>
    <row r="109" spans="5:5" x14ac:dyDescent="0.25">
      <c r="E109" s="4">
        <f t="shared" si="2"/>
        <v>121544.5</v>
      </c>
    </row>
    <row r="110" spans="5:5" x14ac:dyDescent="0.25">
      <c r="E110" s="4">
        <f t="shared" si="2"/>
        <v>121544.5</v>
      </c>
    </row>
    <row r="111" spans="5:5" x14ac:dyDescent="0.25">
      <c r="E111" s="4">
        <f t="shared" si="2"/>
        <v>121544.5</v>
      </c>
    </row>
    <row r="112" spans="5:5" x14ac:dyDescent="0.25">
      <c r="E112" s="4">
        <f t="shared" si="2"/>
        <v>121544.5</v>
      </c>
    </row>
    <row r="113" spans="5:5" x14ac:dyDescent="0.25">
      <c r="E113" s="4">
        <f t="shared" si="2"/>
        <v>121544.5</v>
      </c>
    </row>
    <row r="114" spans="5:5" x14ac:dyDescent="0.25">
      <c r="E114" s="4">
        <f t="shared" si="2"/>
        <v>121544.5</v>
      </c>
    </row>
    <row r="115" spans="5:5" x14ac:dyDescent="0.25">
      <c r="E115" s="4">
        <f t="shared" si="2"/>
        <v>121544.5</v>
      </c>
    </row>
    <row r="116" spans="5:5" x14ac:dyDescent="0.25">
      <c r="E116" s="4">
        <f t="shared" si="2"/>
        <v>121544.5</v>
      </c>
    </row>
    <row r="117" spans="5:5" x14ac:dyDescent="0.25">
      <c r="E117" s="4">
        <f t="shared" si="2"/>
        <v>121544.5</v>
      </c>
    </row>
    <row r="118" spans="5:5" x14ac:dyDescent="0.25">
      <c r="E118" s="4">
        <f t="shared" si="2"/>
        <v>121544.5</v>
      </c>
    </row>
    <row r="119" spans="5:5" x14ac:dyDescent="0.25">
      <c r="E119" s="4">
        <f t="shared" si="2"/>
        <v>121544.5</v>
      </c>
    </row>
    <row r="120" spans="5:5" x14ac:dyDescent="0.25">
      <c r="E120" s="4">
        <f t="shared" si="2"/>
        <v>121544.5</v>
      </c>
    </row>
    <row r="121" spans="5:5" x14ac:dyDescent="0.25">
      <c r="E121" s="4">
        <f t="shared" si="2"/>
        <v>121544.5</v>
      </c>
    </row>
    <row r="122" spans="5:5" x14ac:dyDescent="0.25">
      <c r="E122" s="4">
        <f t="shared" si="2"/>
        <v>121544.5</v>
      </c>
    </row>
    <row r="123" spans="5:5" x14ac:dyDescent="0.25">
      <c r="E123" s="4">
        <f t="shared" si="2"/>
        <v>121544.5</v>
      </c>
    </row>
    <row r="124" spans="5:5" x14ac:dyDescent="0.25">
      <c r="E124" s="4">
        <f t="shared" si="2"/>
        <v>121544.5</v>
      </c>
    </row>
    <row r="125" spans="5:5" x14ac:dyDescent="0.25">
      <c r="E125" s="4">
        <f t="shared" si="2"/>
        <v>121544.5</v>
      </c>
    </row>
    <row r="126" spans="5:5" x14ac:dyDescent="0.25">
      <c r="E126" s="4">
        <f t="shared" si="2"/>
        <v>121544.5</v>
      </c>
    </row>
    <row r="127" spans="5:5" x14ac:dyDescent="0.25">
      <c r="E127" s="4">
        <f t="shared" si="2"/>
        <v>121544.5</v>
      </c>
    </row>
    <row r="128" spans="5:5" x14ac:dyDescent="0.25">
      <c r="E128" s="4">
        <f t="shared" si="2"/>
        <v>121544.5</v>
      </c>
    </row>
    <row r="129" spans="5:5" x14ac:dyDescent="0.25">
      <c r="E129" s="4">
        <f t="shared" si="2"/>
        <v>121544.5</v>
      </c>
    </row>
    <row r="130" spans="5:5" x14ac:dyDescent="0.25">
      <c r="E130" s="4">
        <f t="shared" si="2"/>
        <v>121544.5</v>
      </c>
    </row>
    <row r="131" spans="5:5" x14ac:dyDescent="0.25">
      <c r="E131" s="4">
        <f t="shared" si="2"/>
        <v>121544.5</v>
      </c>
    </row>
    <row r="132" spans="5:5" x14ac:dyDescent="0.25">
      <c r="E132" s="4">
        <f t="shared" si="2"/>
        <v>121544.5</v>
      </c>
    </row>
    <row r="133" spans="5:5" x14ac:dyDescent="0.25">
      <c r="E133" s="4">
        <f t="shared" ref="E133:E196" si="3">E132+C133-D133</f>
        <v>121544.5</v>
      </c>
    </row>
    <row r="134" spans="5:5" x14ac:dyDescent="0.25">
      <c r="E134" s="4">
        <f t="shared" si="3"/>
        <v>121544.5</v>
      </c>
    </row>
    <row r="135" spans="5:5" x14ac:dyDescent="0.25">
      <c r="E135" s="4">
        <f t="shared" si="3"/>
        <v>121544.5</v>
      </c>
    </row>
    <row r="136" spans="5:5" x14ac:dyDescent="0.25">
      <c r="E136" s="4">
        <f t="shared" si="3"/>
        <v>121544.5</v>
      </c>
    </row>
    <row r="137" spans="5:5" x14ac:dyDescent="0.25">
      <c r="E137" s="4">
        <f t="shared" si="3"/>
        <v>121544.5</v>
      </c>
    </row>
    <row r="138" spans="5:5" x14ac:dyDescent="0.25">
      <c r="E138" s="4">
        <f t="shared" si="3"/>
        <v>121544.5</v>
      </c>
    </row>
    <row r="139" spans="5:5" x14ac:dyDescent="0.25">
      <c r="E139" s="4">
        <f t="shared" si="3"/>
        <v>121544.5</v>
      </c>
    </row>
    <row r="140" spans="5:5" x14ac:dyDescent="0.25">
      <c r="E140" s="4">
        <f t="shared" si="3"/>
        <v>121544.5</v>
      </c>
    </row>
    <row r="141" spans="5:5" x14ac:dyDescent="0.25">
      <c r="E141" s="4">
        <f t="shared" si="3"/>
        <v>121544.5</v>
      </c>
    </row>
    <row r="142" spans="5:5" x14ac:dyDescent="0.25">
      <c r="E142" s="4">
        <f t="shared" si="3"/>
        <v>121544.5</v>
      </c>
    </row>
    <row r="143" spans="5:5" x14ac:dyDescent="0.25">
      <c r="E143" s="4">
        <f t="shared" si="3"/>
        <v>121544.5</v>
      </c>
    </row>
    <row r="144" spans="5:5" x14ac:dyDescent="0.25">
      <c r="E144" s="4">
        <f t="shared" si="3"/>
        <v>121544.5</v>
      </c>
    </row>
    <row r="145" spans="5:5" x14ac:dyDescent="0.25">
      <c r="E145" s="4">
        <f t="shared" si="3"/>
        <v>121544.5</v>
      </c>
    </row>
    <row r="146" spans="5:5" x14ac:dyDescent="0.25">
      <c r="E146" s="4">
        <f t="shared" si="3"/>
        <v>121544.5</v>
      </c>
    </row>
    <row r="147" spans="5:5" x14ac:dyDescent="0.25">
      <c r="E147" s="4">
        <f t="shared" si="3"/>
        <v>121544.5</v>
      </c>
    </row>
    <row r="148" spans="5:5" x14ac:dyDescent="0.25">
      <c r="E148" s="4">
        <f t="shared" si="3"/>
        <v>121544.5</v>
      </c>
    </row>
    <row r="149" spans="5:5" x14ac:dyDescent="0.25">
      <c r="E149" s="4">
        <f t="shared" si="3"/>
        <v>121544.5</v>
      </c>
    </row>
    <row r="150" spans="5:5" x14ac:dyDescent="0.25">
      <c r="E150" s="4">
        <f t="shared" si="3"/>
        <v>121544.5</v>
      </c>
    </row>
    <row r="151" spans="5:5" x14ac:dyDescent="0.25">
      <c r="E151" s="4">
        <f t="shared" si="3"/>
        <v>121544.5</v>
      </c>
    </row>
    <row r="152" spans="5:5" x14ac:dyDescent="0.25">
      <c r="E152" s="4">
        <f t="shared" si="3"/>
        <v>121544.5</v>
      </c>
    </row>
    <row r="153" spans="5:5" x14ac:dyDescent="0.25">
      <c r="E153" s="4">
        <f t="shared" si="3"/>
        <v>121544.5</v>
      </c>
    </row>
    <row r="154" spans="5:5" x14ac:dyDescent="0.25">
      <c r="E154" s="4">
        <f t="shared" si="3"/>
        <v>121544.5</v>
      </c>
    </row>
    <row r="155" spans="5:5" x14ac:dyDescent="0.25">
      <c r="E155" s="4">
        <f t="shared" si="3"/>
        <v>121544.5</v>
      </c>
    </row>
    <row r="156" spans="5:5" x14ac:dyDescent="0.25">
      <c r="E156" s="4">
        <f t="shared" si="3"/>
        <v>121544.5</v>
      </c>
    </row>
    <row r="157" spans="5:5" x14ac:dyDescent="0.25">
      <c r="E157" s="4">
        <f t="shared" si="3"/>
        <v>121544.5</v>
      </c>
    </row>
    <row r="158" spans="5:5" x14ac:dyDescent="0.25">
      <c r="E158" s="4">
        <f t="shared" si="3"/>
        <v>121544.5</v>
      </c>
    </row>
    <row r="159" spans="5:5" x14ac:dyDescent="0.25">
      <c r="E159" s="4">
        <f t="shared" si="3"/>
        <v>121544.5</v>
      </c>
    </row>
    <row r="160" spans="5:5" x14ac:dyDescent="0.25">
      <c r="E160" s="4">
        <f t="shared" si="3"/>
        <v>121544.5</v>
      </c>
    </row>
    <row r="161" spans="5:5" x14ac:dyDescent="0.25">
      <c r="E161" s="4">
        <f t="shared" si="3"/>
        <v>121544.5</v>
      </c>
    </row>
    <row r="162" spans="5:5" x14ac:dyDescent="0.25">
      <c r="E162" s="4">
        <f t="shared" si="3"/>
        <v>121544.5</v>
      </c>
    </row>
    <row r="163" spans="5:5" x14ac:dyDescent="0.25">
      <c r="E163" s="4">
        <f t="shared" si="3"/>
        <v>121544.5</v>
      </c>
    </row>
    <row r="164" spans="5:5" x14ac:dyDescent="0.25">
      <c r="E164" s="4">
        <f t="shared" si="3"/>
        <v>121544.5</v>
      </c>
    </row>
    <row r="165" spans="5:5" x14ac:dyDescent="0.25">
      <c r="E165" s="4">
        <f t="shared" si="3"/>
        <v>121544.5</v>
      </c>
    </row>
    <row r="166" spans="5:5" x14ac:dyDescent="0.25">
      <c r="E166" s="4">
        <f t="shared" si="3"/>
        <v>121544.5</v>
      </c>
    </row>
    <row r="167" spans="5:5" x14ac:dyDescent="0.25">
      <c r="E167" s="4">
        <f t="shared" si="3"/>
        <v>121544.5</v>
      </c>
    </row>
    <row r="168" spans="5:5" x14ac:dyDescent="0.25">
      <c r="E168" s="4">
        <f t="shared" si="3"/>
        <v>121544.5</v>
      </c>
    </row>
    <row r="169" spans="5:5" x14ac:dyDescent="0.25">
      <c r="E169" s="4">
        <f t="shared" si="3"/>
        <v>121544.5</v>
      </c>
    </row>
    <row r="170" spans="5:5" x14ac:dyDescent="0.25">
      <c r="E170" s="4">
        <f t="shared" si="3"/>
        <v>121544.5</v>
      </c>
    </row>
    <row r="171" spans="5:5" x14ac:dyDescent="0.25">
      <c r="E171" s="4">
        <f t="shared" si="3"/>
        <v>121544.5</v>
      </c>
    </row>
    <row r="172" spans="5:5" x14ac:dyDescent="0.25">
      <c r="E172" s="4">
        <f t="shared" si="3"/>
        <v>121544.5</v>
      </c>
    </row>
    <row r="173" spans="5:5" x14ac:dyDescent="0.25">
      <c r="E173" s="4">
        <f t="shared" si="3"/>
        <v>121544.5</v>
      </c>
    </row>
    <row r="174" spans="5:5" x14ac:dyDescent="0.25">
      <c r="E174" s="4">
        <f t="shared" si="3"/>
        <v>121544.5</v>
      </c>
    </row>
    <row r="175" spans="5:5" x14ac:dyDescent="0.25">
      <c r="E175" s="4">
        <f t="shared" si="3"/>
        <v>121544.5</v>
      </c>
    </row>
    <row r="176" spans="5:5" x14ac:dyDescent="0.25">
      <c r="E176" s="4">
        <f t="shared" si="3"/>
        <v>121544.5</v>
      </c>
    </row>
    <row r="177" spans="5:5" x14ac:dyDescent="0.25">
      <c r="E177" s="4">
        <f t="shared" si="3"/>
        <v>121544.5</v>
      </c>
    </row>
    <row r="178" spans="5:5" x14ac:dyDescent="0.25">
      <c r="E178" s="4">
        <f t="shared" si="3"/>
        <v>121544.5</v>
      </c>
    </row>
    <row r="179" spans="5:5" x14ac:dyDescent="0.25">
      <c r="E179" s="4">
        <f t="shared" si="3"/>
        <v>121544.5</v>
      </c>
    </row>
    <row r="180" spans="5:5" x14ac:dyDescent="0.25">
      <c r="E180" s="4">
        <f t="shared" si="3"/>
        <v>121544.5</v>
      </c>
    </row>
    <row r="181" spans="5:5" x14ac:dyDescent="0.25">
      <c r="E181" s="4">
        <f t="shared" si="3"/>
        <v>121544.5</v>
      </c>
    </row>
    <row r="182" spans="5:5" x14ac:dyDescent="0.25">
      <c r="E182" s="4">
        <f t="shared" si="3"/>
        <v>121544.5</v>
      </c>
    </row>
    <row r="183" spans="5:5" x14ac:dyDescent="0.25">
      <c r="E183" s="4">
        <f t="shared" si="3"/>
        <v>121544.5</v>
      </c>
    </row>
    <row r="184" spans="5:5" x14ac:dyDescent="0.25">
      <c r="E184" s="4">
        <f t="shared" si="3"/>
        <v>121544.5</v>
      </c>
    </row>
    <row r="185" spans="5:5" x14ac:dyDescent="0.25">
      <c r="E185" s="4">
        <f t="shared" si="3"/>
        <v>121544.5</v>
      </c>
    </row>
    <row r="186" spans="5:5" x14ac:dyDescent="0.25">
      <c r="E186" s="4">
        <f t="shared" si="3"/>
        <v>121544.5</v>
      </c>
    </row>
    <row r="187" spans="5:5" x14ac:dyDescent="0.25">
      <c r="E187" s="4">
        <f t="shared" si="3"/>
        <v>121544.5</v>
      </c>
    </row>
    <row r="188" spans="5:5" x14ac:dyDescent="0.25">
      <c r="E188" s="4">
        <f t="shared" si="3"/>
        <v>121544.5</v>
      </c>
    </row>
    <row r="189" spans="5:5" x14ac:dyDescent="0.25">
      <c r="E189" s="4">
        <f t="shared" si="3"/>
        <v>121544.5</v>
      </c>
    </row>
    <row r="190" spans="5:5" x14ac:dyDescent="0.25">
      <c r="E190" s="4">
        <f t="shared" si="3"/>
        <v>121544.5</v>
      </c>
    </row>
    <row r="191" spans="5:5" x14ac:dyDescent="0.25">
      <c r="E191" s="4">
        <f t="shared" si="3"/>
        <v>121544.5</v>
      </c>
    </row>
    <row r="192" spans="5:5" x14ac:dyDescent="0.25">
      <c r="E192" s="4">
        <f t="shared" si="3"/>
        <v>121544.5</v>
      </c>
    </row>
    <row r="193" spans="5:5" x14ac:dyDescent="0.25">
      <c r="E193" s="4">
        <f t="shared" si="3"/>
        <v>121544.5</v>
      </c>
    </row>
    <row r="194" spans="5:5" x14ac:dyDescent="0.25">
      <c r="E194" s="4">
        <f t="shared" si="3"/>
        <v>121544.5</v>
      </c>
    </row>
    <row r="195" spans="5:5" x14ac:dyDescent="0.25">
      <c r="E195" s="4">
        <f t="shared" si="3"/>
        <v>121544.5</v>
      </c>
    </row>
    <row r="196" spans="5:5" x14ac:dyDescent="0.25">
      <c r="E196" s="4">
        <f t="shared" si="3"/>
        <v>121544.5</v>
      </c>
    </row>
    <row r="197" spans="5:5" x14ac:dyDescent="0.25">
      <c r="E197" s="4">
        <f t="shared" ref="E197:E260" si="4">E196+C197-D197</f>
        <v>121544.5</v>
      </c>
    </row>
    <row r="198" spans="5:5" x14ac:dyDescent="0.25">
      <c r="E198" s="4">
        <f t="shared" si="4"/>
        <v>121544.5</v>
      </c>
    </row>
    <row r="199" spans="5:5" x14ac:dyDescent="0.25">
      <c r="E199" s="4">
        <f t="shared" si="4"/>
        <v>121544.5</v>
      </c>
    </row>
    <row r="200" spans="5:5" x14ac:dyDescent="0.25">
      <c r="E200" s="4">
        <f t="shared" si="4"/>
        <v>121544.5</v>
      </c>
    </row>
    <row r="201" spans="5:5" x14ac:dyDescent="0.25">
      <c r="E201" s="4">
        <f t="shared" si="4"/>
        <v>121544.5</v>
      </c>
    </row>
    <row r="202" spans="5:5" x14ac:dyDescent="0.25">
      <c r="E202" s="4">
        <f t="shared" si="4"/>
        <v>121544.5</v>
      </c>
    </row>
    <row r="203" spans="5:5" x14ac:dyDescent="0.25">
      <c r="E203" s="4">
        <f t="shared" si="4"/>
        <v>121544.5</v>
      </c>
    </row>
    <row r="204" spans="5:5" x14ac:dyDescent="0.25">
      <c r="E204" s="4">
        <f t="shared" si="4"/>
        <v>121544.5</v>
      </c>
    </row>
    <row r="205" spans="5:5" x14ac:dyDescent="0.25">
      <c r="E205" s="4">
        <f t="shared" si="4"/>
        <v>121544.5</v>
      </c>
    </row>
    <row r="206" spans="5:5" x14ac:dyDescent="0.25">
      <c r="E206" s="4">
        <f t="shared" si="4"/>
        <v>121544.5</v>
      </c>
    </row>
    <row r="207" spans="5:5" x14ac:dyDescent="0.25">
      <c r="E207" s="4">
        <f t="shared" si="4"/>
        <v>121544.5</v>
      </c>
    </row>
    <row r="208" spans="5:5" x14ac:dyDescent="0.25">
      <c r="E208" s="4">
        <f t="shared" si="4"/>
        <v>121544.5</v>
      </c>
    </row>
    <row r="209" spans="5:5" x14ac:dyDescent="0.25">
      <c r="E209" s="4">
        <f t="shared" si="4"/>
        <v>121544.5</v>
      </c>
    </row>
    <row r="210" spans="5:5" x14ac:dyDescent="0.25">
      <c r="E210" s="4">
        <f t="shared" si="4"/>
        <v>121544.5</v>
      </c>
    </row>
    <row r="211" spans="5:5" x14ac:dyDescent="0.25">
      <c r="E211" s="4">
        <f t="shared" si="4"/>
        <v>121544.5</v>
      </c>
    </row>
    <row r="212" spans="5:5" x14ac:dyDescent="0.25">
      <c r="E212" s="4">
        <f t="shared" si="4"/>
        <v>121544.5</v>
      </c>
    </row>
    <row r="213" spans="5:5" x14ac:dyDescent="0.25">
      <c r="E213" s="4">
        <f t="shared" si="4"/>
        <v>121544.5</v>
      </c>
    </row>
    <row r="214" spans="5:5" x14ac:dyDescent="0.25">
      <c r="E214" s="4">
        <f t="shared" si="4"/>
        <v>121544.5</v>
      </c>
    </row>
    <row r="215" spans="5:5" x14ac:dyDescent="0.25">
      <c r="E215" s="4">
        <f t="shared" si="4"/>
        <v>121544.5</v>
      </c>
    </row>
    <row r="216" spans="5:5" x14ac:dyDescent="0.25">
      <c r="E216" s="4">
        <f t="shared" si="4"/>
        <v>121544.5</v>
      </c>
    </row>
    <row r="217" spans="5:5" x14ac:dyDescent="0.25">
      <c r="E217" s="4">
        <f t="shared" si="4"/>
        <v>121544.5</v>
      </c>
    </row>
    <row r="218" spans="5:5" x14ac:dyDescent="0.25">
      <c r="E218" s="4">
        <f t="shared" si="4"/>
        <v>121544.5</v>
      </c>
    </row>
    <row r="219" spans="5:5" x14ac:dyDescent="0.25">
      <c r="E219" s="4">
        <f t="shared" si="4"/>
        <v>121544.5</v>
      </c>
    </row>
    <row r="220" spans="5:5" x14ac:dyDescent="0.25">
      <c r="E220" s="4">
        <f t="shared" si="4"/>
        <v>121544.5</v>
      </c>
    </row>
    <row r="221" spans="5:5" x14ac:dyDescent="0.25">
      <c r="E221" s="4">
        <f t="shared" si="4"/>
        <v>121544.5</v>
      </c>
    </row>
    <row r="222" spans="5:5" x14ac:dyDescent="0.25">
      <c r="E222" s="4">
        <f t="shared" si="4"/>
        <v>121544.5</v>
      </c>
    </row>
    <row r="223" spans="5:5" x14ac:dyDescent="0.25">
      <c r="E223" s="4">
        <f t="shared" si="4"/>
        <v>121544.5</v>
      </c>
    </row>
    <row r="224" spans="5:5" x14ac:dyDescent="0.25">
      <c r="E224" s="4">
        <f t="shared" si="4"/>
        <v>121544.5</v>
      </c>
    </row>
    <row r="225" spans="5:5" x14ac:dyDescent="0.25">
      <c r="E225" s="4">
        <f t="shared" si="4"/>
        <v>121544.5</v>
      </c>
    </row>
    <row r="226" spans="5:5" x14ac:dyDescent="0.25">
      <c r="E226" s="4">
        <f t="shared" si="4"/>
        <v>121544.5</v>
      </c>
    </row>
    <row r="227" spans="5:5" x14ac:dyDescent="0.25">
      <c r="E227" s="4">
        <f t="shared" si="4"/>
        <v>121544.5</v>
      </c>
    </row>
    <row r="228" spans="5:5" x14ac:dyDescent="0.25">
      <c r="E228" s="4">
        <f t="shared" si="4"/>
        <v>121544.5</v>
      </c>
    </row>
    <row r="229" spans="5:5" x14ac:dyDescent="0.25">
      <c r="E229" s="4">
        <f t="shared" si="4"/>
        <v>121544.5</v>
      </c>
    </row>
    <row r="230" spans="5:5" x14ac:dyDescent="0.25">
      <c r="E230" s="4">
        <f t="shared" si="4"/>
        <v>121544.5</v>
      </c>
    </row>
    <row r="231" spans="5:5" x14ac:dyDescent="0.25">
      <c r="E231" s="4">
        <f t="shared" si="4"/>
        <v>121544.5</v>
      </c>
    </row>
    <row r="232" spans="5:5" x14ac:dyDescent="0.25">
      <c r="E232" s="4">
        <f t="shared" si="4"/>
        <v>121544.5</v>
      </c>
    </row>
    <row r="233" spans="5:5" x14ac:dyDescent="0.25">
      <c r="E233" s="4">
        <f t="shared" si="4"/>
        <v>121544.5</v>
      </c>
    </row>
    <row r="234" spans="5:5" x14ac:dyDescent="0.25">
      <c r="E234" s="4">
        <f t="shared" si="4"/>
        <v>121544.5</v>
      </c>
    </row>
    <row r="235" spans="5:5" x14ac:dyDescent="0.25">
      <c r="E235" s="4">
        <f t="shared" si="4"/>
        <v>121544.5</v>
      </c>
    </row>
    <row r="236" spans="5:5" x14ac:dyDescent="0.25">
      <c r="E236" s="4">
        <f t="shared" si="4"/>
        <v>121544.5</v>
      </c>
    </row>
    <row r="237" spans="5:5" x14ac:dyDescent="0.25">
      <c r="E237" s="4">
        <f t="shared" si="4"/>
        <v>121544.5</v>
      </c>
    </row>
    <row r="238" spans="5:5" x14ac:dyDescent="0.25">
      <c r="E238" s="4">
        <f t="shared" si="4"/>
        <v>121544.5</v>
      </c>
    </row>
    <row r="239" spans="5:5" x14ac:dyDescent="0.25">
      <c r="E239" s="4">
        <f t="shared" si="4"/>
        <v>121544.5</v>
      </c>
    </row>
    <row r="240" spans="5:5" x14ac:dyDescent="0.25">
      <c r="E240" s="4">
        <f t="shared" si="4"/>
        <v>121544.5</v>
      </c>
    </row>
    <row r="241" spans="5:5" x14ac:dyDescent="0.25">
      <c r="E241" s="4">
        <f t="shared" si="4"/>
        <v>121544.5</v>
      </c>
    </row>
    <row r="242" spans="5:5" x14ac:dyDescent="0.25">
      <c r="E242" s="4">
        <f t="shared" si="4"/>
        <v>121544.5</v>
      </c>
    </row>
    <row r="243" spans="5:5" x14ac:dyDescent="0.25">
      <c r="E243" s="4">
        <f t="shared" si="4"/>
        <v>121544.5</v>
      </c>
    </row>
    <row r="244" spans="5:5" x14ac:dyDescent="0.25">
      <c r="E244" s="4">
        <f t="shared" si="4"/>
        <v>121544.5</v>
      </c>
    </row>
    <row r="245" spans="5:5" x14ac:dyDescent="0.25">
      <c r="E245" s="4">
        <f t="shared" si="4"/>
        <v>121544.5</v>
      </c>
    </row>
    <row r="246" spans="5:5" x14ac:dyDescent="0.25">
      <c r="E246" s="4">
        <f t="shared" si="4"/>
        <v>121544.5</v>
      </c>
    </row>
    <row r="247" spans="5:5" x14ac:dyDescent="0.25">
      <c r="E247" s="4">
        <f t="shared" si="4"/>
        <v>121544.5</v>
      </c>
    </row>
    <row r="248" spans="5:5" x14ac:dyDescent="0.25">
      <c r="E248" s="4">
        <f t="shared" si="4"/>
        <v>121544.5</v>
      </c>
    </row>
    <row r="249" spans="5:5" x14ac:dyDescent="0.25">
      <c r="E249" s="4">
        <f t="shared" si="4"/>
        <v>121544.5</v>
      </c>
    </row>
    <row r="250" spans="5:5" x14ac:dyDescent="0.25">
      <c r="E250" s="4">
        <f t="shared" si="4"/>
        <v>121544.5</v>
      </c>
    </row>
    <row r="251" spans="5:5" x14ac:dyDescent="0.25">
      <c r="E251" s="4">
        <f t="shared" si="4"/>
        <v>121544.5</v>
      </c>
    </row>
    <row r="252" spans="5:5" x14ac:dyDescent="0.25">
      <c r="E252" s="4">
        <f t="shared" si="4"/>
        <v>121544.5</v>
      </c>
    </row>
    <row r="253" spans="5:5" x14ac:dyDescent="0.25">
      <c r="E253" s="4">
        <f t="shared" si="4"/>
        <v>121544.5</v>
      </c>
    </row>
    <row r="254" spans="5:5" x14ac:dyDescent="0.25">
      <c r="E254" s="4">
        <f t="shared" si="4"/>
        <v>121544.5</v>
      </c>
    </row>
    <row r="255" spans="5:5" x14ac:dyDescent="0.25">
      <c r="E255" s="4">
        <f t="shared" si="4"/>
        <v>121544.5</v>
      </c>
    </row>
    <row r="256" spans="5:5" x14ac:dyDescent="0.25">
      <c r="E256" s="4">
        <f t="shared" si="4"/>
        <v>121544.5</v>
      </c>
    </row>
    <row r="257" spans="5:5" x14ac:dyDescent="0.25">
      <c r="E257" s="4">
        <f t="shared" si="4"/>
        <v>121544.5</v>
      </c>
    </row>
    <row r="258" spans="5:5" x14ac:dyDescent="0.25">
      <c r="E258" s="4">
        <f t="shared" si="4"/>
        <v>121544.5</v>
      </c>
    </row>
    <row r="259" spans="5:5" x14ac:dyDescent="0.25">
      <c r="E259" s="4">
        <f t="shared" si="4"/>
        <v>121544.5</v>
      </c>
    </row>
    <row r="260" spans="5:5" x14ac:dyDescent="0.25">
      <c r="E260" s="4">
        <f t="shared" si="4"/>
        <v>121544.5</v>
      </c>
    </row>
    <row r="261" spans="5:5" x14ac:dyDescent="0.25">
      <c r="E261" s="4">
        <f t="shared" ref="E261:E324" si="5">E260+C261-D261</f>
        <v>121544.5</v>
      </c>
    </row>
    <row r="262" spans="5:5" x14ac:dyDescent="0.25">
      <c r="E262" s="4">
        <f t="shared" si="5"/>
        <v>121544.5</v>
      </c>
    </row>
    <row r="263" spans="5:5" x14ac:dyDescent="0.25">
      <c r="E263" s="4">
        <f t="shared" si="5"/>
        <v>121544.5</v>
      </c>
    </row>
    <row r="264" spans="5:5" x14ac:dyDescent="0.25">
      <c r="E264" s="4">
        <f t="shared" si="5"/>
        <v>121544.5</v>
      </c>
    </row>
    <row r="265" spans="5:5" x14ac:dyDescent="0.25">
      <c r="E265" s="4">
        <f t="shared" si="5"/>
        <v>121544.5</v>
      </c>
    </row>
    <row r="266" spans="5:5" x14ac:dyDescent="0.25">
      <c r="E266" s="4">
        <f t="shared" si="5"/>
        <v>121544.5</v>
      </c>
    </row>
    <row r="267" spans="5:5" x14ac:dyDescent="0.25">
      <c r="E267" s="4">
        <f t="shared" si="5"/>
        <v>121544.5</v>
      </c>
    </row>
    <row r="268" spans="5:5" x14ac:dyDescent="0.25">
      <c r="E268" s="4">
        <f t="shared" si="5"/>
        <v>121544.5</v>
      </c>
    </row>
    <row r="269" spans="5:5" x14ac:dyDescent="0.25">
      <c r="E269" s="4">
        <f t="shared" si="5"/>
        <v>121544.5</v>
      </c>
    </row>
    <row r="270" spans="5:5" x14ac:dyDescent="0.25">
      <c r="E270" s="4">
        <f t="shared" si="5"/>
        <v>121544.5</v>
      </c>
    </row>
    <row r="271" spans="5:5" x14ac:dyDescent="0.25">
      <c r="E271" s="4">
        <f t="shared" si="5"/>
        <v>121544.5</v>
      </c>
    </row>
    <row r="272" spans="5:5" x14ac:dyDescent="0.25">
      <c r="E272" s="4">
        <f t="shared" si="5"/>
        <v>121544.5</v>
      </c>
    </row>
    <row r="273" spans="5:5" x14ac:dyDescent="0.25">
      <c r="E273" s="4">
        <f t="shared" si="5"/>
        <v>121544.5</v>
      </c>
    </row>
    <row r="274" spans="5:5" x14ac:dyDescent="0.25">
      <c r="E274" s="4">
        <f t="shared" si="5"/>
        <v>121544.5</v>
      </c>
    </row>
    <row r="275" spans="5:5" x14ac:dyDescent="0.25">
      <c r="E275" s="4">
        <f t="shared" si="5"/>
        <v>121544.5</v>
      </c>
    </row>
    <row r="276" spans="5:5" x14ac:dyDescent="0.25">
      <c r="E276" s="4">
        <f t="shared" si="5"/>
        <v>121544.5</v>
      </c>
    </row>
    <row r="277" spans="5:5" x14ac:dyDescent="0.25">
      <c r="E277" s="4">
        <f t="shared" si="5"/>
        <v>121544.5</v>
      </c>
    </row>
    <row r="278" spans="5:5" x14ac:dyDescent="0.25">
      <c r="E278" s="4">
        <f t="shared" si="5"/>
        <v>121544.5</v>
      </c>
    </row>
    <row r="279" spans="5:5" x14ac:dyDescent="0.25">
      <c r="E279" s="4">
        <f t="shared" si="5"/>
        <v>121544.5</v>
      </c>
    </row>
    <row r="280" spans="5:5" x14ac:dyDescent="0.25">
      <c r="E280" s="4">
        <f t="shared" si="5"/>
        <v>121544.5</v>
      </c>
    </row>
    <row r="281" spans="5:5" x14ac:dyDescent="0.25">
      <c r="E281" s="4">
        <f t="shared" si="5"/>
        <v>121544.5</v>
      </c>
    </row>
    <row r="282" spans="5:5" x14ac:dyDescent="0.25">
      <c r="E282" s="4">
        <f t="shared" si="5"/>
        <v>121544.5</v>
      </c>
    </row>
    <row r="283" spans="5:5" x14ac:dyDescent="0.25">
      <c r="E283" s="4">
        <f t="shared" si="5"/>
        <v>121544.5</v>
      </c>
    </row>
    <row r="284" spans="5:5" x14ac:dyDescent="0.25">
      <c r="E284" s="4">
        <f t="shared" si="5"/>
        <v>121544.5</v>
      </c>
    </row>
    <row r="285" spans="5:5" x14ac:dyDescent="0.25">
      <c r="E285" s="4">
        <f t="shared" si="5"/>
        <v>121544.5</v>
      </c>
    </row>
    <row r="286" spans="5:5" x14ac:dyDescent="0.25">
      <c r="E286" s="4">
        <f t="shared" si="5"/>
        <v>121544.5</v>
      </c>
    </row>
    <row r="287" spans="5:5" x14ac:dyDescent="0.25">
      <c r="E287" s="4">
        <f t="shared" si="5"/>
        <v>121544.5</v>
      </c>
    </row>
    <row r="288" spans="5:5" x14ac:dyDescent="0.25">
      <c r="E288" s="4">
        <f t="shared" si="5"/>
        <v>121544.5</v>
      </c>
    </row>
    <row r="289" spans="5:5" x14ac:dyDescent="0.25">
      <c r="E289" s="4">
        <f t="shared" si="5"/>
        <v>121544.5</v>
      </c>
    </row>
    <row r="290" spans="5:5" x14ac:dyDescent="0.25">
      <c r="E290" s="4">
        <f t="shared" si="5"/>
        <v>121544.5</v>
      </c>
    </row>
    <row r="291" spans="5:5" x14ac:dyDescent="0.25">
      <c r="E291" s="4">
        <f t="shared" si="5"/>
        <v>121544.5</v>
      </c>
    </row>
    <row r="292" spans="5:5" x14ac:dyDescent="0.25">
      <c r="E292" s="4">
        <f t="shared" si="5"/>
        <v>121544.5</v>
      </c>
    </row>
    <row r="293" spans="5:5" x14ac:dyDescent="0.25">
      <c r="E293" s="4">
        <f t="shared" si="5"/>
        <v>121544.5</v>
      </c>
    </row>
    <row r="294" spans="5:5" x14ac:dyDescent="0.25">
      <c r="E294" s="4">
        <f t="shared" si="5"/>
        <v>121544.5</v>
      </c>
    </row>
    <row r="295" spans="5:5" x14ac:dyDescent="0.25">
      <c r="E295" s="4">
        <f t="shared" si="5"/>
        <v>121544.5</v>
      </c>
    </row>
    <row r="296" spans="5:5" x14ac:dyDescent="0.25">
      <c r="E296" s="4">
        <f t="shared" si="5"/>
        <v>121544.5</v>
      </c>
    </row>
    <row r="297" spans="5:5" x14ac:dyDescent="0.25">
      <c r="E297" s="4">
        <f t="shared" si="5"/>
        <v>121544.5</v>
      </c>
    </row>
    <row r="298" spans="5:5" x14ac:dyDescent="0.25">
      <c r="E298" s="4">
        <f t="shared" si="5"/>
        <v>121544.5</v>
      </c>
    </row>
    <row r="299" spans="5:5" x14ac:dyDescent="0.25">
      <c r="E299" s="4">
        <f t="shared" si="5"/>
        <v>121544.5</v>
      </c>
    </row>
    <row r="300" spans="5:5" x14ac:dyDescent="0.25">
      <c r="E300" s="4">
        <f t="shared" si="5"/>
        <v>121544.5</v>
      </c>
    </row>
    <row r="301" spans="5:5" x14ac:dyDescent="0.25">
      <c r="E301" s="4">
        <f t="shared" si="5"/>
        <v>121544.5</v>
      </c>
    </row>
    <row r="302" spans="5:5" x14ac:dyDescent="0.25">
      <c r="E302" s="4">
        <f t="shared" si="5"/>
        <v>121544.5</v>
      </c>
    </row>
    <row r="303" spans="5:5" x14ac:dyDescent="0.25">
      <c r="E303" s="4">
        <f t="shared" si="5"/>
        <v>121544.5</v>
      </c>
    </row>
    <row r="304" spans="5:5" x14ac:dyDescent="0.25">
      <c r="E304" s="4">
        <f t="shared" si="5"/>
        <v>121544.5</v>
      </c>
    </row>
    <row r="305" spans="5:5" x14ac:dyDescent="0.25">
      <c r="E305" s="4">
        <f t="shared" si="5"/>
        <v>121544.5</v>
      </c>
    </row>
    <row r="306" spans="5:5" x14ac:dyDescent="0.25">
      <c r="E306" s="4">
        <f t="shared" si="5"/>
        <v>121544.5</v>
      </c>
    </row>
    <row r="307" spans="5:5" x14ac:dyDescent="0.25">
      <c r="E307" s="4">
        <f t="shared" si="5"/>
        <v>121544.5</v>
      </c>
    </row>
    <row r="308" spans="5:5" x14ac:dyDescent="0.25">
      <c r="E308" s="4">
        <f t="shared" si="5"/>
        <v>121544.5</v>
      </c>
    </row>
    <row r="309" spans="5:5" x14ac:dyDescent="0.25">
      <c r="E309" s="4">
        <f t="shared" si="5"/>
        <v>121544.5</v>
      </c>
    </row>
    <row r="310" spans="5:5" x14ac:dyDescent="0.25">
      <c r="E310" s="4">
        <f t="shared" si="5"/>
        <v>121544.5</v>
      </c>
    </row>
    <row r="311" spans="5:5" x14ac:dyDescent="0.25">
      <c r="E311" s="4">
        <f t="shared" si="5"/>
        <v>121544.5</v>
      </c>
    </row>
    <row r="312" spans="5:5" x14ac:dyDescent="0.25">
      <c r="E312" s="4">
        <f t="shared" si="5"/>
        <v>121544.5</v>
      </c>
    </row>
    <row r="313" spans="5:5" x14ac:dyDescent="0.25">
      <c r="E313" s="4">
        <f t="shared" si="5"/>
        <v>121544.5</v>
      </c>
    </row>
    <row r="314" spans="5:5" x14ac:dyDescent="0.25">
      <c r="E314" s="4">
        <f t="shared" si="5"/>
        <v>121544.5</v>
      </c>
    </row>
    <row r="315" spans="5:5" x14ac:dyDescent="0.25">
      <c r="E315" s="4">
        <f t="shared" si="5"/>
        <v>121544.5</v>
      </c>
    </row>
    <row r="316" spans="5:5" x14ac:dyDescent="0.25">
      <c r="E316" s="4">
        <f t="shared" si="5"/>
        <v>121544.5</v>
      </c>
    </row>
    <row r="317" spans="5:5" x14ac:dyDescent="0.25">
      <c r="E317" s="4">
        <f t="shared" si="5"/>
        <v>121544.5</v>
      </c>
    </row>
    <row r="318" spans="5:5" x14ac:dyDescent="0.25">
      <c r="E318" s="4">
        <f t="shared" si="5"/>
        <v>121544.5</v>
      </c>
    </row>
    <row r="319" spans="5:5" x14ac:dyDescent="0.25">
      <c r="E319" s="4">
        <f t="shared" si="5"/>
        <v>121544.5</v>
      </c>
    </row>
    <row r="320" spans="5:5" x14ac:dyDescent="0.25">
      <c r="E320" s="4">
        <f t="shared" si="5"/>
        <v>121544.5</v>
      </c>
    </row>
    <row r="321" spans="5:5" x14ac:dyDescent="0.25">
      <c r="E321" s="4">
        <f t="shared" si="5"/>
        <v>121544.5</v>
      </c>
    </row>
    <row r="322" spans="5:5" x14ac:dyDescent="0.25">
      <c r="E322" s="4">
        <f t="shared" si="5"/>
        <v>121544.5</v>
      </c>
    </row>
    <row r="323" spans="5:5" x14ac:dyDescent="0.25">
      <c r="E323" s="4">
        <f t="shared" si="5"/>
        <v>121544.5</v>
      </c>
    </row>
    <row r="324" spans="5:5" x14ac:dyDescent="0.25">
      <c r="E324" s="4">
        <f t="shared" si="5"/>
        <v>121544.5</v>
      </c>
    </row>
    <row r="325" spans="5:5" x14ac:dyDescent="0.25">
      <c r="E325" s="4">
        <f t="shared" ref="E325:E388" si="6">E324+C325-D325</f>
        <v>121544.5</v>
      </c>
    </row>
    <row r="326" spans="5:5" x14ac:dyDescent="0.25">
      <c r="E326" s="4">
        <f t="shared" si="6"/>
        <v>121544.5</v>
      </c>
    </row>
    <row r="327" spans="5:5" x14ac:dyDescent="0.25">
      <c r="E327" s="4">
        <f t="shared" si="6"/>
        <v>121544.5</v>
      </c>
    </row>
    <row r="328" spans="5:5" x14ac:dyDescent="0.25">
      <c r="E328" s="4">
        <f t="shared" si="6"/>
        <v>121544.5</v>
      </c>
    </row>
    <row r="329" spans="5:5" x14ac:dyDescent="0.25">
      <c r="E329" s="4">
        <f t="shared" si="6"/>
        <v>121544.5</v>
      </c>
    </row>
    <row r="330" spans="5:5" x14ac:dyDescent="0.25">
      <c r="E330" s="4">
        <f t="shared" si="6"/>
        <v>121544.5</v>
      </c>
    </row>
    <row r="331" spans="5:5" x14ac:dyDescent="0.25">
      <c r="E331" s="4">
        <f t="shared" si="6"/>
        <v>121544.5</v>
      </c>
    </row>
    <row r="332" spans="5:5" x14ac:dyDescent="0.25">
      <c r="E332" s="4">
        <f t="shared" si="6"/>
        <v>121544.5</v>
      </c>
    </row>
    <row r="333" spans="5:5" x14ac:dyDescent="0.25">
      <c r="E333" s="4">
        <f t="shared" si="6"/>
        <v>121544.5</v>
      </c>
    </row>
    <row r="334" spans="5:5" x14ac:dyDescent="0.25">
      <c r="E334" s="4">
        <f t="shared" si="6"/>
        <v>121544.5</v>
      </c>
    </row>
    <row r="335" spans="5:5" x14ac:dyDescent="0.25">
      <c r="E335" s="4">
        <f t="shared" si="6"/>
        <v>121544.5</v>
      </c>
    </row>
    <row r="336" spans="5:5" x14ac:dyDescent="0.25">
      <c r="E336" s="4">
        <f t="shared" si="6"/>
        <v>121544.5</v>
      </c>
    </row>
    <row r="337" spans="5:5" x14ac:dyDescent="0.25">
      <c r="E337" s="4">
        <f t="shared" si="6"/>
        <v>121544.5</v>
      </c>
    </row>
    <row r="338" spans="5:5" x14ac:dyDescent="0.25">
      <c r="E338" s="4">
        <f t="shared" si="6"/>
        <v>121544.5</v>
      </c>
    </row>
    <row r="339" spans="5:5" x14ac:dyDescent="0.25">
      <c r="E339" s="4">
        <f t="shared" si="6"/>
        <v>121544.5</v>
      </c>
    </row>
    <row r="340" spans="5:5" x14ac:dyDescent="0.25">
      <c r="E340" s="4">
        <f t="shared" si="6"/>
        <v>121544.5</v>
      </c>
    </row>
    <row r="341" spans="5:5" x14ac:dyDescent="0.25">
      <c r="E341" s="4">
        <f t="shared" si="6"/>
        <v>121544.5</v>
      </c>
    </row>
    <row r="342" spans="5:5" x14ac:dyDescent="0.25">
      <c r="E342" s="4">
        <f t="shared" si="6"/>
        <v>121544.5</v>
      </c>
    </row>
    <row r="343" spans="5:5" x14ac:dyDescent="0.25">
      <c r="E343" s="4">
        <f t="shared" si="6"/>
        <v>121544.5</v>
      </c>
    </row>
    <row r="344" spans="5:5" x14ac:dyDescent="0.25">
      <c r="E344" s="4">
        <f t="shared" si="6"/>
        <v>121544.5</v>
      </c>
    </row>
    <row r="345" spans="5:5" x14ac:dyDescent="0.25">
      <c r="E345" s="4">
        <f t="shared" si="6"/>
        <v>121544.5</v>
      </c>
    </row>
    <row r="346" spans="5:5" x14ac:dyDescent="0.25">
      <c r="E346" s="4">
        <f t="shared" si="6"/>
        <v>121544.5</v>
      </c>
    </row>
    <row r="347" spans="5:5" x14ac:dyDescent="0.25">
      <c r="E347" s="4">
        <f t="shared" si="6"/>
        <v>121544.5</v>
      </c>
    </row>
    <row r="348" spans="5:5" x14ac:dyDescent="0.25">
      <c r="E348" s="4">
        <f t="shared" si="6"/>
        <v>121544.5</v>
      </c>
    </row>
    <row r="349" spans="5:5" x14ac:dyDescent="0.25">
      <c r="E349" s="4">
        <f t="shared" si="6"/>
        <v>121544.5</v>
      </c>
    </row>
    <row r="350" spans="5:5" x14ac:dyDescent="0.25">
      <c r="E350" s="4">
        <f t="shared" si="6"/>
        <v>121544.5</v>
      </c>
    </row>
    <row r="351" spans="5:5" x14ac:dyDescent="0.25">
      <c r="E351" s="4">
        <f t="shared" si="6"/>
        <v>121544.5</v>
      </c>
    </row>
    <row r="352" spans="5:5" x14ac:dyDescent="0.25">
      <c r="E352" s="4">
        <f t="shared" si="6"/>
        <v>121544.5</v>
      </c>
    </row>
    <row r="353" spans="5:5" x14ac:dyDescent="0.25">
      <c r="E353" s="4">
        <f t="shared" si="6"/>
        <v>121544.5</v>
      </c>
    </row>
    <row r="354" spans="5:5" x14ac:dyDescent="0.25">
      <c r="E354" s="4">
        <f t="shared" si="6"/>
        <v>121544.5</v>
      </c>
    </row>
    <row r="355" spans="5:5" x14ac:dyDescent="0.25">
      <c r="E355" s="4">
        <f t="shared" si="6"/>
        <v>121544.5</v>
      </c>
    </row>
    <row r="356" spans="5:5" x14ac:dyDescent="0.25">
      <c r="E356" s="4">
        <f t="shared" si="6"/>
        <v>121544.5</v>
      </c>
    </row>
    <row r="357" spans="5:5" x14ac:dyDescent="0.25">
      <c r="E357" s="4">
        <f t="shared" si="6"/>
        <v>121544.5</v>
      </c>
    </row>
    <row r="358" spans="5:5" x14ac:dyDescent="0.25">
      <c r="E358" s="4">
        <f t="shared" si="6"/>
        <v>121544.5</v>
      </c>
    </row>
    <row r="359" spans="5:5" x14ac:dyDescent="0.25">
      <c r="E359" s="4">
        <f t="shared" si="6"/>
        <v>121544.5</v>
      </c>
    </row>
    <row r="360" spans="5:5" x14ac:dyDescent="0.25">
      <c r="E360" s="4">
        <f t="shared" si="6"/>
        <v>121544.5</v>
      </c>
    </row>
    <row r="361" spans="5:5" x14ac:dyDescent="0.25">
      <c r="E361" s="4">
        <f t="shared" si="6"/>
        <v>121544.5</v>
      </c>
    </row>
    <row r="362" spans="5:5" x14ac:dyDescent="0.25">
      <c r="E362" s="4">
        <f t="shared" si="6"/>
        <v>121544.5</v>
      </c>
    </row>
    <row r="363" spans="5:5" x14ac:dyDescent="0.25">
      <c r="E363" s="4">
        <f t="shared" si="6"/>
        <v>121544.5</v>
      </c>
    </row>
    <row r="364" spans="5:5" x14ac:dyDescent="0.25">
      <c r="E364" s="4">
        <f t="shared" si="6"/>
        <v>121544.5</v>
      </c>
    </row>
    <row r="365" spans="5:5" x14ac:dyDescent="0.25">
      <c r="E365" s="4">
        <f t="shared" si="6"/>
        <v>121544.5</v>
      </c>
    </row>
    <row r="366" spans="5:5" x14ac:dyDescent="0.25">
      <c r="E366" s="4">
        <f t="shared" si="6"/>
        <v>121544.5</v>
      </c>
    </row>
    <row r="367" spans="5:5" x14ac:dyDescent="0.25">
      <c r="E367" s="4">
        <f t="shared" si="6"/>
        <v>121544.5</v>
      </c>
    </row>
    <row r="368" spans="5:5" x14ac:dyDescent="0.25">
      <c r="E368" s="4">
        <f t="shared" si="6"/>
        <v>121544.5</v>
      </c>
    </row>
    <row r="369" spans="5:5" x14ac:dyDescent="0.25">
      <c r="E369" s="4">
        <f t="shared" si="6"/>
        <v>121544.5</v>
      </c>
    </row>
    <row r="370" spans="5:5" x14ac:dyDescent="0.25">
      <c r="E370" s="4">
        <f t="shared" si="6"/>
        <v>121544.5</v>
      </c>
    </row>
    <row r="371" spans="5:5" x14ac:dyDescent="0.25">
      <c r="E371" s="4">
        <f t="shared" si="6"/>
        <v>121544.5</v>
      </c>
    </row>
    <row r="372" spans="5:5" x14ac:dyDescent="0.25">
      <c r="E372" s="4">
        <f t="shared" si="6"/>
        <v>121544.5</v>
      </c>
    </row>
    <row r="373" spans="5:5" x14ac:dyDescent="0.25">
      <c r="E373" s="4">
        <f t="shared" si="6"/>
        <v>121544.5</v>
      </c>
    </row>
    <row r="374" spans="5:5" x14ac:dyDescent="0.25">
      <c r="E374" s="4">
        <f t="shared" si="6"/>
        <v>121544.5</v>
      </c>
    </row>
    <row r="375" spans="5:5" x14ac:dyDescent="0.25">
      <c r="E375" s="4">
        <f t="shared" si="6"/>
        <v>121544.5</v>
      </c>
    </row>
    <row r="376" spans="5:5" x14ac:dyDescent="0.25">
      <c r="E376" s="4">
        <f t="shared" si="6"/>
        <v>121544.5</v>
      </c>
    </row>
    <row r="377" spans="5:5" x14ac:dyDescent="0.25">
      <c r="E377" s="4">
        <f t="shared" si="6"/>
        <v>121544.5</v>
      </c>
    </row>
    <row r="378" spans="5:5" x14ac:dyDescent="0.25">
      <c r="E378" s="4">
        <f t="shared" si="6"/>
        <v>121544.5</v>
      </c>
    </row>
    <row r="379" spans="5:5" x14ac:dyDescent="0.25">
      <c r="E379" s="4">
        <f t="shared" si="6"/>
        <v>121544.5</v>
      </c>
    </row>
    <row r="380" spans="5:5" x14ac:dyDescent="0.25">
      <c r="E380" s="4">
        <f t="shared" si="6"/>
        <v>121544.5</v>
      </c>
    </row>
    <row r="381" spans="5:5" x14ac:dyDescent="0.25">
      <c r="E381" s="4">
        <f t="shared" si="6"/>
        <v>121544.5</v>
      </c>
    </row>
    <row r="382" spans="5:5" x14ac:dyDescent="0.25">
      <c r="E382" s="4">
        <f t="shared" si="6"/>
        <v>121544.5</v>
      </c>
    </row>
    <row r="383" spans="5:5" x14ac:dyDescent="0.25">
      <c r="E383" s="4">
        <f t="shared" si="6"/>
        <v>121544.5</v>
      </c>
    </row>
    <row r="384" spans="5:5" x14ac:dyDescent="0.25">
      <c r="E384" s="4">
        <f t="shared" si="6"/>
        <v>121544.5</v>
      </c>
    </row>
    <row r="385" spans="5:5" x14ac:dyDescent="0.25">
      <c r="E385" s="4">
        <f t="shared" si="6"/>
        <v>121544.5</v>
      </c>
    </row>
    <row r="386" spans="5:5" x14ac:dyDescent="0.25">
      <c r="E386" s="4">
        <f t="shared" si="6"/>
        <v>121544.5</v>
      </c>
    </row>
    <row r="387" spans="5:5" x14ac:dyDescent="0.25">
      <c r="E387" s="4">
        <f t="shared" si="6"/>
        <v>121544.5</v>
      </c>
    </row>
    <row r="388" spans="5:5" x14ac:dyDescent="0.25">
      <c r="E388" s="4">
        <f t="shared" si="6"/>
        <v>121544.5</v>
      </c>
    </row>
    <row r="389" spans="5:5" x14ac:dyDescent="0.25">
      <c r="E389" s="4">
        <f t="shared" ref="E389:E452" si="7">E388+C389-D389</f>
        <v>121544.5</v>
      </c>
    </row>
    <row r="390" spans="5:5" x14ac:dyDescent="0.25">
      <c r="E390" s="4">
        <f t="shared" si="7"/>
        <v>121544.5</v>
      </c>
    </row>
    <row r="391" spans="5:5" x14ac:dyDescent="0.25">
      <c r="E391" s="4">
        <f t="shared" si="7"/>
        <v>121544.5</v>
      </c>
    </row>
    <row r="392" spans="5:5" x14ac:dyDescent="0.25">
      <c r="E392" s="4">
        <f t="shared" si="7"/>
        <v>121544.5</v>
      </c>
    </row>
    <row r="393" spans="5:5" x14ac:dyDescent="0.25">
      <c r="E393" s="4">
        <f t="shared" si="7"/>
        <v>121544.5</v>
      </c>
    </row>
    <row r="394" spans="5:5" x14ac:dyDescent="0.25">
      <c r="E394" s="4">
        <f t="shared" si="7"/>
        <v>121544.5</v>
      </c>
    </row>
    <row r="395" spans="5:5" x14ac:dyDescent="0.25">
      <c r="E395" s="4">
        <f t="shared" si="7"/>
        <v>121544.5</v>
      </c>
    </row>
    <row r="396" spans="5:5" x14ac:dyDescent="0.25">
      <c r="E396" s="4">
        <f t="shared" si="7"/>
        <v>121544.5</v>
      </c>
    </row>
    <row r="397" spans="5:5" x14ac:dyDescent="0.25">
      <c r="E397" s="4">
        <f t="shared" si="7"/>
        <v>121544.5</v>
      </c>
    </row>
    <row r="398" spans="5:5" x14ac:dyDescent="0.25">
      <c r="E398" s="4">
        <f t="shared" si="7"/>
        <v>121544.5</v>
      </c>
    </row>
    <row r="399" spans="5:5" x14ac:dyDescent="0.25">
      <c r="E399" s="4">
        <f t="shared" si="7"/>
        <v>121544.5</v>
      </c>
    </row>
    <row r="400" spans="5:5" x14ac:dyDescent="0.25">
      <c r="E400" s="4">
        <f t="shared" si="7"/>
        <v>121544.5</v>
      </c>
    </row>
    <row r="401" spans="5:5" x14ac:dyDescent="0.25">
      <c r="E401" s="4">
        <f t="shared" si="7"/>
        <v>121544.5</v>
      </c>
    </row>
    <row r="402" spans="5:5" x14ac:dyDescent="0.25">
      <c r="E402" s="4">
        <f t="shared" si="7"/>
        <v>121544.5</v>
      </c>
    </row>
    <row r="403" spans="5:5" x14ac:dyDescent="0.25">
      <c r="E403" s="4">
        <f t="shared" si="7"/>
        <v>121544.5</v>
      </c>
    </row>
    <row r="404" spans="5:5" x14ac:dyDescent="0.25">
      <c r="E404" s="4">
        <f t="shared" si="7"/>
        <v>121544.5</v>
      </c>
    </row>
    <row r="405" spans="5:5" x14ac:dyDescent="0.25">
      <c r="E405" s="4">
        <f t="shared" si="7"/>
        <v>121544.5</v>
      </c>
    </row>
    <row r="406" spans="5:5" x14ac:dyDescent="0.25">
      <c r="E406" s="4">
        <f t="shared" si="7"/>
        <v>121544.5</v>
      </c>
    </row>
    <row r="407" spans="5:5" x14ac:dyDescent="0.25">
      <c r="E407" s="4">
        <f t="shared" si="7"/>
        <v>121544.5</v>
      </c>
    </row>
    <row r="408" spans="5:5" x14ac:dyDescent="0.25">
      <c r="E408" s="4">
        <f t="shared" si="7"/>
        <v>121544.5</v>
      </c>
    </row>
    <row r="409" spans="5:5" x14ac:dyDescent="0.25">
      <c r="E409" s="4">
        <f t="shared" si="7"/>
        <v>121544.5</v>
      </c>
    </row>
    <row r="410" spans="5:5" x14ac:dyDescent="0.25">
      <c r="E410" s="4">
        <f t="shared" si="7"/>
        <v>121544.5</v>
      </c>
    </row>
    <row r="411" spans="5:5" x14ac:dyDescent="0.25">
      <c r="E411" s="4">
        <f t="shared" si="7"/>
        <v>121544.5</v>
      </c>
    </row>
    <row r="412" spans="5:5" x14ac:dyDescent="0.25">
      <c r="E412" s="4">
        <f t="shared" si="7"/>
        <v>121544.5</v>
      </c>
    </row>
    <row r="413" spans="5:5" x14ac:dyDescent="0.25">
      <c r="E413" s="4">
        <f t="shared" si="7"/>
        <v>121544.5</v>
      </c>
    </row>
    <row r="414" spans="5:5" x14ac:dyDescent="0.25">
      <c r="E414" s="4">
        <f t="shared" si="7"/>
        <v>121544.5</v>
      </c>
    </row>
    <row r="415" spans="5:5" x14ac:dyDescent="0.25">
      <c r="E415" s="4">
        <f t="shared" si="7"/>
        <v>121544.5</v>
      </c>
    </row>
    <row r="416" spans="5:5" x14ac:dyDescent="0.25">
      <c r="E416" s="4">
        <f t="shared" si="7"/>
        <v>121544.5</v>
      </c>
    </row>
    <row r="417" spans="5:5" x14ac:dyDescent="0.25">
      <c r="E417" s="4">
        <f t="shared" si="7"/>
        <v>121544.5</v>
      </c>
    </row>
    <row r="418" spans="5:5" x14ac:dyDescent="0.25">
      <c r="E418" s="4">
        <f t="shared" si="7"/>
        <v>121544.5</v>
      </c>
    </row>
    <row r="419" spans="5:5" x14ac:dyDescent="0.25">
      <c r="E419" s="4">
        <f t="shared" si="7"/>
        <v>121544.5</v>
      </c>
    </row>
    <row r="420" spans="5:5" x14ac:dyDescent="0.25">
      <c r="E420" s="4">
        <f t="shared" si="7"/>
        <v>121544.5</v>
      </c>
    </row>
    <row r="421" spans="5:5" x14ac:dyDescent="0.25">
      <c r="E421" s="4">
        <f t="shared" si="7"/>
        <v>121544.5</v>
      </c>
    </row>
    <row r="422" spans="5:5" x14ac:dyDescent="0.25">
      <c r="E422" s="4">
        <f t="shared" si="7"/>
        <v>121544.5</v>
      </c>
    </row>
    <row r="423" spans="5:5" x14ac:dyDescent="0.25">
      <c r="E423" s="4">
        <f t="shared" si="7"/>
        <v>121544.5</v>
      </c>
    </row>
    <row r="424" spans="5:5" x14ac:dyDescent="0.25">
      <c r="E424" s="4">
        <f t="shared" si="7"/>
        <v>121544.5</v>
      </c>
    </row>
    <row r="425" spans="5:5" x14ac:dyDescent="0.25">
      <c r="E425" s="4">
        <f t="shared" si="7"/>
        <v>121544.5</v>
      </c>
    </row>
    <row r="426" spans="5:5" x14ac:dyDescent="0.25">
      <c r="E426" s="4">
        <f t="shared" si="7"/>
        <v>121544.5</v>
      </c>
    </row>
    <row r="427" spans="5:5" x14ac:dyDescent="0.25">
      <c r="E427" s="4">
        <f t="shared" si="7"/>
        <v>121544.5</v>
      </c>
    </row>
    <row r="428" spans="5:5" x14ac:dyDescent="0.25">
      <c r="E428" s="4">
        <f t="shared" si="7"/>
        <v>121544.5</v>
      </c>
    </row>
    <row r="429" spans="5:5" x14ac:dyDescent="0.25">
      <c r="E429" s="4">
        <f t="shared" si="7"/>
        <v>121544.5</v>
      </c>
    </row>
    <row r="430" spans="5:5" x14ac:dyDescent="0.25">
      <c r="E430" s="4">
        <f t="shared" si="7"/>
        <v>121544.5</v>
      </c>
    </row>
    <row r="431" spans="5:5" x14ac:dyDescent="0.25">
      <c r="E431" s="4">
        <f t="shared" si="7"/>
        <v>121544.5</v>
      </c>
    </row>
    <row r="432" spans="5:5" x14ac:dyDescent="0.25">
      <c r="E432" s="4">
        <f t="shared" si="7"/>
        <v>121544.5</v>
      </c>
    </row>
    <row r="433" spans="5:5" x14ac:dyDescent="0.25">
      <c r="E433" s="4">
        <f t="shared" si="7"/>
        <v>121544.5</v>
      </c>
    </row>
    <row r="434" spans="5:5" x14ac:dyDescent="0.25">
      <c r="E434" s="4">
        <f t="shared" si="7"/>
        <v>121544.5</v>
      </c>
    </row>
    <row r="435" spans="5:5" x14ac:dyDescent="0.25">
      <c r="E435" s="4">
        <f t="shared" si="7"/>
        <v>121544.5</v>
      </c>
    </row>
    <row r="436" spans="5:5" x14ac:dyDescent="0.25">
      <c r="E436" s="4">
        <f t="shared" si="7"/>
        <v>121544.5</v>
      </c>
    </row>
    <row r="437" spans="5:5" x14ac:dyDescent="0.25">
      <c r="E437" s="4">
        <f t="shared" si="7"/>
        <v>121544.5</v>
      </c>
    </row>
    <row r="438" spans="5:5" x14ac:dyDescent="0.25">
      <c r="E438" s="4">
        <f t="shared" si="7"/>
        <v>121544.5</v>
      </c>
    </row>
    <row r="439" spans="5:5" x14ac:dyDescent="0.25">
      <c r="E439" s="4">
        <f t="shared" si="7"/>
        <v>121544.5</v>
      </c>
    </row>
    <row r="440" spans="5:5" x14ac:dyDescent="0.25">
      <c r="E440" s="4">
        <f t="shared" si="7"/>
        <v>121544.5</v>
      </c>
    </row>
    <row r="441" spans="5:5" x14ac:dyDescent="0.25">
      <c r="E441" s="4">
        <f t="shared" si="7"/>
        <v>121544.5</v>
      </c>
    </row>
    <row r="442" spans="5:5" x14ac:dyDescent="0.25">
      <c r="E442" s="4">
        <f t="shared" si="7"/>
        <v>121544.5</v>
      </c>
    </row>
    <row r="443" spans="5:5" x14ac:dyDescent="0.25">
      <c r="E443" s="4">
        <f t="shared" si="7"/>
        <v>121544.5</v>
      </c>
    </row>
    <row r="444" spans="5:5" x14ac:dyDescent="0.25">
      <c r="E444" s="4">
        <f t="shared" si="7"/>
        <v>121544.5</v>
      </c>
    </row>
    <row r="445" spans="5:5" x14ac:dyDescent="0.25">
      <c r="E445" s="4">
        <f t="shared" si="7"/>
        <v>121544.5</v>
      </c>
    </row>
    <row r="446" spans="5:5" x14ac:dyDescent="0.25">
      <c r="E446" s="4">
        <f t="shared" si="7"/>
        <v>121544.5</v>
      </c>
    </row>
    <row r="447" spans="5:5" x14ac:dyDescent="0.25">
      <c r="E447" s="4">
        <f t="shared" si="7"/>
        <v>121544.5</v>
      </c>
    </row>
    <row r="448" spans="5:5" x14ac:dyDescent="0.25">
      <c r="E448" s="4">
        <f t="shared" si="7"/>
        <v>121544.5</v>
      </c>
    </row>
    <row r="449" spans="5:5" x14ac:dyDescent="0.25">
      <c r="E449" s="4">
        <f t="shared" si="7"/>
        <v>121544.5</v>
      </c>
    </row>
    <row r="450" spans="5:5" x14ac:dyDescent="0.25">
      <c r="E450" s="4">
        <f t="shared" si="7"/>
        <v>121544.5</v>
      </c>
    </row>
    <row r="451" spans="5:5" x14ac:dyDescent="0.25">
      <c r="E451" s="4">
        <f t="shared" si="7"/>
        <v>121544.5</v>
      </c>
    </row>
    <row r="452" spans="5:5" x14ac:dyDescent="0.25">
      <c r="E452" s="4">
        <f t="shared" si="7"/>
        <v>121544.5</v>
      </c>
    </row>
    <row r="453" spans="5:5" x14ac:dyDescent="0.25">
      <c r="E453" s="4">
        <f t="shared" ref="E453:E500" si="8">E452+C453-D453</f>
        <v>121544.5</v>
      </c>
    </row>
    <row r="454" spans="5:5" x14ac:dyDescent="0.25">
      <c r="E454" s="4">
        <f t="shared" si="8"/>
        <v>121544.5</v>
      </c>
    </row>
    <row r="455" spans="5:5" x14ac:dyDescent="0.25">
      <c r="E455" s="4">
        <f t="shared" si="8"/>
        <v>121544.5</v>
      </c>
    </row>
    <row r="456" spans="5:5" x14ac:dyDescent="0.25">
      <c r="E456" s="4">
        <f t="shared" si="8"/>
        <v>121544.5</v>
      </c>
    </row>
    <row r="457" spans="5:5" x14ac:dyDescent="0.25">
      <c r="E457" s="4">
        <f t="shared" si="8"/>
        <v>121544.5</v>
      </c>
    </row>
    <row r="458" spans="5:5" x14ac:dyDescent="0.25">
      <c r="E458" s="4">
        <f t="shared" si="8"/>
        <v>121544.5</v>
      </c>
    </row>
    <row r="459" spans="5:5" x14ac:dyDescent="0.25">
      <c r="E459" s="4">
        <f t="shared" si="8"/>
        <v>121544.5</v>
      </c>
    </row>
    <row r="460" spans="5:5" x14ac:dyDescent="0.25">
      <c r="E460" s="4">
        <f t="shared" si="8"/>
        <v>121544.5</v>
      </c>
    </row>
    <row r="461" spans="5:5" x14ac:dyDescent="0.25">
      <c r="E461" s="4">
        <f t="shared" si="8"/>
        <v>121544.5</v>
      </c>
    </row>
    <row r="462" spans="5:5" x14ac:dyDescent="0.25">
      <c r="E462" s="4">
        <f t="shared" si="8"/>
        <v>121544.5</v>
      </c>
    </row>
    <row r="463" spans="5:5" x14ac:dyDescent="0.25">
      <c r="E463" s="4">
        <f t="shared" si="8"/>
        <v>121544.5</v>
      </c>
    </row>
    <row r="464" spans="5:5" x14ac:dyDescent="0.25">
      <c r="E464" s="4">
        <f t="shared" si="8"/>
        <v>121544.5</v>
      </c>
    </row>
    <row r="465" spans="5:5" x14ac:dyDescent="0.25">
      <c r="E465" s="4">
        <f t="shared" si="8"/>
        <v>121544.5</v>
      </c>
    </row>
    <row r="466" spans="5:5" x14ac:dyDescent="0.25">
      <c r="E466" s="4">
        <f t="shared" si="8"/>
        <v>121544.5</v>
      </c>
    </row>
    <row r="467" spans="5:5" x14ac:dyDescent="0.25">
      <c r="E467" s="4">
        <f t="shared" si="8"/>
        <v>121544.5</v>
      </c>
    </row>
    <row r="468" spans="5:5" x14ac:dyDescent="0.25">
      <c r="E468" s="4">
        <f t="shared" si="8"/>
        <v>121544.5</v>
      </c>
    </row>
    <row r="469" spans="5:5" x14ac:dyDescent="0.25">
      <c r="E469" s="4">
        <f t="shared" si="8"/>
        <v>121544.5</v>
      </c>
    </row>
    <row r="470" spans="5:5" x14ac:dyDescent="0.25">
      <c r="E470" s="4">
        <f t="shared" si="8"/>
        <v>121544.5</v>
      </c>
    </row>
    <row r="471" spans="5:5" x14ac:dyDescent="0.25">
      <c r="E471" s="4">
        <f t="shared" si="8"/>
        <v>121544.5</v>
      </c>
    </row>
    <row r="472" spans="5:5" x14ac:dyDescent="0.25">
      <c r="E472" s="4">
        <f t="shared" si="8"/>
        <v>121544.5</v>
      </c>
    </row>
    <row r="473" spans="5:5" x14ac:dyDescent="0.25">
      <c r="E473" s="4">
        <f t="shared" si="8"/>
        <v>121544.5</v>
      </c>
    </row>
    <row r="474" spans="5:5" x14ac:dyDescent="0.25">
      <c r="E474" s="4">
        <f t="shared" si="8"/>
        <v>121544.5</v>
      </c>
    </row>
    <row r="475" spans="5:5" x14ac:dyDescent="0.25">
      <c r="E475" s="4">
        <f t="shared" si="8"/>
        <v>121544.5</v>
      </c>
    </row>
    <row r="476" spans="5:5" x14ac:dyDescent="0.25">
      <c r="E476" s="4">
        <f t="shared" si="8"/>
        <v>121544.5</v>
      </c>
    </row>
    <row r="477" spans="5:5" x14ac:dyDescent="0.25">
      <c r="E477" s="4">
        <f t="shared" si="8"/>
        <v>121544.5</v>
      </c>
    </row>
    <row r="478" spans="5:5" x14ac:dyDescent="0.25">
      <c r="E478" s="4">
        <f t="shared" si="8"/>
        <v>121544.5</v>
      </c>
    </row>
    <row r="479" spans="5:5" x14ac:dyDescent="0.25">
      <c r="E479" s="4">
        <f t="shared" si="8"/>
        <v>121544.5</v>
      </c>
    </row>
    <row r="480" spans="5:5" x14ac:dyDescent="0.25">
      <c r="E480" s="4">
        <f t="shared" si="8"/>
        <v>121544.5</v>
      </c>
    </row>
    <row r="481" spans="5:5" x14ac:dyDescent="0.25">
      <c r="E481" s="4">
        <f t="shared" si="8"/>
        <v>121544.5</v>
      </c>
    </row>
    <row r="482" spans="5:5" x14ac:dyDescent="0.25">
      <c r="E482" s="4">
        <f t="shared" si="8"/>
        <v>121544.5</v>
      </c>
    </row>
    <row r="483" spans="5:5" x14ac:dyDescent="0.25">
      <c r="E483" s="4">
        <f t="shared" si="8"/>
        <v>121544.5</v>
      </c>
    </row>
    <row r="484" spans="5:5" x14ac:dyDescent="0.25">
      <c r="E484" s="4">
        <f t="shared" si="8"/>
        <v>121544.5</v>
      </c>
    </row>
    <row r="485" spans="5:5" x14ac:dyDescent="0.25">
      <c r="E485" s="4">
        <f t="shared" si="8"/>
        <v>121544.5</v>
      </c>
    </row>
    <row r="486" spans="5:5" x14ac:dyDescent="0.25">
      <c r="E486" s="4">
        <f t="shared" si="8"/>
        <v>121544.5</v>
      </c>
    </row>
    <row r="487" spans="5:5" x14ac:dyDescent="0.25">
      <c r="E487" s="4">
        <f t="shared" si="8"/>
        <v>121544.5</v>
      </c>
    </row>
    <row r="488" spans="5:5" x14ac:dyDescent="0.25">
      <c r="E488" s="4">
        <f t="shared" si="8"/>
        <v>121544.5</v>
      </c>
    </row>
    <row r="489" spans="5:5" x14ac:dyDescent="0.25">
      <c r="E489" s="4">
        <f t="shared" si="8"/>
        <v>121544.5</v>
      </c>
    </row>
    <row r="490" spans="5:5" x14ac:dyDescent="0.25">
      <c r="E490" s="4">
        <f t="shared" si="8"/>
        <v>121544.5</v>
      </c>
    </row>
    <row r="491" spans="5:5" x14ac:dyDescent="0.25">
      <c r="E491" s="4">
        <f t="shared" si="8"/>
        <v>121544.5</v>
      </c>
    </row>
    <row r="492" spans="5:5" x14ac:dyDescent="0.25">
      <c r="E492" s="4">
        <f t="shared" si="8"/>
        <v>121544.5</v>
      </c>
    </row>
    <row r="493" spans="5:5" x14ac:dyDescent="0.25">
      <c r="E493" s="4">
        <f t="shared" si="8"/>
        <v>121544.5</v>
      </c>
    </row>
    <row r="494" spans="5:5" x14ac:dyDescent="0.25">
      <c r="E494" s="4">
        <f t="shared" si="8"/>
        <v>121544.5</v>
      </c>
    </row>
    <row r="495" spans="5:5" x14ac:dyDescent="0.25">
      <c r="E495" s="4">
        <f t="shared" si="8"/>
        <v>121544.5</v>
      </c>
    </row>
    <row r="496" spans="5:5" x14ac:dyDescent="0.25">
      <c r="E496" s="4">
        <f t="shared" si="8"/>
        <v>121544.5</v>
      </c>
    </row>
    <row r="497" spans="5:5" x14ac:dyDescent="0.25">
      <c r="E497" s="4">
        <f t="shared" si="8"/>
        <v>121544.5</v>
      </c>
    </row>
    <row r="498" spans="5:5" x14ac:dyDescent="0.25">
      <c r="E498" s="4">
        <f t="shared" si="8"/>
        <v>121544.5</v>
      </c>
    </row>
    <row r="499" spans="5:5" x14ac:dyDescent="0.25">
      <c r="E499" s="4">
        <f t="shared" si="8"/>
        <v>121544.5</v>
      </c>
    </row>
    <row r="500" spans="5:5" x14ac:dyDescent="0.25">
      <c r="E500" s="4">
        <f t="shared" si="8"/>
        <v>121544.5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  <oddFooter>&amp;CS.E.U.O.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view="pageBreakPreview" topLeftCell="A58" zoomScale="85" zoomScaleNormal="100" zoomScaleSheetLayoutView="85" workbookViewId="0">
      <selection activeCell="L87" sqref="L87"/>
    </sheetView>
  </sheetViews>
  <sheetFormatPr baseColWidth="10" defaultRowHeight="15" x14ac:dyDescent="0.25"/>
  <cols>
    <col min="1" max="1" width="12" style="2" bestFit="1" customWidth="1"/>
    <col min="2" max="2" width="25.5703125" style="2" customWidth="1"/>
    <col min="3" max="3" width="14.85546875" style="4" bestFit="1" customWidth="1"/>
    <col min="4" max="4" width="14.140625" style="4" bestFit="1" customWidth="1"/>
    <col min="5" max="5" width="14.85546875" style="4" bestFit="1" customWidth="1"/>
    <col min="7" max="7" width="18.28515625" style="2" bestFit="1" customWidth="1"/>
    <col min="8" max="8" width="17.42578125" bestFit="1" customWidth="1"/>
    <col min="9" max="9" width="18" bestFit="1" customWidth="1"/>
  </cols>
  <sheetData>
    <row r="1" spans="1:12" ht="18.75" x14ac:dyDescent="0.3">
      <c r="A1" s="273" t="s">
        <v>294</v>
      </c>
      <c r="B1" s="273"/>
      <c r="C1" s="273"/>
      <c r="D1" s="273"/>
      <c r="E1" s="273"/>
      <c r="G1" s="33"/>
      <c r="H1" s="31" t="s">
        <v>4</v>
      </c>
      <c r="I1" s="12">
        <f>E500</f>
        <v>2969</v>
      </c>
      <c r="K1" t="s">
        <v>294</v>
      </c>
      <c r="L1" t="s">
        <v>528</v>
      </c>
    </row>
    <row r="2" spans="1:12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G2" s="34" t="s">
        <v>284</v>
      </c>
      <c r="H2" s="32" t="s">
        <v>92</v>
      </c>
      <c r="I2" s="13">
        <f>MAX(A3:A500)</f>
        <v>44470</v>
      </c>
    </row>
    <row r="3" spans="1:12" x14ac:dyDescent="0.25">
      <c r="A3" s="2" t="s">
        <v>295</v>
      </c>
      <c r="B3" s="35" t="s">
        <v>6</v>
      </c>
      <c r="C3" s="4">
        <v>3174</v>
      </c>
      <c r="D3" s="4">
        <v>0</v>
      </c>
      <c r="E3" s="4">
        <f>C3-D3</f>
        <v>3174</v>
      </c>
    </row>
    <row r="4" spans="1:12" x14ac:dyDescent="0.25">
      <c r="A4" s="5">
        <v>43858</v>
      </c>
      <c r="B4" s="2" t="s">
        <v>296</v>
      </c>
      <c r="C4" s="4">
        <v>2142</v>
      </c>
      <c r="D4" s="4">
        <v>0</v>
      </c>
      <c r="E4" s="4">
        <f>E3+C4-D4</f>
        <v>5316</v>
      </c>
      <c r="G4" s="2">
        <v>153</v>
      </c>
    </row>
    <row r="5" spans="1:12" x14ac:dyDescent="0.25">
      <c r="A5" s="5">
        <v>43865</v>
      </c>
      <c r="B5" s="2" t="s">
        <v>297</v>
      </c>
      <c r="C5" s="4">
        <v>2254</v>
      </c>
      <c r="D5" s="4">
        <v>0</v>
      </c>
      <c r="E5" s="4">
        <f t="shared" ref="E5:E68" si="0">E4+C5-D5</f>
        <v>7570</v>
      </c>
      <c r="G5" s="2">
        <v>161</v>
      </c>
    </row>
    <row r="6" spans="1:12" x14ac:dyDescent="0.25">
      <c r="A6" s="5">
        <v>43866</v>
      </c>
      <c r="B6" s="2" t="s">
        <v>298</v>
      </c>
      <c r="C6" s="4">
        <v>4228</v>
      </c>
      <c r="D6" s="4">
        <v>0</v>
      </c>
      <c r="E6" s="4">
        <f t="shared" si="0"/>
        <v>11798</v>
      </c>
      <c r="G6" s="2">
        <v>302</v>
      </c>
    </row>
    <row r="7" spans="1:12" x14ac:dyDescent="0.25">
      <c r="A7" s="5">
        <v>43871</v>
      </c>
      <c r="B7" s="2" t="s">
        <v>320</v>
      </c>
      <c r="C7" s="4">
        <v>1050</v>
      </c>
      <c r="D7" s="4">
        <v>0</v>
      </c>
      <c r="E7" s="4">
        <f t="shared" si="0"/>
        <v>12848</v>
      </c>
      <c r="G7" s="2">
        <v>75</v>
      </c>
    </row>
    <row r="8" spans="1:12" x14ac:dyDescent="0.25">
      <c r="A8" s="5">
        <v>43872</v>
      </c>
      <c r="B8" s="2" t="s">
        <v>344</v>
      </c>
      <c r="C8" s="4">
        <v>1792</v>
      </c>
      <c r="D8" s="4">
        <v>0</v>
      </c>
      <c r="E8" s="4">
        <f t="shared" si="0"/>
        <v>14640</v>
      </c>
      <c r="G8" s="2">
        <v>128</v>
      </c>
    </row>
    <row r="9" spans="1:12" x14ac:dyDescent="0.25">
      <c r="A9" s="5">
        <v>43873</v>
      </c>
      <c r="B9" s="2" t="s">
        <v>345</v>
      </c>
      <c r="C9" s="4">
        <v>3080</v>
      </c>
      <c r="D9" s="4">
        <v>0</v>
      </c>
      <c r="E9" s="4">
        <f t="shared" si="0"/>
        <v>17720</v>
      </c>
      <c r="G9" s="2">
        <v>220</v>
      </c>
    </row>
    <row r="10" spans="1:12" x14ac:dyDescent="0.25">
      <c r="A10" s="5">
        <v>43874</v>
      </c>
      <c r="B10" s="2" t="s">
        <v>57</v>
      </c>
      <c r="C10" s="4">
        <v>0</v>
      </c>
      <c r="D10" s="4">
        <v>10000</v>
      </c>
      <c r="E10" s="4">
        <f t="shared" si="0"/>
        <v>7720</v>
      </c>
    </row>
    <row r="11" spans="1:12" x14ac:dyDescent="0.25">
      <c r="A11" s="5">
        <v>43875</v>
      </c>
      <c r="B11" s="2" t="s">
        <v>349</v>
      </c>
      <c r="C11" s="4">
        <v>1260</v>
      </c>
      <c r="D11" s="4">
        <v>0</v>
      </c>
      <c r="E11" s="4">
        <f t="shared" si="0"/>
        <v>8980</v>
      </c>
      <c r="G11" s="2">
        <v>90</v>
      </c>
    </row>
    <row r="12" spans="1:12" x14ac:dyDescent="0.25">
      <c r="A12" s="5">
        <v>43878</v>
      </c>
      <c r="B12" s="2" t="s">
        <v>354</v>
      </c>
      <c r="C12" s="4">
        <v>2338</v>
      </c>
      <c r="D12" s="4">
        <v>0</v>
      </c>
      <c r="E12" s="4">
        <f t="shared" si="0"/>
        <v>11318</v>
      </c>
      <c r="G12" s="2">
        <v>167</v>
      </c>
    </row>
    <row r="13" spans="1:12" x14ac:dyDescent="0.25">
      <c r="A13" s="5">
        <v>43880</v>
      </c>
      <c r="B13" s="2" t="s">
        <v>375</v>
      </c>
      <c r="C13" s="4">
        <v>3360</v>
      </c>
      <c r="D13" s="4">
        <v>0</v>
      </c>
      <c r="E13" s="4">
        <f t="shared" si="0"/>
        <v>14678</v>
      </c>
      <c r="G13" s="2">
        <v>240</v>
      </c>
    </row>
    <row r="14" spans="1:12" x14ac:dyDescent="0.25">
      <c r="A14" s="5">
        <v>43881</v>
      </c>
      <c r="B14" s="2" t="s">
        <v>498</v>
      </c>
      <c r="C14" s="4">
        <v>3780</v>
      </c>
      <c r="D14" s="4">
        <v>0</v>
      </c>
      <c r="E14" s="4">
        <f t="shared" si="0"/>
        <v>18458</v>
      </c>
      <c r="G14" s="2">
        <v>270</v>
      </c>
    </row>
    <row r="15" spans="1:12" x14ac:dyDescent="0.25">
      <c r="A15" s="5">
        <v>43887</v>
      </c>
      <c r="B15" s="2" t="s">
        <v>508</v>
      </c>
      <c r="C15" s="4">
        <v>2674</v>
      </c>
      <c r="D15" s="4">
        <v>0</v>
      </c>
      <c r="E15" s="4">
        <f t="shared" si="0"/>
        <v>21132</v>
      </c>
      <c r="G15" s="2">
        <v>191</v>
      </c>
    </row>
    <row r="16" spans="1:12" x14ac:dyDescent="0.25">
      <c r="A16" s="5">
        <v>43889</v>
      </c>
      <c r="B16" s="2" t="s">
        <v>522</v>
      </c>
      <c r="C16" s="4">
        <v>5880</v>
      </c>
      <c r="D16" s="4">
        <v>0</v>
      </c>
      <c r="E16" s="4">
        <f t="shared" si="0"/>
        <v>27012</v>
      </c>
      <c r="G16" s="2">
        <v>420</v>
      </c>
    </row>
    <row r="17" spans="1:7" x14ac:dyDescent="0.25">
      <c r="A17" s="5">
        <v>43892</v>
      </c>
      <c r="B17" s="2" t="s">
        <v>523</v>
      </c>
      <c r="C17" s="4">
        <v>1290</v>
      </c>
      <c r="D17" s="4">
        <v>0</v>
      </c>
      <c r="E17" s="4">
        <f t="shared" si="0"/>
        <v>28302</v>
      </c>
      <c r="G17" s="2">
        <v>90</v>
      </c>
    </row>
    <row r="18" spans="1:7" x14ac:dyDescent="0.25">
      <c r="A18" s="5">
        <v>43892</v>
      </c>
      <c r="B18" s="2" t="s">
        <v>526</v>
      </c>
      <c r="C18" s="4">
        <v>1456</v>
      </c>
      <c r="D18" s="4">
        <v>0</v>
      </c>
      <c r="E18" s="4">
        <f t="shared" si="0"/>
        <v>29758</v>
      </c>
      <c r="G18" s="2">
        <v>104</v>
      </c>
    </row>
    <row r="19" spans="1:7" x14ac:dyDescent="0.25">
      <c r="A19" s="5">
        <v>43893</v>
      </c>
      <c r="B19" s="2" t="s">
        <v>57</v>
      </c>
      <c r="C19" s="4">
        <v>0</v>
      </c>
      <c r="D19" s="4">
        <v>15340.5</v>
      </c>
      <c r="E19" s="4">
        <f t="shared" si="0"/>
        <v>14417.5</v>
      </c>
    </row>
    <row r="20" spans="1:7" x14ac:dyDescent="0.25">
      <c r="A20" s="5">
        <v>43893</v>
      </c>
      <c r="B20" s="2" t="s">
        <v>529</v>
      </c>
      <c r="C20" s="4">
        <v>1834</v>
      </c>
      <c r="D20" s="4">
        <v>0</v>
      </c>
      <c r="E20" s="4">
        <f t="shared" si="0"/>
        <v>16251.5</v>
      </c>
      <c r="G20" s="2">
        <v>131</v>
      </c>
    </row>
    <row r="21" spans="1:7" x14ac:dyDescent="0.25">
      <c r="A21" s="5">
        <v>43894</v>
      </c>
      <c r="B21" s="2" t="s">
        <v>533</v>
      </c>
      <c r="C21" s="4">
        <v>938</v>
      </c>
      <c r="D21" s="4">
        <v>0</v>
      </c>
      <c r="E21" s="4">
        <f t="shared" si="0"/>
        <v>17189.5</v>
      </c>
      <c r="G21" s="2">
        <v>67</v>
      </c>
    </row>
    <row r="22" spans="1:7" x14ac:dyDescent="0.25">
      <c r="A22" s="5">
        <v>43899</v>
      </c>
      <c r="B22" s="2" t="s">
        <v>539</v>
      </c>
      <c r="C22" s="4">
        <v>1050</v>
      </c>
      <c r="D22" s="4">
        <v>0</v>
      </c>
      <c r="E22" s="4">
        <f t="shared" si="0"/>
        <v>18239.5</v>
      </c>
      <c r="G22" s="2">
        <v>75</v>
      </c>
    </row>
    <row r="23" spans="1:7" x14ac:dyDescent="0.25">
      <c r="A23" s="5">
        <v>43896</v>
      </c>
      <c r="B23" s="2" t="s">
        <v>558</v>
      </c>
      <c r="C23" s="4">
        <v>3514</v>
      </c>
      <c r="D23" s="4">
        <v>0</v>
      </c>
      <c r="E23" s="4">
        <f t="shared" si="0"/>
        <v>21753.5</v>
      </c>
      <c r="G23" s="2">
        <v>251</v>
      </c>
    </row>
    <row r="24" spans="1:7" x14ac:dyDescent="0.25">
      <c r="A24" s="5">
        <v>43907</v>
      </c>
      <c r="B24" s="2" t="s">
        <v>581</v>
      </c>
      <c r="C24" s="4">
        <v>3056</v>
      </c>
      <c r="D24" s="4">
        <v>0</v>
      </c>
      <c r="E24" s="4">
        <f t="shared" si="0"/>
        <v>24809.5</v>
      </c>
      <c r="G24" s="2">
        <v>191</v>
      </c>
    </row>
    <row r="25" spans="1:7" x14ac:dyDescent="0.25">
      <c r="A25" s="5">
        <v>43951</v>
      </c>
      <c r="B25" s="2" t="s">
        <v>602</v>
      </c>
      <c r="C25" s="4">
        <v>3520</v>
      </c>
      <c r="D25" s="4">
        <v>0</v>
      </c>
      <c r="E25" s="4">
        <f t="shared" si="0"/>
        <v>28329.5</v>
      </c>
      <c r="G25" s="2">
        <v>220</v>
      </c>
    </row>
    <row r="26" spans="1:7" x14ac:dyDescent="0.25">
      <c r="A26" s="5">
        <v>43951</v>
      </c>
      <c r="B26" s="2" t="s">
        <v>604</v>
      </c>
      <c r="C26" s="4">
        <v>150</v>
      </c>
      <c r="D26" s="4">
        <v>28500</v>
      </c>
      <c r="E26" s="4">
        <f t="shared" si="0"/>
        <v>-20.5</v>
      </c>
    </row>
    <row r="27" spans="1:7" x14ac:dyDescent="0.25">
      <c r="A27" s="5">
        <v>43955</v>
      </c>
      <c r="B27" s="2" t="s">
        <v>630</v>
      </c>
      <c r="C27" s="4">
        <v>2240</v>
      </c>
      <c r="D27" s="4">
        <v>0</v>
      </c>
      <c r="E27" s="4">
        <f t="shared" si="0"/>
        <v>2219.5</v>
      </c>
      <c r="G27" s="2">
        <v>140</v>
      </c>
    </row>
    <row r="28" spans="1:7" x14ac:dyDescent="0.25">
      <c r="A28" s="5">
        <v>43965</v>
      </c>
      <c r="B28" s="2" t="s">
        <v>751</v>
      </c>
      <c r="C28" s="4">
        <v>576</v>
      </c>
      <c r="D28" s="4">
        <v>0</v>
      </c>
      <c r="E28" s="4">
        <f t="shared" si="0"/>
        <v>2795.5</v>
      </c>
      <c r="G28" s="2">
        <v>36</v>
      </c>
    </row>
    <row r="29" spans="1:7" x14ac:dyDescent="0.25">
      <c r="A29" s="5">
        <v>43971</v>
      </c>
      <c r="B29" s="2" t="s">
        <v>752</v>
      </c>
      <c r="C29" s="4">
        <v>1040</v>
      </c>
      <c r="D29" s="4">
        <v>0</v>
      </c>
      <c r="E29" s="4">
        <f t="shared" si="0"/>
        <v>3835.5</v>
      </c>
      <c r="G29" s="2">
        <v>65</v>
      </c>
    </row>
    <row r="30" spans="1:7" x14ac:dyDescent="0.25">
      <c r="A30" s="5">
        <v>43978</v>
      </c>
      <c r="B30" s="2" t="s">
        <v>754</v>
      </c>
      <c r="C30" s="4">
        <v>4768</v>
      </c>
      <c r="D30" s="4">
        <v>0</v>
      </c>
      <c r="E30" s="4">
        <f t="shared" si="0"/>
        <v>8603.5</v>
      </c>
      <c r="G30" s="2">
        <v>298</v>
      </c>
    </row>
    <row r="31" spans="1:7" x14ac:dyDescent="0.25">
      <c r="A31" s="5">
        <v>43980</v>
      </c>
      <c r="B31" s="2" t="s">
        <v>760</v>
      </c>
      <c r="C31" s="4">
        <v>3008.5</v>
      </c>
      <c r="D31" s="4">
        <v>0</v>
      </c>
      <c r="E31" s="4">
        <f t="shared" si="0"/>
        <v>11612</v>
      </c>
      <c r="G31" s="2">
        <v>188</v>
      </c>
    </row>
    <row r="32" spans="1:7" x14ac:dyDescent="0.25">
      <c r="A32" s="5">
        <v>43983</v>
      </c>
      <c r="B32" s="2" t="s">
        <v>760</v>
      </c>
      <c r="C32" s="4">
        <v>1680</v>
      </c>
      <c r="D32" s="4">
        <v>0</v>
      </c>
      <c r="E32" s="4">
        <f t="shared" si="0"/>
        <v>13292</v>
      </c>
      <c r="G32" s="2">
        <v>105</v>
      </c>
    </row>
    <row r="33" spans="1:7" x14ac:dyDescent="0.25">
      <c r="A33" s="5">
        <v>43992</v>
      </c>
      <c r="B33" s="2" t="s">
        <v>819</v>
      </c>
      <c r="C33" s="4">
        <v>1120</v>
      </c>
      <c r="D33" s="4">
        <v>0</v>
      </c>
      <c r="E33" s="4">
        <f t="shared" si="0"/>
        <v>14412</v>
      </c>
      <c r="G33" s="2">
        <v>70</v>
      </c>
    </row>
    <row r="34" spans="1:7" x14ac:dyDescent="0.25">
      <c r="A34" s="5">
        <v>43993</v>
      </c>
      <c r="B34" s="2" t="s">
        <v>820</v>
      </c>
      <c r="C34" s="4">
        <v>352</v>
      </c>
      <c r="D34" s="4">
        <v>0</v>
      </c>
      <c r="E34" s="4">
        <f t="shared" si="0"/>
        <v>14764</v>
      </c>
      <c r="G34" s="2">
        <v>22</v>
      </c>
    </row>
    <row r="35" spans="1:7" x14ac:dyDescent="0.25">
      <c r="A35" s="5">
        <v>43992</v>
      </c>
      <c r="B35" s="2" t="s">
        <v>821</v>
      </c>
      <c r="C35" s="4">
        <v>1184</v>
      </c>
      <c r="D35" s="4">
        <v>0</v>
      </c>
      <c r="E35" s="4">
        <f t="shared" si="0"/>
        <v>15948</v>
      </c>
      <c r="G35" s="2">
        <v>74</v>
      </c>
    </row>
    <row r="36" spans="1:7" x14ac:dyDescent="0.25">
      <c r="A36" s="5">
        <v>43999</v>
      </c>
      <c r="B36" s="2" t="s">
        <v>822</v>
      </c>
      <c r="C36" s="4">
        <v>3184</v>
      </c>
      <c r="D36" s="4">
        <v>0</v>
      </c>
      <c r="E36" s="4">
        <f t="shared" si="0"/>
        <v>19132</v>
      </c>
      <c r="G36" s="2">
        <v>199</v>
      </c>
    </row>
    <row r="37" spans="1:7" x14ac:dyDescent="0.25">
      <c r="A37" s="5">
        <v>44014</v>
      </c>
      <c r="B37" s="2" t="s">
        <v>888</v>
      </c>
      <c r="C37" s="4">
        <v>2848</v>
      </c>
      <c r="D37" s="4">
        <v>0</v>
      </c>
      <c r="E37" s="4">
        <f t="shared" si="0"/>
        <v>21980</v>
      </c>
      <c r="G37" s="2">
        <v>178</v>
      </c>
    </row>
    <row r="38" spans="1:7" x14ac:dyDescent="0.25">
      <c r="A38" s="5">
        <v>44057</v>
      </c>
      <c r="B38" s="2" t="s">
        <v>1038</v>
      </c>
      <c r="C38" s="4">
        <v>3582</v>
      </c>
      <c r="D38" s="4">
        <v>0</v>
      </c>
      <c r="E38" s="4">
        <f t="shared" si="0"/>
        <v>25562</v>
      </c>
      <c r="G38" s="2">
        <v>199</v>
      </c>
    </row>
    <row r="39" spans="1:7" x14ac:dyDescent="0.25">
      <c r="A39" s="5">
        <v>44057</v>
      </c>
      <c r="B39" s="2" t="s">
        <v>1039</v>
      </c>
      <c r="C39" s="4">
        <v>0</v>
      </c>
      <c r="D39" s="4">
        <v>23300</v>
      </c>
      <c r="E39" s="4">
        <f t="shared" si="0"/>
        <v>2262</v>
      </c>
    </row>
    <row r="40" spans="1:7" x14ac:dyDescent="0.25">
      <c r="A40" s="5">
        <v>44071</v>
      </c>
      <c r="B40" s="2" t="s">
        <v>1089</v>
      </c>
      <c r="C40" s="4">
        <v>1908</v>
      </c>
      <c r="D40" s="4">
        <v>0</v>
      </c>
      <c r="E40" s="4">
        <f t="shared" si="0"/>
        <v>4170</v>
      </c>
      <c r="G40" s="2">
        <v>106</v>
      </c>
    </row>
    <row r="41" spans="1:7" x14ac:dyDescent="0.25">
      <c r="A41" s="5">
        <v>44075</v>
      </c>
      <c r="B41" s="2" t="s">
        <v>1091</v>
      </c>
      <c r="C41" s="4">
        <v>4068</v>
      </c>
      <c r="D41" s="4">
        <v>0</v>
      </c>
      <c r="E41" s="4">
        <f t="shared" si="0"/>
        <v>8238</v>
      </c>
      <c r="G41" s="2">
        <v>226</v>
      </c>
    </row>
    <row r="42" spans="1:7" x14ac:dyDescent="0.25">
      <c r="A42" s="5">
        <v>44077</v>
      </c>
      <c r="B42" s="2" t="s">
        <v>1094</v>
      </c>
      <c r="C42" s="4">
        <v>1656</v>
      </c>
      <c r="D42" s="4">
        <v>0</v>
      </c>
      <c r="E42" s="4">
        <f t="shared" si="0"/>
        <v>9894</v>
      </c>
      <c r="G42" s="2">
        <v>92</v>
      </c>
    </row>
    <row r="43" spans="1:7" x14ac:dyDescent="0.25">
      <c r="A43" s="5">
        <v>44095</v>
      </c>
      <c r="B43" s="2" t="s">
        <v>57</v>
      </c>
      <c r="C43" s="4">
        <v>0</v>
      </c>
      <c r="D43" s="4">
        <v>9894</v>
      </c>
      <c r="E43" s="4">
        <f t="shared" si="0"/>
        <v>0</v>
      </c>
      <c r="G43" s="2">
        <v>0</v>
      </c>
    </row>
    <row r="44" spans="1:7" x14ac:dyDescent="0.25">
      <c r="A44" s="5">
        <v>44138</v>
      </c>
      <c r="B44" s="2" t="s">
        <v>1273</v>
      </c>
      <c r="C44" s="4">
        <v>2934</v>
      </c>
      <c r="D44" s="4">
        <v>0</v>
      </c>
      <c r="E44" s="4">
        <f t="shared" si="0"/>
        <v>2934</v>
      </c>
      <c r="G44" s="2">
        <v>163</v>
      </c>
    </row>
    <row r="45" spans="1:7" x14ac:dyDescent="0.25">
      <c r="A45" s="5">
        <v>44208</v>
      </c>
      <c r="B45" s="2" t="s">
        <v>57</v>
      </c>
      <c r="C45" s="4">
        <v>0</v>
      </c>
      <c r="D45" s="4">
        <v>2934</v>
      </c>
      <c r="E45" s="4">
        <f t="shared" si="0"/>
        <v>0</v>
      </c>
      <c r="G45" s="2">
        <v>0</v>
      </c>
    </row>
    <row r="46" spans="1:7" x14ac:dyDescent="0.25">
      <c r="A46" s="5">
        <v>44207</v>
      </c>
      <c r="B46" s="2" t="s">
        <v>1378</v>
      </c>
      <c r="C46" s="4">
        <v>1080</v>
      </c>
      <c r="D46" s="4">
        <v>0</v>
      </c>
      <c r="E46" s="4">
        <f t="shared" si="0"/>
        <v>1080</v>
      </c>
      <c r="G46" s="2">
        <v>60</v>
      </c>
    </row>
    <row r="47" spans="1:7" x14ac:dyDescent="0.25">
      <c r="A47" s="5">
        <v>44216</v>
      </c>
      <c r="B47" s="2" t="s">
        <v>1379</v>
      </c>
      <c r="C47" s="4">
        <v>1296</v>
      </c>
      <c r="D47" s="4">
        <v>0</v>
      </c>
      <c r="E47" s="4">
        <f t="shared" si="0"/>
        <v>2376</v>
      </c>
      <c r="G47" s="2">
        <v>72</v>
      </c>
    </row>
    <row r="48" spans="1:7" x14ac:dyDescent="0.25">
      <c r="A48" s="5">
        <v>44214</v>
      </c>
      <c r="B48" s="2" t="s">
        <v>1396</v>
      </c>
      <c r="C48" s="4">
        <v>1512</v>
      </c>
      <c r="D48" s="4">
        <v>0</v>
      </c>
      <c r="E48" s="4">
        <f t="shared" si="0"/>
        <v>3888</v>
      </c>
    </row>
    <row r="49" spans="1:10" x14ac:dyDescent="0.25">
      <c r="A49" s="5">
        <v>44218</v>
      </c>
      <c r="B49" s="2" t="s">
        <v>1397</v>
      </c>
      <c r="C49" s="4">
        <v>2214</v>
      </c>
      <c r="D49" s="4">
        <v>0</v>
      </c>
      <c r="E49" s="4">
        <f t="shared" si="0"/>
        <v>6102</v>
      </c>
      <c r="G49" s="2">
        <v>123</v>
      </c>
    </row>
    <row r="50" spans="1:10" x14ac:dyDescent="0.25">
      <c r="A50" s="5">
        <v>44223</v>
      </c>
      <c r="B50" s="2" t="s">
        <v>1398</v>
      </c>
      <c r="C50" s="4">
        <v>450</v>
      </c>
      <c r="D50" s="4">
        <v>0</v>
      </c>
      <c r="E50" s="4">
        <f t="shared" si="0"/>
        <v>6552</v>
      </c>
      <c r="G50" s="2">
        <v>25</v>
      </c>
    </row>
    <row r="51" spans="1:10" x14ac:dyDescent="0.25">
      <c r="A51" s="5">
        <v>44223</v>
      </c>
      <c r="B51" s="2" t="s">
        <v>1399</v>
      </c>
      <c r="C51" s="4">
        <v>2052</v>
      </c>
      <c r="D51" s="4">
        <v>0</v>
      </c>
      <c r="E51" s="4">
        <f t="shared" si="0"/>
        <v>8604</v>
      </c>
      <c r="G51" s="2">
        <v>114</v>
      </c>
    </row>
    <row r="52" spans="1:10" x14ac:dyDescent="0.25">
      <c r="A52" s="5">
        <v>44225</v>
      </c>
      <c r="B52" s="2" t="s">
        <v>1400</v>
      </c>
      <c r="C52" s="4">
        <v>1692</v>
      </c>
      <c r="D52" s="4">
        <v>0</v>
      </c>
      <c r="E52" s="4">
        <f t="shared" si="0"/>
        <v>10296</v>
      </c>
      <c r="G52" s="2">
        <v>94</v>
      </c>
    </row>
    <row r="53" spans="1:10" x14ac:dyDescent="0.25">
      <c r="A53" s="5">
        <v>44229</v>
      </c>
      <c r="B53" s="2" t="s">
        <v>1428</v>
      </c>
      <c r="C53" s="4">
        <v>720</v>
      </c>
      <c r="D53" s="4">
        <v>0</v>
      </c>
      <c r="E53" s="4">
        <f t="shared" si="0"/>
        <v>11016</v>
      </c>
      <c r="G53" s="2">
        <v>40</v>
      </c>
    </row>
    <row r="54" spans="1:10" x14ac:dyDescent="0.25">
      <c r="A54" s="5">
        <v>44253</v>
      </c>
      <c r="B54" s="2" t="s">
        <v>1476</v>
      </c>
      <c r="C54" s="4">
        <v>0</v>
      </c>
      <c r="D54" s="4">
        <v>9000</v>
      </c>
      <c r="E54" s="4">
        <f t="shared" si="0"/>
        <v>2016</v>
      </c>
    </row>
    <row r="55" spans="1:10" x14ac:dyDescent="0.25">
      <c r="A55" s="5">
        <v>44258</v>
      </c>
      <c r="B55" s="2" t="s">
        <v>1487</v>
      </c>
      <c r="C55" s="4">
        <v>4440</v>
      </c>
      <c r="D55" s="4">
        <v>0</v>
      </c>
      <c r="E55" s="4">
        <f t="shared" si="0"/>
        <v>6456</v>
      </c>
      <c r="G55" s="2">
        <f>84+71+30</f>
        <v>185</v>
      </c>
    </row>
    <row r="56" spans="1:10" x14ac:dyDescent="0.25">
      <c r="A56" s="5">
        <v>44267</v>
      </c>
      <c r="B56" s="2" t="s">
        <v>1516</v>
      </c>
      <c r="C56" s="4">
        <v>1704</v>
      </c>
      <c r="D56" s="4">
        <v>0</v>
      </c>
      <c r="E56" s="4">
        <f t="shared" si="0"/>
        <v>8160</v>
      </c>
      <c r="G56" s="2">
        <v>71</v>
      </c>
    </row>
    <row r="57" spans="1:10" x14ac:dyDescent="0.25">
      <c r="A57" s="5">
        <v>44272</v>
      </c>
      <c r="B57" s="2" t="s">
        <v>1555</v>
      </c>
      <c r="C57" s="4">
        <f>307*24</f>
        <v>7368</v>
      </c>
      <c r="D57" s="4">
        <v>0</v>
      </c>
      <c r="E57" s="4">
        <f t="shared" si="0"/>
        <v>15528</v>
      </c>
      <c r="G57" s="2">
        <f>93+50+58+96+10</f>
        <v>307</v>
      </c>
    </row>
    <row r="58" spans="1:10" x14ac:dyDescent="0.25">
      <c r="A58" s="5">
        <v>44279</v>
      </c>
      <c r="B58" s="2" t="s">
        <v>1579</v>
      </c>
      <c r="C58" s="4">
        <v>2328</v>
      </c>
      <c r="D58" s="4">
        <v>0</v>
      </c>
      <c r="E58" s="4">
        <f t="shared" si="0"/>
        <v>17856</v>
      </c>
      <c r="G58" s="2">
        <v>97</v>
      </c>
    </row>
    <row r="59" spans="1:10" x14ac:dyDescent="0.25">
      <c r="A59" s="5">
        <v>44281</v>
      </c>
      <c r="B59" s="2" t="s">
        <v>1581</v>
      </c>
      <c r="C59" s="4">
        <v>1968</v>
      </c>
      <c r="D59" s="4">
        <v>0</v>
      </c>
      <c r="E59" s="4">
        <f t="shared" si="0"/>
        <v>19824</v>
      </c>
      <c r="G59" s="2">
        <v>82</v>
      </c>
    </row>
    <row r="60" spans="1:10" x14ac:dyDescent="0.25">
      <c r="A60" s="5">
        <v>44292</v>
      </c>
      <c r="B60" s="127" t="s">
        <v>1624</v>
      </c>
      <c r="C60" s="128">
        <v>2424</v>
      </c>
      <c r="D60" s="4">
        <v>0</v>
      </c>
      <c r="E60" s="4">
        <f t="shared" si="0"/>
        <v>22248</v>
      </c>
      <c r="G60" s="2">
        <v>101</v>
      </c>
    </row>
    <row r="61" spans="1:10" x14ac:dyDescent="0.25">
      <c r="A61" s="5">
        <v>44293</v>
      </c>
      <c r="B61" s="2" t="s">
        <v>1625</v>
      </c>
      <c r="C61" s="4">
        <v>912</v>
      </c>
      <c r="D61" s="4">
        <v>20000</v>
      </c>
      <c r="E61" s="4">
        <f t="shared" si="0"/>
        <v>3160</v>
      </c>
      <c r="G61" s="2">
        <v>38</v>
      </c>
    </row>
    <row r="62" spans="1:10" x14ac:dyDescent="0.25">
      <c r="A62" s="5">
        <v>44323</v>
      </c>
      <c r="B62" s="2" t="s">
        <v>1756</v>
      </c>
      <c r="C62" s="4">
        <v>2400</v>
      </c>
      <c r="D62" s="4">
        <v>0</v>
      </c>
      <c r="E62" s="4">
        <f t="shared" si="0"/>
        <v>5560</v>
      </c>
      <c r="G62" s="2">
        <v>100</v>
      </c>
    </row>
    <row r="63" spans="1:10" x14ac:dyDescent="0.25">
      <c r="A63" s="5">
        <v>44328</v>
      </c>
      <c r="B63" s="2" t="s">
        <v>1776</v>
      </c>
      <c r="C63" s="4">
        <v>1416</v>
      </c>
      <c r="D63" s="4">
        <v>0</v>
      </c>
      <c r="E63" s="4">
        <f t="shared" si="0"/>
        <v>6976</v>
      </c>
      <c r="G63" s="2">
        <v>59</v>
      </c>
    </row>
    <row r="64" spans="1:10" x14ac:dyDescent="0.25">
      <c r="A64" s="5">
        <v>44336</v>
      </c>
      <c r="B64" s="2" t="s">
        <v>1810</v>
      </c>
      <c r="C64" s="4">
        <v>143000</v>
      </c>
      <c r="D64" s="4">
        <v>0</v>
      </c>
      <c r="E64" s="4">
        <f t="shared" si="0"/>
        <v>149976</v>
      </c>
      <c r="H64" t="s">
        <v>1811</v>
      </c>
      <c r="I64" s="15">
        <f>+C64/130</f>
        <v>1100</v>
      </c>
      <c r="J64" t="s">
        <v>2423</v>
      </c>
    </row>
    <row r="65" spans="1:13" x14ac:dyDescent="0.25">
      <c r="A65" s="5">
        <v>44333</v>
      </c>
      <c r="B65" s="2" t="s">
        <v>1828</v>
      </c>
      <c r="C65" s="4">
        <v>1896</v>
      </c>
      <c r="D65" s="4">
        <v>0</v>
      </c>
      <c r="E65" s="4">
        <f t="shared" si="0"/>
        <v>151872</v>
      </c>
      <c r="G65" s="2">
        <v>79</v>
      </c>
    </row>
    <row r="66" spans="1:13" x14ac:dyDescent="0.25">
      <c r="A66" s="5">
        <v>44348</v>
      </c>
      <c r="B66" s="2" t="s">
        <v>1882</v>
      </c>
      <c r="C66" s="4">
        <v>1488</v>
      </c>
      <c r="D66" s="4">
        <v>0</v>
      </c>
      <c r="E66" s="4">
        <f t="shared" si="0"/>
        <v>153360</v>
      </c>
      <c r="G66" s="2">
        <v>62</v>
      </c>
    </row>
    <row r="67" spans="1:13" x14ac:dyDescent="0.25">
      <c r="A67" s="5">
        <v>44349</v>
      </c>
      <c r="B67" s="2" t="s">
        <v>1883</v>
      </c>
      <c r="C67" s="4">
        <v>1824</v>
      </c>
      <c r="D67" s="4">
        <v>0</v>
      </c>
      <c r="E67" s="4">
        <f t="shared" si="0"/>
        <v>155184</v>
      </c>
      <c r="G67" s="2">
        <v>76</v>
      </c>
    </row>
    <row r="68" spans="1:13" x14ac:dyDescent="0.25">
      <c r="A68" s="5">
        <v>44344</v>
      </c>
      <c r="B68" s="2" t="s">
        <v>286</v>
      </c>
      <c r="C68" s="4">
        <v>0</v>
      </c>
      <c r="D68" s="4">
        <v>147040</v>
      </c>
      <c r="E68" s="4">
        <f t="shared" si="0"/>
        <v>8144</v>
      </c>
    </row>
    <row r="69" spans="1:13" x14ac:dyDescent="0.25">
      <c r="A69" s="5">
        <v>44383</v>
      </c>
      <c r="B69" s="2" t="s">
        <v>2083</v>
      </c>
      <c r="C69" s="4">
        <v>5010</v>
      </c>
      <c r="D69" s="4">
        <v>0</v>
      </c>
      <c r="E69" s="4">
        <f t="shared" ref="E69:E132" si="1">E68+C69-D69</f>
        <v>13154</v>
      </c>
      <c r="G69" s="2">
        <v>501</v>
      </c>
      <c r="H69" t="s">
        <v>2109</v>
      </c>
    </row>
    <row r="70" spans="1:13" x14ac:dyDescent="0.25">
      <c r="A70" s="5">
        <v>44389</v>
      </c>
      <c r="B70" s="2" t="s">
        <v>2108</v>
      </c>
      <c r="C70" s="4">
        <v>5330</v>
      </c>
      <c r="D70" s="4">
        <v>0</v>
      </c>
      <c r="E70" s="4">
        <f t="shared" si="1"/>
        <v>18484</v>
      </c>
      <c r="G70" s="2">
        <f>100+87+139+79+128</f>
        <v>533</v>
      </c>
      <c r="H70" t="s">
        <v>2109</v>
      </c>
    </row>
    <row r="71" spans="1:13" x14ac:dyDescent="0.25">
      <c r="A71" s="5">
        <v>44391</v>
      </c>
      <c r="B71" s="2" t="s">
        <v>2114</v>
      </c>
      <c r="C71" s="4">
        <f>14960+2260</f>
        <v>17220</v>
      </c>
      <c r="D71" s="4">
        <v>0</v>
      </c>
      <c r="E71" s="4">
        <f t="shared" si="1"/>
        <v>35704</v>
      </c>
      <c r="G71" s="2">
        <v>226</v>
      </c>
      <c r="H71" t="s">
        <v>2109</v>
      </c>
      <c r="I71" t="s">
        <v>271</v>
      </c>
      <c r="J71" t="s">
        <v>2115</v>
      </c>
      <c r="K71">
        <v>68</v>
      </c>
    </row>
    <row r="72" spans="1:13" x14ac:dyDescent="0.25">
      <c r="A72" s="5">
        <v>44392</v>
      </c>
      <c r="B72" s="2" t="s">
        <v>2117</v>
      </c>
      <c r="C72" s="4">
        <f>3020+52*220</f>
        <v>14460</v>
      </c>
      <c r="D72" s="4">
        <v>0</v>
      </c>
      <c r="E72" s="4">
        <f t="shared" si="1"/>
        <v>50164</v>
      </c>
      <c r="G72" s="2">
        <v>302</v>
      </c>
      <c r="H72" t="s">
        <v>2109</v>
      </c>
      <c r="J72" t="s">
        <v>2115</v>
      </c>
      <c r="K72">
        <v>52</v>
      </c>
    </row>
    <row r="73" spans="1:13" x14ac:dyDescent="0.25">
      <c r="A73" s="5">
        <v>44396</v>
      </c>
      <c r="B73" s="2" t="s">
        <v>2182</v>
      </c>
      <c r="C73" s="4">
        <v>15120</v>
      </c>
      <c r="D73" s="4">
        <v>0</v>
      </c>
      <c r="E73" s="4">
        <f t="shared" si="1"/>
        <v>65284</v>
      </c>
      <c r="G73" s="2">
        <v>280</v>
      </c>
      <c r="H73" t="s">
        <v>2109</v>
      </c>
      <c r="I73" t="s">
        <v>271</v>
      </c>
      <c r="J73" t="s">
        <v>2115</v>
      </c>
      <c r="K73">
        <v>56</v>
      </c>
    </row>
    <row r="74" spans="1:13" x14ac:dyDescent="0.25">
      <c r="A74" s="5">
        <v>44397</v>
      </c>
      <c r="B74" s="2" t="s">
        <v>2184</v>
      </c>
      <c r="C74" s="4">
        <v>16260</v>
      </c>
      <c r="D74" s="4">
        <v>0</v>
      </c>
      <c r="E74" s="4">
        <f t="shared" si="1"/>
        <v>81544</v>
      </c>
      <c r="G74" s="2">
        <v>306</v>
      </c>
      <c r="H74" t="s">
        <v>2109</v>
      </c>
      <c r="I74" t="s">
        <v>271</v>
      </c>
      <c r="J74" t="s">
        <v>2115</v>
      </c>
      <c r="K74">
        <v>60</v>
      </c>
    </row>
    <row r="75" spans="1:13" x14ac:dyDescent="0.25">
      <c r="A75" s="5">
        <v>44399</v>
      </c>
      <c r="B75" s="2" t="s">
        <v>2186</v>
      </c>
      <c r="C75" s="4">
        <v>3980</v>
      </c>
      <c r="D75" s="4">
        <v>0</v>
      </c>
      <c r="E75" s="4">
        <f t="shared" si="1"/>
        <v>85524</v>
      </c>
      <c r="G75" s="2">
        <v>398</v>
      </c>
      <c r="H75" t="s">
        <v>2109</v>
      </c>
    </row>
    <row r="76" spans="1:13" x14ac:dyDescent="0.25">
      <c r="A76" s="5">
        <v>44400</v>
      </c>
      <c r="B76" s="2" t="s">
        <v>2188</v>
      </c>
      <c r="C76" s="4">
        <v>29620</v>
      </c>
      <c r="D76" s="4">
        <v>0</v>
      </c>
      <c r="E76" s="4">
        <f t="shared" si="1"/>
        <v>115144</v>
      </c>
      <c r="G76" s="2">
        <v>58</v>
      </c>
      <c r="H76" t="s">
        <v>2109</v>
      </c>
      <c r="I76" t="s">
        <v>271</v>
      </c>
      <c r="J76" t="s">
        <v>2115</v>
      </c>
      <c r="K76">
        <f>6+64+62</f>
        <v>132</v>
      </c>
    </row>
    <row r="77" spans="1:13" x14ac:dyDescent="0.25">
      <c r="A77" s="5">
        <v>44404</v>
      </c>
      <c r="B77" s="2" t="s">
        <v>2191</v>
      </c>
      <c r="C77" s="4">
        <f>5140+13420</f>
        <v>18560</v>
      </c>
      <c r="D77" s="4">
        <v>53961</v>
      </c>
      <c r="E77" s="4">
        <f t="shared" si="1"/>
        <v>79743</v>
      </c>
      <c r="G77" s="2">
        <v>514</v>
      </c>
      <c r="H77" t="s">
        <v>2109</v>
      </c>
      <c r="I77" t="s">
        <v>271</v>
      </c>
      <c r="J77" t="s">
        <v>2115</v>
      </c>
      <c r="K77">
        <v>61</v>
      </c>
    </row>
    <row r="78" spans="1:13" x14ac:dyDescent="0.25">
      <c r="A78" s="5">
        <v>44432</v>
      </c>
      <c r="B78" s="2" t="s">
        <v>2267</v>
      </c>
      <c r="C78" s="4">
        <v>27380</v>
      </c>
      <c r="D78" s="4">
        <v>0</v>
      </c>
      <c r="E78" s="4">
        <f t="shared" si="1"/>
        <v>107123</v>
      </c>
      <c r="J78" t="s">
        <v>2115</v>
      </c>
      <c r="K78">
        <v>79</v>
      </c>
      <c r="L78" t="s">
        <v>271</v>
      </c>
      <c r="M78" t="s">
        <v>2268</v>
      </c>
    </row>
    <row r="79" spans="1:13" x14ac:dyDescent="0.25">
      <c r="A79" s="5">
        <v>44433</v>
      </c>
      <c r="B79" s="2" t="s">
        <v>1039</v>
      </c>
      <c r="C79" s="4">
        <v>0</v>
      </c>
      <c r="D79" s="4">
        <v>25000</v>
      </c>
      <c r="E79" s="4">
        <f t="shared" si="1"/>
        <v>82123</v>
      </c>
    </row>
    <row r="80" spans="1:13" x14ac:dyDescent="0.25">
      <c r="A80" s="5">
        <v>44440</v>
      </c>
      <c r="B80" s="2" t="s">
        <v>1039</v>
      </c>
      <c r="C80" s="4">
        <v>0</v>
      </c>
      <c r="D80" s="4">
        <v>40000</v>
      </c>
      <c r="E80" s="4">
        <f t="shared" si="1"/>
        <v>42123</v>
      </c>
    </row>
    <row r="81" spans="1:11" x14ac:dyDescent="0.25">
      <c r="A81" s="5">
        <v>44438</v>
      </c>
      <c r="B81" s="2" t="s">
        <v>2286</v>
      </c>
      <c r="C81" s="4">
        <v>61600</v>
      </c>
      <c r="D81" s="4">
        <v>0</v>
      </c>
      <c r="E81" s="4">
        <f t="shared" si="1"/>
        <v>103723</v>
      </c>
      <c r="J81" t="s">
        <v>2115</v>
      </c>
      <c r="K81">
        <f>72+66+70+72</f>
        <v>280</v>
      </c>
    </row>
    <row r="82" spans="1:11" x14ac:dyDescent="0.25">
      <c r="A82" s="5">
        <v>44445</v>
      </c>
      <c r="B82" s="2" t="s">
        <v>2309</v>
      </c>
      <c r="C82" s="4">
        <v>5120</v>
      </c>
      <c r="D82" s="4">
        <v>0</v>
      </c>
      <c r="E82" s="4">
        <f t="shared" si="1"/>
        <v>108843</v>
      </c>
    </row>
    <row r="83" spans="1:11" x14ac:dyDescent="0.25">
      <c r="A83" s="5">
        <v>44453</v>
      </c>
      <c r="B83" s="2" t="s">
        <v>2352</v>
      </c>
      <c r="C83" s="4">
        <v>440</v>
      </c>
      <c r="D83" s="4">
        <v>0</v>
      </c>
      <c r="E83" s="4">
        <f t="shared" si="1"/>
        <v>109283</v>
      </c>
      <c r="J83" t="s">
        <v>2115</v>
      </c>
      <c r="K83">
        <v>2</v>
      </c>
    </row>
    <row r="84" spans="1:11" x14ac:dyDescent="0.25">
      <c r="A84" s="5">
        <v>44470</v>
      </c>
      <c r="B84" s="2" t="s">
        <v>286</v>
      </c>
      <c r="C84" s="4">
        <v>0</v>
      </c>
      <c r="D84" s="4">
        <f>23334+50000+32980</f>
        <v>106314</v>
      </c>
      <c r="E84" s="4">
        <f t="shared" si="1"/>
        <v>2969</v>
      </c>
    </row>
    <row r="85" spans="1:11" x14ac:dyDescent="0.25">
      <c r="E85" s="4">
        <f t="shared" si="1"/>
        <v>2969</v>
      </c>
    </row>
    <row r="86" spans="1:11" x14ac:dyDescent="0.25">
      <c r="E86" s="4">
        <f t="shared" si="1"/>
        <v>2969</v>
      </c>
    </row>
    <row r="87" spans="1:11" x14ac:dyDescent="0.25">
      <c r="E87" s="4">
        <f t="shared" si="1"/>
        <v>2969</v>
      </c>
    </row>
    <row r="88" spans="1:11" x14ac:dyDescent="0.25">
      <c r="E88" s="4">
        <f t="shared" si="1"/>
        <v>2969</v>
      </c>
    </row>
    <row r="89" spans="1:11" x14ac:dyDescent="0.25">
      <c r="E89" s="4">
        <f t="shared" si="1"/>
        <v>2969</v>
      </c>
    </row>
    <row r="90" spans="1:11" x14ac:dyDescent="0.25">
      <c r="E90" s="4">
        <f t="shared" si="1"/>
        <v>2969</v>
      </c>
    </row>
    <row r="91" spans="1:11" x14ac:dyDescent="0.25">
      <c r="E91" s="4">
        <f t="shared" si="1"/>
        <v>2969</v>
      </c>
    </row>
    <row r="92" spans="1:11" x14ac:dyDescent="0.25">
      <c r="E92" s="4">
        <f t="shared" si="1"/>
        <v>2969</v>
      </c>
    </row>
    <row r="93" spans="1:11" x14ac:dyDescent="0.25">
      <c r="E93" s="4">
        <f t="shared" si="1"/>
        <v>2969</v>
      </c>
    </row>
    <row r="94" spans="1:11" x14ac:dyDescent="0.25">
      <c r="E94" s="4">
        <f t="shared" si="1"/>
        <v>2969</v>
      </c>
    </row>
    <row r="95" spans="1:11" x14ac:dyDescent="0.25">
      <c r="E95" s="4">
        <f t="shared" si="1"/>
        <v>2969</v>
      </c>
    </row>
    <row r="96" spans="1:11" x14ac:dyDescent="0.25">
      <c r="E96" s="4">
        <f t="shared" si="1"/>
        <v>2969</v>
      </c>
    </row>
    <row r="97" spans="5:5" x14ac:dyDescent="0.25">
      <c r="E97" s="4">
        <f t="shared" si="1"/>
        <v>2969</v>
      </c>
    </row>
    <row r="98" spans="5:5" x14ac:dyDescent="0.25">
      <c r="E98" s="4">
        <f t="shared" si="1"/>
        <v>2969</v>
      </c>
    </row>
    <row r="99" spans="5:5" x14ac:dyDescent="0.25">
      <c r="E99" s="4">
        <f t="shared" si="1"/>
        <v>2969</v>
      </c>
    </row>
    <row r="100" spans="5:5" x14ac:dyDescent="0.25">
      <c r="E100" s="4">
        <f t="shared" si="1"/>
        <v>2969</v>
      </c>
    </row>
    <row r="101" spans="5:5" x14ac:dyDescent="0.25">
      <c r="E101" s="4">
        <f t="shared" si="1"/>
        <v>2969</v>
      </c>
    </row>
    <row r="102" spans="5:5" x14ac:dyDescent="0.25">
      <c r="E102" s="4">
        <f t="shared" si="1"/>
        <v>2969</v>
      </c>
    </row>
    <row r="103" spans="5:5" x14ac:dyDescent="0.25">
      <c r="E103" s="4">
        <f t="shared" si="1"/>
        <v>2969</v>
      </c>
    </row>
    <row r="104" spans="5:5" x14ac:dyDescent="0.25">
      <c r="E104" s="4">
        <f t="shared" si="1"/>
        <v>2969</v>
      </c>
    </row>
    <row r="105" spans="5:5" x14ac:dyDescent="0.25">
      <c r="E105" s="4">
        <f t="shared" si="1"/>
        <v>2969</v>
      </c>
    </row>
    <row r="106" spans="5:5" x14ac:dyDescent="0.25">
      <c r="E106" s="4">
        <f t="shared" si="1"/>
        <v>2969</v>
      </c>
    </row>
    <row r="107" spans="5:5" x14ac:dyDescent="0.25">
      <c r="E107" s="4">
        <f t="shared" si="1"/>
        <v>2969</v>
      </c>
    </row>
    <row r="108" spans="5:5" x14ac:dyDescent="0.25">
      <c r="E108" s="4">
        <f t="shared" si="1"/>
        <v>2969</v>
      </c>
    </row>
    <row r="109" spans="5:5" x14ac:dyDescent="0.25">
      <c r="E109" s="4">
        <f t="shared" si="1"/>
        <v>2969</v>
      </c>
    </row>
    <row r="110" spans="5:5" x14ac:dyDescent="0.25">
      <c r="E110" s="4">
        <f t="shared" si="1"/>
        <v>2969</v>
      </c>
    </row>
    <row r="111" spans="5:5" x14ac:dyDescent="0.25">
      <c r="E111" s="4">
        <f t="shared" si="1"/>
        <v>2969</v>
      </c>
    </row>
    <row r="112" spans="5:5" x14ac:dyDescent="0.25">
      <c r="E112" s="4">
        <f t="shared" si="1"/>
        <v>2969</v>
      </c>
    </row>
    <row r="113" spans="5:5" x14ac:dyDescent="0.25">
      <c r="E113" s="4">
        <f t="shared" si="1"/>
        <v>2969</v>
      </c>
    </row>
    <row r="114" spans="5:5" x14ac:dyDescent="0.25">
      <c r="E114" s="4">
        <f t="shared" si="1"/>
        <v>2969</v>
      </c>
    </row>
    <row r="115" spans="5:5" x14ac:dyDescent="0.25">
      <c r="E115" s="4">
        <f t="shared" si="1"/>
        <v>2969</v>
      </c>
    </row>
    <row r="116" spans="5:5" x14ac:dyDescent="0.25">
      <c r="E116" s="4">
        <f t="shared" si="1"/>
        <v>2969</v>
      </c>
    </row>
    <row r="117" spans="5:5" x14ac:dyDescent="0.25">
      <c r="E117" s="4">
        <f t="shared" si="1"/>
        <v>2969</v>
      </c>
    </row>
    <row r="118" spans="5:5" x14ac:dyDescent="0.25">
      <c r="E118" s="4">
        <f t="shared" si="1"/>
        <v>2969</v>
      </c>
    </row>
    <row r="119" spans="5:5" x14ac:dyDescent="0.25">
      <c r="E119" s="4">
        <f t="shared" si="1"/>
        <v>2969</v>
      </c>
    </row>
    <row r="120" spans="5:5" x14ac:dyDescent="0.25">
      <c r="E120" s="4">
        <f t="shared" si="1"/>
        <v>2969</v>
      </c>
    </row>
    <row r="121" spans="5:5" x14ac:dyDescent="0.25">
      <c r="E121" s="4">
        <f t="shared" si="1"/>
        <v>2969</v>
      </c>
    </row>
    <row r="122" spans="5:5" x14ac:dyDescent="0.25">
      <c r="E122" s="4">
        <f t="shared" si="1"/>
        <v>2969</v>
      </c>
    </row>
    <row r="123" spans="5:5" x14ac:dyDescent="0.25">
      <c r="E123" s="4">
        <f t="shared" si="1"/>
        <v>2969</v>
      </c>
    </row>
    <row r="124" spans="5:5" x14ac:dyDescent="0.25">
      <c r="E124" s="4">
        <f t="shared" si="1"/>
        <v>2969</v>
      </c>
    </row>
    <row r="125" spans="5:5" x14ac:dyDescent="0.25">
      <c r="E125" s="4">
        <f t="shared" si="1"/>
        <v>2969</v>
      </c>
    </row>
    <row r="126" spans="5:5" x14ac:dyDescent="0.25">
      <c r="E126" s="4">
        <f t="shared" si="1"/>
        <v>2969</v>
      </c>
    </row>
    <row r="127" spans="5:5" x14ac:dyDescent="0.25">
      <c r="E127" s="4">
        <f t="shared" si="1"/>
        <v>2969</v>
      </c>
    </row>
    <row r="128" spans="5:5" x14ac:dyDescent="0.25">
      <c r="E128" s="4">
        <f t="shared" si="1"/>
        <v>2969</v>
      </c>
    </row>
    <row r="129" spans="5:5" x14ac:dyDescent="0.25">
      <c r="E129" s="4">
        <f t="shared" si="1"/>
        <v>2969</v>
      </c>
    </row>
    <row r="130" spans="5:5" x14ac:dyDescent="0.25">
      <c r="E130" s="4">
        <f t="shared" si="1"/>
        <v>2969</v>
      </c>
    </row>
    <row r="131" spans="5:5" x14ac:dyDescent="0.25">
      <c r="E131" s="4">
        <f t="shared" si="1"/>
        <v>2969</v>
      </c>
    </row>
    <row r="132" spans="5:5" x14ac:dyDescent="0.25">
      <c r="E132" s="4">
        <f t="shared" si="1"/>
        <v>2969</v>
      </c>
    </row>
    <row r="133" spans="5:5" x14ac:dyDescent="0.25">
      <c r="E133" s="4">
        <f t="shared" ref="E133:E196" si="2">E132+C133-D133</f>
        <v>2969</v>
      </c>
    </row>
    <row r="134" spans="5:5" x14ac:dyDescent="0.25">
      <c r="E134" s="4">
        <f t="shared" si="2"/>
        <v>2969</v>
      </c>
    </row>
    <row r="135" spans="5:5" x14ac:dyDescent="0.25">
      <c r="E135" s="4">
        <f t="shared" si="2"/>
        <v>2969</v>
      </c>
    </row>
    <row r="136" spans="5:5" x14ac:dyDescent="0.25">
      <c r="E136" s="4">
        <f t="shared" si="2"/>
        <v>2969</v>
      </c>
    </row>
    <row r="137" spans="5:5" x14ac:dyDescent="0.25">
      <c r="E137" s="4">
        <f t="shared" si="2"/>
        <v>2969</v>
      </c>
    </row>
    <row r="138" spans="5:5" x14ac:dyDescent="0.25">
      <c r="E138" s="4">
        <f t="shared" si="2"/>
        <v>2969</v>
      </c>
    </row>
    <row r="139" spans="5:5" x14ac:dyDescent="0.25">
      <c r="E139" s="4">
        <f t="shared" si="2"/>
        <v>2969</v>
      </c>
    </row>
    <row r="140" spans="5:5" x14ac:dyDescent="0.25">
      <c r="E140" s="4">
        <f t="shared" si="2"/>
        <v>2969</v>
      </c>
    </row>
    <row r="141" spans="5:5" x14ac:dyDescent="0.25">
      <c r="E141" s="4">
        <f t="shared" si="2"/>
        <v>2969</v>
      </c>
    </row>
    <row r="142" spans="5:5" x14ac:dyDescent="0.25">
      <c r="E142" s="4">
        <f t="shared" si="2"/>
        <v>2969</v>
      </c>
    </row>
    <row r="143" spans="5:5" x14ac:dyDescent="0.25">
      <c r="E143" s="4">
        <f t="shared" si="2"/>
        <v>2969</v>
      </c>
    </row>
    <row r="144" spans="5:5" x14ac:dyDescent="0.25">
      <c r="E144" s="4">
        <f t="shared" si="2"/>
        <v>2969</v>
      </c>
    </row>
    <row r="145" spans="5:5" x14ac:dyDescent="0.25">
      <c r="E145" s="4">
        <f t="shared" si="2"/>
        <v>2969</v>
      </c>
    </row>
    <row r="146" spans="5:5" x14ac:dyDescent="0.25">
      <c r="E146" s="4">
        <f t="shared" si="2"/>
        <v>2969</v>
      </c>
    </row>
    <row r="147" spans="5:5" x14ac:dyDescent="0.25">
      <c r="E147" s="4">
        <f t="shared" si="2"/>
        <v>2969</v>
      </c>
    </row>
    <row r="148" spans="5:5" x14ac:dyDescent="0.25">
      <c r="E148" s="4">
        <f t="shared" si="2"/>
        <v>2969</v>
      </c>
    </row>
    <row r="149" spans="5:5" x14ac:dyDescent="0.25">
      <c r="E149" s="4">
        <f t="shared" si="2"/>
        <v>2969</v>
      </c>
    </row>
    <row r="150" spans="5:5" x14ac:dyDescent="0.25">
      <c r="E150" s="4">
        <f t="shared" si="2"/>
        <v>2969</v>
      </c>
    </row>
    <row r="151" spans="5:5" x14ac:dyDescent="0.25">
      <c r="E151" s="4">
        <f t="shared" si="2"/>
        <v>2969</v>
      </c>
    </row>
    <row r="152" spans="5:5" x14ac:dyDescent="0.25">
      <c r="E152" s="4">
        <f t="shared" si="2"/>
        <v>2969</v>
      </c>
    </row>
    <row r="153" spans="5:5" x14ac:dyDescent="0.25">
      <c r="E153" s="4">
        <f t="shared" si="2"/>
        <v>2969</v>
      </c>
    </row>
    <row r="154" spans="5:5" x14ac:dyDescent="0.25">
      <c r="E154" s="4">
        <f t="shared" si="2"/>
        <v>2969</v>
      </c>
    </row>
    <row r="155" spans="5:5" x14ac:dyDescent="0.25">
      <c r="E155" s="4">
        <f t="shared" si="2"/>
        <v>2969</v>
      </c>
    </row>
    <row r="156" spans="5:5" x14ac:dyDescent="0.25">
      <c r="E156" s="4">
        <f t="shared" si="2"/>
        <v>2969</v>
      </c>
    </row>
    <row r="157" spans="5:5" x14ac:dyDescent="0.25">
      <c r="E157" s="4">
        <f t="shared" si="2"/>
        <v>2969</v>
      </c>
    </row>
    <row r="158" spans="5:5" x14ac:dyDescent="0.25">
      <c r="E158" s="4">
        <f t="shared" si="2"/>
        <v>2969</v>
      </c>
    </row>
    <row r="159" spans="5:5" x14ac:dyDescent="0.25">
      <c r="E159" s="4">
        <f t="shared" si="2"/>
        <v>2969</v>
      </c>
    </row>
    <row r="160" spans="5:5" x14ac:dyDescent="0.25">
      <c r="E160" s="4">
        <f t="shared" si="2"/>
        <v>2969</v>
      </c>
    </row>
    <row r="161" spans="5:5" x14ac:dyDescent="0.25">
      <c r="E161" s="4">
        <f t="shared" si="2"/>
        <v>2969</v>
      </c>
    </row>
    <row r="162" spans="5:5" x14ac:dyDescent="0.25">
      <c r="E162" s="4">
        <f t="shared" si="2"/>
        <v>2969</v>
      </c>
    </row>
    <row r="163" spans="5:5" x14ac:dyDescent="0.25">
      <c r="E163" s="4">
        <f t="shared" si="2"/>
        <v>2969</v>
      </c>
    </row>
    <row r="164" spans="5:5" x14ac:dyDescent="0.25">
      <c r="E164" s="4">
        <f t="shared" si="2"/>
        <v>2969</v>
      </c>
    </row>
    <row r="165" spans="5:5" x14ac:dyDescent="0.25">
      <c r="E165" s="4">
        <f t="shared" si="2"/>
        <v>2969</v>
      </c>
    </row>
    <row r="166" spans="5:5" x14ac:dyDescent="0.25">
      <c r="E166" s="4">
        <f t="shared" si="2"/>
        <v>2969</v>
      </c>
    </row>
    <row r="167" spans="5:5" x14ac:dyDescent="0.25">
      <c r="E167" s="4">
        <f t="shared" si="2"/>
        <v>2969</v>
      </c>
    </row>
    <row r="168" spans="5:5" x14ac:dyDescent="0.25">
      <c r="E168" s="4">
        <f t="shared" si="2"/>
        <v>2969</v>
      </c>
    </row>
    <row r="169" spans="5:5" x14ac:dyDescent="0.25">
      <c r="E169" s="4">
        <f t="shared" si="2"/>
        <v>2969</v>
      </c>
    </row>
    <row r="170" spans="5:5" x14ac:dyDescent="0.25">
      <c r="E170" s="4">
        <f t="shared" si="2"/>
        <v>2969</v>
      </c>
    </row>
    <row r="171" spans="5:5" x14ac:dyDescent="0.25">
      <c r="E171" s="4">
        <f t="shared" si="2"/>
        <v>2969</v>
      </c>
    </row>
    <row r="172" spans="5:5" x14ac:dyDescent="0.25">
      <c r="E172" s="4">
        <f t="shared" si="2"/>
        <v>2969</v>
      </c>
    </row>
    <row r="173" spans="5:5" x14ac:dyDescent="0.25">
      <c r="E173" s="4">
        <f t="shared" si="2"/>
        <v>2969</v>
      </c>
    </row>
    <row r="174" spans="5:5" x14ac:dyDescent="0.25">
      <c r="E174" s="4">
        <f t="shared" si="2"/>
        <v>2969</v>
      </c>
    </row>
    <row r="175" spans="5:5" x14ac:dyDescent="0.25">
      <c r="E175" s="4">
        <f t="shared" si="2"/>
        <v>2969</v>
      </c>
    </row>
    <row r="176" spans="5:5" x14ac:dyDescent="0.25">
      <c r="E176" s="4">
        <f t="shared" si="2"/>
        <v>2969</v>
      </c>
    </row>
    <row r="177" spans="5:5" x14ac:dyDescent="0.25">
      <c r="E177" s="4">
        <f t="shared" si="2"/>
        <v>2969</v>
      </c>
    </row>
    <row r="178" spans="5:5" x14ac:dyDescent="0.25">
      <c r="E178" s="4">
        <f t="shared" si="2"/>
        <v>2969</v>
      </c>
    </row>
    <row r="179" spans="5:5" x14ac:dyDescent="0.25">
      <c r="E179" s="4">
        <f t="shared" si="2"/>
        <v>2969</v>
      </c>
    </row>
    <row r="180" spans="5:5" x14ac:dyDescent="0.25">
      <c r="E180" s="4">
        <f t="shared" si="2"/>
        <v>2969</v>
      </c>
    </row>
    <row r="181" spans="5:5" x14ac:dyDescent="0.25">
      <c r="E181" s="4">
        <f t="shared" si="2"/>
        <v>2969</v>
      </c>
    </row>
    <row r="182" spans="5:5" x14ac:dyDescent="0.25">
      <c r="E182" s="4">
        <f t="shared" si="2"/>
        <v>2969</v>
      </c>
    </row>
    <row r="183" spans="5:5" x14ac:dyDescent="0.25">
      <c r="E183" s="4">
        <f t="shared" si="2"/>
        <v>2969</v>
      </c>
    </row>
    <row r="184" spans="5:5" x14ac:dyDescent="0.25">
      <c r="E184" s="4">
        <f t="shared" si="2"/>
        <v>2969</v>
      </c>
    </row>
    <row r="185" spans="5:5" x14ac:dyDescent="0.25">
      <c r="E185" s="4">
        <f t="shared" si="2"/>
        <v>2969</v>
      </c>
    </row>
    <row r="186" spans="5:5" x14ac:dyDescent="0.25">
      <c r="E186" s="4">
        <f t="shared" si="2"/>
        <v>2969</v>
      </c>
    </row>
    <row r="187" spans="5:5" x14ac:dyDescent="0.25">
      <c r="E187" s="4">
        <f t="shared" si="2"/>
        <v>2969</v>
      </c>
    </row>
    <row r="188" spans="5:5" x14ac:dyDescent="0.25">
      <c r="E188" s="4">
        <f t="shared" si="2"/>
        <v>2969</v>
      </c>
    </row>
    <row r="189" spans="5:5" x14ac:dyDescent="0.25">
      <c r="E189" s="4">
        <f t="shared" si="2"/>
        <v>2969</v>
      </c>
    </row>
    <row r="190" spans="5:5" x14ac:dyDescent="0.25">
      <c r="E190" s="4">
        <f t="shared" si="2"/>
        <v>2969</v>
      </c>
    </row>
    <row r="191" spans="5:5" x14ac:dyDescent="0.25">
      <c r="E191" s="4">
        <f t="shared" si="2"/>
        <v>2969</v>
      </c>
    </row>
    <row r="192" spans="5:5" x14ac:dyDescent="0.25">
      <c r="E192" s="4">
        <f t="shared" si="2"/>
        <v>2969</v>
      </c>
    </row>
    <row r="193" spans="5:5" x14ac:dyDescent="0.25">
      <c r="E193" s="4">
        <f t="shared" si="2"/>
        <v>2969</v>
      </c>
    </row>
    <row r="194" spans="5:5" x14ac:dyDescent="0.25">
      <c r="E194" s="4">
        <f t="shared" si="2"/>
        <v>2969</v>
      </c>
    </row>
    <row r="195" spans="5:5" x14ac:dyDescent="0.25">
      <c r="E195" s="4">
        <f t="shared" si="2"/>
        <v>2969</v>
      </c>
    </row>
    <row r="196" spans="5:5" x14ac:dyDescent="0.25">
      <c r="E196" s="4">
        <f t="shared" si="2"/>
        <v>2969</v>
      </c>
    </row>
    <row r="197" spans="5:5" x14ac:dyDescent="0.25">
      <c r="E197" s="4">
        <f t="shared" ref="E197:E260" si="3">E196+C197-D197</f>
        <v>2969</v>
      </c>
    </row>
    <row r="198" spans="5:5" x14ac:dyDescent="0.25">
      <c r="E198" s="4">
        <f t="shared" si="3"/>
        <v>2969</v>
      </c>
    </row>
    <row r="199" spans="5:5" x14ac:dyDescent="0.25">
      <c r="E199" s="4">
        <f t="shared" si="3"/>
        <v>2969</v>
      </c>
    </row>
    <row r="200" spans="5:5" x14ac:dyDescent="0.25">
      <c r="E200" s="4">
        <f t="shared" si="3"/>
        <v>2969</v>
      </c>
    </row>
    <row r="201" spans="5:5" x14ac:dyDescent="0.25">
      <c r="E201" s="4">
        <f t="shared" si="3"/>
        <v>2969</v>
      </c>
    </row>
    <row r="202" spans="5:5" x14ac:dyDescent="0.25">
      <c r="E202" s="4">
        <f t="shared" si="3"/>
        <v>2969</v>
      </c>
    </row>
    <row r="203" spans="5:5" x14ac:dyDescent="0.25">
      <c r="E203" s="4">
        <f t="shared" si="3"/>
        <v>2969</v>
      </c>
    </row>
    <row r="204" spans="5:5" x14ac:dyDescent="0.25">
      <c r="E204" s="4">
        <f t="shared" si="3"/>
        <v>2969</v>
      </c>
    </row>
    <row r="205" spans="5:5" x14ac:dyDescent="0.25">
      <c r="E205" s="4">
        <f t="shared" si="3"/>
        <v>2969</v>
      </c>
    </row>
    <row r="206" spans="5:5" x14ac:dyDescent="0.25">
      <c r="E206" s="4">
        <f t="shared" si="3"/>
        <v>2969</v>
      </c>
    </row>
    <row r="207" spans="5:5" x14ac:dyDescent="0.25">
      <c r="E207" s="4">
        <f t="shared" si="3"/>
        <v>2969</v>
      </c>
    </row>
    <row r="208" spans="5:5" x14ac:dyDescent="0.25">
      <c r="E208" s="4">
        <f t="shared" si="3"/>
        <v>2969</v>
      </c>
    </row>
    <row r="209" spans="5:5" x14ac:dyDescent="0.25">
      <c r="E209" s="4">
        <f t="shared" si="3"/>
        <v>2969</v>
      </c>
    </row>
    <row r="210" spans="5:5" x14ac:dyDescent="0.25">
      <c r="E210" s="4">
        <f t="shared" si="3"/>
        <v>2969</v>
      </c>
    </row>
    <row r="211" spans="5:5" x14ac:dyDescent="0.25">
      <c r="E211" s="4">
        <f t="shared" si="3"/>
        <v>2969</v>
      </c>
    </row>
    <row r="212" spans="5:5" x14ac:dyDescent="0.25">
      <c r="E212" s="4">
        <f t="shared" si="3"/>
        <v>2969</v>
      </c>
    </row>
    <row r="213" spans="5:5" x14ac:dyDescent="0.25">
      <c r="E213" s="4">
        <f t="shared" si="3"/>
        <v>2969</v>
      </c>
    </row>
    <row r="214" spans="5:5" x14ac:dyDescent="0.25">
      <c r="E214" s="4">
        <f t="shared" si="3"/>
        <v>2969</v>
      </c>
    </row>
    <row r="215" spans="5:5" x14ac:dyDescent="0.25">
      <c r="E215" s="4">
        <f t="shared" si="3"/>
        <v>2969</v>
      </c>
    </row>
    <row r="216" spans="5:5" x14ac:dyDescent="0.25">
      <c r="E216" s="4">
        <f t="shared" si="3"/>
        <v>2969</v>
      </c>
    </row>
    <row r="217" spans="5:5" x14ac:dyDescent="0.25">
      <c r="E217" s="4">
        <f t="shared" si="3"/>
        <v>2969</v>
      </c>
    </row>
    <row r="218" spans="5:5" x14ac:dyDescent="0.25">
      <c r="E218" s="4">
        <f t="shared" si="3"/>
        <v>2969</v>
      </c>
    </row>
    <row r="219" spans="5:5" x14ac:dyDescent="0.25">
      <c r="E219" s="4">
        <f t="shared" si="3"/>
        <v>2969</v>
      </c>
    </row>
    <row r="220" spans="5:5" x14ac:dyDescent="0.25">
      <c r="E220" s="4">
        <f t="shared" si="3"/>
        <v>2969</v>
      </c>
    </row>
    <row r="221" spans="5:5" x14ac:dyDescent="0.25">
      <c r="E221" s="4">
        <f t="shared" si="3"/>
        <v>2969</v>
      </c>
    </row>
    <row r="222" spans="5:5" x14ac:dyDescent="0.25">
      <c r="E222" s="4">
        <f t="shared" si="3"/>
        <v>2969</v>
      </c>
    </row>
    <row r="223" spans="5:5" x14ac:dyDescent="0.25">
      <c r="E223" s="4">
        <f t="shared" si="3"/>
        <v>2969</v>
      </c>
    </row>
    <row r="224" spans="5:5" x14ac:dyDescent="0.25">
      <c r="E224" s="4">
        <f t="shared" si="3"/>
        <v>2969</v>
      </c>
    </row>
    <row r="225" spans="5:5" x14ac:dyDescent="0.25">
      <c r="E225" s="4">
        <f t="shared" si="3"/>
        <v>2969</v>
      </c>
    </row>
    <row r="226" spans="5:5" x14ac:dyDescent="0.25">
      <c r="E226" s="4">
        <f t="shared" si="3"/>
        <v>2969</v>
      </c>
    </row>
    <row r="227" spans="5:5" x14ac:dyDescent="0.25">
      <c r="E227" s="4">
        <f t="shared" si="3"/>
        <v>2969</v>
      </c>
    </row>
    <row r="228" spans="5:5" x14ac:dyDescent="0.25">
      <c r="E228" s="4">
        <f t="shared" si="3"/>
        <v>2969</v>
      </c>
    </row>
    <row r="229" spans="5:5" x14ac:dyDescent="0.25">
      <c r="E229" s="4">
        <f t="shared" si="3"/>
        <v>2969</v>
      </c>
    </row>
    <row r="230" spans="5:5" x14ac:dyDescent="0.25">
      <c r="E230" s="4">
        <f t="shared" si="3"/>
        <v>2969</v>
      </c>
    </row>
    <row r="231" spans="5:5" x14ac:dyDescent="0.25">
      <c r="E231" s="4">
        <f t="shared" si="3"/>
        <v>2969</v>
      </c>
    </row>
    <row r="232" spans="5:5" x14ac:dyDescent="0.25">
      <c r="E232" s="4">
        <f t="shared" si="3"/>
        <v>2969</v>
      </c>
    </row>
    <row r="233" spans="5:5" x14ac:dyDescent="0.25">
      <c r="E233" s="4">
        <f t="shared" si="3"/>
        <v>2969</v>
      </c>
    </row>
    <row r="234" spans="5:5" x14ac:dyDescent="0.25">
      <c r="E234" s="4">
        <f t="shared" si="3"/>
        <v>2969</v>
      </c>
    </row>
    <row r="235" spans="5:5" x14ac:dyDescent="0.25">
      <c r="E235" s="4">
        <f t="shared" si="3"/>
        <v>2969</v>
      </c>
    </row>
    <row r="236" spans="5:5" x14ac:dyDescent="0.25">
      <c r="E236" s="4">
        <f t="shared" si="3"/>
        <v>2969</v>
      </c>
    </row>
    <row r="237" spans="5:5" x14ac:dyDescent="0.25">
      <c r="E237" s="4">
        <f t="shared" si="3"/>
        <v>2969</v>
      </c>
    </row>
    <row r="238" spans="5:5" x14ac:dyDescent="0.25">
      <c r="E238" s="4">
        <f t="shared" si="3"/>
        <v>2969</v>
      </c>
    </row>
    <row r="239" spans="5:5" x14ac:dyDescent="0.25">
      <c r="E239" s="4">
        <f t="shared" si="3"/>
        <v>2969</v>
      </c>
    </row>
    <row r="240" spans="5:5" x14ac:dyDescent="0.25">
      <c r="E240" s="4">
        <f t="shared" si="3"/>
        <v>2969</v>
      </c>
    </row>
    <row r="241" spans="5:5" x14ac:dyDescent="0.25">
      <c r="E241" s="4">
        <f t="shared" si="3"/>
        <v>2969</v>
      </c>
    </row>
    <row r="242" spans="5:5" x14ac:dyDescent="0.25">
      <c r="E242" s="4">
        <f t="shared" si="3"/>
        <v>2969</v>
      </c>
    </row>
    <row r="243" spans="5:5" x14ac:dyDescent="0.25">
      <c r="E243" s="4">
        <f t="shared" si="3"/>
        <v>2969</v>
      </c>
    </row>
    <row r="244" spans="5:5" x14ac:dyDescent="0.25">
      <c r="E244" s="4">
        <f t="shared" si="3"/>
        <v>2969</v>
      </c>
    </row>
    <row r="245" spans="5:5" x14ac:dyDescent="0.25">
      <c r="E245" s="4">
        <f t="shared" si="3"/>
        <v>2969</v>
      </c>
    </row>
    <row r="246" spans="5:5" x14ac:dyDescent="0.25">
      <c r="E246" s="4">
        <f t="shared" si="3"/>
        <v>2969</v>
      </c>
    </row>
    <row r="247" spans="5:5" x14ac:dyDescent="0.25">
      <c r="E247" s="4">
        <f t="shared" si="3"/>
        <v>2969</v>
      </c>
    </row>
    <row r="248" spans="5:5" x14ac:dyDescent="0.25">
      <c r="E248" s="4">
        <f t="shared" si="3"/>
        <v>2969</v>
      </c>
    </row>
    <row r="249" spans="5:5" x14ac:dyDescent="0.25">
      <c r="E249" s="4">
        <f t="shared" si="3"/>
        <v>2969</v>
      </c>
    </row>
    <row r="250" spans="5:5" x14ac:dyDescent="0.25">
      <c r="E250" s="4">
        <f t="shared" si="3"/>
        <v>2969</v>
      </c>
    </row>
    <row r="251" spans="5:5" x14ac:dyDescent="0.25">
      <c r="E251" s="4">
        <f t="shared" si="3"/>
        <v>2969</v>
      </c>
    </row>
    <row r="252" spans="5:5" x14ac:dyDescent="0.25">
      <c r="E252" s="4">
        <f t="shared" si="3"/>
        <v>2969</v>
      </c>
    </row>
    <row r="253" spans="5:5" x14ac:dyDescent="0.25">
      <c r="E253" s="4">
        <f t="shared" si="3"/>
        <v>2969</v>
      </c>
    </row>
    <row r="254" spans="5:5" x14ac:dyDescent="0.25">
      <c r="E254" s="4">
        <f t="shared" si="3"/>
        <v>2969</v>
      </c>
    </row>
    <row r="255" spans="5:5" x14ac:dyDescent="0.25">
      <c r="E255" s="4">
        <f t="shared" si="3"/>
        <v>2969</v>
      </c>
    </row>
    <row r="256" spans="5:5" x14ac:dyDescent="0.25">
      <c r="E256" s="4">
        <f t="shared" si="3"/>
        <v>2969</v>
      </c>
    </row>
    <row r="257" spans="5:5" x14ac:dyDescent="0.25">
      <c r="E257" s="4">
        <f t="shared" si="3"/>
        <v>2969</v>
      </c>
    </row>
    <row r="258" spans="5:5" x14ac:dyDescent="0.25">
      <c r="E258" s="4">
        <f t="shared" si="3"/>
        <v>2969</v>
      </c>
    </row>
    <row r="259" spans="5:5" x14ac:dyDescent="0.25">
      <c r="E259" s="4">
        <f t="shared" si="3"/>
        <v>2969</v>
      </c>
    </row>
    <row r="260" spans="5:5" x14ac:dyDescent="0.25">
      <c r="E260" s="4">
        <f t="shared" si="3"/>
        <v>2969</v>
      </c>
    </row>
    <row r="261" spans="5:5" x14ac:dyDescent="0.25">
      <c r="E261" s="4">
        <f t="shared" ref="E261:E324" si="4">E260+C261-D261</f>
        <v>2969</v>
      </c>
    </row>
    <row r="262" spans="5:5" x14ac:dyDescent="0.25">
      <c r="E262" s="4">
        <f t="shared" si="4"/>
        <v>2969</v>
      </c>
    </row>
    <row r="263" spans="5:5" x14ac:dyDescent="0.25">
      <c r="E263" s="4">
        <f t="shared" si="4"/>
        <v>2969</v>
      </c>
    </row>
    <row r="264" spans="5:5" x14ac:dyDescent="0.25">
      <c r="E264" s="4">
        <f t="shared" si="4"/>
        <v>2969</v>
      </c>
    </row>
    <row r="265" spans="5:5" x14ac:dyDescent="0.25">
      <c r="E265" s="4">
        <f t="shared" si="4"/>
        <v>2969</v>
      </c>
    </row>
    <row r="266" spans="5:5" x14ac:dyDescent="0.25">
      <c r="E266" s="4">
        <f t="shared" si="4"/>
        <v>2969</v>
      </c>
    </row>
    <row r="267" spans="5:5" x14ac:dyDescent="0.25">
      <c r="E267" s="4">
        <f t="shared" si="4"/>
        <v>2969</v>
      </c>
    </row>
    <row r="268" spans="5:5" x14ac:dyDescent="0.25">
      <c r="E268" s="4">
        <f t="shared" si="4"/>
        <v>2969</v>
      </c>
    </row>
    <row r="269" spans="5:5" x14ac:dyDescent="0.25">
      <c r="E269" s="4">
        <f t="shared" si="4"/>
        <v>2969</v>
      </c>
    </row>
    <row r="270" spans="5:5" x14ac:dyDescent="0.25">
      <c r="E270" s="4">
        <f t="shared" si="4"/>
        <v>2969</v>
      </c>
    </row>
    <row r="271" spans="5:5" x14ac:dyDescent="0.25">
      <c r="E271" s="4">
        <f t="shared" si="4"/>
        <v>2969</v>
      </c>
    </row>
    <row r="272" spans="5:5" x14ac:dyDescent="0.25">
      <c r="E272" s="4">
        <f t="shared" si="4"/>
        <v>2969</v>
      </c>
    </row>
    <row r="273" spans="5:5" x14ac:dyDescent="0.25">
      <c r="E273" s="4">
        <f t="shared" si="4"/>
        <v>2969</v>
      </c>
    </row>
    <row r="274" spans="5:5" x14ac:dyDescent="0.25">
      <c r="E274" s="4">
        <f t="shared" si="4"/>
        <v>2969</v>
      </c>
    </row>
    <row r="275" spans="5:5" x14ac:dyDescent="0.25">
      <c r="E275" s="4">
        <f t="shared" si="4"/>
        <v>2969</v>
      </c>
    </row>
    <row r="276" spans="5:5" x14ac:dyDescent="0.25">
      <c r="E276" s="4">
        <f t="shared" si="4"/>
        <v>2969</v>
      </c>
    </row>
    <row r="277" spans="5:5" x14ac:dyDescent="0.25">
      <c r="E277" s="4">
        <f t="shared" si="4"/>
        <v>2969</v>
      </c>
    </row>
    <row r="278" spans="5:5" x14ac:dyDescent="0.25">
      <c r="E278" s="4">
        <f t="shared" si="4"/>
        <v>2969</v>
      </c>
    </row>
    <row r="279" spans="5:5" x14ac:dyDescent="0.25">
      <c r="E279" s="4">
        <f t="shared" si="4"/>
        <v>2969</v>
      </c>
    </row>
    <row r="280" spans="5:5" x14ac:dyDescent="0.25">
      <c r="E280" s="4">
        <f t="shared" si="4"/>
        <v>2969</v>
      </c>
    </row>
    <row r="281" spans="5:5" x14ac:dyDescent="0.25">
      <c r="E281" s="4">
        <f t="shared" si="4"/>
        <v>2969</v>
      </c>
    </row>
    <row r="282" spans="5:5" x14ac:dyDescent="0.25">
      <c r="E282" s="4">
        <f t="shared" si="4"/>
        <v>2969</v>
      </c>
    </row>
    <row r="283" spans="5:5" x14ac:dyDescent="0.25">
      <c r="E283" s="4">
        <f t="shared" si="4"/>
        <v>2969</v>
      </c>
    </row>
    <row r="284" spans="5:5" x14ac:dyDescent="0.25">
      <c r="E284" s="4">
        <f t="shared" si="4"/>
        <v>2969</v>
      </c>
    </row>
    <row r="285" spans="5:5" x14ac:dyDescent="0.25">
      <c r="E285" s="4">
        <f t="shared" si="4"/>
        <v>2969</v>
      </c>
    </row>
    <row r="286" spans="5:5" x14ac:dyDescent="0.25">
      <c r="E286" s="4">
        <f t="shared" si="4"/>
        <v>2969</v>
      </c>
    </row>
    <row r="287" spans="5:5" x14ac:dyDescent="0.25">
      <c r="E287" s="4">
        <f t="shared" si="4"/>
        <v>2969</v>
      </c>
    </row>
    <row r="288" spans="5:5" x14ac:dyDescent="0.25">
      <c r="E288" s="4">
        <f t="shared" si="4"/>
        <v>2969</v>
      </c>
    </row>
    <row r="289" spans="5:5" x14ac:dyDescent="0.25">
      <c r="E289" s="4">
        <f t="shared" si="4"/>
        <v>2969</v>
      </c>
    </row>
    <row r="290" spans="5:5" x14ac:dyDescent="0.25">
      <c r="E290" s="4">
        <f t="shared" si="4"/>
        <v>2969</v>
      </c>
    </row>
    <row r="291" spans="5:5" x14ac:dyDescent="0.25">
      <c r="E291" s="4">
        <f t="shared" si="4"/>
        <v>2969</v>
      </c>
    </row>
    <row r="292" spans="5:5" x14ac:dyDescent="0.25">
      <c r="E292" s="4">
        <f t="shared" si="4"/>
        <v>2969</v>
      </c>
    </row>
    <row r="293" spans="5:5" x14ac:dyDescent="0.25">
      <c r="E293" s="4">
        <f t="shared" si="4"/>
        <v>2969</v>
      </c>
    </row>
    <row r="294" spans="5:5" x14ac:dyDescent="0.25">
      <c r="E294" s="4">
        <f t="shared" si="4"/>
        <v>2969</v>
      </c>
    </row>
    <row r="295" spans="5:5" x14ac:dyDescent="0.25">
      <c r="E295" s="4">
        <f t="shared" si="4"/>
        <v>2969</v>
      </c>
    </row>
    <row r="296" spans="5:5" x14ac:dyDescent="0.25">
      <c r="E296" s="4">
        <f t="shared" si="4"/>
        <v>2969</v>
      </c>
    </row>
    <row r="297" spans="5:5" x14ac:dyDescent="0.25">
      <c r="E297" s="4">
        <f t="shared" si="4"/>
        <v>2969</v>
      </c>
    </row>
    <row r="298" spans="5:5" x14ac:dyDescent="0.25">
      <c r="E298" s="4">
        <f t="shared" si="4"/>
        <v>2969</v>
      </c>
    </row>
    <row r="299" spans="5:5" x14ac:dyDescent="0.25">
      <c r="E299" s="4">
        <f t="shared" si="4"/>
        <v>2969</v>
      </c>
    </row>
    <row r="300" spans="5:5" x14ac:dyDescent="0.25">
      <c r="E300" s="4">
        <f t="shared" si="4"/>
        <v>2969</v>
      </c>
    </row>
    <row r="301" spans="5:5" x14ac:dyDescent="0.25">
      <c r="E301" s="4">
        <f t="shared" si="4"/>
        <v>2969</v>
      </c>
    </row>
    <row r="302" spans="5:5" x14ac:dyDescent="0.25">
      <c r="E302" s="4">
        <f t="shared" si="4"/>
        <v>2969</v>
      </c>
    </row>
    <row r="303" spans="5:5" x14ac:dyDescent="0.25">
      <c r="E303" s="4">
        <f t="shared" si="4"/>
        <v>2969</v>
      </c>
    </row>
    <row r="304" spans="5:5" x14ac:dyDescent="0.25">
      <c r="E304" s="4">
        <f t="shared" si="4"/>
        <v>2969</v>
      </c>
    </row>
    <row r="305" spans="5:5" x14ac:dyDescent="0.25">
      <c r="E305" s="4">
        <f t="shared" si="4"/>
        <v>2969</v>
      </c>
    </row>
    <row r="306" spans="5:5" x14ac:dyDescent="0.25">
      <c r="E306" s="4">
        <f t="shared" si="4"/>
        <v>2969</v>
      </c>
    </row>
    <row r="307" spans="5:5" x14ac:dyDescent="0.25">
      <c r="E307" s="4">
        <f t="shared" si="4"/>
        <v>2969</v>
      </c>
    </row>
    <row r="308" spans="5:5" x14ac:dyDescent="0.25">
      <c r="E308" s="4">
        <f t="shared" si="4"/>
        <v>2969</v>
      </c>
    </row>
    <row r="309" spans="5:5" x14ac:dyDescent="0.25">
      <c r="E309" s="4">
        <f t="shared" si="4"/>
        <v>2969</v>
      </c>
    </row>
    <row r="310" spans="5:5" x14ac:dyDescent="0.25">
      <c r="E310" s="4">
        <f t="shared" si="4"/>
        <v>2969</v>
      </c>
    </row>
    <row r="311" spans="5:5" x14ac:dyDescent="0.25">
      <c r="E311" s="4">
        <f t="shared" si="4"/>
        <v>2969</v>
      </c>
    </row>
    <row r="312" spans="5:5" x14ac:dyDescent="0.25">
      <c r="E312" s="4">
        <f t="shared" si="4"/>
        <v>2969</v>
      </c>
    </row>
    <row r="313" spans="5:5" x14ac:dyDescent="0.25">
      <c r="E313" s="4">
        <f t="shared" si="4"/>
        <v>2969</v>
      </c>
    </row>
    <row r="314" spans="5:5" x14ac:dyDescent="0.25">
      <c r="E314" s="4">
        <f t="shared" si="4"/>
        <v>2969</v>
      </c>
    </row>
    <row r="315" spans="5:5" x14ac:dyDescent="0.25">
      <c r="E315" s="4">
        <f t="shared" si="4"/>
        <v>2969</v>
      </c>
    </row>
    <row r="316" spans="5:5" x14ac:dyDescent="0.25">
      <c r="E316" s="4">
        <f t="shared" si="4"/>
        <v>2969</v>
      </c>
    </row>
    <row r="317" spans="5:5" x14ac:dyDescent="0.25">
      <c r="E317" s="4">
        <f t="shared" si="4"/>
        <v>2969</v>
      </c>
    </row>
    <row r="318" spans="5:5" x14ac:dyDescent="0.25">
      <c r="E318" s="4">
        <f t="shared" si="4"/>
        <v>2969</v>
      </c>
    </row>
    <row r="319" spans="5:5" x14ac:dyDescent="0.25">
      <c r="E319" s="4">
        <f t="shared" si="4"/>
        <v>2969</v>
      </c>
    </row>
    <row r="320" spans="5:5" x14ac:dyDescent="0.25">
      <c r="E320" s="4">
        <f t="shared" si="4"/>
        <v>2969</v>
      </c>
    </row>
    <row r="321" spans="5:5" x14ac:dyDescent="0.25">
      <c r="E321" s="4">
        <f t="shared" si="4"/>
        <v>2969</v>
      </c>
    </row>
    <row r="322" spans="5:5" x14ac:dyDescent="0.25">
      <c r="E322" s="4">
        <f t="shared" si="4"/>
        <v>2969</v>
      </c>
    </row>
    <row r="323" spans="5:5" x14ac:dyDescent="0.25">
      <c r="E323" s="4">
        <f t="shared" si="4"/>
        <v>2969</v>
      </c>
    </row>
    <row r="324" spans="5:5" x14ac:dyDescent="0.25">
      <c r="E324" s="4">
        <f t="shared" si="4"/>
        <v>2969</v>
      </c>
    </row>
    <row r="325" spans="5:5" x14ac:dyDescent="0.25">
      <c r="E325" s="4">
        <f t="shared" ref="E325:E388" si="5">E324+C325-D325</f>
        <v>2969</v>
      </c>
    </row>
    <row r="326" spans="5:5" x14ac:dyDescent="0.25">
      <c r="E326" s="4">
        <f t="shared" si="5"/>
        <v>2969</v>
      </c>
    </row>
    <row r="327" spans="5:5" x14ac:dyDescent="0.25">
      <c r="E327" s="4">
        <f t="shared" si="5"/>
        <v>2969</v>
      </c>
    </row>
    <row r="328" spans="5:5" x14ac:dyDescent="0.25">
      <c r="E328" s="4">
        <f t="shared" si="5"/>
        <v>2969</v>
      </c>
    </row>
    <row r="329" spans="5:5" x14ac:dyDescent="0.25">
      <c r="E329" s="4">
        <f t="shared" si="5"/>
        <v>2969</v>
      </c>
    </row>
    <row r="330" spans="5:5" x14ac:dyDescent="0.25">
      <c r="E330" s="4">
        <f t="shared" si="5"/>
        <v>2969</v>
      </c>
    </row>
    <row r="331" spans="5:5" x14ac:dyDescent="0.25">
      <c r="E331" s="4">
        <f t="shared" si="5"/>
        <v>2969</v>
      </c>
    </row>
    <row r="332" spans="5:5" x14ac:dyDescent="0.25">
      <c r="E332" s="4">
        <f t="shared" si="5"/>
        <v>2969</v>
      </c>
    </row>
    <row r="333" spans="5:5" x14ac:dyDescent="0.25">
      <c r="E333" s="4">
        <f t="shared" si="5"/>
        <v>2969</v>
      </c>
    </row>
    <row r="334" spans="5:5" x14ac:dyDescent="0.25">
      <c r="E334" s="4">
        <f t="shared" si="5"/>
        <v>2969</v>
      </c>
    </row>
    <row r="335" spans="5:5" x14ac:dyDescent="0.25">
      <c r="E335" s="4">
        <f t="shared" si="5"/>
        <v>2969</v>
      </c>
    </row>
    <row r="336" spans="5:5" x14ac:dyDescent="0.25">
      <c r="E336" s="4">
        <f t="shared" si="5"/>
        <v>2969</v>
      </c>
    </row>
    <row r="337" spans="5:5" x14ac:dyDescent="0.25">
      <c r="E337" s="4">
        <f t="shared" si="5"/>
        <v>2969</v>
      </c>
    </row>
    <row r="338" spans="5:5" x14ac:dyDescent="0.25">
      <c r="E338" s="4">
        <f t="shared" si="5"/>
        <v>2969</v>
      </c>
    </row>
    <row r="339" spans="5:5" x14ac:dyDescent="0.25">
      <c r="E339" s="4">
        <f t="shared" si="5"/>
        <v>2969</v>
      </c>
    </row>
    <row r="340" spans="5:5" x14ac:dyDescent="0.25">
      <c r="E340" s="4">
        <f t="shared" si="5"/>
        <v>2969</v>
      </c>
    </row>
    <row r="341" spans="5:5" x14ac:dyDescent="0.25">
      <c r="E341" s="4">
        <f t="shared" si="5"/>
        <v>2969</v>
      </c>
    </row>
    <row r="342" spans="5:5" x14ac:dyDescent="0.25">
      <c r="E342" s="4">
        <f t="shared" si="5"/>
        <v>2969</v>
      </c>
    </row>
    <row r="343" spans="5:5" x14ac:dyDescent="0.25">
      <c r="E343" s="4">
        <f t="shared" si="5"/>
        <v>2969</v>
      </c>
    </row>
    <row r="344" spans="5:5" x14ac:dyDescent="0.25">
      <c r="E344" s="4">
        <f t="shared" si="5"/>
        <v>2969</v>
      </c>
    </row>
    <row r="345" spans="5:5" x14ac:dyDescent="0.25">
      <c r="E345" s="4">
        <f t="shared" si="5"/>
        <v>2969</v>
      </c>
    </row>
    <row r="346" spans="5:5" x14ac:dyDescent="0.25">
      <c r="E346" s="4">
        <f t="shared" si="5"/>
        <v>2969</v>
      </c>
    </row>
    <row r="347" spans="5:5" x14ac:dyDescent="0.25">
      <c r="E347" s="4">
        <f t="shared" si="5"/>
        <v>2969</v>
      </c>
    </row>
    <row r="348" spans="5:5" x14ac:dyDescent="0.25">
      <c r="E348" s="4">
        <f t="shared" si="5"/>
        <v>2969</v>
      </c>
    </row>
    <row r="349" spans="5:5" x14ac:dyDescent="0.25">
      <c r="E349" s="4">
        <f t="shared" si="5"/>
        <v>2969</v>
      </c>
    </row>
    <row r="350" spans="5:5" x14ac:dyDescent="0.25">
      <c r="E350" s="4">
        <f t="shared" si="5"/>
        <v>2969</v>
      </c>
    </row>
    <row r="351" spans="5:5" x14ac:dyDescent="0.25">
      <c r="E351" s="4">
        <f t="shared" si="5"/>
        <v>2969</v>
      </c>
    </row>
    <row r="352" spans="5:5" x14ac:dyDescent="0.25">
      <c r="E352" s="4">
        <f t="shared" si="5"/>
        <v>2969</v>
      </c>
    </row>
    <row r="353" spans="5:5" x14ac:dyDescent="0.25">
      <c r="E353" s="4">
        <f t="shared" si="5"/>
        <v>2969</v>
      </c>
    </row>
    <row r="354" spans="5:5" x14ac:dyDescent="0.25">
      <c r="E354" s="4">
        <f t="shared" si="5"/>
        <v>2969</v>
      </c>
    </row>
    <row r="355" spans="5:5" x14ac:dyDescent="0.25">
      <c r="E355" s="4">
        <f t="shared" si="5"/>
        <v>2969</v>
      </c>
    </row>
    <row r="356" spans="5:5" x14ac:dyDescent="0.25">
      <c r="E356" s="4">
        <f t="shared" si="5"/>
        <v>2969</v>
      </c>
    </row>
    <row r="357" spans="5:5" x14ac:dyDescent="0.25">
      <c r="E357" s="4">
        <f t="shared" si="5"/>
        <v>2969</v>
      </c>
    </row>
    <row r="358" spans="5:5" x14ac:dyDescent="0.25">
      <c r="E358" s="4">
        <f t="shared" si="5"/>
        <v>2969</v>
      </c>
    </row>
    <row r="359" spans="5:5" x14ac:dyDescent="0.25">
      <c r="E359" s="4">
        <f t="shared" si="5"/>
        <v>2969</v>
      </c>
    </row>
    <row r="360" spans="5:5" x14ac:dyDescent="0.25">
      <c r="E360" s="4">
        <f t="shared" si="5"/>
        <v>2969</v>
      </c>
    </row>
    <row r="361" spans="5:5" x14ac:dyDescent="0.25">
      <c r="E361" s="4">
        <f t="shared" si="5"/>
        <v>2969</v>
      </c>
    </row>
    <row r="362" spans="5:5" x14ac:dyDescent="0.25">
      <c r="E362" s="4">
        <f t="shared" si="5"/>
        <v>2969</v>
      </c>
    </row>
    <row r="363" spans="5:5" x14ac:dyDescent="0.25">
      <c r="E363" s="4">
        <f t="shared" si="5"/>
        <v>2969</v>
      </c>
    </row>
    <row r="364" spans="5:5" x14ac:dyDescent="0.25">
      <c r="E364" s="4">
        <f t="shared" si="5"/>
        <v>2969</v>
      </c>
    </row>
    <row r="365" spans="5:5" x14ac:dyDescent="0.25">
      <c r="E365" s="4">
        <f t="shared" si="5"/>
        <v>2969</v>
      </c>
    </row>
    <row r="366" spans="5:5" x14ac:dyDescent="0.25">
      <c r="E366" s="4">
        <f t="shared" si="5"/>
        <v>2969</v>
      </c>
    </row>
    <row r="367" spans="5:5" x14ac:dyDescent="0.25">
      <c r="E367" s="4">
        <f t="shared" si="5"/>
        <v>2969</v>
      </c>
    </row>
    <row r="368" spans="5:5" x14ac:dyDescent="0.25">
      <c r="E368" s="4">
        <f t="shared" si="5"/>
        <v>2969</v>
      </c>
    </row>
    <row r="369" spans="5:5" x14ac:dyDescent="0.25">
      <c r="E369" s="4">
        <f t="shared" si="5"/>
        <v>2969</v>
      </c>
    </row>
    <row r="370" spans="5:5" x14ac:dyDescent="0.25">
      <c r="E370" s="4">
        <f t="shared" si="5"/>
        <v>2969</v>
      </c>
    </row>
    <row r="371" spans="5:5" x14ac:dyDescent="0.25">
      <c r="E371" s="4">
        <f t="shared" si="5"/>
        <v>2969</v>
      </c>
    </row>
    <row r="372" spans="5:5" x14ac:dyDescent="0.25">
      <c r="E372" s="4">
        <f t="shared" si="5"/>
        <v>2969</v>
      </c>
    </row>
    <row r="373" spans="5:5" x14ac:dyDescent="0.25">
      <c r="E373" s="4">
        <f t="shared" si="5"/>
        <v>2969</v>
      </c>
    </row>
    <row r="374" spans="5:5" x14ac:dyDescent="0.25">
      <c r="E374" s="4">
        <f t="shared" si="5"/>
        <v>2969</v>
      </c>
    </row>
    <row r="375" spans="5:5" x14ac:dyDescent="0.25">
      <c r="E375" s="4">
        <f t="shared" si="5"/>
        <v>2969</v>
      </c>
    </row>
    <row r="376" spans="5:5" x14ac:dyDescent="0.25">
      <c r="E376" s="4">
        <f t="shared" si="5"/>
        <v>2969</v>
      </c>
    </row>
    <row r="377" spans="5:5" x14ac:dyDescent="0.25">
      <c r="E377" s="4">
        <f t="shared" si="5"/>
        <v>2969</v>
      </c>
    </row>
    <row r="378" spans="5:5" x14ac:dyDescent="0.25">
      <c r="E378" s="4">
        <f t="shared" si="5"/>
        <v>2969</v>
      </c>
    </row>
    <row r="379" spans="5:5" x14ac:dyDescent="0.25">
      <c r="E379" s="4">
        <f t="shared" si="5"/>
        <v>2969</v>
      </c>
    </row>
    <row r="380" spans="5:5" x14ac:dyDescent="0.25">
      <c r="E380" s="4">
        <f t="shared" si="5"/>
        <v>2969</v>
      </c>
    </row>
    <row r="381" spans="5:5" x14ac:dyDescent="0.25">
      <c r="E381" s="4">
        <f t="shared" si="5"/>
        <v>2969</v>
      </c>
    </row>
    <row r="382" spans="5:5" x14ac:dyDescent="0.25">
      <c r="E382" s="4">
        <f t="shared" si="5"/>
        <v>2969</v>
      </c>
    </row>
    <row r="383" spans="5:5" x14ac:dyDescent="0.25">
      <c r="E383" s="4">
        <f t="shared" si="5"/>
        <v>2969</v>
      </c>
    </row>
    <row r="384" spans="5:5" x14ac:dyDescent="0.25">
      <c r="E384" s="4">
        <f t="shared" si="5"/>
        <v>2969</v>
      </c>
    </row>
    <row r="385" spans="5:5" x14ac:dyDescent="0.25">
      <c r="E385" s="4">
        <f t="shared" si="5"/>
        <v>2969</v>
      </c>
    </row>
    <row r="386" spans="5:5" x14ac:dyDescent="0.25">
      <c r="E386" s="4">
        <f t="shared" si="5"/>
        <v>2969</v>
      </c>
    </row>
    <row r="387" spans="5:5" x14ac:dyDescent="0.25">
      <c r="E387" s="4">
        <f t="shared" si="5"/>
        <v>2969</v>
      </c>
    </row>
    <row r="388" spans="5:5" x14ac:dyDescent="0.25">
      <c r="E388" s="4">
        <f t="shared" si="5"/>
        <v>2969</v>
      </c>
    </row>
    <row r="389" spans="5:5" x14ac:dyDescent="0.25">
      <c r="E389" s="4">
        <f t="shared" ref="E389:E452" si="6">E388+C389-D389</f>
        <v>2969</v>
      </c>
    </row>
    <row r="390" spans="5:5" x14ac:dyDescent="0.25">
      <c r="E390" s="4">
        <f t="shared" si="6"/>
        <v>2969</v>
      </c>
    </row>
    <row r="391" spans="5:5" x14ac:dyDescent="0.25">
      <c r="E391" s="4">
        <f t="shared" si="6"/>
        <v>2969</v>
      </c>
    </row>
    <row r="392" spans="5:5" x14ac:dyDescent="0.25">
      <c r="E392" s="4">
        <f t="shared" si="6"/>
        <v>2969</v>
      </c>
    </row>
    <row r="393" spans="5:5" x14ac:dyDescent="0.25">
      <c r="E393" s="4">
        <f t="shared" si="6"/>
        <v>2969</v>
      </c>
    </row>
    <row r="394" spans="5:5" x14ac:dyDescent="0.25">
      <c r="E394" s="4">
        <f t="shared" si="6"/>
        <v>2969</v>
      </c>
    </row>
    <row r="395" spans="5:5" x14ac:dyDescent="0.25">
      <c r="E395" s="4">
        <f t="shared" si="6"/>
        <v>2969</v>
      </c>
    </row>
    <row r="396" spans="5:5" x14ac:dyDescent="0.25">
      <c r="E396" s="4">
        <f t="shared" si="6"/>
        <v>2969</v>
      </c>
    </row>
    <row r="397" spans="5:5" x14ac:dyDescent="0.25">
      <c r="E397" s="4">
        <f t="shared" si="6"/>
        <v>2969</v>
      </c>
    </row>
    <row r="398" spans="5:5" x14ac:dyDescent="0.25">
      <c r="E398" s="4">
        <f t="shared" si="6"/>
        <v>2969</v>
      </c>
    </row>
    <row r="399" spans="5:5" x14ac:dyDescent="0.25">
      <c r="E399" s="4">
        <f t="shared" si="6"/>
        <v>2969</v>
      </c>
    </row>
    <row r="400" spans="5:5" x14ac:dyDescent="0.25">
      <c r="E400" s="4">
        <f t="shared" si="6"/>
        <v>2969</v>
      </c>
    </row>
    <row r="401" spans="5:5" x14ac:dyDescent="0.25">
      <c r="E401" s="4">
        <f t="shared" si="6"/>
        <v>2969</v>
      </c>
    </row>
    <row r="402" spans="5:5" x14ac:dyDescent="0.25">
      <c r="E402" s="4">
        <f t="shared" si="6"/>
        <v>2969</v>
      </c>
    </row>
    <row r="403" spans="5:5" x14ac:dyDescent="0.25">
      <c r="E403" s="4">
        <f t="shared" si="6"/>
        <v>2969</v>
      </c>
    </row>
    <row r="404" spans="5:5" x14ac:dyDescent="0.25">
      <c r="E404" s="4">
        <f t="shared" si="6"/>
        <v>2969</v>
      </c>
    </row>
    <row r="405" spans="5:5" x14ac:dyDescent="0.25">
      <c r="E405" s="4">
        <f t="shared" si="6"/>
        <v>2969</v>
      </c>
    </row>
    <row r="406" spans="5:5" x14ac:dyDescent="0.25">
      <c r="E406" s="4">
        <f t="shared" si="6"/>
        <v>2969</v>
      </c>
    </row>
    <row r="407" spans="5:5" x14ac:dyDescent="0.25">
      <c r="E407" s="4">
        <f t="shared" si="6"/>
        <v>2969</v>
      </c>
    </row>
    <row r="408" spans="5:5" x14ac:dyDescent="0.25">
      <c r="E408" s="4">
        <f t="shared" si="6"/>
        <v>2969</v>
      </c>
    </row>
    <row r="409" spans="5:5" x14ac:dyDescent="0.25">
      <c r="E409" s="4">
        <f t="shared" si="6"/>
        <v>2969</v>
      </c>
    </row>
    <row r="410" spans="5:5" x14ac:dyDescent="0.25">
      <c r="E410" s="4">
        <f t="shared" si="6"/>
        <v>2969</v>
      </c>
    </row>
    <row r="411" spans="5:5" x14ac:dyDescent="0.25">
      <c r="E411" s="4">
        <f t="shared" si="6"/>
        <v>2969</v>
      </c>
    </row>
    <row r="412" spans="5:5" x14ac:dyDescent="0.25">
      <c r="E412" s="4">
        <f t="shared" si="6"/>
        <v>2969</v>
      </c>
    </row>
    <row r="413" spans="5:5" x14ac:dyDescent="0.25">
      <c r="E413" s="4">
        <f t="shared" si="6"/>
        <v>2969</v>
      </c>
    </row>
    <row r="414" spans="5:5" x14ac:dyDescent="0.25">
      <c r="E414" s="4">
        <f t="shared" si="6"/>
        <v>2969</v>
      </c>
    </row>
    <row r="415" spans="5:5" x14ac:dyDescent="0.25">
      <c r="E415" s="4">
        <f t="shared" si="6"/>
        <v>2969</v>
      </c>
    </row>
    <row r="416" spans="5:5" x14ac:dyDescent="0.25">
      <c r="E416" s="4">
        <f t="shared" si="6"/>
        <v>2969</v>
      </c>
    </row>
    <row r="417" spans="5:5" x14ac:dyDescent="0.25">
      <c r="E417" s="4">
        <f t="shared" si="6"/>
        <v>2969</v>
      </c>
    </row>
    <row r="418" spans="5:5" x14ac:dyDescent="0.25">
      <c r="E418" s="4">
        <f t="shared" si="6"/>
        <v>2969</v>
      </c>
    </row>
    <row r="419" spans="5:5" x14ac:dyDescent="0.25">
      <c r="E419" s="4">
        <f t="shared" si="6"/>
        <v>2969</v>
      </c>
    </row>
    <row r="420" spans="5:5" x14ac:dyDescent="0.25">
      <c r="E420" s="4">
        <f t="shared" si="6"/>
        <v>2969</v>
      </c>
    </row>
    <row r="421" spans="5:5" x14ac:dyDescent="0.25">
      <c r="E421" s="4">
        <f t="shared" si="6"/>
        <v>2969</v>
      </c>
    </row>
    <row r="422" spans="5:5" x14ac:dyDescent="0.25">
      <c r="E422" s="4">
        <f t="shared" si="6"/>
        <v>2969</v>
      </c>
    </row>
    <row r="423" spans="5:5" x14ac:dyDescent="0.25">
      <c r="E423" s="4">
        <f t="shared" si="6"/>
        <v>2969</v>
      </c>
    </row>
    <row r="424" spans="5:5" x14ac:dyDescent="0.25">
      <c r="E424" s="4">
        <f t="shared" si="6"/>
        <v>2969</v>
      </c>
    </row>
    <row r="425" spans="5:5" x14ac:dyDescent="0.25">
      <c r="E425" s="4">
        <f t="shared" si="6"/>
        <v>2969</v>
      </c>
    </row>
    <row r="426" spans="5:5" x14ac:dyDescent="0.25">
      <c r="E426" s="4">
        <f t="shared" si="6"/>
        <v>2969</v>
      </c>
    </row>
    <row r="427" spans="5:5" x14ac:dyDescent="0.25">
      <c r="E427" s="4">
        <f t="shared" si="6"/>
        <v>2969</v>
      </c>
    </row>
    <row r="428" spans="5:5" x14ac:dyDescent="0.25">
      <c r="E428" s="4">
        <f t="shared" si="6"/>
        <v>2969</v>
      </c>
    </row>
    <row r="429" spans="5:5" x14ac:dyDescent="0.25">
      <c r="E429" s="4">
        <f t="shared" si="6"/>
        <v>2969</v>
      </c>
    </row>
    <row r="430" spans="5:5" x14ac:dyDescent="0.25">
      <c r="E430" s="4">
        <f t="shared" si="6"/>
        <v>2969</v>
      </c>
    </row>
    <row r="431" spans="5:5" x14ac:dyDescent="0.25">
      <c r="E431" s="4">
        <f t="shared" si="6"/>
        <v>2969</v>
      </c>
    </row>
    <row r="432" spans="5:5" x14ac:dyDescent="0.25">
      <c r="E432" s="4">
        <f t="shared" si="6"/>
        <v>2969</v>
      </c>
    </row>
    <row r="433" spans="5:5" x14ac:dyDescent="0.25">
      <c r="E433" s="4">
        <f t="shared" si="6"/>
        <v>2969</v>
      </c>
    </row>
    <row r="434" spans="5:5" x14ac:dyDescent="0.25">
      <c r="E434" s="4">
        <f t="shared" si="6"/>
        <v>2969</v>
      </c>
    </row>
    <row r="435" spans="5:5" x14ac:dyDescent="0.25">
      <c r="E435" s="4">
        <f t="shared" si="6"/>
        <v>2969</v>
      </c>
    </row>
    <row r="436" spans="5:5" x14ac:dyDescent="0.25">
      <c r="E436" s="4">
        <f t="shared" si="6"/>
        <v>2969</v>
      </c>
    </row>
    <row r="437" spans="5:5" x14ac:dyDescent="0.25">
      <c r="E437" s="4">
        <f t="shared" si="6"/>
        <v>2969</v>
      </c>
    </row>
    <row r="438" spans="5:5" x14ac:dyDescent="0.25">
      <c r="E438" s="4">
        <f t="shared" si="6"/>
        <v>2969</v>
      </c>
    </row>
    <row r="439" spans="5:5" x14ac:dyDescent="0.25">
      <c r="E439" s="4">
        <f t="shared" si="6"/>
        <v>2969</v>
      </c>
    </row>
    <row r="440" spans="5:5" x14ac:dyDescent="0.25">
      <c r="E440" s="4">
        <f t="shared" si="6"/>
        <v>2969</v>
      </c>
    </row>
    <row r="441" spans="5:5" x14ac:dyDescent="0.25">
      <c r="E441" s="4">
        <f t="shared" si="6"/>
        <v>2969</v>
      </c>
    </row>
    <row r="442" spans="5:5" x14ac:dyDescent="0.25">
      <c r="E442" s="4">
        <f t="shared" si="6"/>
        <v>2969</v>
      </c>
    </row>
    <row r="443" spans="5:5" x14ac:dyDescent="0.25">
      <c r="E443" s="4">
        <f t="shared" si="6"/>
        <v>2969</v>
      </c>
    </row>
    <row r="444" spans="5:5" x14ac:dyDescent="0.25">
      <c r="E444" s="4">
        <f t="shared" si="6"/>
        <v>2969</v>
      </c>
    </row>
    <row r="445" spans="5:5" x14ac:dyDescent="0.25">
      <c r="E445" s="4">
        <f t="shared" si="6"/>
        <v>2969</v>
      </c>
    </row>
    <row r="446" spans="5:5" x14ac:dyDescent="0.25">
      <c r="E446" s="4">
        <f t="shared" si="6"/>
        <v>2969</v>
      </c>
    </row>
    <row r="447" spans="5:5" x14ac:dyDescent="0.25">
      <c r="E447" s="4">
        <f t="shared" si="6"/>
        <v>2969</v>
      </c>
    </row>
    <row r="448" spans="5:5" x14ac:dyDescent="0.25">
      <c r="E448" s="4">
        <f t="shared" si="6"/>
        <v>2969</v>
      </c>
    </row>
    <row r="449" spans="5:5" x14ac:dyDescent="0.25">
      <c r="E449" s="4">
        <f t="shared" si="6"/>
        <v>2969</v>
      </c>
    </row>
    <row r="450" spans="5:5" x14ac:dyDescent="0.25">
      <c r="E450" s="4">
        <f t="shared" si="6"/>
        <v>2969</v>
      </c>
    </row>
    <row r="451" spans="5:5" x14ac:dyDescent="0.25">
      <c r="E451" s="4">
        <f t="shared" si="6"/>
        <v>2969</v>
      </c>
    </row>
    <row r="452" spans="5:5" x14ac:dyDescent="0.25">
      <c r="E452" s="4">
        <f t="shared" si="6"/>
        <v>2969</v>
      </c>
    </row>
    <row r="453" spans="5:5" x14ac:dyDescent="0.25">
      <c r="E453" s="4">
        <f t="shared" ref="E453:E500" si="7">E452+C453-D453</f>
        <v>2969</v>
      </c>
    </row>
    <row r="454" spans="5:5" x14ac:dyDescent="0.25">
      <c r="E454" s="4">
        <f t="shared" si="7"/>
        <v>2969</v>
      </c>
    </row>
    <row r="455" spans="5:5" x14ac:dyDescent="0.25">
      <c r="E455" s="4">
        <f t="shared" si="7"/>
        <v>2969</v>
      </c>
    </row>
    <row r="456" spans="5:5" x14ac:dyDescent="0.25">
      <c r="E456" s="4">
        <f t="shared" si="7"/>
        <v>2969</v>
      </c>
    </row>
    <row r="457" spans="5:5" x14ac:dyDescent="0.25">
      <c r="E457" s="4">
        <f t="shared" si="7"/>
        <v>2969</v>
      </c>
    </row>
    <row r="458" spans="5:5" x14ac:dyDescent="0.25">
      <c r="E458" s="4">
        <f t="shared" si="7"/>
        <v>2969</v>
      </c>
    </row>
    <row r="459" spans="5:5" x14ac:dyDescent="0.25">
      <c r="E459" s="4">
        <f t="shared" si="7"/>
        <v>2969</v>
      </c>
    </row>
    <row r="460" spans="5:5" x14ac:dyDescent="0.25">
      <c r="E460" s="4">
        <f t="shared" si="7"/>
        <v>2969</v>
      </c>
    </row>
    <row r="461" spans="5:5" x14ac:dyDescent="0.25">
      <c r="E461" s="4">
        <f t="shared" si="7"/>
        <v>2969</v>
      </c>
    </row>
    <row r="462" spans="5:5" x14ac:dyDescent="0.25">
      <c r="E462" s="4">
        <f t="shared" si="7"/>
        <v>2969</v>
      </c>
    </row>
    <row r="463" spans="5:5" x14ac:dyDescent="0.25">
      <c r="E463" s="4">
        <f t="shared" si="7"/>
        <v>2969</v>
      </c>
    </row>
    <row r="464" spans="5:5" x14ac:dyDescent="0.25">
      <c r="E464" s="4">
        <f t="shared" si="7"/>
        <v>2969</v>
      </c>
    </row>
    <row r="465" spans="5:5" x14ac:dyDescent="0.25">
      <c r="E465" s="4">
        <f t="shared" si="7"/>
        <v>2969</v>
      </c>
    </row>
    <row r="466" spans="5:5" x14ac:dyDescent="0.25">
      <c r="E466" s="4">
        <f t="shared" si="7"/>
        <v>2969</v>
      </c>
    </row>
    <row r="467" spans="5:5" x14ac:dyDescent="0.25">
      <c r="E467" s="4">
        <f t="shared" si="7"/>
        <v>2969</v>
      </c>
    </row>
    <row r="468" spans="5:5" x14ac:dyDescent="0.25">
      <c r="E468" s="4">
        <f t="shared" si="7"/>
        <v>2969</v>
      </c>
    </row>
    <row r="469" spans="5:5" x14ac:dyDescent="0.25">
      <c r="E469" s="4">
        <f t="shared" si="7"/>
        <v>2969</v>
      </c>
    </row>
    <row r="470" spans="5:5" x14ac:dyDescent="0.25">
      <c r="E470" s="4">
        <f t="shared" si="7"/>
        <v>2969</v>
      </c>
    </row>
    <row r="471" spans="5:5" x14ac:dyDescent="0.25">
      <c r="E471" s="4">
        <f t="shared" si="7"/>
        <v>2969</v>
      </c>
    </row>
    <row r="472" spans="5:5" x14ac:dyDescent="0.25">
      <c r="E472" s="4">
        <f t="shared" si="7"/>
        <v>2969</v>
      </c>
    </row>
    <row r="473" spans="5:5" x14ac:dyDescent="0.25">
      <c r="E473" s="4">
        <f t="shared" si="7"/>
        <v>2969</v>
      </c>
    </row>
    <row r="474" spans="5:5" x14ac:dyDescent="0.25">
      <c r="E474" s="4">
        <f t="shared" si="7"/>
        <v>2969</v>
      </c>
    </row>
    <row r="475" spans="5:5" x14ac:dyDescent="0.25">
      <c r="E475" s="4">
        <f t="shared" si="7"/>
        <v>2969</v>
      </c>
    </row>
    <row r="476" spans="5:5" x14ac:dyDescent="0.25">
      <c r="E476" s="4">
        <f t="shared" si="7"/>
        <v>2969</v>
      </c>
    </row>
    <row r="477" spans="5:5" x14ac:dyDescent="0.25">
      <c r="E477" s="4">
        <f t="shared" si="7"/>
        <v>2969</v>
      </c>
    </row>
    <row r="478" spans="5:5" x14ac:dyDescent="0.25">
      <c r="E478" s="4">
        <f t="shared" si="7"/>
        <v>2969</v>
      </c>
    </row>
    <row r="479" spans="5:5" x14ac:dyDescent="0.25">
      <c r="E479" s="4">
        <f t="shared" si="7"/>
        <v>2969</v>
      </c>
    </row>
    <row r="480" spans="5:5" x14ac:dyDescent="0.25">
      <c r="E480" s="4">
        <f t="shared" si="7"/>
        <v>2969</v>
      </c>
    </row>
    <row r="481" spans="5:5" x14ac:dyDescent="0.25">
      <c r="E481" s="4">
        <f t="shared" si="7"/>
        <v>2969</v>
      </c>
    </row>
    <row r="482" spans="5:5" x14ac:dyDescent="0.25">
      <c r="E482" s="4">
        <f t="shared" si="7"/>
        <v>2969</v>
      </c>
    </row>
    <row r="483" spans="5:5" x14ac:dyDescent="0.25">
      <c r="E483" s="4">
        <f t="shared" si="7"/>
        <v>2969</v>
      </c>
    </row>
    <row r="484" spans="5:5" x14ac:dyDescent="0.25">
      <c r="E484" s="4">
        <f t="shared" si="7"/>
        <v>2969</v>
      </c>
    </row>
    <row r="485" spans="5:5" x14ac:dyDescent="0.25">
      <c r="E485" s="4">
        <f t="shared" si="7"/>
        <v>2969</v>
      </c>
    </row>
    <row r="486" spans="5:5" x14ac:dyDescent="0.25">
      <c r="E486" s="4">
        <f t="shared" si="7"/>
        <v>2969</v>
      </c>
    </row>
    <row r="487" spans="5:5" x14ac:dyDescent="0.25">
      <c r="E487" s="4">
        <f t="shared" si="7"/>
        <v>2969</v>
      </c>
    </row>
    <row r="488" spans="5:5" x14ac:dyDescent="0.25">
      <c r="E488" s="4">
        <f t="shared" si="7"/>
        <v>2969</v>
      </c>
    </row>
    <row r="489" spans="5:5" x14ac:dyDescent="0.25">
      <c r="E489" s="4">
        <f t="shared" si="7"/>
        <v>2969</v>
      </c>
    </row>
    <row r="490" spans="5:5" x14ac:dyDescent="0.25">
      <c r="E490" s="4">
        <f t="shared" si="7"/>
        <v>2969</v>
      </c>
    </row>
    <row r="491" spans="5:5" x14ac:dyDescent="0.25">
      <c r="E491" s="4">
        <f t="shared" si="7"/>
        <v>2969</v>
      </c>
    </row>
    <row r="492" spans="5:5" x14ac:dyDescent="0.25">
      <c r="E492" s="4">
        <f t="shared" si="7"/>
        <v>2969</v>
      </c>
    </row>
    <row r="493" spans="5:5" x14ac:dyDescent="0.25">
      <c r="E493" s="4">
        <f t="shared" si="7"/>
        <v>2969</v>
      </c>
    </row>
    <row r="494" spans="5:5" x14ac:dyDescent="0.25">
      <c r="E494" s="4">
        <f t="shared" si="7"/>
        <v>2969</v>
      </c>
    </row>
    <row r="495" spans="5:5" x14ac:dyDescent="0.25">
      <c r="E495" s="4">
        <f t="shared" si="7"/>
        <v>2969</v>
      </c>
    </row>
    <row r="496" spans="5:5" x14ac:dyDescent="0.25">
      <c r="E496" s="4">
        <f t="shared" si="7"/>
        <v>2969</v>
      </c>
    </row>
    <row r="497" spans="5:5" x14ac:dyDescent="0.25">
      <c r="E497" s="4">
        <f t="shared" si="7"/>
        <v>2969</v>
      </c>
    </row>
    <row r="498" spans="5:5" x14ac:dyDescent="0.25">
      <c r="E498" s="4">
        <f t="shared" si="7"/>
        <v>2969</v>
      </c>
    </row>
    <row r="499" spans="5:5" x14ac:dyDescent="0.25">
      <c r="E499" s="4">
        <f t="shared" si="7"/>
        <v>2969</v>
      </c>
    </row>
    <row r="500" spans="5:5" x14ac:dyDescent="0.25">
      <c r="E500" s="4">
        <f t="shared" si="7"/>
        <v>2969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&amp;CS.E.U.O.&amp;RTejidos Lucania</oddHeader>
    <oddFooter>&amp;CS.E.U.O.&amp;RTejidos Lucania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00"/>
  <sheetViews>
    <sheetView view="pageBreakPreview" zoomScaleNormal="100" zoomScaleSheetLayoutView="100" workbookViewId="0">
      <selection activeCell="B34" sqref="B34"/>
    </sheetView>
  </sheetViews>
  <sheetFormatPr baseColWidth="10" defaultRowHeight="15" x14ac:dyDescent="0.25"/>
  <cols>
    <col min="1" max="1" width="10.7109375" style="2" bestFit="1" customWidth="1"/>
    <col min="2" max="2" width="23.85546875" style="2" customWidth="1"/>
    <col min="3" max="3" width="12" style="4" bestFit="1" customWidth="1"/>
    <col min="4" max="4" width="12.7109375" style="4" customWidth="1"/>
    <col min="5" max="5" width="12" style="2" bestFit="1" customWidth="1"/>
    <col min="6" max="6" width="13" bestFit="1" customWidth="1"/>
    <col min="7" max="7" width="12" bestFit="1" customWidth="1"/>
    <col min="8" max="8" width="17.42578125" bestFit="1" customWidth="1"/>
    <col min="9" max="9" width="16.5703125" bestFit="1" customWidth="1"/>
    <col min="17" max="17" width="12" style="3" bestFit="1" customWidth="1"/>
    <col min="18" max="19" width="12" style="2" bestFit="1" customWidth="1"/>
    <col min="20" max="20" width="14.140625" style="2" bestFit="1" customWidth="1"/>
    <col min="21" max="21" width="12" style="1" bestFit="1" customWidth="1"/>
    <col min="22" max="22" width="12" style="2" bestFit="1" customWidth="1"/>
  </cols>
  <sheetData>
    <row r="1" spans="1:24" ht="18.75" x14ac:dyDescent="0.3">
      <c r="A1" s="273" t="s">
        <v>1120</v>
      </c>
      <c r="B1" s="273"/>
      <c r="C1" s="273"/>
      <c r="D1" s="273"/>
      <c r="E1" s="273"/>
      <c r="H1" s="10" t="s">
        <v>4</v>
      </c>
      <c r="I1" s="12">
        <f>E500</f>
        <v>95000</v>
      </c>
      <c r="K1" t="s">
        <v>1122</v>
      </c>
    </row>
    <row r="2" spans="1:24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MAX(A3:A500)</f>
        <v>44487</v>
      </c>
      <c r="K2" t="s">
        <v>1123</v>
      </c>
      <c r="Q2" s="3" t="s">
        <v>731</v>
      </c>
      <c r="R2" s="2" t="s">
        <v>1160</v>
      </c>
      <c r="S2" s="2" t="s">
        <v>693</v>
      </c>
      <c r="T2" s="2" t="s">
        <v>1161</v>
      </c>
      <c r="U2" s="81" t="s">
        <v>112</v>
      </c>
      <c r="V2" s="2" t="s">
        <v>4</v>
      </c>
      <c r="X2" t="s">
        <v>1207</v>
      </c>
    </row>
    <row r="3" spans="1:24" hidden="1" x14ac:dyDescent="0.25">
      <c r="A3" s="5">
        <v>44088</v>
      </c>
      <c r="B3" s="35" t="s">
        <v>1121</v>
      </c>
      <c r="C3" s="4">
        <v>59160</v>
      </c>
      <c r="D3" s="4">
        <v>0</v>
      </c>
      <c r="E3" s="4">
        <f>C3-D3</f>
        <v>59160</v>
      </c>
      <c r="K3" t="s">
        <v>1124</v>
      </c>
      <c r="L3" t="s">
        <v>1125</v>
      </c>
      <c r="N3" t="s">
        <v>1126</v>
      </c>
      <c r="Q3" s="3">
        <v>0</v>
      </c>
      <c r="R3" s="36">
        <f>C3-Q3</f>
        <v>59160</v>
      </c>
      <c r="S3" s="36">
        <f>R3*0.2</f>
        <v>11832</v>
      </c>
      <c r="T3" s="36">
        <f>R3-S3</f>
        <v>47328</v>
      </c>
      <c r="U3" s="57">
        <v>0</v>
      </c>
      <c r="V3" s="36">
        <f>T3-U3+Q3</f>
        <v>47328</v>
      </c>
    </row>
    <row r="4" spans="1:24" hidden="1" x14ac:dyDescent="0.25">
      <c r="A4" s="5">
        <v>44111</v>
      </c>
      <c r="B4" s="2" t="s">
        <v>1206</v>
      </c>
      <c r="C4" s="4">
        <v>0</v>
      </c>
      <c r="D4" s="4">
        <v>59160</v>
      </c>
      <c r="E4" s="36">
        <f>E3+C4-D4</f>
        <v>0</v>
      </c>
      <c r="Q4" s="3">
        <v>0</v>
      </c>
      <c r="R4" s="36">
        <f t="shared" ref="R4:R67" si="0">C4-Q4</f>
        <v>0</v>
      </c>
      <c r="S4" s="36">
        <f t="shared" ref="S4:S67" si="1">R4*0.2</f>
        <v>0</v>
      </c>
      <c r="T4" s="36">
        <f t="shared" ref="T4:T67" si="2">R4-S4</f>
        <v>0</v>
      </c>
      <c r="U4" s="57">
        <v>47328</v>
      </c>
      <c r="V4" s="36">
        <f>V3+T4-U4+Q4</f>
        <v>0</v>
      </c>
    </row>
    <row r="5" spans="1:24" hidden="1" x14ac:dyDescent="0.25">
      <c r="A5" s="5">
        <v>44148</v>
      </c>
      <c r="B5" s="2" t="s">
        <v>1320</v>
      </c>
      <c r="C5" s="4">
        <v>62480</v>
      </c>
      <c r="D5" s="4">
        <v>0</v>
      </c>
      <c r="E5" s="36">
        <f t="shared" ref="E5:E68" si="3">E4+C5-D5</f>
        <v>62480</v>
      </c>
      <c r="Q5" s="3">
        <v>3528</v>
      </c>
      <c r="R5" s="36">
        <f t="shared" si="0"/>
        <v>58952</v>
      </c>
      <c r="S5" s="36">
        <f t="shared" si="1"/>
        <v>11790.400000000001</v>
      </c>
      <c r="T5" s="36">
        <f t="shared" si="2"/>
        <v>47161.599999999999</v>
      </c>
      <c r="U5" s="57">
        <f t="shared" ref="U5:U67" si="4">D5</f>
        <v>0</v>
      </c>
      <c r="V5" s="36">
        <f t="shared" ref="V5:V68" si="5">V4+T5-U5+Q5</f>
        <v>50689.599999999999</v>
      </c>
    </row>
    <row r="6" spans="1:24" hidden="1" x14ac:dyDescent="0.25">
      <c r="A6" s="5">
        <v>44166</v>
      </c>
      <c r="B6" s="2" t="s">
        <v>1327</v>
      </c>
      <c r="C6" s="4">
        <v>24096</v>
      </c>
      <c r="D6" s="4">
        <v>0</v>
      </c>
      <c r="E6" s="36">
        <f t="shared" si="3"/>
        <v>86576</v>
      </c>
      <c r="F6" s="14"/>
      <c r="Q6" s="3">
        <v>3528</v>
      </c>
      <c r="R6" s="36">
        <f t="shared" si="0"/>
        <v>20568</v>
      </c>
      <c r="S6" s="36">
        <f t="shared" si="1"/>
        <v>4113.6000000000004</v>
      </c>
      <c r="T6" s="36">
        <f t="shared" si="2"/>
        <v>16454.400000000001</v>
      </c>
      <c r="U6" s="57">
        <f t="shared" si="4"/>
        <v>0</v>
      </c>
      <c r="V6" s="36">
        <f t="shared" si="5"/>
        <v>70672</v>
      </c>
    </row>
    <row r="7" spans="1:24" hidden="1" x14ac:dyDescent="0.25">
      <c r="A7" s="5">
        <v>44188</v>
      </c>
      <c r="B7" s="2" t="s">
        <v>1340</v>
      </c>
      <c r="C7" s="4">
        <v>0</v>
      </c>
      <c r="D7" s="4">
        <v>86576</v>
      </c>
      <c r="E7" s="36">
        <f t="shared" si="3"/>
        <v>0</v>
      </c>
      <c r="F7" s="14"/>
      <c r="G7" s="14"/>
      <c r="R7" s="36">
        <f t="shared" si="0"/>
        <v>0</v>
      </c>
      <c r="S7" s="36">
        <f t="shared" si="1"/>
        <v>0</v>
      </c>
      <c r="T7" s="36">
        <f t="shared" si="2"/>
        <v>0</v>
      </c>
      <c r="U7" s="57">
        <v>70672</v>
      </c>
      <c r="V7" s="36">
        <f t="shared" si="5"/>
        <v>0</v>
      </c>
    </row>
    <row r="8" spans="1:24" x14ac:dyDescent="0.25">
      <c r="A8" s="5">
        <v>44487</v>
      </c>
      <c r="B8" s="2" t="s">
        <v>2424</v>
      </c>
      <c r="C8" s="4">
        <v>95000</v>
      </c>
      <c r="D8" s="4">
        <v>0</v>
      </c>
      <c r="E8" s="36">
        <f t="shared" si="3"/>
        <v>95000</v>
      </c>
      <c r="R8" s="36">
        <f t="shared" si="0"/>
        <v>95000</v>
      </c>
      <c r="S8" s="36">
        <f t="shared" si="1"/>
        <v>19000</v>
      </c>
      <c r="T8" s="36">
        <f t="shared" si="2"/>
        <v>76000</v>
      </c>
      <c r="U8" s="57">
        <f t="shared" si="4"/>
        <v>0</v>
      </c>
      <c r="V8" s="36">
        <f t="shared" si="5"/>
        <v>76000</v>
      </c>
    </row>
    <row r="9" spans="1:24" x14ac:dyDescent="0.25">
      <c r="E9" s="36">
        <f t="shared" si="3"/>
        <v>95000</v>
      </c>
      <c r="R9" s="36">
        <f t="shared" si="0"/>
        <v>0</v>
      </c>
      <c r="S9" s="36">
        <f t="shared" si="1"/>
        <v>0</v>
      </c>
      <c r="T9" s="36">
        <f t="shared" si="2"/>
        <v>0</v>
      </c>
      <c r="U9" s="57">
        <f t="shared" si="4"/>
        <v>0</v>
      </c>
      <c r="V9" s="36">
        <f t="shared" si="5"/>
        <v>76000</v>
      </c>
    </row>
    <row r="10" spans="1:24" x14ac:dyDescent="0.25">
      <c r="E10" s="36">
        <f t="shared" si="3"/>
        <v>95000</v>
      </c>
      <c r="R10" s="36">
        <f t="shared" si="0"/>
        <v>0</v>
      </c>
      <c r="S10" s="36">
        <f t="shared" si="1"/>
        <v>0</v>
      </c>
      <c r="T10" s="36">
        <f t="shared" si="2"/>
        <v>0</v>
      </c>
      <c r="U10" s="57">
        <f t="shared" si="4"/>
        <v>0</v>
      </c>
      <c r="V10" s="36">
        <f t="shared" si="5"/>
        <v>76000</v>
      </c>
    </row>
    <row r="11" spans="1:24" x14ac:dyDescent="0.25">
      <c r="E11" s="36">
        <f t="shared" si="3"/>
        <v>95000</v>
      </c>
      <c r="R11" s="36">
        <f t="shared" si="0"/>
        <v>0</v>
      </c>
      <c r="S11" s="36">
        <f t="shared" si="1"/>
        <v>0</v>
      </c>
      <c r="T11" s="36">
        <f t="shared" si="2"/>
        <v>0</v>
      </c>
      <c r="U11" s="57">
        <f t="shared" si="4"/>
        <v>0</v>
      </c>
      <c r="V11" s="36">
        <f t="shared" si="5"/>
        <v>76000</v>
      </c>
    </row>
    <row r="12" spans="1:24" x14ac:dyDescent="0.25">
      <c r="E12" s="36">
        <f t="shared" si="3"/>
        <v>95000</v>
      </c>
      <c r="R12" s="36">
        <f t="shared" si="0"/>
        <v>0</v>
      </c>
      <c r="S12" s="36">
        <f t="shared" si="1"/>
        <v>0</v>
      </c>
      <c r="T12" s="36">
        <f t="shared" si="2"/>
        <v>0</v>
      </c>
      <c r="U12" s="57">
        <f t="shared" si="4"/>
        <v>0</v>
      </c>
      <c r="V12" s="36">
        <f t="shared" si="5"/>
        <v>76000</v>
      </c>
    </row>
    <row r="13" spans="1:24" x14ac:dyDescent="0.25">
      <c r="E13" s="36">
        <f t="shared" si="3"/>
        <v>95000</v>
      </c>
      <c r="R13" s="36">
        <f t="shared" si="0"/>
        <v>0</v>
      </c>
      <c r="S13" s="36">
        <f t="shared" si="1"/>
        <v>0</v>
      </c>
      <c r="T13" s="36">
        <f t="shared" si="2"/>
        <v>0</v>
      </c>
      <c r="U13" s="57">
        <f t="shared" si="4"/>
        <v>0</v>
      </c>
      <c r="V13" s="36">
        <f t="shared" si="5"/>
        <v>76000</v>
      </c>
    </row>
    <row r="14" spans="1:24" x14ac:dyDescent="0.25">
      <c r="E14" s="36">
        <f t="shared" si="3"/>
        <v>95000</v>
      </c>
      <c r="R14" s="36">
        <f t="shared" si="0"/>
        <v>0</v>
      </c>
      <c r="S14" s="36">
        <f t="shared" si="1"/>
        <v>0</v>
      </c>
      <c r="T14" s="36">
        <f t="shared" si="2"/>
        <v>0</v>
      </c>
      <c r="U14" s="57">
        <f t="shared" si="4"/>
        <v>0</v>
      </c>
      <c r="V14" s="36">
        <f t="shared" si="5"/>
        <v>76000</v>
      </c>
    </row>
    <row r="15" spans="1:24" x14ac:dyDescent="0.25">
      <c r="E15" s="36">
        <f t="shared" si="3"/>
        <v>95000</v>
      </c>
      <c r="R15" s="36">
        <f t="shared" si="0"/>
        <v>0</v>
      </c>
      <c r="S15" s="36">
        <f t="shared" si="1"/>
        <v>0</v>
      </c>
      <c r="T15" s="36">
        <f t="shared" si="2"/>
        <v>0</v>
      </c>
      <c r="U15" s="57">
        <f t="shared" si="4"/>
        <v>0</v>
      </c>
      <c r="V15" s="36">
        <f t="shared" si="5"/>
        <v>76000</v>
      </c>
    </row>
    <row r="16" spans="1:24" x14ac:dyDescent="0.25">
      <c r="E16" s="36">
        <f t="shared" si="3"/>
        <v>95000</v>
      </c>
      <c r="R16" s="36">
        <f t="shared" si="0"/>
        <v>0</v>
      </c>
      <c r="S16" s="36">
        <f t="shared" si="1"/>
        <v>0</v>
      </c>
      <c r="T16" s="36">
        <f t="shared" si="2"/>
        <v>0</v>
      </c>
      <c r="U16" s="57">
        <f t="shared" si="4"/>
        <v>0</v>
      </c>
      <c r="V16" s="36">
        <f t="shared" si="5"/>
        <v>76000</v>
      </c>
    </row>
    <row r="17" spans="5:22" x14ac:dyDescent="0.25">
      <c r="E17" s="36">
        <f t="shared" si="3"/>
        <v>95000</v>
      </c>
      <c r="R17" s="36">
        <f t="shared" si="0"/>
        <v>0</v>
      </c>
      <c r="S17" s="36">
        <f t="shared" si="1"/>
        <v>0</v>
      </c>
      <c r="T17" s="36">
        <f t="shared" si="2"/>
        <v>0</v>
      </c>
      <c r="U17" s="57">
        <f t="shared" si="4"/>
        <v>0</v>
      </c>
      <c r="V17" s="36">
        <f t="shared" si="5"/>
        <v>76000</v>
      </c>
    </row>
    <row r="18" spans="5:22" x14ac:dyDescent="0.25">
      <c r="E18" s="36">
        <f t="shared" si="3"/>
        <v>95000</v>
      </c>
      <c r="R18" s="36">
        <f t="shared" si="0"/>
        <v>0</v>
      </c>
      <c r="S18" s="36">
        <f t="shared" si="1"/>
        <v>0</v>
      </c>
      <c r="T18" s="36">
        <f t="shared" si="2"/>
        <v>0</v>
      </c>
      <c r="U18" s="57">
        <f t="shared" si="4"/>
        <v>0</v>
      </c>
      <c r="V18" s="36">
        <f t="shared" si="5"/>
        <v>76000</v>
      </c>
    </row>
    <row r="19" spans="5:22" x14ac:dyDescent="0.25">
      <c r="E19" s="36">
        <f t="shared" si="3"/>
        <v>95000</v>
      </c>
      <c r="R19" s="36">
        <f t="shared" si="0"/>
        <v>0</v>
      </c>
      <c r="S19" s="36">
        <f t="shared" si="1"/>
        <v>0</v>
      </c>
      <c r="T19" s="36">
        <f t="shared" si="2"/>
        <v>0</v>
      </c>
      <c r="U19" s="57">
        <f t="shared" si="4"/>
        <v>0</v>
      </c>
      <c r="V19" s="36">
        <f t="shared" si="5"/>
        <v>76000</v>
      </c>
    </row>
    <row r="20" spans="5:22" x14ac:dyDescent="0.25">
      <c r="E20" s="36">
        <f t="shared" si="3"/>
        <v>95000</v>
      </c>
      <c r="R20" s="36">
        <f t="shared" si="0"/>
        <v>0</v>
      </c>
      <c r="S20" s="36">
        <f t="shared" si="1"/>
        <v>0</v>
      </c>
      <c r="T20" s="36">
        <f t="shared" si="2"/>
        <v>0</v>
      </c>
      <c r="U20" s="57">
        <f t="shared" si="4"/>
        <v>0</v>
      </c>
      <c r="V20" s="36">
        <f t="shared" si="5"/>
        <v>76000</v>
      </c>
    </row>
    <row r="21" spans="5:22" x14ac:dyDescent="0.25">
      <c r="E21" s="36">
        <f t="shared" si="3"/>
        <v>95000</v>
      </c>
      <c r="R21" s="36">
        <f t="shared" si="0"/>
        <v>0</v>
      </c>
      <c r="S21" s="36">
        <f t="shared" si="1"/>
        <v>0</v>
      </c>
      <c r="T21" s="36">
        <f t="shared" si="2"/>
        <v>0</v>
      </c>
      <c r="U21" s="57">
        <f t="shared" si="4"/>
        <v>0</v>
      </c>
      <c r="V21" s="36">
        <f t="shared" si="5"/>
        <v>76000</v>
      </c>
    </row>
    <row r="22" spans="5:22" x14ac:dyDescent="0.25">
      <c r="E22" s="36">
        <f t="shared" si="3"/>
        <v>95000</v>
      </c>
      <c r="R22" s="36">
        <f t="shared" si="0"/>
        <v>0</v>
      </c>
      <c r="S22" s="36">
        <f t="shared" si="1"/>
        <v>0</v>
      </c>
      <c r="T22" s="36">
        <f t="shared" si="2"/>
        <v>0</v>
      </c>
      <c r="U22" s="57">
        <f t="shared" si="4"/>
        <v>0</v>
      </c>
      <c r="V22" s="36">
        <f t="shared" si="5"/>
        <v>76000</v>
      </c>
    </row>
    <row r="23" spans="5:22" x14ac:dyDescent="0.25">
      <c r="E23" s="36">
        <f t="shared" si="3"/>
        <v>95000</v>
      </c>
      <c r="R23" s="36">
        <f t="shared" si="0"/>
        <v>0</v>
      </c>
      <c r="S23" s="36">
        <f t="shared" si="1"/>
        <v>0</v>
      </c>
      <c r="T23" s="36">
        <f t="shared" si="2"/>
        <v>0</v>
      </c>
      <c r="U23" s="57">
        <f t="shared" si="4"/>
        <v>0</v>
      </c>
      <c r="V23" s="36">
        <f t="shared" si="5"/>
        <v>76000</v>
      </c>
    </row>
    <row r="24" spans="5:22" x14ac:dyDescent="0.25">
      <c r="E24" s="36">
        <f t="shared" si="3"/>
        <v>95000</v>
      </c>
      <c r="R24" s="36">
        <f t="shared" si="0"/>
        <v>0</v>
      </c>
      <c r="S24" s="36">
        <f t="shared" si="1"/>
        <v>0</v>
      </c>
      <c r="T24" s="36">
        <f t="shared" si="2"/>
        <v>0</v>
      </c>
      <c r="U24" s="57">
        <f t="shared" si="4"/>
        <v>0</v>
      </c>
      <c r="V24" s="36">
        <f t="shared" si="5"/>
        <v>76000</v>
      </c>
    </row>
    <row r="25" spans="5:22" x14ac:dyDescent="0.25">
      <c r="E25" s="36">
        <f t="shared" si="3"/>
        <v>95000</v>
      </c>
      <c r="R25" s="36">
        <f t="shared" si="0"/>
        <v>0</v>
      </c>
      <c r="S25" s="36">
        <f t="shared" si="1"/>
        <v>0</v>
      </c>
      <c r="T25" s="36">
        <f t="shared" si="2"/>
        <v>0</v>
      </c>
      <c r="U25" s="57">
        <f t="shared" si="4"/>
        <v>0</v>
      </c>
      <c r="V25" s="36">
        <f t="shared" si="5"/>
        <v>76000</v>
      </c>
    </row>
    <row r="26" spans="5:22" x14ac:dyDescent="0.25">
      <c r="E26" s="36">
        <f t="shared" si="3"/>
        <v>95000</v>
      </c>
      <c r="R26" s="36">
        <f t="shared" si="0"/>
        <v>0</v>
      </c>
      <c r="S26" s="36">
        <f t="shared" si="1"/>
        <v>0</v>
      </c>
      <c r="T26" s="36">
        <f t="shared" si="2"/>
        <v>0</v>
      </c>
      <c r="U26" s="57">
        <f t="shared" si="4"/>
        <v>0</v>
      </c>
      <c r="V26" s="36">
        <f t="shared" si="5"/>
        <v>76000</v>
      </c>
    </row>
    <row r="27" spans="5:22" x14ac:dyDescent="0.25">
      <c r="E27" s="36">
        <f t="shared" si="3"/>
        <v>95000</v>
      </c>
      <c r="R27" s="36">
        <f t="shared" si="0"/>
        <v>0</v>
      </c>
      <c r="S27" s="36">
        <f t="shared" si="1"/>
        <v>0</v>
      </c>
      <c r="T27" s="36">
        <f t="shared" si="2"/>
        <v>0</v>
      </c>
      <c r="U27" s="57">
        <f t="shared" si="4"/>
        <v>0</v>
      </c>
      <c r="V27" s="36">
        <f t="shared" si="5"/>
        <v>76000</v>
      </c>
    </row>
    <row r="28" spans="5:22" x14ac:dyDescent="0.25">
      <c r="E28" s="36">
        <f t="shared" si="3"/>
        <v>95000</v>
      </c>
      <c r="R28" s="36">
        <f t="shared" si="0"/>
        <v>0</v>
      </c>
      <c r="S28" s="36">
        <f t="shared" si="1"/>
        <v>0</v>
      </c>
      <c r="T28" s="36">
        <f t="shared" si="2"/>
        <v>0</v>
      </c>
      <c r="U28" s="57">
        <f t="shared" si="4"/>
        <v>0</v>
      </c>
      <c r="V28" s="36">
        <f t="shared" si="5"/>
        <v>76000</v>
      </c>
    </row>
    <row r="29" spans="5:22" x14ac:dyDescent="0.25">
      <c r="E29" s="36">
        <f t="shared" si="3"/>
        <v>95000</v>
      </c>
      <c r="R29" s="36">
        <f t="shared" si="0"/>
        <v>0</v>
      </c>
      <c r="S29" s="36">
        <f t="shared" si="1"/>
        <v>0</v>
      </c>
      <c r="T29" s="36">
        <f t="shared" si="2"/>
        <v>0</v>
      </c>
      <c r="U29" s="57">
        <f t="shared" si="4"/>
        <v>0</v>
      </c>
      <c r="V29" s="36">
        <f t="shared" si="5"/>
        <v>76000</v>
      </c>
    </row>
    <row r="30" spans="5:22" x14ac:dyDescent="0.25">
      <c r="E30" s="36">
        <f t="shared" si="3"/>
        <v>95000</v>
      </c>
      <c r="R30" s="36">
        <f t="shared" si="0"/>
        <v>0</v>
      </c>
      <c r="S30" s="36">
        <f t="shared" si="1"/>
        <v>0</v>
      </c>
      <c r="T30" s="36">
        <f t="shared" si="2"/>
        <v>0</v>
      </c>
      <c r="U30" s="57">
        <f t="shared" si="4"/>
        <v>0</v>
      </c>
      <c r="V30" s="36">
        <f t="shared" si="5"/>
        <v>76000</v>
      </c>
    </row>
    <row r="31" spans="5:22" x14ac:dyDescent="0.25">
      <c r="E31" s="36">
        <f t="shared" si="3"/>
        <v>95000</v>
      </c>
      <c r="R31" s="36">
        <f t="shared" si="0"/>
        <v>0</v>
      </c>
      <c r="S31" s="36">
        <f t="shared" si="1"/>
        <v>0</v>
      </c>
      <c r="T31" s="36">
        <f t="shared" si="2"/>
        <v>0</v>
      </c>
      <c r="U31" s="57">
        <f t="shared" si="4"/>
        <v>0</v>
      </c>
      <c r="V31" s="36">
        <f t="shared" si="5"/>
        <v>76000</v>
      </c>
    </row>
    <row r="32" spans="5:22" x14ac:dyDescent="0.25">
      <c r="E32" s="36">
        <f t="shared" si="3"/>
        <v>95000</v>
      </c>
      <c r="R32" s="36">
        <f t="shared" si="0"/>
        <v>0</v>
      </c>
      <c r="S32" s="36">
        <f t="shared" si="1"/>
        <v>0</v>
      </c>
      <c r="T32" s="36">
        <f t="shared" si="2"/>
        <v>0</v>
      </c>
      <c r="U32" s="57">
        <f t="shared" si="4"/>
        <v>0</v>
      </c>
      <c r="V32" s="36">
        <f t="shared" si="5"/>
        <v>76000</v>
      </c>
    </row>
    <row r="33" spans="5:22" x14ac:dyDescent="0.25">
      <c r="E33" s="36">
        <f t="shared" si="3"/>
        <v>95000</v>
      </c>
      <c r="R33" s="36">
        <f t="shared" si="0"/>
        <v>0</v>
      </c>
      <c r="S33" s="36">
        <f t="shared" si="1"/>
        <v>0</v>
      </c>
      <c r="T33" s="36">
        <f t="shared" si="2"/>
        <v>0</v>
      </c>
      <c r="U33" s="57">
        <f t="shared" si="4"/>
        <v>0</v>
      </c>
      <c r="V33" s="36">
        <f t="shared" si="5"/>
        <v>76000</v>
      </c>
    </row>
    <row r="34" spans="5:22" x14ac:dyDescent="0.25">
      <c r="E34" s="36">
        <f t="shared" si="3"/>
        <v>95000</v>
      </c>
      <c r="R34" s="36">
        <f t="shared" si="0"/>
        <v>0</v>
      </c>
      <c r="S34" s="36">
        <f t="shared" si="1"/>
        <v>0</v>
      </c>
      <c r="T34" s="36">
        <f t="shared" si="2"/>
        <v>0</v>
      </c>
      <c r="U34" s="57">
        <f t="shared" si="4"/>
        <v>0</v>
      </c>
      <c r="V34" s="36">
        <f t="shared" si="5"/>
        <v>76000</v>
      </c>
    </row>
    <row r="35" spans="5:22" x14ac:dyDescent="0.25">
      <c r="E35" s="36">
        <f t="shared" si="3"/>
        <v>95000</v>
      </c>
      <c r="R35" s="36">
        <f t="shared" si="0"/>
        <v>0</v>
      </c>
      <c r="S35" s="36">
        <f t="shared" si="1"/>
        <v>0</v>
      </c>
      <c r="T35" s="36">
        <f t="shared" si="2"/>
        <v>0</v>
      </c>
      <c r="U35" s="57">
        <f t="shared" si="4"/>
        <v>0</v>
      </c>
      <c r="V35" s="36">
        <f t="shared" si="5"/>
        <v>76000</v>
      </c>
    </row>
    <row r="36" spans="5:22" x14ac:dyDescent="0.25">
      <c r="E36" s="36">
        <f t="shared" si="3"/>
        <v>95000</v>
      </c>
      <c r="R36" s="36">
        <f t="shared" si="0"/>
        <v>0</v>
      </c>
      <c r="S36" s="36">
        <f t="shared" si="1"/>
        <v>0</v>
      </c>
      <c r="T36" s="36">
        <f t="shared" si="2"/>
        <v>0</v>
      </c>
      <c r="U36" s="57">
        <f t="shared" si="4"/>
        <v>0</v>
      </c>
      <c r="V36" s="36">
        <f t="shared" si="5"/>
        <v>76000</v>
      </c>
    </row>
    <row r="37" spans="5:22" x14ac:dyDescent="0.25">
      <c r="E37" s="36">
        <f t="shared" si="3"/>
        <v>95000</v>
      </c>
      <c r="R37" s="36">
        <f t="shared" si="0"/>
        <v>0</v>
      </c>
      <c r="S37" s="36">
        <f t="shared" si="1"/>
        <v>0</v>
      </c>
      <c r="T37" s="36">
        <f t="shared" si="2"/>
        <v>0</v>
      </c>
      <c r="U37" s="57">
        <f t="shared" si="4"/>
        <v>0</v>
      </c>
      <c r="V37" s="36">
        <f t="shared" si="5"/>
        <v>76000</v>
      </c>
    </row>
    <row r="38" spans="5:22" x14ac:dyDescent="0.25">
      <c r="E38" s="36">
        <f t="shared" si="3"/>
        <v>95000</v>
      </c>
      <c r="R38" s="36">
        <f t="shared" si="0"/>
        <v>0</v>
      </c>
      <c r="S38" s="36">
        <f t="shared" si="1"/>
        <v>0</v>
      </c>
      <c r="T38" s="36">
        <f t="shared" si="2"/>
        <v>0</v>
      </c>
      <c r="U38" s="57">
        <f t="shared" si="4"/>
        <v>0</v>
      </c>
      <c r="V38" s="36">
        <f t="shared" si="5"/>
        <v>76000</v>
      </c>
    </row>
    <row r="39" spans="5:22" x14ac:dyDescent="0.25">
      <c r="E39" s="36">
        <f t="shared" si="3"/>
        <v>95000</v>
      </c>
      <c r="R39" s="36">
        <f t="shared" si="0"/>
        <v>0</v>
      </c>
      <c r="S39" s="36">
        <f t="shared" si="1"/>
        <v>0</v>
      </c>
      <c r="T39" s="36">
        <f t="shared" si="2"/>
        <v>0</v>
      </c>
      <c r="U39" s="57">
        <f t="shared" si="4"/>
        <v>0</v>
      </c>
      <c r="V39" s="36">
        <f t="shared" si="5"/>
        <v>76000</v>
      </c>
    </row>
    <row r="40" spans="5:22" x14ac:dyDescent="0.25">
      <c r="E40" s="36">
        <f t="shared" si="3"/>
        <v>95000</v>
      </c>
      <c r="R40" s="36">
        <f t="shared" si="0"/>
        <v>0</v>
      </c>
      <c r="S40" s="36">
        <f t="shared" si="1"/>
        <v>0</v>
      </c>
      <c r="T40" s="36">
        <f t="shared" si="2"/>
        <v>0</v>
      </c>
      <c r="U40" s="57">
        <f t="shared" si="4"/>
        <v>0</v>
      </c>
      <c r="V40" s="36">
        <f t="shared" si="5"/>
        <v>76000</v>
      </c>
    </row>
    <row r="41" spans="5:22" x14ac:dyDescent="0.25">
      <c r="E41" s="36">
        <f t="shared" si="3"/>
        <v>95000</v>
      </c>
      <c r="R41" s="36">
        <f t="shared" si="0"/>
        <v>0</v>
      </c>
      <c r="S41" s="36">
        <f t="shared" si="1"/>
        <v>0</v>
      </c>
      <c r="T41" s="36">
        <f t="shared" si="2"/>
        <v>0</v>
      </c>
      <c r="U41" s="57">
        <f t="shared" si="4"/>
        <v>0</v>
      </c>
      <c r="V41" s="36">
        <f t="shared" si="5"/>
        <v>76000</v>
      </c>
    </row>
    <row r="42" spans="5:22" x14ac:dyDescent="0.25">
      <c r="E42" s="36">
        <f t="shared" si="3"/>
        <v>95000</v>
      </c>
      <c r="R42" s="36">
        <f t="shared" si="0"/>
        <v>0</v>
      </c>
      <c r="S42" s="36">
        <f t="shared" si="1"/>
        <v>0</v>
      </c>
      <c r="T42" s="36">
        <f t="shared" si="2"/>
        <v>0</v>
      </c>
      <c r="U42" s="57">
        <f t="shared" si="4"/>
        <v>0</v>
      </c>
      <c r="V42" s="36">
        <f t="shared" si="5"/>
        <v>76000</v>
      </c>
    </row>
    <row r="43" spans="5:22" x14ac:dyDescent="0.25">
      <c r="E43" s="36">
        <f t="shared" si="3"/>
        <v>95000</v>
      </c>
      <c r="R43" s="36">
        <f t="shared" si="0"/>
        <v>0</v>
      </c>
      <c r="S43" s="36">
        <f t="shared" si="1"/>
        <v>0</v>
      </c>
      <c r="T43" s="36">
        <f t="shared" si="2"/>
        <v>0</v>
      </c>
      <c r="U43" s="57">
        <f t="shared" si="4"/>
        <v>0</v>
      </c>
      <c r="V43" s="36">
        <f t="shared" si="5"/>
        <v>76000</v>
      </c>
    </row>
    <row r="44" spans="5:22" x14ac:dyDescent="0.25">
      <c r="E44" s="36">
        <f t="shared" si="3"/>
        <v>95000</v>
      </c>
      <c r="R44" s="36">
        <f t="shared" si="0"/>
        <v>0</v>
      </c>
      <c r="S44" s="36">
        <f t="shared" si="1"/>
        <v>0</v>
      </c>
      <c r="T44" s="36">
        <f t="shared" si="2"/>
        <v>0</v>
      </c>
      <c r="U44" s="57">
        <f t="shared" si="4"/>
        <v>0</v>
      </c>
      <c r="V44" s="36">
        <f t="shared" si="5"/>
        <v>76000</v>
      </c>
    </row>
    <row r="45" spans="5:22" x14ac:dyDescent="0.25">
      <c r="E45" s="36">
        <f t="shared" si="3"/>
        <v>95000</v>
      </c>
      <c r="R45" s="36">
        <f t="shared" si="0"/>
        <v>0</v>
      </c>
      <c r="S45" s="36">
        <f t="shared" si="1"/>
        <v>0</v>
      </c>
      <c r="T45" s="36">
        <f t="shared" si="2"/>
        <v>0</v>
      </c>
      <c r="U45" s="57">
        <f t="shared" si="4"/>
        <v>0</v>
      </c>
      <c r="V45" s="36">
        <f t="shared" si="5"/>
        <v>76000</v>
      </c>
    </row>
    <row r="46" spans="5:22" x14ac:dyDescent="0.25">
      <c r="E46" s="36">
        <f t="shared" si="3"/>
        <v>95000</v>
      </c>
      <c r="R46" s="36">
        <f t="shared" si="0"/>
        <v>0</v>
      </c>
      <c r="S46" s="36">
        <f t="shared" si="1"/>
        <v>0</v>
      </c>
      <c r="T46" s="36">
        <f t="shared" si="2"/>
        <v>0</v>
      </c>
      <c r="U46" s="57">
        <f t="shared" si="4"/>
        <v>0</v>
      </c>
      <c r="V46" s="36">
        <f t="shared" si="5"/>
        <v>76000</v>
      </c>
    </row>
    <row r="47" spans="5:22" x14ac:dyDescent="0.25">
      <c r="E47" s="36">
        <f t="shared" si="3"/>
        <v>95000</v>
      </c>
      <c r="R47" s="36">
        <f t="shared" si="0"/>
        <v>0</v>
      </c>
      <c r="S47" s="36">
        <f t="shared" si="1"/>
        <v>0</v>
      </c>
      <c r="T47" s="36">
        <f t="shared" si="2"/>
        <v>0</v>
      </c>
      <c r="U47" s="57">
        <f t="shared" si="4"/>
        <v>0</v>
      </c>
      <c r="V47" s="36">
        <f t="shared" si="5"/>
        <v>76000</v>
      </c>
    </row>
    <row r="48" spans="5:22" x14ac:dyDescent="0.25">
      <c r="E48" s="36">
        <f t="shared" si="3"/>
        <v>95000</v>
      </c>
      <c r="R48" s="36">
        <f t="shared" si="0"/>
        <v>0</v>
      </c>
      <c r="S48" s="36">
        <f t="shared" si="1"/>
        <v>0</v>
      </c>
      <c r="T48" s="36">
        <f t="shared" si="2"/>
        <v>0</v>
      </c>
      <c r="U48" s="57">
        <f t="shared" si="4"/>
        <v>0</v>
      </c>
      <c r="V48" s="36">
        <f t="shared" si="5"/>
        <v>76000</v>
      </c>
    </row>
    <row r="49" spans="5:22" x14ac:dyDescent="0.25">
      <c r="E49" s="36">
        <f t="shared" si="3"/>
        <v>95000</v>
      </c>
      <c r="R49" s="36">
        <f t="shared" si="0"/>
        <v>0</v>
      </c>
      <c r="S49" s="36">
        <f t="shared" si="1"/>
        <v>0</v>
      </c>
      <c r="T49" s="36">
        <f t="shared" si="2"/>
        <v>0</v>
      </c>
      <c r="U49" s="57">
        <f t="shared" si="4"/>
        <v>0</v>
      </c>
      <c r="V49" s="36">
        <f t="shared" si="5"/>
        <v>76000</v>
      </c>
    </row>
    <row r="50" spans="5:22" x14ac:dyDescent="0.25">
      <c r="E50" s="36">
        <f t="shared" si="3"/>
        <v>95000</v>
      </c>
      <c r="R50" s="36">
        <f t="shared" si="0"/>
        <v>0</v>
      </c>
      <c r="S50" s="36">
        <f t="shared" si="1"/>
        <v>0</v>
      </c>
      <c r="T50" s="36">
        <f t="shared" si="2"/>
        <v>0</v>
      </c>
      <c r="U50" s="57">
        <f t="shared" si="4"/>
        <v>0</v>
      </c>
      <c r="V50" s="36">
        <f t="shared" si="5"/>
        <v>76000</v>
      </c>
    </row>
    <row r="51" spans="5:22" x14ac:dyDescent="0.25">
      <c r="E51" s="36">
        <f t="shared" si="3"/>
        <v>95000</v>
      </c>
      <c r="R51" s="36">
        <f t="shared" si="0"/>
        <v>0</v>
      </c>
      <c r="S51" s="36">
        <f t="shared" si="1"/>
        <v>0</v>
      </c>
      <c r="T51" s="36">
        <f t="shared" si="2"/>
        <v>0</v>
      </c>
      <c r="U51" s="57">
        <f t="shared" si="4"/>
        <v>0</v>
      </c>
      <c r="V51" s="36">
        <f t="shared" si="5"/>
        <v>76000</v>
      </c>
    </row>
    <row r="52" spans="5:22" x14ac:dyDescent="0.25">
      <c r="E52" s="36">
        <f t="shared" si="3"/>
        <v>95000</v>
      </c>
      <c r="R52" s="36">
        <f t="shared" si="0"/>
        <v>0</v>
      </c>
      <c r="S52" s="36">
        <f t="shared" si="1"/>
        <v>0</v>
      </c>
      <c r="T52" s="36">
        <f t="shared" si="2"/>
        <v>0</v>
      </c>
      <c r="U52" s="57">
        <f t="shared" si="4"/>
        <v>0</v>
      </c>
      <c r="V52" s="36">
        <f t="shared" si="5"/>
        <v>76000</v>
      </c>
    </row>
    <row r="53" spans="5:22" x14ac:dyDescent="0.25">
      <c r="E53" s="36">
        <f t="shared" si="3"/>
        <v>95000</v>
      </c>
      <c r="R53" s="36">
        <f t="shared" si="0"/>
        <v>0</v>
      </c>
      <c r="S53" s="36">
        <f t="shared" si="1"/>
        <v>0</v>
      </c>
      <c r="T53" s="36">
        <f t="shared" si="2"/>
        <v>0</v>
      </c>
      <c r="U53" s="57">
        <f t="shared" si="4"/>
        <v>0</v>
      </c>
      <c r="V53" s="36">
        <f t="shared" si="5"/>
        <v>76000</v>
      </c>
    </row>
    <row r="54" spans="5:22" x14ac:dyDescent="0.25">
      <c r="E54" s="36">
        <f t="shared" si="3"/>
        <v>95000</v>
      </c>
      <c r="R54" s="36">
        <f t="shared" si="0"/>
        <v>0</v>
      </c>
      <c r="S54" s="36">
        <f t="shared" si="1"/>
        <v>0</v>
      </c>
      <c r="T54" s="36">
        <f t="shared" si="2"/>
        <v>0</v>
      </c>
      <c r="U54" s="57">
        <f t="shared" si="4"/>
        <v>0</v>
      </c>
      <c r="V54" s="36">
        <f t="shared" si="5"/>
        <v>76000</v>
      </c>
    </row>
    <row r="55" spans="5:22" x14ac:dyDescent="0.25">
      <c r="E55" s="36">
        <f t="shared" si="3"/>
        <v>95000</v>
      </c>
      <c r="R55" s="36">
        <f t="shared" si="0"/>
        <v>0</v>
      </c>
      <c r="S55" s="36">
        <f t="shared" si="1"/>
        <v>0</v>
      </c>
      <c r="T55" s="36">
        <f t="shared" si="2"/>
        <v>0</v>
      </c>
      <c r="U55" s="57">
        <f t="shared" si="4"/>
        <v>0</v>
      </c>
      <c r="V55" s="36">
        <f t="shared" si="5"/>
        <v>76000</v>
      </c>
    </row>
    <row r="56" spans="5:22" x14ac:dyDescent="0.25">
      <c r="E56" s="36">
        <f t="shared" si="3"/>
        <v>95000</v>
      </c>
      <c r="R56" s="36">
        <f t="shared" si="0"/>
        <v>0</v>
      </c>
      <c r="S56" s="36">
        <f t="shared" si="1"/>
        <v>0</v>
      </c>
      <c r="T56" s="36">
        <f t="shared" si="2"/>
        <v>0</v>
      </c>
      <c r="U56" s="57">
        <f t="shared" si="4"/>
        <v>0</v>
      </c>
      <c r="V56" s="36">
        <f t="shared" si="5"/>
        <v>76000</v>
      </c>
    </row>
    <row r="57" spans="5:22" x14ac:dyDescent="0.25">
      <c r="E57" s="36">
        <f t="shared" si="3"/>
        <v>95000</v>
      </c>
      <c r="R57" s="36">
        <f t="shared" si="0"/>
        <v>0</v>
      </c>
      <c r="S57" s="36">
        <f t="shared" si="1"/>
        <v>0</v>
      </c>
      <c r="T57" s="36">
        <f t="shared" si="2"/>
        <v>0</v>
      </c>
      <c r="U57" s="57">
        <f t="shared" si="4"/>
        <v>0</v>
      </c>
      <c r="V57" s="36">
        <f t="shared" si="5"/>
        <v>76000</v>
      </c>
    </row>
    <row r="58" spans="5:22" x14ac:dyDescent="0.25">
      <c r="E58" s="36">
        <f t="shared" si="3"/>
        <v>95000</v>
      </c>
      <c r="R58" s="36">
        <f t="shared" si="0"/>
        <v>0</v>
      </c>
      <c r="S58" s="36">
        <f t="shared" si="1"/>
        <v>0</v>
      </c>
      <c r="T58" s="36">
        <f t="shared" si="2"/>
        <v>0</v>
      </c>
      <c r="U58" s="57">
        <f t="shared" si="4"/>
        <v>0</v>
      </c>
      <c r="V58" s="36">
        <f t="shared" si="5"/>
        <v>76000</v>
      </c>
    </row>
    <row r="59" spans="5:22" x14ac:dyDescent="0.25">
      <c r="E59" s="36">
        <f t="shared" si="3"/>
        <v>95000</v>
      </c>
      <c r="R59" s="36">
        <f t="shared" si="0"/>
        <v>0</v>
      </c>
      <c r="S59" s="36">
        <f t="shared" si="1"/>
        <v>0</v>
      </c>
      <c r="T59" s="36">
        <f t="shared" si="2"/>
        <v>0</v>
      </c>
      <c r="U59" s="57">
        <f t="shared" si="4"/>
        <v>0</v>
      </c>
      <c r="V59" s="36">
        <f t="shared" si="5"/>
        <v>76000</v>
      </c>
    </row>
    <row r="60" spans="5:22" x14ac:dyDescent="0.25">
      <c r="E60" s="36">
        <f t="shared" si="3"/>
        <v>95000</v>
      </c>
      <c r="R60" s="36">
        <f t="shared" si="0"/>
        <v>0</v>
      </c>
      <c r="S60" s="36">
        <f t="shared" si="1"/>
        <v>0</v>
      </c>
      <c r="T60" s="36">
        <f t="shared" si="2"/>
        <v>0</v>
      </c>
      <c r="U60" s="57">
        <f t="shared" si="4"/>
        <v>0</v>
      </c>
      <c r="V60" s="36">
        <f t="shared" si="5"/>
        <v>76000</v>
      </c>
    </row>
    <row r="61" spans="5:22" x14ac:dyDescent="0.25">
      <c r="E61" s="36">
        <f t="shared" si="3"/>
        <v>95000</v>
      </c>
      <c r="R61" s="36">
        <f t="shared" si="0"/>
        <v>0</v>
      </c>
      <c r="S61" s="36">
        <f t="shared" si="1"/>
        <v>0</v>
      </c>
      <c r="T61" s="36">
        <f t="shared" si="2"/>
        <v>0</v>
      </c>
      <c r="U61" s="57">
        <f t="shared" si="4"/>
        <v>0</v>
      </c>
      <c r="V61" s="36">
        <f t="shared" si="5"/>
        <v>76000</v>
      </c>
    </row>
    <row r="62" spans="5:22" x14ac:dyDescent="0.25">
      <c r="E62" s="36">
        <f t="shared" si="3"/>
        <v>95000</v>
      </c>
      <c r="R62" s="36">
        <f t="shared" si="0"/>
        <v>0</v>
      </c>
      <c r="S62" s="36">
        <f t="shared" si="1"/>
        <v>0</v>
      </c>
      <c r="T62" s="36">
        <f t="shared" si="2"/>
        <v>0</v>
      </c>
      <c r="U62" s="57">
        <f t="shared" si="4"/>
        <v>0</v>
      </c>
      <c r="V62" s="36">
        <f t="shared" si="5"/>
        <v>76000</v>
      </c>
    </row>
    <row r="63" spans="5:22" x14ac:dyDescent="0.25">
      <c r="E63" s="36">
        <f t="shared" si="3"/>
        <v>95000</v>
      </c>
      <c r="R63" s="36">
        <f t="shared" si="0"/>
        <v>0</v>
      </c>
      <c r="S63" s="36">
        <f t="shared" si="1"/>
        <v>0</v>
      </c>
      <c r="T63" s="36">
        <f t="shared" si="2"/>
        <v>0</v>
      </c>
      <c r="U63" s="57">
        <f t="shared" si="4"/>
        <v>0</v>
      </c>
      <c r="V63" s="36">
        <f t="shared" si="5"/>
        <v>76000</v>
      </c>
    </row>
    <row r="64" spans="5:22" x14ac:dyDescent="0.25">
      <c r="E64" s="36">
        <f t="shared" si="3"/>
        <v>95000</v>
      </c>
      <c r="R64" s="36">
        <f t="shared" si="0"/>
        <v>0</v>
      </c>
      <c r="S64" s="36">
        <f t="shared" si="1"/>
        <v>0</v>
      </c>
      <c r="T64" s="36">
        <f t="shared" si="2"/>
        <v>0</v>
      </c>
      <c r="U64" s="57">
        <f t="shared" si="4"/>
        <v>0</v>
      </c>
      <c r="V64" s="36">
        <f t="shared" si="5"/>
        <v>76000</v>
      </c>
    </row>
    <row r="65" spans="5:22" x14ac:dyDescent="0.25">
      <c r="E65" s="36">
        <f t="shared" si="3"/>
        <v>95000</v>
      </c>
      <c r="R65" s="36">
        <f t="shared" si="0"/>
        <v>0</v>
      </c>
      <c r="S65" s="36">
        <f t="shared" si="1"/>
        <v>0</v>
      </c>
      <c r="T65" s="36">
        <f t="shared" si="2"/>
        <v>0</v>
      </c>
      <c r="U65" s="57">
        <f t="shared" si="4"/>
        <v>0</v>
      </c>
      <c r="V65" s="36">
        <f t="shared" si="5"/>
        <v>76000</v>
      </c>
    </row>
    <row r="66" spans="5:22" x14ac:dyDescent="0.25">
      <c r="E66" s="36">
        <f t="shared" si="3"/>
        <v>95000</v>
      </c>
      <c r="R66" s="36">
        <f t="shared" si="0"/>
        <v>0</v>
      </c>
      <c r="S66" s="36">
        <f t="shared" si="1"/>
        <v>0</v>
      </c>
      <c r="T66" s="36">
        <f t="shared" si="2"/>
        <v>0</v>
      </c>
      <c r="U66" s="57">
        <f t="shared" si="4"/>
        <v>0</v>
      </c>
      <c r="V66" s="36">
        <f t="shared" si="5"/>
        <v>76000</v>
      </c>
    </row>
    <row r="67" spans="5:22" x14ac:dyDescent="0.25">
      <c r="E67" s="36">
        <f t="shared" si="3"/>
        <v>95000</v>
      </c>
      <c r="R67" s="36">
        <f t="shared" si="0"/>
        <v>0</v>
      </c>
      <c r="S67" s="36">
        <f t="shared" si="1"/>
        <v>0</v>
      </c>
      <c r="T67" s="36">
        <f t="shared" si="2"/>
        <v>0</v>
      </c>
      <c r="U67" s="57">
        <f t="shared" si="4"/>
        <v>0</v>
      </c>
      <c r="V67" s="36">
        <f t="shared" si="5"/>
        <v>76000</v>
      </c>
    </row>
    <row r="68" spans="5:22" x14ac:dyDescent="0.25">
      <c r="E68" s="36">
        <f t="shared" si="3"/>
        <v>95000</v>
      </c>
      <c r="R68" s="36">
        <f t="shared" ref="R68:R131" si="6">C68-Q68</f>
        <v>0</v>
      </c>
      <c r="S68" s="36">
        <f t="shared" ref="S68:S131" si="7">R68*0.2</f>
        <v>0</v>
      </c>
      <c r="T68" s="36">
        <f t="shared" ref="T68:T131" si="8">R68-S68</f>
        <v>0</v>
      </c>
      <c r="U68" s="57">
        <f t="shared" ref="U68:U131" si="9">D68</f>
        <v>0</v>
      </c>
      <c r="V68" s="36">
        <f t="shared" si="5"/>
        <v>76000</v>
      </c>
    </row>
    <row r="69" spans="5:22" x14ac:dyDescent="0.25">
      <c r="E69" s="36">
        <f t="shared" ref="E69:E132" si="10">E68+C69-D69</f>
        <v>95000</v>
      </c>
      <c r="R69" s="36">
        <f t="shared" si="6"/>
        <v>0</v>
      </c>
      <c r="S69" s="36">
        <f t="shared" si="7"/>
        <v>0</v>
      </c>
      <c r="T69" s="36">
        <f t="shared" si="8"/>
        <v>0</v>
      </c>
      <c r="U69" s="57">
        <f t="shared" si="9"/>
        <v>0</v>
      </c>
      <c r="V69" s="36">
        <f t="shared" ref="V69:V132" si="11">V68+T69-U69+Q69</f>
        <v>76000</v>
      </c>
    </row>
    <row r="70" spans="5:22" x14ac:dyDescent="0.25">
      <c r="E70" s="36">
        <f t="shared" si="10"/>
        <v>95000</v>
      </c>
      <c r="R70" s="36">
        <f t="shared" si="6"/>
        <v>0</v>
      </c>
      <c r="S70" s="36">
        <f t="shared" si="7"/>
        <v>0</v>
      </c>
      <c r="T70" s="36">
        <f t="shared" si="8"/>
        <v>0</v>
      </c>
      <c r="U70" s="57">
        <f t="shared" si="9"/>
        <v>0</v>
      </c>
      <c r="V70" s="36">
        <f t="shared" si="11"/>
        <v>76000</v>
      </c>
    </row>
    <row r="71" spans="5:22" x14ac:dyDescent="0.25">
      <c r="E71" s="36">
        <f t="shared" si="10"/>
        <v>95000</v>
      </c>
      <c r="R71" s="36">
        <f t="shared" si="6"/>
        <v>0</v>
      </c>
      <c r="S71" s="36">
        <f t="shared" si="7"/>
        <v>0</v>
      </c>
      <c r="T71" s="36">
        <f t="shared" si="8"/>
        <v>0</v>
      </c>
      <c r="U71" s="57">
        <f t="shared" si="9"/>
        <v>0</v>
      </c>
      <c r="V71" s="36">
        <f t="shared" si="11"/>
        <v>76000</v>
      </c>
    </row>
    <row r="72" spans="5:22" x14ac:dyDescent="0.25">
      <c r="E72" s="36">
        <f t="shared" si="10"/>
        <v>95000</v>
      </c>
      <c r="R72" s="36">
        <f t="shared" si="6"/>
        <v>0</v>
      </c>
      <c r="S72" s="36">
        <f t="shared" si="7"/>
        <v>0</v>
      </c>
      <c r="T72" s="36">
        <f t="shared" si="8"/>
        <v>0</v>
      </c>
      <c r="U72" s="57">
        <f t="shared" si="9"/>
        <v>0</v>
      </c>
      <c r="V72" s="36">
        <f t="shared" si="11"/>
        <v>76000</v>
      </c>
    </row>
    <row r="73" spans="5:22" x14ac:dyDescent="0.25">
      <c r="E73" s="36">
        <f t="shared" si="10"/>
        <v>95000</v>
      </c>
      <c r="R73" s="36">
        <f t="shared" si="6"/>
        <v>0</v>
      </c>
      <c r="S73" s="36">
        <f t="shared" si="7"/>
        <v>0</v>
      </c>
      <c r="T73" s="36">
        <f t="shared" si="8"/>
        <v>0</v>
      </c>
      <c r="U73" s="57">
        <f t="shared" si="9"/>
        <v>0</v>
      </c>
      <c r="V73" s="36">
        <f t="shared" si="11"/>
        <v>76000</v>
      </c>
    </row>
    <row r="74" spans="5:22" x14ac:dyDescent="0.25">
      <c r="E74" s="36">
        <f t="shared" si="10"/>
        <v>95000</v>
      </c>
      <c r="R74" s="36">
        <f t="shared" si="6"/>
        <v>0</v>
      </c>
      <c r="S74" s="36">
        <f t="shared" si="7"/>
        <v>0</v>
      </c>
      <c r="T74" s="36">
        <f t="shared" si="8"/>
        <v>0</v>
      </c>
      <c r="U74" s="57">
        <f t="shared" si="9"/>
        <v>0</v>
      </c>
      <c r="V74" s="36">
        <f t="shared" si="11"/>
        <v>76000</v>
      </c>
    </row>
    <row r="75" spans="5:22" x14ac:dyDescent="0.25">
      <c r="E75" s="36">
        <f t="shared" si="10"/>
        <v>95000</v>
      </c>
      <c r="R75" s="36">
        <f t="shared" si="6"/>
        <v>0</v>
      </c>
      <c r="S75" s="36">
        <f t="shared" si="7"/>
        <v>0</v>
      </c>
      <c r="T75" s="36">
        <f t="shared" si="8"/>
        <v>0</v>
      </c>
      <c r="U75" s="57">
        <f t="shared" si="9"/>
        <v>0</v>
      </c>
      <c r="V75" s="36">
        <f t="shared" si="11"/>
        <v>76000</v>
      </c>
    </row>
    <row r="76" spans="5:22" x14ac:dyDescent="0.25">
      <c r="E76" s="36">
        <f t="shared" si="10"/>
        <v>95000</v>
      </c>
      <c r="R76" s="36">
        <f t="shared" si="6"/>
        <v>0</v>
      </c>
      <c r="S76" s="36">
        <f t="shared" si="7"/>
        <v>0</v>
      </c>
      <c r="T76" s="36">
        <f t="shared" si="8"/>
        <v>0</v>
      </c>
      <c r="U76" s="57">
        <f t="shared" si="9"/>
        <v>0</v>
      </c>
      <c r="V76" s="36">
        <f t="shared" si="11"/>
        <v>76000</v>
      </c>
    </row>
    <row r="77" spans="5:22" x14ac:dyDescent="0.25">
      <c r="E77" s="36">
        <f t="shared" si="10"/>
        <v>95000</v>
      </c>
      <c r="R77" s="36">
        <f t="shared" si="6"/>
        <v>0</v>
      </c>
      <c r="S77" s="36">
        <f t="shared" si="7"/>
        <v>0</v>
      </c>
      <c r="T77" s="36">
        <f t="shared" si="8"/>
        <v>0</v>
      </c>
      <c r="U77" s="57">
        <f t="shared" si="9"/>
        <v>0</v>
      </c>
      <c r="V77" s="36">
        <f t="shared" si="11"/>
        <v>76000</v>
      </c>
    </row>
    <row r="78" spans="5:22" x14ac:dyDescent="0.25">
      <c r="E78" s="36">
        <f t="shared" si="10"/>
        <v>95000</v>
      </c>
      <c r="R78" s="36">
        <f t="shared" si="6"/>
        <v>0</v>
      </c>
      <c r="S78" s="36">
        <f t="shared" si="7"/>
        <v>0</v>
      </c>
      <c r="T78" s="36">
        <f t="shared" si="8"/>
        <v>0</v>
      </c>
      <c r="U78" s="57">
        <f t="shared" si="9"/>
        <v>0</v>
      </c>
      <c r="V78" s="36">
        <f t="shared" si="11"/>
        <v>76000</v>
      </c>
    </row>
    <row r="79" spans="5:22" x14ac:dyDescent="0.25">
      <c r="E79" s="36">
        <f t="shared" si="10"/>
        <v>95000</v>
      </c>
      <c r="R79" s="36">
        <f t="shared" si="6"/>
        <v>0</v>
      </c>
      <c r="S79" s="36">
        <f t="shared" si="7"/>
        <v>0</v>
      </c>
      <c r="T79" s="36">
        <f t="shared" si="8"/>
        <v>0</v>
      </c>
      <c r="U79" s="57">
        <f t="shared" si="9"/>
        <v>0</v>
      </c>
      <c r="V79" s="36">
        <f t="shared" si="11"/>
        <v>76000</v>
      </c>
    </row>
    <row r="80" spans="5:22" x14ac:dyDescent="0.25">
      <c r="E80" s="36">
        <f t="shared" si="10"/>
        <v>95000</v>
      </c>
      <c r="R80" s="36">
        <f t="shared" si="6"/>
        <v>0</v>
      </c>
      <c r="S80" s="36">
        <f t="shared" si="7"/>
        <v>0</v>
      </c>
      <c r="T80" s="36">
        <f t="shared" si="8"/>
        <v>0</v>
      </c>
      <c r="U80" s="57">
        <f t="shared" si="9"/>
        <v>0</v>
      </c>
      <c r="V80" s="36">
        <f t="shared" si="11"/>
        <v>76000</v>
      </c>
    </row>
    <row r="81" spans="5:22" x14ac:dyDescent="0.25">
      <c r="E81" s="36">
        <f t="shared" si="10"/>
        <v>95000</v>
      </c>
      <c r="R81" s="36">
        <f t="shared" si="6"/>
        <v>0</v>
      </c>
      <c r="S81" s="36">
        <f t="shared" si="7"/>
        <v>0</v>
      </c>
      <c r="T81" s="36">
        <f t="shared" si="8"/>
        <v>0</v>
      </c>
      <c r="U81" s="57">
        <f t="shared" si="9"/>
        <v>0</v>
      </c>
      <c r="V81" s="36">
        <f t="shared" si="11"/>
        <v>76000</v>
      </c>
    </row>
    <row r="82" spans="5:22" x14ac:dyDescent="0.25">
      <c r="E82" s="36">
        <f t="shared" si="10"/>
        <v>95000</v>
      </c>
      <c r="R82" s="36">
        <f t="shared" si="6"/>
        <v>0</v>
      </c>
      <c r="S82" s="36">
        <f t="shared" si="7"/>
        <v>0</v>
      </c>
      <c r="T82" s="36">
        <f t="shared" si="8"/>
        <v>0</v>
      </c>
      <c r="U82" s="57">
        <f t="shared" si="9"/>
        <v>0</v>
      </c>
      <c r="V82" s="36">
        <f t="shared" si="11"/>
        <v>76000</v>
      </c>
    </row>
    <row r="83" spans="5:22" x14ac:dyDescent="0.25">
      <c r="E83" s="36">
        <f t="shared" si="10"/>
        <v>95000</v>
      </c>
      <c r="R83" s="36">
        <f t="shared" si="6"/>
        <v>0</v>
      </c>
      <c r="S83" s="36">
        <f t="shared" si="7"/>
        <v>0</v>
      </c>
      <c r="T83" s="36">
        <f t="shared" si="8"/>
        <v>0</v>
      </c>
      <c r="U83" s="57">
        <f t="shared" si="9"/>
        <v>0</v>
      </c>
      <c r="V83" s="36">
        <f t="shared" si="11"/>
        <v>76000</v>
      </c>
    </row>
    <row r="84" spans="5:22" x14ac:dyDescent="0.25">
      <c r="E84" s="36">
        <f t="shared" si="10"/>
        <v>95000</v>
      </c>
      <c r="R84" s="36">
        <f t="shared" si="6"/>
        <v>0</v>
      </c>
      <c r="S84" s="36">
        <f t="shared" si="7"/>
        <v>0</v>
      </c>
      <c r="T84" s="36">
        <f t="shared" si="8"/>
        <v>0</v>
      </c>
      <c r="U84" s="57">
        <f t="shared" si="9"/>
        <v>0</v>
      </c>
      <c r="V84" s="36">
        <f t="shared" si="11"/>
        <v>76000</v>
      </c>
    </row>
    <row r="85" spans="5:22" x14ac:dyDescent="0.25">
      <c r="E85" s="36">
        <f t="shared" si="10"/>
        <v>95000</v>
      </c>
      <c r="R85" s="36">
        <f t="shared" si="6"/>
        <v>0</v>
      </c>
      <c r="S85" s="36">
        <f t="shared" si="7"/>
        <v>0</v>
      </c>
      <c r="T85" s="36">
        <f t="shared" si="8"/>
        <v>0</v>
      </c>
      <c r="U85" s="57">
        <f t="shared" si="9"/>
        <v>0</v>
      </c>
      <c r="V85" s="36">
        <f t="shared" si="11"/>
        <v>76000</v>
      </c>
    </row>
    <row r="86" spans="5:22" x14ac:dyDescent="0.25">
      <c r="E86" s="36">
        <f t="shared" si="10"/>
        <v>95000</v>
      </c>
      <c r="R86" s="36">
        <f t="shared" si="6"/>
        <v>0</v>
      </c>
      <c r="S86" s="36">
        <f t="shared" si="7"/>
        <v>0</v>
      </c>
      <c r="T86" s="36">
        <f t="shared" si="8"/>
        <v>0</v>
      </c>
      <c r="U86" s="57">
        <f t="shared" si="9"/>
        <v>0</v>
      </c>
      <c r="V86" s="36">
        <f t="shared" si="11"/>
        <v>76000</v>
      </c>
    </row>
    <row r="87" spans="5:22" x14ac:dyDescent="0.25">
      <c r="E87" s="36">
        <f t="shared" si="10"/>
        <v>95000</v>
      </c>
      <c r="R87" s="36">
        <f t="shared" si="6"/>
        <v>0</v>
      </c>
      <c r="S87" s="36">
        <f t="shared" si="7"/>
        <v>0</v>
      </c>
      <c r="T87" s="36">
        <f t="shared" si="8"/>
        <v>0</v>
      </c>
      <c r="U87" s="57">
        <f t="shared" si="9"/>
        <v>0</v>
      </c>
      <c r="V87" s="36">
        <f t="shared" si="11"/>
        <v>76000</v>
      </c>
    </row>
    <row r="88" spans="5:22" x14ac:dyDescent="0.25">
      <c r="E88" s="36">
        <f t="shared" si="10"/>
        <v>95000</v>
      </c>
      <c r="R88" s="36">
        <f t="shared" si="6"/>
        <v>0</v>
      </c>
      <c r="S88" s="36">
        <f t="shared" si="7"/>
        <v>0</v>
      </c>
      <c r="T88" s="36">
        <f t="shared" si="8"/>
        <v>0</v>
      </c>
      <c r="U88" s="57">
        <f t="shared" si="9"/>
        <v>0</v>
      </c>
      <c r="V88" s="36">
        <f t="shared" si="11"/>
        <v>76000</v>
      </c>
    </row>
    <row r="89" spans="5:22" x14ac:dyDescent="0.25">
      <c r="E89" s="36">
        <f t="shared" si="10"/>
        <v>95000</v>
      </c>
      <c r="R89" s="36">
        <f t="shared" si="6"/>
        <v>0</v>
      </c>
      <c r="S89" s="36">
        <f t="shared" si="7"/>
        <v>0</v>
      </c>
      <c r="T89" s="36">
        <f t="shared" si="8"/>
        <v>0</v>
      </c>
      <c r="U89" s="57">
        <f t="shared" si="9"/>
        <v>0</v>
      </c>
      <c r="V89" s="36">
        <f t="shared" si="11"/>
        <v>76000</v>
      </c>
    </row>
    <row r="90" spans="5:22" x14ac:dyDescent="0.25">
      <c r="E90" s="36">
        <f t="shared" si="10"/>
        <v>95000</v>
      </c>
      <c r="R90" s="36">
        <f t="shared" si="6"/>
        <v>0</v>
      </c>
      <c r="S90" s="36">
        <f t="shared" si="7"/>
        <v>0</v>
      </c>
      <c r="T90" s="36">
        <f t="shared" si="8"/>
        <v>0</v>
      </c>
      <c r="U90" s="57">
        <f t="shared" si="9"/>
        <v>0</v>
      </c>
      <c r="V90" s="36">
        <f t="shared" si="11"/>
        <v>76000</v>
      </c>
    </row>
    <row r="91" spans="5:22" x14ac:dyDescent="0.25">
      <c r="E91" s="36">
        <f t="shared" si="10"/>
        <v>95000</v>
      </c>
      <c r="R91" s="36">
        <f t="shared" si="6"/>
        <v>0</v>
      </c>
      <c r="S91" s="36">
        <f t="shared" si="7"/>
        <v>0</v>
      </c>
      <c r="T91" s="36">
        <f t="shared" si="8"/>
        <v>0</v>
      </c>
      <c r="U91" s="57">
        <f t="shared" si="9"/>
        <v>0</v>
      </c>
      <c r="V91" s="36">
        <f t="shared" si="11"/>
        <v>76000</v>
      </c>
    </row>
    <row r="92" spans="5:22" x14ac:dyDescent="0.25">
      <c r="E92" s="36">
        <f t="shared" si="10"/>
        <v>95000</v>
      </c>
      <c r="R92" s="36">
        <f t="shared" si="6"/>
        <v>0</v>
      </c>
      <c r="S92" s="36">
        <f t="shared" si="7"/>
        <v>0</v>
      </c>
      <c r="T92" s="36">
        <f t="shared" si="8"/>
        <v>0</v>
      </c>
      <c r="U92" s="57">
        <f t="shared" si="9"/>
        <v>0</v>
      </c>
      <c r="V92" s="36">
        <f t="shared" si="11"/>
        <v>76000</v>
      </c>
    </row>
    <row r="93" spans="5:22" x14ac:dyDescent="0.25">
      <c r="E93" s="36">
        <f t="shared" si="10"/>
        <v>95000</v>
      </c>
      <c r="R93" s="36">
        <f t="shared" si="6"/>
        <v>0</v>
      </c>
      <c r="S93" s="36">
        <f t="shared" si="7"/>
        <v>0</v>
      </c>
      <c r="T93" s="36">
        <f t="shared" si="8"/>
        <v>0</v>
      </c>
      <c r="U93" s="57">
        <f t="shared" si="9"/>
        <v>0</v>
      </c>
      <c r="V93" s="36">
        <f t="shared" si="11"/>
        <v>76000</v>
      </c>
    </row>
    <row r="94" spans="5:22" x14ac:dyDescent="0.25">
      <c r="E94" s="36">
        <f t="shared" si="10"/>
        <v>95000</v>
      </c>
      <c r="R94" s="36">
        <f t="shared" si="6"/>
        <v>0</v>
      </c>
      <c r="S94" s="36">
        <f t="shared" si="7"/>
        <v>0</v>
      </c>
      <c r="T94" s="36">
        <f t="shared" si="8"/>
        <v>0</v>
      </c>
      <c r="U94" s="57">
        <f t="shared" si="9"/>
        <v>0</v>
      </c>
      <c r="V94" s="36">
        <f t="shared" si="11"/>
        <v>76000</v>
      </c>
    </row>
    <row r="95" spans="5:22" x14ac:dyDescent="0.25">
      <c r="E95" s="36">
        <f t="shared" si="10"/>
        <v>95000</v>
      </c>
      <c r="R95" s="36">
        <f t="shared" si="6"/>
        <v>0</v>
      </c>
      <c r="S95" s="36">
        <f t="shared" si="7"/>
        <v>0</v>
      </c>
      <c r="T95" s="36">
        <f t="shared" si="8"/>
        <v>0</v>
      </c>
      <c r="U95" s="57">
        <f t="shared" si="9"/>
        <v>0</v>
      </c>
      <c r="V95" s="36">
        <f t="shared" si="11"/>
        <v>76000</v>
      </c>
    </row>
    <row r="96" spans="5:22" x14ac:dyDescent="0.25">
      <c r="E96" s="36">
        <f t="shared" si="10"/>
        <v>95000</v>
      </c>
      <c r="R96" s="36">
        <f t="shared" si="6"/>
        <v>0</v>
      </c>
      <c r="S96" s="36">
        <f t="shared" si="7"/>
        <v>0</v>
      </c>
      <c r="T96" s="36">
        <f t="shared" si="8"/>
        <v>0</v>
      </c>
      <c r="U96" s="57">
        <f t="shared" si="9"/>
        <v>0</v>
      </c>
      <c r="V96" s="36">
        <f t="shared" si="11"/>
        <v>76000</v>
      </c>
    </row>
    <row r="97" spans="5:22" x14ac:dyDescent="0.25">
      <c r="E97" s="36">
        <f t="shared" si="10"/>
        <v>95000</v>
      </c>
      <c r="R97" s="36">
        <f t="shared" si="6"/>
        <v>0</v>
      </c>
      <c r="S97" s="36">
        <f t="shared" si="7"/>
        <v>0</v>
      </c>
      <c r="T97" s="36">
        <f t="shared" si="8"/>
        <v>0</v>
      </c>
      <c r="U97" s="57">
        <f t="shared" si="9"/>
        <v>0</v>
      </c>
      <c r="V97" s="36">
        <f t="shared" si="11"/>
        <v>76000</v>
      </c>
    </row>
    <row r="98" spans="5:22" x14ac:dyDescent="0.25">
      <c r="E98" s="36">
        <f t="shared" si="10"/>
        <v>95000</v>
      </c>
      <c r="R98" s="36">
        <f t="shared" si="6"/>
        <v>0</v>
      </c>
      <c r="S98" s="36">
        <f t="shared" si="7"/>
        <v>0</v>
      </c>
      <c r="T98" s="36">
        <f t="shared" si="8"/>
        <v>0</v>
      </c>
      <c r="U98" s="57">
        <f t="shared" si="9"/>
        <v>0</v>
      </c>
      <c r="V98" s="36">
        <f t="shared" si="11"/>
        <v>76000</v>
      </c>
    </row>
    <row r="99" spans="5:22" x14ac:dyDescent="0.25">
      <c r="E99" s="36">
        <f t="shared" si="10"/>
        <v>95000</v>
      </c>
      <c r="R99" s="36">
        <f t="shared" si="6"/>
        <v>0</v>
      </c>
      <c r="S99" s="36">
        <f t="shared" si="7"/>
        <v>0</v>
      </c>
      <c r="T99" s="36">
        <f t="shared" si="8"/>
        <v>0</v>
      </c>
      <c r="U99" s="57">
        <f t="shared" si="9"/>
        <v>0</v>
      </c>
      <c r="V99" s="36">
        <f t="shared" si="11"/>
        <v>76000</v>
      </c>
    </row>
    <row r="100" spans="5:22" x14ac:dyDescent="0.25">
      <c r="E100" s="36">
        <f t="shared" si="10"/>
        <v>95000</v>
      </c>
      <c r="R100" s="36">
        <f t="shared" si="6"/>
        <v>0</v>
      </c>
      <c r="S100" s="36">
        <f t="shared" si="7"/>
        <v>0</v>
      </c>
      <c r="T100" s="36">
        <f t="shared" si="8"/>
        <v>0</v>
      </c>
      <c r="U100" s="57">
        <f t="shared" si="9"/>
        <v>0</v>
      </c>
      <c r="V100" s="36">
        <f t="shared" si="11"/>
        <v>76000</v>
      </c>
    </row>
    <row r="101" spans="5:22" x14ac:dyDescent="0.25">
      <c r="E101" s="36">
        <f t="shared" si="10"/>
        <v>95000</v>
      </c>
      <c r="R101" s="36">
        <f t="shared" si="6"/>
        <v>0</v>
      </c>
      <c r="S101" s="36">
        <f t="shared" si="7"/>
        <v>0</v>
      </c>
      <c r="T101" s="36">
        <f t="shared" si="8"/>
        <v>0</v>
      </c>
      <c r="U101" s="57">
        <f t="shared" si="9"/>
        <v>0</v>
      </c>
      <c r="V101" s="36">
        <f t="shared" si="11"/>
        <v>76000</v>
      </c>
    </row>
    <row r="102" spans="5:22" x14ac:dyDescent="0.25">
      <c r="E102" s="36">
        <f t="shared" si="10"/>
        <v>95000</v>
      </c>
      <c r="R102" s="36">
        <f t="shared" si="6"/>
        <v>0</v>
      </c>
      <c r="S102" s="36">
        <f t="shared" si="7"/>
        <v>0</v>
      </c>
      <c r="T102" s="36">
        <f t="shared" si="8"/>
        <v>0</v>
      </c>
      <c r="U102" s="57">
        <f t="shared" si="9"/>
        <v>0</v>
      </c>
      <c r="V102" s="36">
        <f t="shared" si="11"/>
        <v>76000</v>
      </c>
    </row>
    <row r="103" spans="5:22" x14ac:dyDescent="0.25">
      <c r="E103" s="36">
        <f t="shared" si="10"/>
        <v>95000</v>
      </c>
      <c r="R103" s="36">
        <f t="shared" si="6"/>
        <v>0</v>
      </c>
      <c r="S103" s="36">
        <f t="shared" si="7"/>
        <v>0</v>
      </c>
      <c r="T103" s="36">
        <f t="shared" si="8"/>
        <v>0</v>
      </c>
      <c r="U103" s="57">
        <f t="shared" si="9"/>
        <v>0</v>
      </c>
      <c r="V103" s="36">
        <f t="shared" si="11"/>
        <v>76000</v>
      </c>
    </row>
    <row r="104" spans="5:22" x14ac:dyDescent="0.25">
      <c r="E104" s="36">
        <f t="shared" si="10"/>
        <v>95000</v>
      </c>
      <c r="R104" s="36">
        <f t="shared" si="6"/>
        <v>0</v>
      </c>
      <c r="S104" s="36">
        <f t="shared" si="7"/>
        <v>0</v>
      </c>
      <c r="T104" s="36">
        <f t="shared" si="8"/>
        <v>0</v>
      </c>
      <c r="U104" s="57">
        <f t="shared" si="9"/>
        <v>0</v>
      </c>
      <c r="V104" s="36">
        <f t="shared" si="11"/>
        <v>76000</v>
      </c>
    </row>
    <row r="105" spans="5:22" x14ac:dyDescent="0.25">
      <c r="E105" s="36">
        <f t="shared" si="10"/>
        <v>95000</v>
      </c>
      <c r="R105" s="36">
        <f t="shared" si="6"/>
        <v>0</v>
      </c>
      <c r="S105" s="36">
        <f t="shared" si="7"/>
        <v>0</v>
      </c>
      <c r="T105" s="36">
        <f t="shared" si="8"/>
        <v>0</v>
      </c>
      <c r="U105" s="57">
        <f t="shared" si="9"/>
        <v>0</v>
      </c>
      <c r="V105" s="36">
        <f t="shared" si="11"/>
        <v>76000</v>
      </c>
    </row>
    <row r="106" spans="5:22" x14ac:dyDescent="0.25">
      <c r="E106" s="36">
        <f t="shared" si="10"/>
        <v>95000</v>
      </c>
      <c r="R106" s="36">
        <f t="shared" si="6"/>
        <v>0</v>
      </c>
      <c r="S106" s="36">
        <f t="shared" si="7"/>
        <v>0</v>
      </c>
      <c r="T106" s="36">
        <f t="shared" si="8"/>
        <v>0</v>
      </c>
      <c r="U106" s="57">
        <f t="shared" si="9"/>
        <v>0</v>
      </c>
      <c r="V106" s="36">
        <f t="shared" si="11"/>
        <v>76000</v>
      </c>
    </row>
    <row r="107" spans="5:22" x14ac:dyDescent="0.25">
      <c r="E107" s="36">
        <f t="shared" si="10"/>
        <v>95000</v>
      </c>
      <c r="R107" s="36">
        <f t="shared" si="6"/>
        <v>0</v>
      </c>
      <c r="S107" s="36">
        <f t="shared" si="7"/>
        <v>0</v>
      </c>
      <c r="T107" s="36">
        <f t="shared" si="8"/>
        <v>0</v>
      </c>
      <c r="U107" s="57">
        <f t="shared" si="9"/>
        <v>0</v>
      </c>
      <c r="V107" s="36">
        <f t="shared" si="11"/>
        <v>76000</v>
      </c>
    </row>
    <row r="108" spans="5:22" x14ac:dyDescent="0.25">
      <c r="E108" s="36">
        <f t="shared" si="10"/>
        <v>95000</v>
      </c>
      <c r="R108" s="36">
        <f t="shared" si="6"/>
        <v>0</v>
      </c>
      <c r="S108" s="36">
        <f t="shared" si="7"/>
        <v>0</v>
      </c>
      <c r="T108" s="36">
        <f t="shared" si="8"/>
        <v>0</v>
      </c>
      <c r="U108" s="57">
        <f t="shared" si="9"/>
        <v>0</v>
      </c>
      <c r="V108" s="36">
        <f t="shared" si="11"/>
        <v>76000</v>
      </c>
    </row>
    <row r="109" spans="5:22" x14ac:dyDescent="0.25">
      <c r="E109" s="36">
        <f t="shared" si="10"/>
        <v>95000</v>
      </c>
      <c r="R109" s="36">
        <f t="shared" si="6"/>
        <v>0</v>
      </c>
      <c r="S109" s="36">
        <f t="shared" si="7"/>
        <v>0</v>
      </c>
      <c r="T109" s="36">
        <f t="shared" si="8"/>
        <v>0</v>
      </c>
      <c r="U109" s="57">
        <f t="shared" si="9"/>
        <v>0</v>
      </c>
      <c r="V109" s="36">
        <f t="shared" si="11"/>
        <v>76000</v>
      </c>
    </row>
    <row r="110" spans="5:22" x14ac:dyDescent="0.25">
      <c r="E110" s="36">
        <f t="shared" si="10"/>
        <v>95000</v>
      </c>
      <c r="R110" s="36">
        <f t="shared" si="6"/>
        <v>0</v>
      </c>
      <c r="S110" s="36">
        <f t="shared" si="7"/>
        <v>0</v>
      </c>
      <c r="T110" s="36">
        <f t="shared" si="8"/>
        <v>0</v>
      </c>
      <c r="U110" s="57">
        <f t="shared" si="9"/>
        <v>0</v>
      </c>
      <c r="V110" s="36">
        <f t="shared" si="11"/>
        <v>76000</v>
      </c>
    </row>
    <row r="111" spans="5:22" x14ac:dyDescent="0.25">
      <c r="E111" s="36">
        <f t="shared" si="10"/>
        <v>95000</v>
      </c>
      <c r="R111" s="36">
        <f t="shared" si="6"/>
        <v>0</v>
      </c>
      <c r="S111" s="36">
        <f t="shared" si="7"/>
        <v>0</v>
      </c>
      <c r="T111" s="36">
        <f t="shared" si="8"/>
        <v>0</v>
      </c>
      <c r="U111" s="57">
        <f t="shared" si="9"/>
        <v>0</v>
      </c>
      <c r="V111" s="36">
        <f t="shared" si="11"/>
        <v>76000</v>
      </c>
    </row>
    <row r="112" spans="5:22" x14ac:dyDescent="0.25">
      <c r="E112" s="36">
        <f t="shared" si="10"/>
        <v>95000</v>
      </c>
      <c r="R112" s="36">
        <f t="shared" si="6"/>
        <v>0</v>
      </c>
      <c r="S112" s="36">
        <f t="shared" si="7"/>
        <v>0</v>
      </c>
      <c r="T112" s="36">
        <f t="shared" si="8"/>
        <v>0</v>
      </c>
      <c r="U112" s="57">
        <f t="shared" si="9"/>
        <v>0</v>
      </c>
      <c r="V112" s="36">
        <f t="shared" si="11"/>
        <v>76000</v>
      </c>
    </row>
    <row r="113" spans="5:22" x14ac:dyDescent="0.25">
      <c r="E113" s="36">
        <f t="shared" si="10"/>
        <v>95000</v>
      </c>
      <c r="R113" s="36">
        <f t="shared" si="6"/>
        <v>0</v>
      </c>
      <c r="S113" s="36">
        <f t="shared" si="7"/>
        <v>0</v>
      </c>
      <c r="T113" s="36">
        <f t="shared" si="8"/>
        <v>0</v>
      </c>
      <c r="U113" s="57">
        <f t="shared" si="9"/>
        <v>0</v>
      </c>
      <c r="V113" s="36">
        <f t="shared" si="11"/>
        <v>76000</v>
      </c>
    </row>
    <row r="114" spans="5:22" x14ac:dyDescent="0.25">
      <c r="E114" s="36">
        <f t="shared" si="10"/>
        <v>95000</v>
      </c>
      <c r="R114" s="36">
        <f t="shared" si="6"/>
        <v>0</v>
      </c>
      <c r="S114" s="36">
        <f t="shared" si="7"/>
        <v>0</v>
      </c>
      <c r="T114" s="36">
        <f t="shared" si="8"/>
        <v>0</v>
      </c>
      <c r="U114" s="57">
        <f t="shared" si="9"/>
        <v>0</v>
      </c>
      <c r="V114" s="36">
        <f t="shared" si="11"/>
        <v>76000</v>
      </c>
    </row>
    <row r="115" spans="5:22" x14ac:dyDescent="0.25">
      <c r="E115" s="36">
        <f t="shared" si="10"/>
        <v>95000</v>
      </c>
      <c r="R115" s="36">
        <f t="shared" si="6"/>
        <v>0</v>
      </c>
      <c r="S115" s="36">
        <f t="shared" si="7"/>
        <v>0</v>
      </c>
      <c r="T115" s="36">
        <f t="shared" si="8"/>
        <v>0</v>
      </c>
      <c r="U115" s="57">
        <f t="shared" si="9"/>
        <v>0</v>
      </c>
      <c r="V115" s="36">
        <f t="shared" si="11"/>
        <v>76000</v>
      </c>
    </row>
    <row r="116" spans="5:22" x14ac:dyDescent="0.25">
      <c r="E116" s="36">
        <f t="shared" si="10"/>
        <v>95000</v>
      </c>
      <c r="R116" s="36">
        <f t="shared" si="6"/>
        <v>0</v>
      </c>
      <c r="S116" s="36">
        <f t="shared" si="7"/>
        <v>0</v>
      </c>
      <c r="T116" s="36">
        <f t="shared" si="8"/>
        <v>0</v>
      </c>
      <c r="U116" s="57">
        <f t="shared" si="9"/>
        <v>0</v>
      </c>
      <c r="V116" s="36">
        <f t="shared" si="11"/>
        <v>76000</v>
      </c>
    </row>
    <row r="117" spans="5:22" x14ac:dyDescent="0.25">
      <c r="E117" s="36">
        <f t="shared" si="10"/>
        <v>95000</v>
      </c>
      <c r="R117" s="36">
        <f t="shared" si="6"/>
        <v>0</v>
      </c>
      <c r="S117" s="36">
        <f t="shared" si="7"/>
        <v>0</v>
      </c>
      <c r="T117" s="36">
        <f t="shared" si="8"/>
        <v>0</v>
      </c>
      <c r="U117" s="57">
        <f t="shared" si="9"/>
        <v>0</v>
      </c>
      <c r="V117" s="36">
        <f t="shared" si="11"/>
        <v>76000</v>
      </c>
    </row>
    <row r="118" spans="5:22" x14ac:dyDescent="0.25">
      <c r="E118" s="36">
        <f t="shared" si="10"/>
        <v>95000</v>
      </c>
      <c r="R118" s="36">
        <f t="shared" si="6"/>
        <v>0</v>
      </c>
      <c r="S118" s="36">
        <f t="shared" si="7"/>
        <v>0</v>
      </c>
      <c r="T118" s="36">
        <f t="shared" si="8"/>
        <v>0</v>
      </c>
      <c r="U118" s="57">
        <f t="shared" si="9"/>
        <v>0</v>
      </c>
      <c r="V118" s="36">
        <f t="shared" si="11"/>
        <v>76000</v>
      </c>
    </row>
    <row r="119" spans="5:22" x14ac:dyDescent="0.25">
      <c r="E119" s="36">
        <f t="shared" si="10"/>
        <v>95000</v>
      </c>
      <c r="R119" s="36">
        <f t="shared" si="6"/>
        <v>0</v>
      </c>
      <c r="S119" s="36">
        <f t="shared" si="7"/>
        <v>0</v>
      </c>
      <c r="T119" s="36">
        <f t="shared" si="8"/>
        <v>0</v>
      </c>
      <c r="U119" s="57">
        <f t="shared" si="9"/>
        <v>0</v>
      </c>
      <c r="V119" s="36">
        <f t="shared" si="11"/>
        <v>76000</v>
      </c>
    </row>
    <row r="120" spans="5:22" x14ac:dyDescent="0.25">
      <c r="E120" s="36">
        <f t="shared" si="10"/>
        <v>95000</v>
      </c>
      <c r="R120" s="36">
        <f t="shared" si="6"/>
        <v>0</v>
      </c>
      <c r="S120" s="36">
        <f t="shared" si="7"/>
        <v>0</v>
      </c>
      <c r="T120" s="36">
        <f t="shared" si="8"/>
        <v>0</v>
      </c>
      <c r="U120" s="57">
        <f t="shared" si="9"/>
        <v>0</v>
      </c>
      <c r="V120" s="36">
        <f t="shared" si="11"/>
        <v>76000</v>
      </c>
    </row>
    <row r="121" spans="5:22" x14ac:dyDescent="0.25">
      <c r="E121" s="36">
        <f t="shared" si="10"/>
        <v>95000</v>
      </c>
      <c r="R121" s="36">
        <f t="shared" si="6"/>
        <v>0</v>
      </c>
      <c r="S121" s="36">
        <f t="shared" si="7"/>
        <v>0</v>
      </c>
      <c r="T121" s="36">
        <f t="shared" si="8"/>
        <v>0</v>
      </c>
      <c r="U121" s="57">
        <f t="shared" si="9"/>
        <v>0</v>
      </c>
      <c r="V121" s="36">
        <f t="shared" si="11"/>
        <v>76000</v>
      </c>
    </row>
    <row r="122" spans="5:22" x14ac:dyDescent="0.25">
      <c r="E122" s="36">
        <f t="shared" si="10"/>
        <v>95000</v>
      </c>
      <c r="R122" s="36">
        <f t="shared" si="6"/>
        <v>0</v>
      </c>
      <c r="S122" s="36">
        <f t="shared" si="7"/>
        <v>0</v>
      </c>
      <c r="T122" s="36">
        <f t="shared" si="8"/>
        <v>0</v>
      </c>
      <c r="U122" s="57">
        <f t="shared" si="9"/>
        <v>0</v>
      </c>
      <c r="V122" s="36">
        <f t="shared" si="11"/>
        <v>76000</v>
      </c>
    </row>
    <row r="123" spans="5:22" x14ac:dyDescent="0.25">
      <c r="E123" s="36">
        <f t="shared" si="10"/>
        <v>95000</v>
      </c>
      <c r="R123" s="36">
        <f t="shared" si="6"/>
        <v>0</v>
      </c>
      <c r="S123" s="36">
        <f t="shared" si="7"/>
        <v>0</v>
      </c>
      <c r="T123" s="36">
        <f t="shared" si="8"/>
        <v>0</v>
      </c>
      <c r="U123" s="57">
        <f t="shared" si="9"/>
        <v>0</v>
      </c>
      <c r="V123" s="36">
        <f t="shared" si="11"/>
        <v>76000</v>
      </c>
    </row>
    <row r="124" spans="5:22" x14ac:dyDescent="0.25">
      <c r="E124" s="36">
        <f t="shared" si="10"/>
        <v>95000</v>
      </c>
      <c r="R124" s="36">
        <f t="shared" si="6"/>
        <v>0</v>
      </c>
      <c r="S124" s="36">
        <f t="shared" si="7"/>
        <v>0</v>
      </c>
      <c r="T124" s="36">
        <f t="shared" si="8"/>
        <v>0</v>
      </c>
      <c r="U124" s="57">
        <f t="shared" si="9"/>
        <v>0</v>
      </c>
      <c r="V124" s="36">
        <f t="shared" si="11"/>
        <v>76000</v>
      </c>
    </row>
    <row r="125" spans="5:22" x14ac:dyDescent="0.25">
      <c r="E125" s="36">
        <f t="shared" si="10"/>
        <v>95000</v>
      </c>
      <c r="R125" s="36">
        <f t="shared" si="6"/>
        <v>0</v>
      </c>
      <c r="S125" s="36">
        <f t="shared" si="7"/>
        <v>0</v>
      </c>
      <c r="T125" s="36">
        <f t="shared" si="8"/>
        <v>0</v>
      </c>
      <c r="U125" s="57">
        <f t="shared" si="9"/>
        <v>0</v>
      </c>
      <c r="V125" s="36">
        <f t="shared" si="11"/>
        <v>76000</v>
      </c>
    </row>
    <row r="126" spans="5:22" x14ac:dyDescent="0.25">
      <c r="E126" s="36">
        <f t="shared" si="10"/>
        <v>95000</v>
      </c>
      <c r="R126" s="36">
        <f t="shared" si="6"/>
        <v>0</v>
      </c>
      <c r="S126" s="36">
        <f t="shared" si="7"/>
        <v>0</v>
      </c>
      <c r="T126" s="36">
        <f t="shared" si="8"/>
        <v>0</v>
      </c>
      <c r="U126" s="57">
        <f t="shared" si="9"/>
        <v>0</v>
      </c>
      <c r="V126" s="36">
        <f t="shared" si="11"/>
        <v>76000</v>
      </c>
    </row>
    <row r="127" spans="5:22" x14ac:dyDescent="0.25">
      <c r="E127" s="36">
        <f t="shared" si="10"/>
        <v>95000</v>
      </c>
      <c r="R127" s="36">
        <f t="shared" si="6"/>
        <v>0</v>
      </c>
      <c r="S127" s="36">
        <f t="shared" si="7"/>
        <v>0</v>
      </c>
      <c r="T127" s="36">
        <f t="shared" si="8"/>
        <v>0</v>
      </c>
      <c r="U127" s="57">
        <f t="shared" si="9"/>
        <v>0</v>
      </c>
      <c r="V127" s="36">
        <f t="shared" si="11"/>
        <v>76000</v>
      </c>
    </row>
    <row r="128" spans="5:22" x14ac:dyDescent="0.25">
      <c r="E128" s="36">
        <f t="shared" si="10"/>
        <v>95000</v>
      </c>
      <c r="R128" s="36">
        <f t="shared" si="6"/>
        <v>0</v>
      </c>
      <c r="S128" s="36">
        <f t="shared" si="7"/>
        <v>0</v>
      </c>
      <c r="T128" s="36">
        <f t="shared" si="8"/>
        <v>0</v>
      </c>
      <c r="U128" s="57">
        <f t="shared" si="9"/>
        <v>0</v>
      </c>
      <c r="V128" s="36">
        <f t="shared" si="11"/>
        <v>76000</v>
      </c>
    </row>
    <row r="129" spans="5:22" x14ac:dyDescent="0.25">
      <c r="E129" s="36">
        <f t="shared" si="10"/>
        <v>95000</v>
      </c>
      <c r="R129" s="36">
        <f t="shared" si="6"/>
        <v>0</v>
      </c>
      <c r="S129" s="36">
        <f t="shared" si="7"/>
        <v>0</v>
      </c>
      <c r="T129" s="36">
        <f t="shared" si="8"/>
        <v>0</v>
      </c>
      <c r="U129" s="57">
        <f t="shared" si="9"/>
        <v>0</v>
      </c>
      <c r="V129" s="36">
        <f t="shared" si="11"/>
        <v>76000</v>
      </c>
    </row>
    <row r="130" spans="5:22" x14ac:dyDescent="0.25">
      <c r="E130" s="36">
        <f t="shared" si="10"/>
        <v>95000</v>
      </c>
      <c r="R130" s="36">
        <f t="shared" si="6"/>
        <v>0</v>
      </c>
      <c r="S130" s="36">
        <f t="shared" si="7"/>
        <v>0</v>
      </c>
      <c r="T130" s="36">
        <f t="shared" si="8"/>
        <v>0</v>
      </c>
      <c r="U130" s="57">
        <f t="shared" si="9"/>
        <v>0</v>
      </c>
      <c r="V130" s="36">
        <f t="shared" si="11"/>
        <v>76000</v>
      </c>
    </row>
    <row r="131" spans="5:22" x14ac:dyDescent="0.25">
      <c r="E131" s="36">
        <f t="shared" si="10"/>
        <v>95000</v>
      </c>
      <c r="R131" s="36">
        <f t="shared" si="6"/>
        <v>0</v>
      </c>
      <c r="S131" s="36">
        <f t="shared" si="7"/>
        <v>0</v>
      </c>
      <c r="T131" s="36">
        <f t="shared" si="8"/>
        <v>0</v>
      </c>
      <c r="U131" s="57">
        <f t="shared" si="9"/>
        <v>0</v>
      </c>
      <c r="V131" s="36">
        <f t="shared" si="11"/>
        <v>76000</v>
      </c>
    </row>
    <row r="132" spans="5:22" x14ac:dyDescent="0.25">
      <c r="E132" s="36">
        <f t="shared" si="10"/>
        <v>95000</v>
      </c>
      <c r="R132" s="36">
        <f t="shared" ref="R132:R195" si="12">C132-Q132</f>
        <v>0</v>
      </c>
      <c r="S132" s="36">
        <f t="shared" ref="S132:S195" si="13">R132*0.2</f>
        <v>0</v>
      </c>
      <c r="T132" s="36">
        <f t="shared" ref="T132:T195" si="14">R132-S132</f>
        <v>0</v>
      </c>
      <c r="U132" s="57">
        <f t="shared" ref="U132:U195" si="15">D132</f>
        <v>0</v>
      </c>
      <c r="V132" s="36">
        <f t="shared" si="11"/>
        <v>76000</v>
      </c>
    </row>
    <row r="133" spans="5:22" x14ac:dyDescent="0.25">
      <c r="E133" s="36">
        <f t="shared" ref="E133:E196" si="16">E132+C133-D133</f>
        <v>95000</v>
      </c>
      <c r="R133" s="36">
        <f t="shared" si="12"/>
        <v>0</v>
      </c>
      <c r="S133" s="36">
        <f t="shared" si="13"/>
        <v>0</v>
      </c>
      <c r="T133" s="36">
        <f t="shared" si="14"/>
        <v>0</v>
      </c>
      <c r="U133" s="57">
        <f t="shared" si="15"/>
        <v>0</v>
      </c>
      <c r="V133" s="36">
        <f t="shared" ref="V133:V196" si="17">V132+T133-U133+Q133</f>
        <v>76000</v>
      </c>
    </row>
    <row r="134" spans="5:22" x14ac:dyDescent="0.25">
      <c r="E134" s="36">
        <f t="shared" si="16"/>
        <v>95000</v>
      </c>
      <c r="R134" s="36">
        <f t="shared" si="12"/>
        <v>0</v>
      </c>
      <c r="S134" s="36">
        <f t="shared" si="13"/>
        <v>0</v>
      </c>
      <c r="T134" s="36">
        <f t="shared" si="14"/>
        <v>0</v>
      </c>
      <c r="U134" s="57">
        <f t="shared" si="15"/>
        <v>0</v>
      </c>
      <c r="V134" s="36">
        <f t="shared" si="17"/>
        <v>76000</v>
      </c>
    </row>
    <row r="135" spans="5:22" x14ac:dyDescent="0.25">
      <c r="E135" s="36">
        <f t="shared" si="16"/>
        <v>95000</v>
      </c>
      <c r="R135" s="36">
        <f t="shared" si="12"/>
        <v>0</v>
      </c>
      <c r="S135" s="36">
        <f t="shared" si="13"/>
        <v>0</v>
      </c>
      <c r="T135" s="36">
        <f t="shared" si="14"/>
        <v>0</v>
      </c>
      <c r="U135" s="57">
        <f t="shared" si="15"/>
        <v>0</v>
      </c>
      <c r="V135" s="36">
        <f t="shared" si="17"/>
        <v>76000</v>
      </c>
    </row>
    <row r="136" spans="5:22" x14ac:dyDescent="0.25">
      <c r="E136" s="36">
        <f t="shared" si="16"/>
        <v>95000</v>
      </c>
      <c r="R136" s="36">
        <f t="shared" si="12"/>
        <v>0</v>
      </c>
      <c r="S136" s="36">
        <f t="shared" si="13"/>
        <v>0</v>
      </c>
      <c r="T136" s="36">
        <f t="shared" si="14"/>
        <v>0</v>
      </c>
      <c r="U136" s="57">
        <f t="shared" si="15"/>
        <v>0</v>
      </c>
      <c r="V136" s="36">
        <f t="shared" si="17"/>
        <v>76000</v>
      </c>
    </row>
    <row r="137" spans="5:22" x14ac:dyDescent="0.25">
      <c r="E137" s="36">
        <f t="shared" si="16"/>
        <v>95000</v>
      </c>
      <c r="R137" s="36">
        <f t="shared" si="12"/>
        <v>0</v>
      </c>
      <c r="S137" s="36">
        <f t="shared" si="13"/>
        <v>0</v>
      </c>
      <c r="T137" s="36">
        <f t="shared" si="14"/>
        <v>0</v>
      </c>
      <c r="U137" s="57">
        <f t="shared" si="15"/>
        <v>0</v>
      </c>
      <c r="V137" s="36">
        <f t="shared" si="17"/>
        <v>76000</v>
      </c>
    </row>
    <row r="138" spans="5:22" x14ac:dyDescent="0.25">
      <c r="E138" s="36">
        <f t="shared" si="16"/>
        <v>95000</v>
      </c>
      <c r="R138" s="36">
        <f t="shared" si="12"/>
        <v>0</v>
      </c>
      <c r="S138" s="36">
        <f t="shared" si="13"/>
        <v>0</v>
      </c>
      <c r="T138" s="36">
        <f t="shared" si="14"/>
        <v>0</v>
      </c>
      <c r="U138" s="57">
        <f t="shared" si="15"/>
        <v>0</v>
      </c>
      <c r="V138" s="36">
        <f t="shared" si="17"/>
        <v>76000</v>
      </c>
    </row>
    <row r="139" spans="5:22" x14ac:dyDescent="0.25">
      <c r="E139" s="36">
        <f t="shared" si="16"/>
        <v>95000</v>
      </c>
      <c r="R139" s="36">
        <f t="shared" si="12"/>
        <v>0</v>
      </c>
      <c r="S139" s="36">
        <f t="shared" si="13"/>
        <v>0</v>
      </c>
      <c r="T139" s="36">
        <f t="shared" si="14"/>
        <v>0</v>
      </c>
      <c r="U139" s="57">
        <f t="shared" si="15"/>
        <v>0</v>
      </c>
      <c r="V139" s="36">
        <f t="shared" si="17"/>
        <v>76000</v>
      </c>
    </row>
    <row r="140" spans="5:22" x14ac:dyDescent="0.25">
      <c r="E140" s="36">
        <f t="shared" si="16"/>
        <v>95000</v>
      </c>
      <c r="R140" s="36">
        <f t="shared" si="12"/>
        <v>0</v>
      </c>
      <c r="S140" s="36">
        <f t="shared" si="13"/>
        <v>0</v>
      </c>
      <c r="T140" s="36">
        <f t="shared" si="14"/>
        <v>0</v>
      </c>
      <c r="U140" s="57">
        <f t="shared" si="15"/>
        <v>0</v>
      </c>
      <c r="V140" s="36">
        <f t="shared" si="17"/>
        <v>76000</v>
      </c>
    </row>
    <row r="141" spans="5:22" x14ac:dyDescent="0.25">
      <c r="E141" s="36">
        <f t="shared" si="16"/>
        <v>95000</v>
      </c>
      <c r="R141" s="36">
        <f t="shared" si="12"/>
        <v>0</v>
      </c>
      <c r="S141" s="36">
        <f t="shared" si="13"/>
        <v>0</v>
      </c>
      <c r="T141" s="36">
        <f t="shared" si="14"/>
        <v>0</v>
      </c>
      <c r="U141" s="57">
        <f t="shared" si="15"/>
        <v>0</v>
      </c>
      <c r="V141" s="36">
        <f t="shared" si="17"/>
        <v>76000</v>
      </c>
    </row>
    <row r="142" spans="5:22" x14ac:dyDescent="0.25">
      <c r="E142" s="36">
        <f t="shared" si="16"/>
        <v>95000</v>
      </c>
      <c r="R142" s="36">
        <f t="shared" si="12"/>
        <v>0</v>
      </c>
      <c r="S142" s="36">
        <f t="shared" si="13"/>
        <v>0</v>
      </c>
      <c r="T142" s="36">
        <f t="shared" si="14"/>
        <v>0</v>
      </c>
      <c r="U142" s="57">
        <f t="shared" si="15"/>
        <v>0</v>
      </c>
      <c r="V142" s="36">
        <f t="shared" si="17"/>
        <v>76000</v>
      </c>
    </row>
    <row r="143" spans="5:22" x14ac:dyDescent="0.25">
      <c r="E143" s="36">
        <f t="shared" si="16"/>
        <v>95000</v>
      </c>
      <c r="R143" s="36">
        <f t="shared" si="12"/>
        <v>0</v>
      </c>
      <c r="S143" s="36">
        <f t="shared" si="13"/>
        <v>0</v>
      </c>
      <c r="T143" s="36">
        <f t="shared" si="14"/>
        <v>0</v>
      </c>
      <c r="U143" s="57">
        <f t="shared" si="15"/>
        <v>0</v>
      </c>
      <c r="V143" s="36">
        <f t="shared" si="17"/>
        <v>76000</v>
      </c>
    </row>
    <row r="144" spans="5:22" x14ac:dyDescent="0.25">
      <c r="E144" s="36">
        <f t="shared" si="16"/>
        <v>95000</v>
      </c>
      <c r="R144" s="36">
        <f t="shared" si="12"/>
        <v>0</v>
      </c>
      <c r="S144" s="36">
        <f t="shared" si="13"/>
        <v>0</v>
      </c>
      <c r="T144" s="36">
        <f t="shared" si="14"/>
        <v>0</v>
      </c>
      <c r="U144" s="57">
        <f t="shared" si="15"/>
        <v>0</v>
      </c>
      <c r="V144" s="36">
        <f t="shared" si="17"/>
        <v>76000</v>
      </c>
    </row>
    <row r="145" spans="5:22" x14ac:dyDescent="0.25">
      <c r="E145" s="36">
        <f t="shared" si="16"/>
        <v>95000</v>
      </c>
      <c r="R145" s="36">
        <f t="shared" si="12"/>
        <v>0</v>
      </c>
      <c r="S145" s="36">
        <f t="shared" si="13"/>
        <v>0</v>
      </c>
      <c r="T145" s="36">
        <f t="shared" si="14"/>
        <v>0</v>
      </c>
      <c r="U145" s="57">
        <f t="shared" si="15"/>
        <v>0</v>
      </c>
      <c r="V145" s="36">
        <f t="shared" si="17"/>
        <v>76000</v>
      </c>
    </row>
    <row r="146" spans="5:22" x14ac:dyDescent="0.25">
      <c r="E146" s="36">
        <f t="shared" si="16"/>
        <v>95000</v>
      </c>
      <c r="R146" s="36">
        <f t="shared" si="12"/>
        <v>0</v>
      </c>
      <c r="S146" s="36">
        <f t="shared" si="13"/>
        <v>0</v>
      </c>
      <c r="T146" s="36">
        <f t="shared" si="14"/>
        <v>0</v>
      </c>
      <c r="U146" s="57">
        <f t="shared" si="15"/>
        <v>0</v>
      </c>
      <c r="V146" s="36">
        <f t="shared" si="17"/>
        <v>76000</v>
      </c>
    </row>
    <row r="147" spans="5:22" x14ac:dyDescent="0.25">
      <c r="E147" s="36">
        <f t="shared" si="16"/>
        <v>95000</v>
      </c>
      <c r="R147" s="36">
        <f t="shared" si="12"/>
        <v>0</v>
      </c>
      <c r="S147" s="36">
        <f t="shared" si="13"/>
        <v>0</v>
      </c>
      <c r="T147" s="36">
        <f t="shared" si="14"/>
        <v>0</v>
      </c>
      <c r="U147" s="57">
        <f t="shared" si="15"/>
        <v>0</v>
      </c>
      <c r="V147" s="36">
        <f t="shared" si="17"/>
        <v>76000</v>
      </c>
    </row>
    <row r="148" spans="5:22" x14ac:dyDescent="0.25">
      <c r="E148" s="36">
        <f t="shared" si="16"/>
        <v>95000</v>
      </c>
      <c r="R148" s="36">
        <f t="shared" si="12"/>
        <v>0</v>
      </c>
      <c r="S148" s="36">
        <f t="shared" si="13"/>
        <v>0</v>
      </c>
      <c r="T148" s="36">
        <f t="shared" si="14"/>
        <v>0</v>
      </c>
      <c r="U148" s="57">
        <f t="shared" si="15"/>
        <v>0</v>
      </c>
      <c r="V148" s="36">
        <f t="shared" si="17"/>
        <v>76000</v>
      </c>
    </row>
    <row r="149" spans="5:22" x14ac:dyDescent="0.25">
      <c r="E149" s="36">
        <f t="shared" si="16"/>
        <v>95000</v>
      </c>
      <c r="R149" s="36">
        <f t="shared" si="12"/>
        <v>0</v>
      </c>
      <c r="S149" s="36">
        <f t="shared" si="13"/>
        <v>0</v>
      </c>
      <c r="T149" s="36">
        <f t="shared" si="14"/>
        <v>0</v>
      </c>
      <c r="U149" s="57">
        <f t="shared" si="15"/>
        <v>0</v>
      </c>
      <c r="V149" s="36">
        <f t="shared" si="17"/>
        <v>76000</v>
      </c>
    </row>
    <row r="150" spans="5:22" x14ac:dyDescent="0.25">
      <c r="E150" s="36">
        <f t="shared" si="16"/>
        <v>95000</v>
      </c>
      <c r="R150" s="36">
        <f t="shared" si="12"/>
        <v>0</v>
      </c>
      <c r="S150" s="36">
        <f t="shared" si="13"/>
        <v>0</v>
      </c>
      <c r="T150" s="36">
        <f t="shared" si="14"/>
        <v>0</v>
      </c>
      <c r="U150" s="57">
        <f t="shared" si="15"/>
        <v>0</v>
      </c>
      <c r="V150" s="36">
        <f t="shared" si="17"/>
        <v>76000</v>
      </c>
    </row>
    <row r="151" spans="5:22" x14ac:dyDescent="0.25">
      <c r="E151" s="36">
        <f t="shared" si="16"/>
        <v>95000</v>
      </c>
      <c r="R151" s="36">
        <f t="shared" si="12"/>
        <v>0</v>
      </c>
      <c r="S151" s="36">
        <f t="shared" si="13"/>
        <v>0</v>
      </c>
      <c r="T151" s="36">
        <f t="shared" si="14"/>
        <v>0</v>
      </c>
      <c r="U151" s="57">
        <f t="shared" si="15"/>
        <v>0</v>
      </c>
      <c r="V151" s="36">
        <f t="shared" si="17"/>
        <v>76000</v>
      </c>
    </row>
    <row r="152" spans="5:22" x14ac:dyDescent="0.25">
      <c r="E152" s="36">
        <f t="shared" si="16"/>
        <v>95000</v>
      </c>
      <c r="R152" s="36">
        <f t="shared" si="12"/>
        <v>0</v>
      </c>
      <c r="S152" s="36">
        <f t="shared" si="13"/>
        <v>0</v>
      </c>
      <c r="T152" s="36">
        <f t="shared" si="14"/>
        <v>0</v>
      </c>
      <c r="U152" s="57">
        <f t="shared" si="15"/>
        <v>0</v>
      </c>
      <c r="V152" s="36">
        <f t="shared" si="17"/>
        <v>76000</v>
      </c>
    </row>
    <row r="153" spans="5:22" x14ac:dyDescent="0.25">
      <c r="E153" s="36">
        <f t="shared" si="16"/>
        <v>95000</v>
      </c>
      <c r="R153" s="36">
        <f t="shared" si="12"/>
        <v>0</v>
      </c>
      <c r="S153" s="36">
        <f t="shared" si="13"/>
        <v>0</v>
      </c>
      <c r="T153" s="36">
        <f t="shared" si="14"/>
        <v>0</v>
      </c>
      <c r="U153" s="57">
        <f t="shared" si="15"/>
        <v>0</v>
      </c>
      <c r="V153" s="36">
        <f t="shared" si="17"/>
        <v>76000</v>
      </c>
    </row>
    <row r="154" spans="5:22" x14ac:dyDescent="0.25">
      <c r="E154" s="36">
        <f t="shared" si="16"/>
        <v>95000</v>
      </c>
      <c r="R154" s="36">
        <f t="shared" si="12"/>
        <v>0</v>
      </c>
      <c r="S154" s="36">
        <f t="shared" si="13"/>
        <v>0</v>
      </c>
      <c r="T154" s="36">
        <f t="shared" si="14"/>
        <v>0</v>
      </c>
      <c r="U154" s="57">
        <f t="shared" si="15"/>
        <v>0</v>
      </c>
      <c r="V154" s="36">
        <f t="shared" si="17"/>
        <v>76000</v>
      </c>
    </row>
    <row r="155" spans="5:22" x14ac:dyDescent="0.25">
      <c r="E155" s="36">
        <f t="shared" si="16"/>
        <v>95000</v>
      </c>
      <c r="R155" s="36">
        <f t="shared" si="12"/>
        <v>0</v>
      </c>
      <c r="S155" s="36">
        <f t="shared" si="13"/>
        <v>0</v>
      </c>
      <c r="T155" s="36">
        <f t="shared" si="14"/>
        <v>0</v>
      </c>
      <c r="U155" s="57">
        <f t="shared" si="15"/>
        <v>0</v>
      </c>
      <c r="V155" s="36">
        <f t="shared" si="17"/>
        <v>76000</v>
      </c>
    </row>
    <row r="156" spans="5:22" x14ac:dyDescent="0.25">
      <c r="E156" s="36">
        <f t="shared" si="16"/>
        <v>95000</v>
      </c>
      <c r="R156" s="36">
        <f t="shared" si="12"/>
        <v>0</v>
      </c>
      <c r="S156" s="36">
        <f t="shared" si="13"/>
        <v>0</v>
      </c>
      <c r="T156" s="36">
        <f t="shared" si="14"/>
        <v>0</v>
      </c>
      <c r="U156" s="57">
        <f t="shared" si="15"/>
        <v>0</v>
      </c>
      <c r="V156" s="36">
        <f t="shared" si="17"/>
        <v>76000</v>
      </c>
    </row>
    <row r="157" spans="5:22" x14ac:dyDescent="0.25">
      <c r="E157" s="36">
        <f t="shared" si="16"/>
        <v>95000</v>
      </c>
      <c r="R157" s="36">
        <f t="shared" si="12"/>
        <v>0</v>
      </c>
      <c r="S157" s="36">
        <f t="shared" si="13"/>
        <v>0</v>
      </c>
      <c r="T157" s="36">
        <f t="shared" si="14"/>
        <v>0</v>
      </c>
      <c r="U157" s="57">
        <f t="shared" si="15"/>
        <v>0</v>
      </c>
      <c r="V157" s="36">
        <f t="shared" si="17"/>
        <v>76000</v>
      </c>
    </row>
    <row r="158" spans="5:22" x14ac:dyDescent="0.25">
      <c r="E158" s="36">
        <f t="shared" si="16"/>
        <v>95000</v>
      </c>
      <c r="R158" s="36">
        <f t="shared" si="12"/>
        <v>0</v>
      </c>
      <c r="S158" s="36">
        <f t="shared" si="13"/>
        <v>0</v>
      </c>
      <c r="T158" s="36">
        <f t="shared" si="14"/>
        <v>0</v>
      </c>
      <c r="U158" s="57">
        <f t="shared" si="15"/>
        <v>0</v>
      </c>
      <c r="V158" s="36">
        <f t="shared" si="17"/>
        <v>76000</v>
      </c>
    </row>
    <row r="159" spans="5:22" x14ac:dyDescent="0.25">
      <c r="E159" s="36">
        <f t="shared" si="16"/>
        <v>95000</v>
      </c>
      <c r="R159" s="36">
        <f t="shared" si="12"/>
        <v>0</v>
      </c>
      <c r="S159" s="36">
        <f t="shared" si="13"/>
        <v>0</v>
      </c>
      <c r="T159" s="36">
        <f t="shared" si="14"/>
        <v>0</v>
      </c>
      <c r="U159" s="57">
        <f t="shared" si="15"/>
        <v>0</v>
      </c>
      <c r="V159" s="36">
        <f t="shared" si="17"/>
        <v>76000</v>
      </c>
    </row>
    <row r="160" spans="5:22" x14ac:dyDescent="0.25">
      <c r="E160" s="36">
        <f t="shared" si="16"/>
        <v>95000</v>
      </c>
      <c r="R160" s="36">
        <f t="shared" si="12"/>
        <v>0</v>
      </c>
      <c r="S160" s="36">
        <f t="shared" si="13"/>
        <v>0</v>
      </c>
      <c r="T160" s="36">
        <f t="shared" si="14"/>
        <v>0</v>
      </c>
      <c r="U160" s="57">
        <f t="shared" si="15"/>
        <v>0</v>
      </c>
      <c r="V160" s="36">
        <f t="shared" si="17"/>
        <v>76000</v>
      </c>
    </row>
    <row r="161" spans="5:22" x14ac:dyDescent="0.25">
      <c r="E161" s="36">
        <f t="shared" si="16"/>
        <v>95000</v>
      </c>
      <c r="R161" s="36">
        <f t="shared" si="12"/>
        <v>0</v>
      </c>
      <c r="S161" s="36">
        <f t="shared" si="13"/>
        <v>0</v>
      </c>
      <c r="T161" s="36">
        <f t="shared" si="14"/>
        <v>0</v>
      </c>
      <c r="U161" s="57">
        <f t="shared" si="15"/>
        <v>0</v>
      </c>
      <c r="V161" s="36">
        <f t="shared" si="17"/>
        <v>76000</v>
      </c>
    </row>
    <row r="162" spans="5:22" x14ac:dyDescent="0.25">
      <c r="E162" s="36">
        <f t="shared" si="16"/>
        <v>95000</v>
      </c>
      <c r="R162" s="36">
        <f t="shared" si="12"/>
        <v>0</v>
      </c>
      <c r="S162" s="36">
        <f t="shared" si="13"/>
        <v>0</v>
      </c>
      <c r="T162" s="36">
        <f t="shared" si="14"/>
        <v>0</v>
      </c>
      <c r="U162" s="57">
        <f t="shared" si="15"/>
        <v>0</v>
      </c>
      <c r="V162" s="36">
        <f t="shared" si="17"/>
        <v>76000</v>
      </c>
    </row>
    <row r="163" spans="5:22" x14ac:dyDescent="0.25">
      <c r="E163" s="36">
        <f t="shared" si="16"/>
        <v>95000</v>
      </c>
      <c r="R163" s="36">
        <f t="shared" si="12"/>
        <v>0</v>
      </c>
      <c r="S163" s="36">
        <f t="shared" si="13"/>
        <v>0</v>
      </c>
      <c r="T163" s="36">
        <f t="shared" si="14"/>
        <v>0</v>
      </c>
      <c r="U163" s="57">
        <f t="shared" si="15"/>
        <v>0</v>
      </c>
      <c r="V163" s="36">
        <f t="shared" si="17"/>
        <v>76000</v>
      </c>
    </row>
    <row r="164" spans="5:22" x14ac:dyDescent="0.25">
      <c r="E164" s="36">
        <f t="shared" si="16"/>
        <v>95000</v>
      </c>
      <c r="R164" s="36">
        <f t="shared" si="12"/>
        <v>0</v>
      </c>
      <c r="S164" s="36">
        <f t="shared" si="13"/>
        <v>0</v>
      </c>
      <c r="T164" s="36">
        <f t="shared" si="14"/>
        <v>0</v>
      </c>
      <c r="U164" s="57">
        <f t="shared" si="15"/>
        <v>0</v>
      </c>
      <c r="V164" s="36">
        <f t="shared" si="17"/>
        <v>76000</v>
      </c>
    </row>
    <row r="165" spans="5:22" x14ac:dyDescent="0.25">
      <c r="E165" s="36">
        <f t="shared" si="16"/>
        <v>95000</v>
      </c>
      <c r="R165" s="36">
        <f t="shared" si="12"/>
        <v>0</v>
      </c>
      <c r="S165" s="36">
        <f t="shared" si="13"/>
        <v>0</v>
      </c>
      <c r="T165" s="36">
        <f t="shared" si="14"/>
        <v>0</v>
      </c>
      <c r="U165" s="57">
        <f t="shared" si="15"/>
        <v>0</v>
      </c>
      <c r="V165" s="36">
        <f t="shared" si="17"/>
        <v>76000</v>
      </c>
    </row>
    <row r="166" spans="5:22" x14ac:dyDescent="0.25">
      <c r="E166" s="36">
        <f t="shared" si="16"/>
        <v>95000</v>
      </c>
      <c r="R166" s="36">
        <f t="shared" si="12"/>
        <v>0</v>
      </c>
      <c r="S166" s="36">
        <f t="shared" si="13"/>
        <v>0</v>
      </c>
      <c r="T166" s="36">
        <f t="shared" si="14"/>
        <v>0</v>
      </c>
      <c r="U166" s="57">
        <f t="shared" si="15"/>
        <v>0</v>
      </c>
      <c r="V166" s="36">
        <f t="shared" si="17"/>
        <v>76000</v>
      </c>
    </row>
    <row r="167" spans="5:22" x14ac:dyDescent="0.25">
      <c r="E167" s="36">
        <f t="shared" si="16"/>
        <v>95000</v>
      </c>
      <c r="R167" s="36">
        <f t="shared" si="12"/>
        <v>0</v>
      </c>
      <c r="S167" s="36">
        <f t="shared" si="13"/>
        <v>0</v>
      </c>
      <c r="T167" s="36">
        <f t="shared" si="14"/>
        <v>0</v>
      </c>
      <c r="U167" s="57">
        <f t="shared" si="15"/>
        <v>0</v>
      </c>
      <c r="V167" s="36">
        <f t="shared" si="17"/>
        <v>76000</v>
      </c>
    </row>
    <row r="168" spans="5:22" x14ac:dyDescent="0.25">
      <c r="E168" s="36">
        <f t="shared" si="16"/>
        <v>95000</v>
      </c>
      <c r="R168" s="36">
        <f t="shared" si="12"/>
        <v>0</v>
      </c>
      <c r="S168" s="36">
        <f t="shared" si="13"/>
        <v>0</v>
      </c>
      <c r="T168" s="36">
        <f t="shared" si="14"/>
        <v>0</v>
      </c>
      <c r="U168" s="57">
        <f t="shared" si="15"/>
        <v>0</v>
      </c>
      <c r="V168" s="36">
        <f t="shared" si="17"/>
        <v>76000</v>
      </c>
    </row>
    <row r="169" spans="5:22" x14ac:dyDescent="0.25">
      <c r="E169" s="36">
        <f t="shared" si="16"/>
        <v>95000</v>
      </c>
      <c r="R169" s="36">
        <f t="shared" si="12"/>
        <v>0</v>
      </c>
      <c r="S169" s="36">
        <f t="shared" si="13"/>
        <v>0</v>
      </c>
      <c r="T169" s="36">
        <f t="shared" si="14"/>
        <v>0</v>
      </c>
      <c r="U169" s="57">
        <f t="shared" si="15"/>
        <v>0</v>
      </c>
      <c r="V169" s="36">
        <f t="shared" si="17"/>
        <v>76000</v>
      </c>
    </row>
    <row r="170" spans="5:22" x14ac:dyDescent="0.25">
      <c r="E170" s="36">
        <f t="shared" si="16"/>
        <v>95000</v>
      </c>
      <c r="R170" s="36">
        <f t="shared" si="12"/>
        <v>0</v>
      </c>
      <c r="S170" s="36">
        <f t="shared" si="13"/>
        <v>0</v>
      </c>
      <c r="T170" s="36">
        <f t="shared" si="14"/>
        <v>0</v>
      </c>
      <c r="U170" s="57">
        <f t="shared" si="15"/>
        <v>0</v>
      </c>
      <c r="V170" s="36">
        <f t="shared" si="17"/>
        <v>76000</v>
      </c>
    </row>
    <row r="171" spans="5:22" x14ac:dyDescent="0.25">
      <c r="E171" s="36">
        <f t="shared" si="16"/>
        <v>95000</v>
      </c>
      <c r="R171" s="36">
        <f t="shared" si="12"/>
        <v>0</v>
      </c>
      <c r="S171" s="36">
        <f t="shared" si="13"/>
        <v>0</v>
      </c>
      <c r="T171" s="36">
        <f t="shared" si="14"/>
        <v>0</v>
      </c>
      <c r="U171" s="57">
        <f t="shared" si="15"/>
        <v>0</v>
      </c>
      <c r="V171" s="36">
        <f t="shared" si="17"/>
        <v>76000</v>
      </c>
    </row>
    <row r="172" spans="5:22" x14ac:dyDescent="0.25">
      <c r="E172" s="36">
        <f t="shared" si="16"/>
        <v>95000</v>
      </c>
      <c r="R172" s="36">
        <f t="shared" si="12"/>
        <v>0</v>
      </c>
      <c r="S172" s="36">
        <f t="shared" si="13"/>
        <v>0</v>
      </c>
      <c r="T172" s="36">
        <f t="shared" si="14"/>
        <v>0</v>
      </c>
      <c r="U172" s="57">
        <f t="shared" si="15"/>
        <v>0</v>
      </c>
      <c r="V172" s="36">
        <f t="shared" si="17"/>
        <v>76000</v>
      </c>
    </row>
    <row r="173" spans="5:22" x14ac:dyDescent="0.25">
      <c r="E173" s="36">
        <f t="shared" si="16"/>
        <v>95000</v>
      </c>
      <c r="R173" s="36">
        <f t="shared" si="12"/>
        <v>0</v>
      </c>
      <c r="S173" s="36">
        <f t="shared" si="13"/>
        <v>0</v>
      </c>
      <c r="T173" s="36">
        <f t="shared" si="14"/>
        <v>0</v>
      </c>
      <c r="U173" s="57">
        <f t="shared" si="15"/>
        <v>0</v>
      </c>
      <c r="V173" s="36">
        <f t="shared" si="17"/>
        <v>76000</v>
      </c>
    </row>
    <row r="174" spans="5:22" x14ac:dyDescent="0.25">
      <c r="E174" s="36">
        <f t="shared" si="16"/>
        <v>95000</v>
      </c>
      <c r="R174" s="36">
        <f t="shared" si="12"/>
        <v>0</v>
      </c>
      <c r="S174" s="36">
        <f t="shared" si="13"/>
        <v>0</v>
      </c>
      <c r="T174" s="36">
        <f t="shared" si="14"/>
        <v>0</v>
      </c>
      <c r="U174" s="57">
        <f t="shared" si="15"/>
        <v>0</v>
      </c>
      <c r="V174" s="36">
        <f t="shared" si="17"/>
        <v>76000</v>
      </c>
    </row>
    <row r="175" spans="5:22" x14ac:dyDescent="0.25">
      <c r="E175" s="36">
        <f t="shared" si="16"/>
        <v>95000</v>
      </c>
      <c r="R175" s="36">
        <f t="shared" si="12"/>
        <v>0</v>
      </c>
      <c r="S175" s="36">
        <f t="shared" si="13"/>
        <v>0</v>
      </c>
      <c r="T175" s="36">
        <f t="shared" si="14"/>
        <v>0</v>
      </c>
      <c r="U175" s="57">
        <f t="shared" si="15"/>
        <v>0</v>
      </c>
      <c r="V175" s="36">
        <f t="shared" si="17"/>
        <v>76000</v>
      </c>
    </row>
    <row r="176" spans="5:22" x14ac:dyDescent="0.25">
      <c r="E176" s="36">
        <f t="shared" si="16"/>
        <v>95000</v>
      </c>
      <c r="R176" s="36">
        <f t="shared" si="12"/>
        <v>0</v>
      </c>
      <c r="S176" s="36">
        <f t="shared" si="13"/>
        <v>0</v>
      </c>
      <c r="T176" s="36">
        <f t="shared" si="14"/>
        <v>0</v>
      </c>
      <c r="U176" s="57">
        <f t="shared" si="15"/>
        <v>0</v>
      </c>
      <c r="V176" s="36">
        <f t="shared" si="17"/>
        <v>76000</v>
      </c>
    </row>
    <row r="177" spans="5:22" x14ac:dyDescent="0.25">
      <c r="E177" s="36">
        <f t="shared" si="16"/>
        <v>95000</v>
      </c>
      <c r="R177" s="36">
        <f t="shared" si="12"/>
        <v>0</v>
      </c>
      <c r="S177" s="36">
        <f t="shared" si="13"/>
        <v>0</v>
      </c>
      <c r="T177" s="36">
        <f t="shared" si="14"/>
        <v>0</v>
      </c>
      <c r="U177" s="57">
        <f t="shared" si="15"/>
        <v>0</v>
      </c>
      <c r="V177" s="36">
        <f t="shared" si="17"/>
        <v>76000</v>
      </c>
    </row>
    <row r="178" spans="5:22" x14ac:dyDescent="0.25">
      <c r="E178" s="36">
        <f t="shared" si="16"/>
        <v>95000</v>
      </c>
      <c r="R178" s="36">
        <f t="shared" si="12"/>
        <v>0</v>
      </c>
      <c r="S178" s="36">
        <f t="shared" si="13"/>
        <v>0</v>
      </c>
      <c r="T178" s="36">
        <f t="shared" si="14"/>
        <v>0</v>
      </c>
      <c r="U178" s="57">
        <f t="shared" si="15"/>
        <v>0</v>
      </c>
      <c r="V178" s="36">
        <f t="shared" si="17"/>
        <v>76000</v>
      </c>
    </row>
    <row r="179" spans="5:22" x14ac:dyDescent="0.25">
      <c r="E179" s="36">
        <f t="shared" si="16"/>
        <v>95000</v>
      </c>
      <c r="R179" s="36">
        <f t="shared" si="12"/>
        <v>0</v>
      </c>
      <c r="S179" s="36">
        <f t="shared" si="13"/>
        <v>0</v>
      </c>
      <c r="T179" s="36">
        <f t="shared" si="14"/>
        <v>0</v>
      </c>
      <c r="U179" s="57">
        <f t="shared" si="15"/>
        <v>0</v>
      </c>
      <c r="V179" s="36">
        <f t="shared" si="17"/>
        <v>76000</v>
      </c>
    </row>
    <row r="180" spans="5:22" x14ac:dyDescent="0.25">
      <c r="E180" s="36">
        <f t="shared" si="16"/>
        <v>95000</v>
      </c>
      <c r="R180" s="36">
        <f t="shared" si="12"/>
        <v>0</v>
      </c>
      <c r="S180" s="36">
        <f t="shared" si="13"/>
        <v>0</v>
      </c>
      <c r="T180" s="36">
        <f t="shared" si="14"/>
        <v>0</v>
      </c>
      <c r="U180" s="57">
        <f t="shared" si="15"/>
        <v>0</v>
      </c>
      <c r="V180" s="36">
        <f t="shared" si="17"/>
        <v>76000</v>
      </c>
    </row>
    <row r="181" spans="5:22" x14ac:dyDescent="0.25">
      <c r="E181" s="36">
        <f t="shared" si="16"/>
        <v>95000</v>
      </c>
      <c r="R181" s="36">
        <f t="shared" si="12"/>
        <v>0</v>
      </c>
      <c r="S181" s="36">
        <f t="shared" si="13"/>
        <v>0</v>
      </c>
      <c r="T181" s="36">
        <f t="shared" si="14"/>
        <v>0</v>
      </c>
      <c r="U181" s="57">
        <f t="shared" si="15"/>
        <v>0</v>
      </c>
      <c r="V181" s="36">
        <f t="shared" si="17"/>
        <v>76000</v>
      </c>
    </row>
    <row r="182" spans="5:22" x14ac:dyDescent="0.25">
      <c r="E182" s="36">
        <f t="shared" si="16"/>
        <v>95000</v>
      </c>
      <c r="R182" s="36">
        <f t="shared" si="12"/>
        <v>0</v>
      </c>
      <c r="S182" s="36">
        <f t="shared" si="13"/>
        <v>0</v>
      </c>
      <c r="T182" s="36">
        <f t="shared" si="14"/>
        <v>0</v>
      </c>
      <c r="U182" s="57">
        <f t="shared" si="15"/>
        <v>0</v>
      </c>
      <c r="V182" s="36">
        <f t="shared" si="17"/>
        <v>76000</v>
      </c>
    </row>
    <row r="183" spans="5:22" x14ac:dyDescent="0.25">
      <c r="E183" s="36">
        <f t="shared" si="16"/>
        <v>95000</v>
      </c>
      <c r="R183" s="36">
        <f t="shared" si="12"/>
        <v>0</v>
      </c>
      <c r="S183" s="36">
        <f t="shared" si="13"/>
        <v>0</v>
      </c>
      <c r="T183" s="36">
        <f t="shared" si="14"/>
        <v>0</v>
      </c>
      <c r="U183" s="57">
        <f t="shared" si="15"/>
        <v>0</v>
      </c>
      <c r="V183" s="36">
        <f t="shared" si="17"/>
        <v>76000</v>
      </c>
    </row>
    <row r="184" spans="5:22" x14ac:dyDescent="0.25">
      <c r="E184" s="36">
        <f t="shared" si="16"/>
        <v>95000</v>
      </c>
      <c r="R184" s="36">
        <f t="shared" si="12"/>
        <v>0</v>
      </c>
      <c r="S184" s="36">
        <f t="shared" si="13"/>
        <v>0</v>
      </c>
      <c r="T184" s="36">
        <f t="shared" si="14"/>
        <v>0</v>
      </c>
      <c r="U184" s="57">
        <f t="shared" si="15"/>
        <v>0</v>
      </c>
      <c r="V184" s="36">
        <f t="shared" si="17"/>
        <v>76000</v>
      </c>
    </row>
    <row r="185" spans="5:22" x14ac:dyDescent="0.25">
      <c r="E185" s="36">
        <f t="shared" si="16"/>
        <v>95000</v>
      </c>
      <c r="R185" s="36">
        <f t="shared" si="12"/>
        <v>0</v>
      </c>
      <c r="S185" s="36">
        <f t="shared" si="13"/>
        <v>0</v>
      </c>
      <c r="T185" s="36">
        <f t="shared" si="14"/>
        <v>0</v>
      </c>
      <c r="U185" s="57">
        <f t="shared" si="15"/>
        <v>0</v>
      </c>
      <c r="V185" s="36">
        <f t="shared" si="17"/>
        <v>76000</v>
      </c>
    </row>
    <row r="186" spans="5:22" x14ac:dyDescent="0.25">
      <c r="E186" s="36">
        <f t="shared" si="16"/>
        <v>95000</v>
      </c>
      <c r="R186" s="36">
        <f t="shared" si="12"/>
        <v>0</v>
      </c>
      <c r="S186" s="36">
        <f t="shared" si="13"/>
        <v>0</v>
      </c>
      <c r="T186" s="36">
        <f t="shared" si="14"/>
        <v>0</v>
      </c>
      <c r="U186" s="57">
        <f t="shared" si="15"/>
        <v>0</v>
      </c>
      <c r="V186" s="36">
        <f t="shared" si="17"/>
        <v>76000</v>
      </c>
    </row>
    <row r="187" spans="5:22" x14ac:dyDescent="0.25">
      <c r="E187" s="36">
        <f t="shared" si="16"/>
        <v>95000</v>
      </c>
      <c r="R187" s="36">
        <f t="shared" si="12"/>
        <v>0</v>
      </c>
      <c r="S187" s="36">
        <f t="shared" si="13"/>
        <v>0</v>
      </c>
      <c r="T187" s="36">
        <f t="shared" si="14"/>
        <v>0</v>
      </c>
      <c r="U187" s="57">
        <f t="shared" si="15"/>
        <v>0</v>
      </c>
      <c r="V187" s="36">
        <f t="shared" si="17"/>
        <v>76000</v>
      </c>
    </row>
    <row r="188" spans="5:22" x14ac:dyDescent="0.25">
      <c r="E188" s="36">
        <f t="shared" si="16"/>
        <v>95000</v>
      </c>
      <c r="R188" s="36">
        <f t="shared" si="12"/>
        <v>0</v>
      </c>
      <c r="S188" s="36">
        <f t="shared" si="13"/>
        <v>0</v>
      </c>
      <c r="T188" s="36">
        <f t="shared" si="14"/>
        <v>0</v>
      </c>
      <c r="U188" s="57">
        <f t="shared" si="15"/>
        <v>0</v>
      </c>
      <c r="V188" s="36">
        <f t="shared" si="17"/>
        <v>76000</v>
      </c>
    </row>
    <row r="189" spans="5:22" x14ac:dyDescent="0.25">
      <c r="E189" s="36">
        <f t="shared" si="16"/>
        <v>95000</v>
      </c>
      <c r="R189" s="36">
        <f t="shared" si="12"/>
        <v>0</v>
      </c>
      <c r="S189" s="36">
        <f t="shared" si="13"/>
        <v>0</v>
      </c>
      <c r="T189" s="36">
        <f t="shared" si="14"/>
        <v>0</v>
      </c>
      <c r="U189" s="57">
        <f t="shared" si="15"/>
        <v>0</v>
      </c>
      <c r="V189" s="36">
        <f t="shared" si="17"/>
        <v>76000</v>
      </c>
    </row>
    <row r="190" spans="5:22" x14ac:dyDescent="0.25">
      <c r="E190" s="36">
        <f t="shared" si="16"/>
        <v>95000</v>
      </c>
      <c r="R190" s="36">
        <f t="shared" si="12"/>
        <v>0</v>
      </c>
      <c r="S190" s="36">
        <f t="shared" si="13"/>
        <v>0</v>
      </c>
      <c r="T190" s="36">
        <f t="shared" si="14"/>
        <v>0</v>
      </c>
      <c r="U190" s="57">
        <f t="shared" si="15"/>
        <v>0</v>
      </c>
      <c r="V190" s="36">
        <f t="shared" si="17"/>
        <v>76000</v>
      </c>
    </row>
    <row r="191" spans="5:22" x14ac:dyDescent="0.25">
      <c r="E191" s="36">
        <f t="shared" si="16"/>
        <v>95000</v>
      </c>
      <c r="R191" s="36">
        <f t="shared" si="12"/>
        <v>0</v>
      </c>
      <c r="S191" s="36">
        <f t="shared" si="13"/>
        <v>0</v>
      </c>
      <c r="T191" s="36">
        <f t="shared" si="14"/>
        <v>0</v>
      </c>
      <c r="U191" s="57">
        <f t="shared" si="15"/>
        <v>0</v>
      </c>
      <c r="V191" s="36">
        <f t="shared" si="17"/>
        <v>76000</v>
      </c>
    </row>
    <row r="192" spans="5:22" x14ac:dyDescent="0.25">
      <c r="E192" s="36">
        <f t="shared" si="16"/>
        <v>95000</v>
      </c>
      <c r="R192" s="36">
        <f t="shared" si="12"/>
        <v>0</v>
      </c>
      <c r="S192" s="36">
        <f t="shared" si="13"/>
        <v>0</v>
      </c>
      <c r="T192" s="36">
        <f t="shared" si="14"/>
        <v>0</v>
      </c>
      <c r="U192" s="57">
        <f t="shared" si="15"/>
        <v>0</v>
      </c>
      <c r="V192" s="36">
        <f t="shared" si="17"/>
        <v>76000</v>
      </c>
    </row>
    <row r="193" spans="5:22" x14ac:dyDescent="0.25">
      <c r="E193" s="36">
        <f t="shared" si="16"/>
        <v>95000</v>
      </c>
      <c r="R193" s="36">
        <f t="shared" si="12"/>
        <v>0</v>
      </c>
      <c r="S193" s="36">
        <f t="shared" si="13"/>
        <v>0</v>
      </c>
      <c r="T193" s="36">
        <f t="shared" si="14"/>
        <v>0</v>
      </c>
      <c r="U193" s="57">
        <f t="shared" si="15"/>
        <v>0</v>
      </c>
      <c r="V193" s="36">
        <f t="shared" si="17"/>
        <v>76000</v>
      </c>
    </row>
    <row r="194" spans="5:22" x14ac:dyDescent="0.25">
      <c r="E194" s="36">
        <f t="shared" si="16"/>
        <v>95000</v>
      </c>
      <c r="R194" s="36">
        <f t="shared" si="12"/>
        <v>0</v>
      </c>
      <c r="S194" s="36">
        <f t="shared" si="13"/>
        <v>0</v>
      </c>
      <c r="T194" s="36">
        <f t="shared" si="14"/>
        <v>0</v>
      </c>
      <c r="U194" s="57">
        <f t="shared" si="15"/>
        <v>0</v>
      </c>
      <c r="V194" s="36">
        <f t="shared" si="17"/>
        <v>76000</v>
      </c>
    </row>
    <row r="195" spans="5:22" x14ac:dyDescent="0.25">
      <c r="E195" s="36">
        <f t="shared" si="16"/>
        <v>95000</v>
      </c>
      <c r="R195" s="36">
        <f t="shared" si="12"/>
        <v>0</v>
      </c>
      <c r="S195" s="36">
        <f t="shared" si="13"/>
        <v>0</v>
      </c>
      <c r="T195" s="36">
        <f t="shared" si="14"/>
        <v>0</v>
      </c>
      <c r="U195" s="57">
        <f t="shared" si="15"/>
        <v>0</v>
      </c>
      <c r="V195" s="36">
        <f t="shared" si="17"/>
        <v>76000</v>
      </c>
    </row>
    <row r="196" spans="5:22" x14ac:dyDescent="0.25">
      <c r="E196" s="36">
        <f t="shared" si="16"/>
        <v>95000</v>
      </c>
      <c r="R196" s="36">
        <f t="shared" ref="R196:R259" si="18">C196-Q196</f>
        <v>0</v>
      </c>
      <c r="S196" s="36">
        <f t="shared" ref="S196:S259" si="19">R196*0.2</f>
        <v>0</v>
      </c>
      <c r="T196" s="36">
        <f t="shared" ref="T196:T259" si="20">R196-S196</f>
        <v>0</v>
      </c>
      <c r="U196" s="57">
        <f t="shared" ref="U196:U259" si="21">D196</f>
        <v>0</v>
      </c>
      <c r="V196" s="36">
        <f t="shared" si="17"/>
        <v>76000</v>
      </c>
    </row>
    <row r="197" spans="5:22" x14ac:dyDescent="0.25">
      <c r="E197" s="36">
        <f t="shared" ref="E197:E260" si="22">E196+C197-D197</f>
        <v>95000</v>
      </c>
      <c r="R197" s="36">
        <f t="shared" si="18"/>
        <v>0</v>
      </c>
      <c r="S197" s="36">
        <f t="shared" si="19"/>
        <v>0</v>
      </c>
      <c r="T197" s="36">
        <f t="shared" si="20"/>
        <v>0</v>
      </c>
      <c r="U197" s="57">
        <f t="shared" si="21"/>
        <v>0</v>
      </c>
      <c r="V197" s="36">
        <f t="shared" ref="V197:V260" si="23">V196+T197-U197+Q197</f>
        <v>76000</v>
      </c>
    </row>
    <row r="198" spans="5:22" x14ac:dyDescent="0.25">
      <c r="E198" s="36">
        <f t="shared" si="22"/>
        <v>95000</v>
      </c>
      <c r="R198" s="36">
        <f t="shared" si="18"/>
        <v>0</v>
      </c>
      <c r="S198" s="36">
        <f t="shared" si="19"/>
        <v>0</v>
      </c>
      <c r="T198" s="36">
        <f t="shared" si="20"/>
        <v>0</v>
      </c>
      <c r="U198" s="57">
        <f t="shared" si="21"/>
        <v>0</v>
      </c>
      <c r="V198" s="36">
        <f t="shared" si="23"/>
        <v>76000</v>
      </c>
    </row>
    <row r="199" spans="5:22" x14ac:dyDescent="0.25">
      <c r="E199" s="36">
        <f t="shared" si="22"/>
        <v>95000</v>
      </c>
      <c r="R199" s="36">
        <f t="shared" si="18"/>
        <v>0</v>
      </c>
      <c r="S199" s="36">
        <f t="shared" si="19"/>
        <v>0</v>
      </c>
      <c r="T199" s="36">
        <f t="shared" si="20"/>
        <v>0</v>
      </c>
      <c r="U199" s="57">
        <f t="shared" si="21"/>
        <v>0</v>
      </c>
      <c r="V199" s="36">
        <f t="shared" si="23"/>
        <v>76000</v>
      </c>
    </row>
    <row r="200" spans="5:22" x14ac:dyDescent="0.25">
      <c r="E200" s="36">
        <f t="shared" si="22"/>
        <v>95000</v>
      </c>
      <c r="R200" s="36">
        <f t="shared" si="18"/>
        <v>0</v>
      </c>
      <c r="S200" s="36">
        <f t="shared" si="19"/>
        <v>0</v>
      </c>
      <c r="T200" s="36">
        <f t="shared" si="20"/>
        <v>0</v>
      </c>
      <c r="U200" s="57">
        <f t="shared" si="21"/>
        <v>0</v>
      </c>
      <c r="V200" s="36">
        <f t="shared" si="23"/>
        <v>76000</v>
      </c>
    </row>
    <row r="201" spans="5:22" x14ac:dyDescent="0.25">
      <c r="E201" s="36">
        <f t="shared" si="22"/>
        <v>95000</v>
      </c>
      <c r="R201" s="36">
        <f t="shared" si="18"/>
        <v>0</v>
      </c>
      <c r="S201" s="36">
        <f t="shared" si="19"/>
        <v>0</v>
      </c>
      <c r="T201" s="36">
        <f t="shared" si="20"/>
        <v>0</v>
      </c>
      <c r="U201" s="57">
        <f t="shared" si="21"/>
        <v>0</v>
      </c>
      <c r="V201" s="36">
        <f t="shared" si="23"/>
        <v>76000</v>
      </c>
    </row>
    <row r="202" spans="5:22" x14ac:dyDescent="0.25">
      <c r="E202" s="36">
        <f t="shared" si="22"/>
        <v>95000</v>
      </c>
      <c r="R202" s="36">
        <f t="shared" si="18"/>
        <v>0</v>
      </c>
      <c r="S202" s="36">
        <f t="shared" si="19"/>
        <v>0</v>
      </c>
      <c r="T202" s="36">
        <f t="shared" si="20"/>
        <v>0</v>
      </c>
      <c r="U202" s="57">
        <f t="shared" si="21"/>
        <v>0</v>
      </c>
      <c r="V202" s="36">
        <f t="shared" si="23"/>
        <v>76000</v>
      </c>
    </row>
    <row r="203" spans="5:22" x14ac:dyDescent="0.25">
      <c r="E203" s="36">
        <f t="shared" si="22"/>
        <v>95000</v>
      </c>
      <c r="R203" s="36">
        <f t="shared" si="18"/>
        <v>0</v>
      </c>
      <c r="S203" s="36">
        <f t="shared" si="19"/>
        <v>0</v>
      </c>
      <c r="T203" s="36">
        <f t="shared" si="20"/>
        <v>0</v>
      </c>
      <c r="U203" s="57">
        <f t="shared" si="21"/>
        <v>0</v>
      </c>
      <c r="V203" s="36">
        <f t="shared" si="23"/>
        <v>76000</v>
      </c>
    </row>
    <row r="204" spans="5:22" x14ac:dyDescent="0.25">
      <c r="E204" s="36">
        <f t="shared" si="22"/>
        <v>95000</v>
      </c>
      <c r="R204" s="36">
        <f t="shared" si="18"/>
        <v>0</v>
      </c>
      <c r="S204" s="36">
        <f t="shared" si="19"/>
        <v>0</v>
      </c>
      <c r="T204" s="36">
        <f t="shared" si="20"/>
        <v>0</v>
      </c>
      <c r="U204" s="57">
        <f t="shared" si="21"/>
        <v>0</v>
      </c>
      <c r="V204" s="36">
        <f t="shared" si="23"/>
        <v>76000</v>
      </c>
    </row>
    <row r="205" spans="5:22" x14ac:dyDescent="0.25">
      <c r="E205" s="36">
        <f t="shared" si="22"/>
        <v>95000</v>
      </c>
      <c r="R205" s="36">
        <f t="shared" si="18"/>
        <v>0</v>
      </c>
      <c r="S205" s="36">
        <f t="shared" si="19"/>
        <v>0</v>
      </c>
      <c r="T205" s="36">
        <f t="shared" si="20"/>
        <v>0</v>
      </c>
      <c r="U205" s="57">
        <f t="shared" si="21"/>
        <v>0</v>
      </c>
      <c r="V205" s="36">
        <f t="shared" si="23"/>
        <v>76000</v>
      </c>
    </row>
    <row r="206" spans="5:22" x14ac:dyDescent="0.25">
      <c r="E206" s="36">
        <f t="shared" si="22"/>
        <v>95000</v>
      </c>
      <c r="R206" s="36">
        <f t="shared" si="18"/>
        <v>0</v>
      </c>
      <c r="S206" s="36">
        <f t="shared" si="19"/>
        <v>0</v>
      </c>
      <c r="T206" s="36">
        <f t="shared" si="20"/>
        <v>0</v>
      </c>
      <c r="U206" s="57">
        <f t="shared" si="21"/>
        <v>0</v>
      </c>
      <c r="V206" s="36">
        <f t="shared" si="23"/>
        <v>76000</v>
      </c>
    </row>
    <row r="207" spans="5:22" x14ac:dyDescent="0.25">
      <c r="E207" s="36">
        <f t="shared" si="22"/>
        <v>95000</v>
      </c>
      <c r="R207" s="36">
        <f t="shared" si="18"/>
        <v>0</v>
      </c>
      <c r="S207" s="36">
        <f t="shared" si="19"/>
        <v>0</v>
      </c>
      <c r="T207" s="36">
        <f t="shared" si="20"/>
        <v>0</v>
      </c>
      <c r="U207" s="57">
        <f t="shared" si="21"/>
        <v>0</v>
      </c>
      <c r="V207" s="36">
        <f t="shared" si="23"/>
        <v>76000</v>
      </c>
    </row>
    <row r="208" spans="5:22" x14ac:dyDescent="0.25">
      <c r="E208" s="36">
        <f t="shared" si="22"/>
        <v>95000</v>
      </c>
      <c r="R208" s="36">
        <f t="shared" si="18"/>
        <v>0</v>
      </c>
      <c r="S208" s="36">
        <f t="shared" si="19"/>
        <v>0</v>
      </c>
      <c r="T208" s="36">
        <f t="shared" si="20"/>
        <v>0</v>
      </c>
      <c r="U208" s="57">
        <f t="shared" si="21"/>
        <v>0</v>
      </c>
      <c r="V208" s="36">
        <f t="shared" si="23"/>
        <v>76000</v>
      </c>
    </row>
    <row r="209" spans="5:22" x14ac:dyDescent="0.25">
      <c r="E209" s="36">
        <f t="shared" si="22"/>
        <v>95000</v>
      </c>
      <c r="R209" s="36">
        <f t="shared" si="18"/>
        <v>0</v>
      </c>
      <c r="S209" s="36">
        <f t="shared" si="19"/>
        <v>0</v>
      </c>
      <c r="T209" s="36">
        <f t="shared" si="20"/>
        <v>0</v>
      </c>
      <c r="U209" s="57">
        <f t="shared" si="21"/>
        <v>0</v>
      </c>
      <c r="V209" s="36">
        <f t="shared" si="23"/>
        <v>76000</v>
      </c>
    </row>
    <row r="210" spans="5:22" x14ac:dyDescent="0.25">
      <c r="E210" s="36">
        <f t="shared" si="22"/>
        <v>95000</v>
      </c>
      <c r="R210" s="36">
        <f t="shared" si="18"/>
        <v>0</v>
      </c>
      <c r="S210" s="36">
        <f t="shared" si="19"/>
        <v>0</v>
      </c>
      <c r="T210" s="36">
        <f t="shared" si="20"/>
        <v>0</v>
      </c>
      <c r="U210" s="57">
        <f t="shared" si="21"/>
        <v>0</v>
      </c>
      <c r="V210" s="36">
        <f t="shared" si="23"/>
        <v>76000</v>
      </c>
    </row>
    <row r="211" spans="5:22" x14ac:dyDescent="0.25">
      <c r="E211" s="36">
        <f t="shared" si="22"/>
        <v>95000</v>
      </c>
      <c r="R211" s="36">
        <f t="shared" si="18"/>
        <v>0</v>
      </c>
      <c r="S211" s="36">
        <f t="shared" si="19"/>
        <v>0</v>
      </c>
      <c r="T211" s="36">
        <f t="shared" si="20"/>
        <v>0</v>
      </c>
      <c r="U211" s="57">
        <f t="shared" si="21"/>
        <v>0</v>
      </c>
      <c r="V211" s="36">
        <f t="shared" si="23"/>
        <v>76000</v>
      </c>
    </row>
    <row r="212" spans="5:22" x14ac:dyDescent="0.25">
      <c r="E212" s="36">
        <f t="shared" si="22"/>
        <v>95000</v>
      </c>
      <c r="R212" s="36">
        <f t="shared" si="18"/>
        <v>0</v>
      </c>
      <c r="S212" s="36">
        <f t="shared" si="19"/>
        <v>0</v>
      </c>
      <c r="T212" s="36">
        <f t="shared" si="20"/>
        <v>0</v>
      </c>
      <c r="U212" s="57">
        <f t="shared" si="21"/>
        <v>0</v>
      </c>
      <c r="V212" s="36">
        <f t="shared" si="23"/>
        <v>76000</v>
      </c>
    </row>
    <row r="213" spans="5:22" x14ac:dyDescent="0.25">
      <c r="E213" s="36">
        <f t="shared" si="22"/>
        <v>95000</v>
      </c>
      <c r="R213" s="36">
        <f t="shared" si="18"/>
        <v>0</v>
      </c>
      <c r="S213" s="36">
        <f t="shared" si="19"/>
        <v>0</v>
      </c>
      <c r="T213" s="36">
        <f t="shared" si="20"/>
        <v>0</v>
      </c>
      <c r="U213" s="57">
        <f t="shared" si="21"/>
        <v>0</v>
      </c>
      <c r="V213" s="36">
        <f t="shared" si="23"/>
        <v>76000</v>
      </c>
    </row>
    <row r="214" spans="5:22" x14ac:dyDescent="0.25">
      <c r="E214" s="36">
        <f t="shared" si="22"/>
        <v>95000</v>
      </c>
      <c r="R214" s="36">
        <f t="shared" si="18"/>
        <v>0</v>
      </c>
      <c r="S214" s="36">
        <f t="shared" si="19"/>
        <v>0</v>
      </c>
      <c r="T214" s="36">
        <f t="shared" si="20"/>
        <v>0</v>
      </c>
      <c r="U214" s="57">
        <f t="shared" si="21"/>
        <v>0</v>
      </c>
      <c r="V214" s="36">
        <f t="shared" si="23"/>
        <v>76000</v>
      </c>
    </row>
    <row r="215" spans="5:22" x14ac:dyDescent="0.25">
      <c r="E215" s="36">
        <f t="shared" si="22"/>
        <v>95000</v>
      </c>
      <c r="R215" s="36">
        <f t="shared" si="18"/>
        <v>0</v>
      </c>
      <c r="S215" s="36">
        <f t="shared" si="19"/>
        <v>0</v>
      </c>
      <c r="T215" s="36">
        <f t="shared" si="20"/>
        <v>0</v>
      </c>
      <c r="U215" s="57">
        <f t="shared" si="21"/>
        <v>0</v>
      </c>
      <c r="V215" s="36">
        <f t="shared" si="23"/>
        <v>76000</v>
      </c>
    </row>
    <row r="216" spans="5:22" x14ac:dyDescent="0.25">
      <c r="E216" s="36">
        <f t="shared" si="22"/>
        <v>95000</v>
      </c>
      <c r="R216" s="36">
        <f t="shared" si="18"/>
        <v>0</v>
      </c>
      <c r="S216" s="36">
        <f t="shared" si="19"/>
        <v>0</v>
      </c>
      <c r="T216" s="36">
        <f t="shared" si="20"/>
        <v>0</v>
      </c>
      <c r="U216" s="57">
        <f t="shared" si="21"/>
        <v>0</v>
      </c>
      <c r="V216" s="36">
        <f t="shared" si="23"/>
        <v>76000</v>
      </c>
    </row>
    <row r="217" spans="5:22" x14ac:dyDescent="0.25">
      <c r="E217" s="36">
        <f t="shared" si="22"/>
        <v>95000</v>
      </c>
      <c r="R217" s="36">
        <f t="shared" si="18"/>
        <v>0</v>
      </c>
      <c r="S217" s="36">
        <f t="shared" si="19"/>
        <v>0</v>
      </c>
      <c r="T217" s="36">
        <f t="shared" si="20"/>
        <v>0</v>
      </c>
      <c r="U217" s="57">
        <f t="shared" si="21"/>
        <v>0</v>
      </c>
      <c r="V217" s="36">
        <f t="shared" si="23"/>
        <v>76000</v>
      </c>
    </row>
    <row r="218" spans="5:22" x14ac:dyDescent="0.25">
      <c r="E218" s="36">
        <f t="shared" si="22"/>
        <v>95000</v>
      </c>
      <c r="R218" s="36">
        <f t="shared" si="18"/>
        <v>0</v>
      </c>
      <c r="S218" s="36">
        <f t="shared" si="19"/>
        <v>0</v>
      </c>
      <c r="T218" s="36">
        <f t="shared" si="20"/>
        <v>0</v>
      </c>
      <c r="U218" s="57">
        <f t="shared" si="21"/>
        <v>0</v>
      </c>
      <c r="V218" s="36">
        <f t="shared" si="23"/>
        <v>76000</v>
      </c>
    </row>
    <row r="219" spans="5:22" x14ac:dyDescent="0.25">
      <c r="E219" s="36">
        <f t="shared" si="22"/>
        <v>95000</v>
      </c>
      <c r="R219" s="36">
        <f t="shared" si="18"/>
        <v>0</v>
      </c>
      <c r="S219" s="36">
        <f t="shared" si="19"/>
        <v>0</v>
      </c>
      <c r="T219" s="36">
        <f t="shared" si="20"/>
        <v>0</v>
      </c>
      <c r="U219" s="57">
        <f t="shared" si="21"/>
        <v>0</v>
      </c>
      <c r="V219" s="36">
        <f t="shared" si="23"/>
        <v>76000</v>
      </c>
    </row>
    <row r="220" spans="5:22" x14ac:dyDescent="0.25">
      <c r="E220" s="36">
        <f t="shared" si="22"/>
        <v>95000</v>
      </c>
      <c r="R220" s="36">
        <f t="shared" si="18"/>
        <v>0</v>
      </c>
      <c r="S220" s="36">
        <f t="shared" si="19"/>
        <v>0</v>
      </c>
      <c r="T220" s="36">
        <f t="shared" si="20"/>
        <v>0</v>
      </c>
      <c r="U220" s="57">
        <f t="shared" si="21"/>
        <v>0</v>
      </c>
      <c r="V220" s="36">
        <f t="shared" si="23"/>
        <v>76000</v>
      </c>
    </row>
    <row r="221" spans="5:22" x14ac:dyDescent="0.25">
      <c r="E221" s="36">
        <f t="shared" si="22"/>
        <v>95000</v>
      </c>
      <c r="R221" s="36">
        <f t="shared" si="18"/>
        <v>0</v>
      </c>
      <c r="S221" s="36">
        <f t="shared" si="19"/>
        <v>0</v>
      </c>
      <c r="T221" s="36">
        <f t="shared" si="20"/>
        <v>0</v>
      </c>
      <c r="U221" s="57">
        <f t="shared" si="21"/>
        <v>0</v>
      </c>
      <c r="V221" s="36">
        <f t="shared" si="23"/>
        <v>76000</v>
      </c>
    </row>
    <row r="222" spans="5:22" x14ac:dyDescent="0.25">
      <c r="E222" s="36">
        <f t="shared" si="22"/>
        <v>95000</v>
      </c>
      <c r="R222" s="36">
        <f t="shared" si="18"/>
        <v>0</v>
      </c>
      <c r="S222" s="36">
        <f t="shared" si="19"/>
        <v>0</v>
      </c>
      <c r="T222" s="36">
        <f t="shared" si="20"/>
        <v>0</v>
      </c>
      <c r="U222" s="57">
        <f t="shared" si="21"/>
        <v>0</v>
      </c>
      <c r="V222" s="36">
        <f t="shared" si="23"/>
        <v>76000</v>
      </c>
    </row>
    <row r="223" spans="5:22" x14ac:dyDescent="0.25">
      <c r="E223" s="36">
        <f t="shared" si="22"/>
        <v>95000</v>
      </c>
      <c r="R223" s="36">
        <f t="shared" si="18"/>
        <v>0</v>
      </c>
      <c r="S223" s="36">
        <f t="shared" si="19"/>
        <v>0</v>
      </c>
      <c r="T223" s="36">
        <f t="shared" si="20"/>
        <v>0</v>
      </c>
      <c r="U223" s="57">
        <f t="shared" si="21"/>
        <v>0</v>
      </c>
      <c r="V223" s="36">
        <f t="shared" si="23"/>
        <v>76000</v>
      </c>
    </row>
    <row r="224" spans="5:22" x14ac:dyDescent="0.25">
      <c r="E224" s="36">
        <f t="shared" si="22"/>
        <v>95000</v>
      </c>
      <c r="R224" s="36">
        <f t="shared" si="18"/>
        <v>0</v>
      </c>
      <c r="S224" s="36">
        <f t="shared" si="19"/>
        <v>0</v>
      </c>
      <c r="T224" s="36">
        <f t="shared" si="20"/>
        <v>0</v>
      </c>
      <c r="U224" s="57">
        <f t="shared" si="21"/>
        <v>0</v>
      </c>
      <c r="V224" s="36">
        <f t="shared" si="23"/>
        <v>76000</v>
      </c>
    </row>
    <row r="225" spans="5:22" x14ac:dyDescent="0.25">
      <c r="E225" s="36">
        <f t="shared" si="22"/>
        <v>95000</v>
      </c>
      <c r="R225" s="36">
        <f t="shared" si="18"/>
        <v>0</v>
      </c>
      <c r="S225" s="36">
        <f t="shared" si="19"/>
        <v>0</v>
      </c>
      <c r="T225" s="36">
        <f t="shared" si="20"/>
        <v>0</v>
      </c>
      <c r="U225" s="57">
        <f t="shared" si="21"/>
        <v>0</v>
      </c>
      <c r="V225" s="36">
        <f t="shared" si="23"/>
        <v>76000</v>
      </c>
    </row>
    <row r="226" spans="5:22" x14ac:dyDescent="0.25">
      <c r="E226" s="36">
        <f t="shared" si="22"/>
        <v>95000</v>
      </c>
      <c r="R226" s="36">
        <f t="shared" si="18"/>
        <v>0</v>
      </c>
      <c r="S226" s="36">
        <f t="shared" si="19"/>
        <v>0</v>
      </c>
      <c r="T226" s="36">
        <f t="shared" si="20"/>
        <v>0</v>
      </c>
      <c r="U226" s="57">
        <f t="shared" si="21"/>
        <v>0</v>
      </c>
      <c r="V226" s="36">
        <f t="shared" si="23"/>
        <v>76000</v>
      </c>
    </row>
    <row r="227" spans="5:22" x14ac:dyDescent="0.25">
      <c r="E227" s="36">
        <f t="shared" si="22"/>
        <v>95000</v>
      </c>
      <c r="R227" s="36">
        <f t="shared" si="18"/>
        <v>0</v>
      </c>
      <c r="S227" s="36">
        <f t="shared" si="19"/>
        <v>0</v>
      </c>
      <c r="T227" s="36">
        <f t="shared" si="20"/>
        <v>0</v>
      </c>
      <c r="U227" s="57">
        <f t="shared" si="21"/>
        <v>0</v>
      </c>
      <c r="V227" s="36">
        <f t="shared" si="23"/>
        <v>76000</v>
      </c>
    </row>
    <row r="228" spans="5:22" x14ac:dyDescent="0.25">
      <c r="E228" s="36">
        <f t="shared" si="22"/>
        <v>95000</v>
      </c>
      <c r="R228" s="36">
        <f t="shared" si="18"/>
        <v>0</v>
      </c>
      <c r="S228" s="36">
        <f t="shared" si="19"/>
        <v>0</v>
      </c>
      <c r="T228" s="36">
        <f t="shared" si="20"/>
        <v>0</v>
      </c>
      <c r="U228" s="57">
        <f t="shared" si="21"/>
        <v>0</v>
      </c>
      <c r="V228" s="36">
        <f t="shared" si="23"/>
        <v>76000</v>
      </c>
    </row>
    <row r="229" spans="5:22" x14ac:dyDescent="0.25">
      <c r="E229" s="36">
        <f t="shared" si="22"/>
        <v>95000</v>
      </c>
      <c r="R229" s="36">
        <f t="shared" si="18"/>
        <v>0</v>
      </c>
      <c r="S229" s="36">
        <f t="shared" si="19"/>
        <v>0</v>
      </c>
      <c r="T229" s="36">
        <f t="shared" si="20"/>
        <v>0</v>
      </c>
      <c r="U229" s="57">
        <f t="shared" si="21"/>
        <v>0</v>
      </c>
      <c r="V229" s="36">
        <f t="shared" si="23"/>
        <v>76000</v>
      </c>
    </row>
    <row r="230" spans="5:22" x14ac:dyDescent="0.25">
      <c r="E230" s="36">
        <f t="shared" si="22"/>
        <v>95000</v>
      </c>
      <c r="R230" s="36">
        <f t="shared" si="18"/>
        <v>0</v>
      </c>
      <c r="S230" s="36">
        <f t="shared" si="19"/>
        <v>0</v>
      </c>
      <c r="T230" s="36">
        <f t="shared" si="20"/>
        <v>0</v>
      </c>
      <c r="U230" s="57">
        <f t="shared" si="21"/>
        <v>0</v>
      </c>
      <c r="V230" s="36">
        <f t="shared" si="23"/>
        <v>76000</v>
      </c>
    </row>
    <row r="231" spans="5:22" x14ac:dyDescent="0.25">
      <c r="E231" s="36">
        <f t="shared" si="22"/>
        <v>95000</v>
      </c>
      <c r="R231" s="36">
        <f t="shared" si="18"/>
        <v>0</v>
      </c>
      <c r="S231" s="36">
        <f t="shared" si="19"/>
        <v>0</v>
      </c>
      <c r="T231" s="36">
        <f t="shared" si="20"/>
        <v>0</v>
      </c>
      <c r="U231" s="57">
        <f t="shared" si="21"/>
        <v>0</v>
      </c>
      <c r="V231" s="36">
        <f t="shared" si="23"/>
        <v>76000</v>
      </c>
    </row>
    <row r="232" spans="5:22" x14ac:dyDescent="0.25">
      <c r="E232" s="36">
        <f t="shared" si="22"/>
        <v>95000</v>
      </c>
      <c r="R232" s="36">
        <f t="shared" si="18"/>
        <v>0</v>
      </c>
      <c r="S232" s="36">
        <f t="shared" si="19"/>
        <v>0</v>
      </c>
      <c r="T232" s="36">
        <f t="shared" si="20"/>
        <v>0</v>
      </c>
      <c r="U232" s="57">
        <f t="shared" si="21"/>
        <v>0</v>
      </c>
      <c r="V232" s="36">
        <f t="shared" si="23"/>
        <v>76000</v>
      </c>
    </row>
    <row r="233" spans="5:22" x14ac:dyDescent="0.25">
      <c r="E233" s="36">
        <f t="shared" si="22"/>
        <v>95000</v>
      </c>
      <c r="R233" s="36">
        <f t="shared" si="18"/>
        <v>0</v>
      </c>
      <c r="S233" s="36">
        <f t="shared" si="19"/>
        <v>0</v>
      </c>
      <c r="T233" s="36">
        <f t="shared" si="20"/>
        <v>0</v>
      </c>
      <c r="U233" s="57">
        <f t="shared" si="21"/>
        <v>0</v>
      </c>
      <c r="V233" s="36">
        <f t="shared" si="23"/>
        <v>76000</v>
      </c>
    </row>
    <row r="234" spans="5:22" x14ac:dyDescent="0.25">
      <c r="E234" s="36">
        <f t="shared" si="22"/>
        <v>95000</v>
      </c>
      <c r="R234" s="36">
        <f t="shared" si="18"/>
        <v>0</v>
      </c>
      <c r="S234" s="36">
        <f t="shared" si="19"/>
        <v>0</v>
      </c>
      <c r="T234" s="36">
        <f t="shared" si="20"/>
        <v>0</v>
      </c>
      <c r="U234" s="57">
        <f t="shared" si="21"/>
        <v>0</v>
      </c>
      <c r="V234" s="36">
        <f t="shared" si="23"/>
        <v>76000</v>
      </c>
    </row>
    <row r="235" spans="5:22" x14ac:dyDescent="0.25">
      <c r="E235" s="36">
        <f t="shared" si="22"/>
        <v>95000</v>
      </c>
      <c r="R235" s="36">
        <f t="shared" si="18"/>
        <v>0</v>
      </c>
      <c r="S235" s="36">
        <f t="shared" si="19"/>
        <v>0</v>
      </c>
      <c r="T235" s="36">
        <f t="shared" si="20"/>
        <v>0</v>
      </c>
      <c r="U235" s="57">
        <f t="shared" si="21"/>
        <v>0</v>
      </c>
      <c r="V235" s="36">
        <f t="shared" si="23"/>
        <v>76000</v>
      </c>
    </row>
    <row r="236" spans="5:22" x14ac:dyDescent="0.25">
      <c r="E236" s="36">
        <f t="shared" si="22"/>
        <v>95000</v>
      </c>
      <c r="R236" s="36">
        <f t="shared" si="18"/>
        <v>0</v>
      </c>
      <c r="S236" s="36">
        <f t="shared" si="19"/>
        <v>0</v>
      </c>
      <c r="T236" s="36">
        <f t="shared" si="20"/>
        <v>0</v>
      </c>
      <c r="U236" s="57">
        <f t="shared" si="21"/>
        <v>0</v>
      </c>
      <c r="V236" s="36">
        <f t="shared" si="23"/>
        <v>76000</v>
      </c>
    </row>
    <row r="237" spans="5:22" x14ac:dyDescent="0.25">
      <c r="E237" s="36">
        <f t="shared" si="22"/>
        <v>95000</v>
      </c>
      <c r="R237" s="36">
        <f t="shared" si="18"/>
        <v>0</v>
      </c>
      <c r="S237" s="36">
        <f t="shared" si="19"/>
        <v>0</v>
      </c>
      <c r="T237" s="36">
        <f t="shared" si="20"/>
        <v>0</v>
      </c>
      <c r="U237" s="57">
        <f t="shared" si="21"/>
        <v>0</v>
      </c>
      <c r="V237" s="36">
        <f t="shared" si="23"/>
        <v>76000</v>
      </c>
    </row>
    <row r="238" spans="5:22" x14ac:dyDescent="0.25">
      <c r="E238" s="36">
        <f t="shared" si="22"/>
        <v>95000</v>
      </c>
      <c r="R238" s="36">
        <f t="shared" si="18"/>
        <v>0</v>
      </c>
      <c r="S238" s="36">
        <f t="shared" si="19"/>
        <v>0</v>
      </c>
      <c r="T238" s="36">
        <f t="shared" si="20"/>
        <v>0</v>
      </c>
      <c r="U238" s="57">
        <f t="shared" si="21"/>
        <v>0</v>
      </c>
      <c r="V238" s="36">
        <f t="shared" si="23"/>
        <v>76000</v>
      </c>
    </row>
    <row r="239" spans="5:22" x14ac:dyDescent="0.25">
      <c r="E239" s="36">
        <f t="shared" si="22"/>
        <v>95000</v>
      </c>
      <c r="R239" s="36">
        <f t="shared" si="18"/>
        <v>0</v>
      </c>
      <c r="S239" s="36">
        <f t="shared" si="19"/>
        <v>0</v>
      </c>
      <c r="T239" s="36">
        <f t="shared" si="20"/>
        <v>0</v>
      </c>
      <c r="U239" s="57">
        <f t="shared" si="21"/>
        <v>0</v>
      </c>
      <c r="V239" s="36">
        <f t="shared" si="23"/>
        <v>76000</v>
      </c>
    </row>
    <row r="240" spans="5:22" x14ac:dyDescent="0.25">
      <c r="E240" s="36">
        <f t="shared" si="22"/>
        <v>95000</v>
      </c>
      <c r="R240" s="36">
        <f t="shared" si="18"/>
        <v>0</v>
      </c>
      <c r="S240" s="36">
        <f t="shared" si="19"/>
        <v>0</v>
      </c>
      <c r="T240" s="36">
        <f t="shared" si="20"/>
        <v>0</v>
      </c>
      <c r="U240" s="57">
        <f t="shared" si="21"/>
        <v>0</v>
      </c>
      <c r="V240" s="36">
        <f t="shared" si="23"/>
        <v>76000</v>
      </c>
    </row>
    <row r="241" spans="5:22" x14ac:dyDescent="0.25">
      <c r="E241" s="36">
        <f t="shared" si="22"/>
        <v>95000</v>
      </c>
      <c r="R241" s="36">
        <f t="shared" si="18"/>
        <v>0</v>
      </c>
      <c r="S241" s="36">
        <f t="shared" si="19"/>
        <v>0</v>
      </c>
      <c r="T241" s="36">
        <f t="shared" si="20"/>
        <v>0</v>
      </c>
      <c r="U241" s="57">
        <f t="shared" si="21"/>
        <v>0</v>
      </c>
      <c r="V241" s="36">
        <f t="shared" si="23"/>
        <v>76000</v>
      </c>
    </row>
    <row r="242" spans="5:22" x14ac:dyDescent="0.25">
      <c r="E242" s="36">
        <f t="shared" si="22"/>
        <v>95000</v>
      </c>
      <c r="R242" s="36">
        <f t="shared" si="18"/>
        <v>0</v>
      </c>
      <c r="S242" s="36">
        <f t="shared" si="19"/>
        <v>0</v>
      </c>
      <c r="T242" s="36">
        <f t="shared" si="20"/>
        <v>0</v>
      </c>
      <c r="U242" s="57">
        <f t="shared" si="21"/>
        <v>0</v>
      </c>
      <c r="V242" s="36">
        <f t="shared" si="23"/>
        <v>76000</v>
      </c>
    </row>
    <row r="243" spans="5:22" x14ac:dyDescent="0.25">
      <c r="E243" s="36">
        <f t="shared" si="22"/>
        <v>95000</v>
      </c>
      <c r="R243" s="36">
        <f t="shared" si="18"/>
        <v>0</v>
      </c>
      <c r="S243" s="36">
        <f t="shared" si="19"/>
        <v>0</v>
      </c>
      <c r="T243" s="36">
        <f t="shared" si="20"/>
        <v>0</v>
      </c>
      <c r="U243" s="57">
        <f t="shared" si="21"/>
        <v>0</v>
      </c>
      <c r="V243" s="36">
        <f t="shared" si="23"/>
        <v>76000</v>
      </c>
    </row>
    <row r="244" spans="5:22" x14ac:dyDescent="0.25">
      <c r="E244" s="36">
        <f t="shared" si="22"/>
        <v>95000</v>
      </c>
      <c r="R244" s="36">
        <f t="shared" si="18"/>
        <v>0</v>
      </c>
      <c r="S244" s="36">
        <f t="shared" si="19"/>
        <v>0</v>
      </c>
      <c r="T244" s="36">
        <f t="shared" si="20"/>
        <v>0</v>
      </c>
      <c r="U244" s="57">
        <f t="shared" si="21"/>
        <v>0</v>
      </c>
      <c r="V244" s="36">
        <f t="shared" si="23"/>
        <v>76000</v>
      </c>
    </row>
    <row r="245" spans="5:22" x14ac:dyDescent="0.25">
      <c r="E245" s="36">
        <f t="shared" si="22"/>
        <v>95000</v>
      </c>
      <c r="R245" s="36">
        <f t="shared" si="18"/>
        <v>0</v>
      </c>
      <c r="S245" s="36">
        <f t="shared" si="19"/>
        <v>0</v>
      </c>
      <c r="T245" s="36">
        <f t="shared" si="20"/>
        <v>0</v>
      </c>
      <c r="U245" s="57">
        <f t="shared" si="21"/>
        <v>0</v>
      </c>
      <c r="V245" s="36">
        <f t="shared" si="23"/>
        <v>76000</v>
      </c>
    </row>
    <row r="246" spans="5:22" x14ac:dyDescent="0.25">
      <c r="E246" s="36">
        <f t="shared" si="22"/>
        <v>95000</v>
      </c>
      <c r="R246" s="36">
        <f t="shared" si="18"/>
        <v>0</v>
      </c>
      <c r="S246" s="36">
        <f t="shared" si="19"/>
        <v>0</v>
      </c>
      <c r="T246" s="36">
        <f t="shared" si="20"/>
        <v>0</v>
      </c>
      <c r="U246" s="57">
        <f t="shared" si="21"/>
        <v>0</v>
      </c>
      <c r="V246" s="36">
        <f t="shared" si="23"/>
        <v>76000</v>
      </c>
    </row>
    <row r="247" spans="5:22" x14ac:dyDescent="0.25">
      <c r="E247" s="36">
        <f t="shared" si="22"/>
        <v>95000</v>
      </c>
      <c r="R247" s="36">
        <f t="shared" si="18"/>
        <v>0</v>
      </c>
      <c r="S247" s="36">
        <f t="shared" si="19"/>
        <v>0</v>
      </c>
      <c r="T247" s="36">
        <f t="shared" si="20"/>
        <v>0</v>
      </c>
      <c r="U247" s="57">
        <f t="shared" si="21"/>
        <v>0</v>
      </c>
      <c r="V247" s="36">
        <f t="shared" si="23"/>
        <v>76000</v>
      </c>
    </row>
    <row r="248" spans="5:22" x14ac:dyDescent="0.25">
      <c r="E248" s="36">
        <f t="shared" si="22"/>
        <v>95000</v>
      </c>
      <c r="R248" s="36">
        <f t="shared" si="18"/>
        <v>0</v>
      </c>
      <c r="S248" s="36">
        <f t="shared" si="19"/>
        <v>0</v>
      </c>
      <c r="T248" s="36">
        <f t="shared" si="20"/>
        <v>0</v>
      </c>
      <c r="U248" s="57">
        <f t="shared" si="21"/>
        <v>0</v>
      </c>
      <c r="V248" s="36">
        <f t="shared" si="23"/>
        <v>76000</v>
      </c>
    </row>
    <row r="249" spans="5:22" x14ac:dyDescent="0.25">
      <c r="E249" s="36">
        <f t="shared" si="22"/>
        <v>95000</v>
      </c>
      <c r="R249" s="36">
        <f t="shared" si="18"/>
        <v>0</v>
      </c>
      <c r="S249" s="36">
        <f t="shared" si="19"/>
        <v>0</v>
      </c>
      <c r="T249" s="36">
        <f t="shared" si="20"/>
        <v>0</v>
      </c>
      <c r="U249" s="57">
        <f t="shared" si="21"/>
        <v>0</v>
      </c>
      <c r="V249" s="36">
        <f t="shared" si="23"/>
        <v>76000</v>
      </c>
    </row>
    <row r="250" spans="5:22" x14ac:dyDescent="0.25">
      <c r="E250" s="36">
        <f t="shared" si="22"/>
        <v>95000</v>
      </c>
      <c r="R250" s="36">
        <f t="shared" si="18"/>
        <v>0</v>
      </c>
      <c r="S250" s="36">
        <f t="shared" si="19"/>
        <v>0</v>
      </c>
      <c r="T250" s="36">
        <f t="shared" si="20"/>
        <v>0</v>
      </c>
      <c r="U250" s="57">
        <f t="shared" si="21"/>
        <v>0</v>
      </c>
      <c r="V250" s="36">
        <f t="shared" si="23"/>
        <v>76000</v>
      </c>
    </row>
    <row r="251" spans="5:22" x14ac:dyDescent="0.25">
      <c r="E251" s="36">
        <f t="shared" si="22"/>
        <v>95000</v>
      </c>
      <c r="R251" s="36">
        <f t="shared" si="18"/>
        <v>0</v>
      </c>
      <c r="S251" s="36">
        <f t="shared" si="19"/>
        <v>0</v>
      </c>
      <c r="T251" s="36">
        <f t="shared" si="20"/>
        <v>0</v>
      </c>
      <c r="U251" s="57">
        <f t="shared" si="21"/>
        <v>0</v>
      </c>
      <c r="V251" s="36">
        <f t="shared" si="23"/>
        <v>76000</v>
      </c>
    </row>
    <row r="252" spans="5:22" x14ac:dyDescent="0.25">
      <c r="E252" s="36">
        <f t="shared" si="22"/>
        <v>95000</v>
      </c>
      <c r="R252" s="36">
        <f t="shared" si="18"/>
        <v>0</v>
      </c>
      <c r="S252" s="36">
        <f t="shared" si="19"/>
        <v>0</v>
      </c>
      <c r="T252" s="36">
        <f t="shared" si="20"/>
        <v>0</v>
      </c>
      <c r="U252" s="57">
        <f t="shared" si="21"/>
        <v>0</v>
      </c>
      <c r="V252" s="36">
        <f t="shared" si="23"/>
        <v>76000</v>
      </c>
    </row>
    <row r="253" spans="5:22" x14ac:dyDescent="0.25">
      <c r="E253" s="36">
        <f t="shared" si="22"/>
        <v>95000</v>
      </c>
      <c r="R253" s="36">
        <f t="shared" si="18"/>
        <v>0</v>
      </c>
      <c r="S253" s="36">
        <f t="shared" si="19"/>
        <v>0</v>
      </c>
      <c r="T253" s="36">
        <f t="shared" si="20"/>
        <v>0</v>
      </c>
      <c r="U253" s="57">
        <f t="shared" si="21"/>
        <v>0</v>
      </c>
      <c r="V253" s="36">
        <f t="shared" si="23"/>
        <v>76000</v>
      </c>
    </row>
    <row r="254" spans="5:22" x14ac:dyDescent="0.25">
      <c r="E254" s="36">
        <f t="shared" si="22"/>
        <v>95000</v>
      </c>
      <c r="R254" s="36">
        <f t="shared" si="18"/>
        <v>0</v>
      </c>
      <c r="S254" s="36">
        <f t="shared" si="19"/>
        <v>0</v>
      </c>
      <c r="T254" s="36">
        <f t="shared" si="20"/>
        <v>0</v>
      </c>
      <c r="U254" s="57">
        <f t="shared" si="21"/>
        <v>0</v>
      </c>
      <c r="V254" s="36">
        <f t="shared" si="23"/>
        <v>76000</v>
      </c>
    </row>
    <row r="255" spans="5:22" x14ac:dyDescent="0.25">
      <c r="E255" s="36">
        <f t="shared" si="22"/>
        <v>95000</v>
      </c>
      <c r="R255" s="36">
        <f t="shared" si="18"/>
        <v>0</v>
      </c>
      <c r="S255" s="36">
        <f t="shared" si="19"/>
        <v>0</v>
      </c>
      <c r="T255" s="36">
        <f t="shared" si="20"/>
        <v>0</v>
      </c>
      <c r="U255" s="57">
        <f t="shared" si="21"/>
        <v>0</v>
      </c>
      <c r="V255" s="36">
        <f t="shared" si="23"/>
        <v>76000</v>
      </c>
    </row>
    <row r="256" spans="5:22" x14ac:dyDescent="0.25">
      <c r="E256" s="36">
        <f t="shared" si="22"/>
        <v>95000</v>
      </c>
      <c r="R256" s="36">
        <f t="shared" si="18"/>
        <v>0</v>
      </c>
      <c r="S256" s="36">
        <f t="shared" si="19"/>
        <v>0</v>
      </c>
      <c r="T256" s="36">
        <f t="shared" si="20"/>
        <v>0</v>
      </c>
      <c r="U256" s="57">
        <f t="shared" si="21"/>
        <v>0</v>
      </c>
      <c r="V256" s="36">
        <f t="shared" si="23"/>
        <v>76000</v>
      </c>
    </row>
    <row r="257" spans="5:22" x14ac:dyDescent="0.25">
      <c r="E257" s="36">
        <f t="shared" si="22"/>
        <v>95000</v>
      </c>
      <c r="R257" s="36">
        <f t="shared" si="18"/>
        <v>0</v>
      </c>
      <c r="S257" s="36">
        <f t="shared" si="19"/>
        <v>0</v>
      </c>
      <c r="T257" s="36">
        <f t="shared" si="20"/>
        <v>0</v>
      </c>
      <c r="U257" s="57">
        <f t="shared" si="21"/>
        <v>0</v>
      </c>
      <c r="V257" s="36">
        <f t="shared" si="23"/>
        <v>76000</v>
      </c>
    </row>
    <row r="258" spans="5:22" x14ac:dyDescent="0.25">
      <c r="E258" s="36">
        <f t="shared" si="22"/>
        <v>95000</v>
      </c>
      <c r="R258" s="36">
        <f t="shared" si="18"/>
        <v>0</v>
      </c>
      <c r="S258" s="36">
        <f t="shared" si="19"/>
        <v>0</v>
      </c>
      <c r="T258" s="36">
        <f t="shared" si="20"/>
        <v>0</v>
      </c>
      <c r="U258" s="57">
        <f t="shared" si="21"/>
        <v>0</v>
      </c>
      <c r="V258" s="36">
        <f t="shared" si="23"/>
        <v>76000</v>
      </c>
    </row>
    <row r="259" spans="5:22" x14ac:dyDescent="0.25">
      <c r="E259" s="36">
        <f t="shared" si="22"/>
        <v>95000</v>
      </c>
      <c r="R259" s="36">
        <f t="shared" si="18"/>
        <v>0</v>
      </c>
      <c r="S259" s="36">
        <f t="shared" si="19"/>
        <v>0</v>
      </c>
      <c r="T259" s="36">
        <f t="shared" si="20"/>
        <v>0</v>
      </c>
      <c r="U259" s="57">
        <f t="shared" si="21"/>
        <v>0</v>
      </c>
      <c r="V259" s="36">
        <f t="shared" si="23"/>
        <v>76000</v>
      </c>
    </row>
    <row r="260" spans="5:22" x14ac:dyDescent="0.25">
      <c r="E260" s="36">
        <f t="shared" si="22"/>
        <v>95000</v>
      </c>
      <c r="R260" s="36">
        <f t="shared" ref="R260:R323" si="24">C260-Q260</f>
        <v>0</v>
      </c>
      <c r="S260" s="36">
        <f t="shared" ref="S260:S323" si="25">R260*0.2</f>
        <v>0</v>
      </c>
      <c r="T260" s="36">
        <f t="shared" ref="T260:T323" si="26">R260-S260</f>
        <v>0</v>
      </c>
      <c r="U260" s="57">
        <f t="shared" ref="U260:U323" si="27">D260</f>
        <v>0</v>
      </c>
      <c r="V260" s="36">
        <f t="shared" si="23"/>
        <v>76000</v>
      </c>
    </row>
    <row r="261" spans="5:22" x14ac:dyDescent="0.25">
      <c r="E261" s="36">
        <f t="shared" ref="E261:E324" si="28">E260+C261-D261</f>
        <v>95000</v>
      </c>
      <c r="R261" s="36">
        <f t="shared" si="24"/>
        <v>0</v>
      </c>
      <c r="S261" s="36">
        <f t="shared" si="25"/>
        <v>0</v>
      </c>
      <c r="T261" s="36">
        <f t="shared" si="26"/>
        <v>0</v>
      </c>
      <c r="U261" s="57">
        <f t="shared" si="27"/>
        <v>0</v>
      </c>
      <c r="V261" s="36">
        <f t="shared" ref="V261:V324" si="29">V260+T261-U261+Q261</f>
        <v>76000</v>
      </c>
    </row>
    <row r="262" spans="5:22" x14ac:dyDescent="0.25">
      <c r="E262" s="36">
        <f t="shared" si="28"/>
        <v>95000</v>
      </c>
      <c r="R262" s="36">
        <f t="shared" si="24"/>
        <v>0</v>
      </c>
      <c r="S262" s="36">
        <f t="shared" si="25"/>
        <v>0</v>
      </c>
      <c r="T262" s="36">
        <f t="shared" si="26"/>
        <v>0</v>
      </c>
      <c r="U262" s="57">
        <f t="shared" si="27"/>
        <v>0</v>
      </c>
      <c r="V262" s="36">
        <f t="shared" si="29"/>
        <v>76000</v>
      </c>
    </row>
    <row r="263" spans="5:22" x14ac:dyDescent="0.25">
      <c r="E263" s="36">
        <f t="shared" si="28"/>
        <v>95000</v>
      </c>
      <c r="R263" s="36">
        <f t="shared" si="24"/>
        <v>0</v>
      </c>
      <c r="S263" s="36">
        <f t="shared" si="25"/>
        <v>0</v>
      </c>
      <c r="T263" s="36">
        <f t="shared" si="26"/>
        <v>0</v>
      </c>
      <c r="U263" s="57">
        <f t="shared" si="27"/>
        <v>0</v>
      </c>
      <c r="V263" s="36">
        <f t="shared" si="29"/>
        <v>76000</v>
      </c>
    </row>
    <row r="264" spans="5:22" x14ac:dyDescent="0.25">
      <c r="E264" s="36">
        <f t="shared" si="28"/>
        <v>95000</v>
      </c>
      <c r="R264" s="36">
        <f t="shared" si="24"/>
        <v>0</v>
      </c>
      <c r="S264" s="36">
        <f t="shared" si="25"/>
        <v>0</v>
      </c>
      <c r="T264" s="36">
        <f t="shared" si="26"/>
        <v>0</v>
      </c>
      <c r="U264" s="57">
        <f t="shared" si="27"/>
        <v>0</v>
      </c>
      <c r="V264" s="36">
        <f t="shared" si="29"/>
        <v>76000</v>
      </c>
    </row>
    <row r="265" spans="5:22" x14ac:dyDescent="0.25">
      <c r="E265" s="36">
        <f t="shared" si="28"/>
        <v>95000</v>
      </c>
      <c r="R265" s="36">
        <f t="shared" si="24"/>
        <v>0</v>
      </c>
      <c r="S265" s="36">
        <f t="shared" si="25"/>
        <v>0</v>
      </c>
      <c r="T265" s="36">
        <f t="shared" si="26"/>
        <v>0</v>
      </c>
      <c r="U265" s="57">
        <f t="shared" si="27"/>
        <v>0</v>
      </c>
      <c r="V265" s="36">
        <f t="shared" si="29"/>
        <v>76000</v>
      </c>
    </row>
    <row r="266" spans="5:22" x14ac:dyDescent="0.25">
      <c r="E266" s="36">
        <f t="shared" si="28"/>
        <v>95000</v>
      </c>
      <c r="R266" s="36">
        <f t="shared" si="24"/>
        <v>0</v>
      </c>
      <c r="S266" s="36">
        <f t="shared" si="25"/>
        <v>0</v>
      </c>
      <c r="T266" s="36">
        <f t="shared" si="26"/>
        <v>0</v>
      </c>
      <c r="U266" s="57">
        <f t="shared" si="27"/>
        <v>0</v>
      </c>
      <c r="V266" s="36">
        <f t="shared" si="29"/>
        <v>76000</v>
      </c>
    </row>
    <row r="267" spans="5:22" x14ac:dyDescent="0.25">
      <c r="E267" s="36">
        <f t="shared" si="28"/>
        <v>95000</v>
      </c>
      <c r="R267" s="36">
        <f t="shared" si="24"/>
        <v>0</v>
      </c>
      <c r="S267" s="36">
        <f t="shared" si="25"/>
        <v>0</v>
      </c>
      <c r="T267" s="36">
        <f t="shared" si="26"/>
        <v>0</v>
      </c>
      <c r="U267" s="57">
        <f t="shared" si="27"/>
        <v>0</v>
      </c>
      <c r="V267" s="36">
        <f t="shared" si="29"/>
        <v>76000</v>
      </c>
    </row>
    <row r="268" spans="5:22" x14ac:dyDescent="0.25">
      <c r="E268" s="36">
        <f t="shared" si="28"/>
        <v>95000</v>
      </c>
      <c r="R268" s="36">
        <f t="shared" si="24"/>
        <v>0</v>
      </c>
      <c r="S268" s="36">
        <f t="shared" si="25"/>
        <v>0</v>
      </c>
      <c r="T268" s="36">
        <f t="shared" si="26"/>
        <v>0</v>
      </c>
      <c r="U268" s="57">
        <f t="shared" si="27"/>
        <v>0</v>
      </c>
      <c r="V268" s="36">
        <f t="shared" si="29"/>
        <v>76000</v>
      </c>
    </row>
    <row r="269" spans="5:22" x14ac:dyDescent="0.25">
      <c r="E269" s="36">
        <f t="shared" si="28"/>
        <v>95000</v>
      </c>
      <c r="R269" s="36">
        <f t="shared" si="24"/>
        <v>0</v>
      </c>
      <c r="S269" s="36">
        <f t="shared" si="25"/>
        <v>0</v>
      </c>
      <c r="T269" s="36">
        <f t="shared" si="26"/>
        <v>0</v>
      </c>
      <c r="U269" s="57">
        <f t="shared" si="27"/>
        <v>0</v>
      </c>
      <c r="V269" s="36">
        <f t="shared" si="29"/>
        <v>76000</v>
      </c>
    </row>
    <row r="270" spans="5:22" x14ac:dyDescent="0.25">
      <c r="E270" s="36">
        <f t="shared" si="28"/>
        <v>95000</v>
      </c>
      <c r="R270" s="36">
        <f t="shared" si="24"/>
        <v>0</v>
      </c>
      <c r="S270" s="36">
        <f t="shared" si="25"/>
        <v>0</v>
      </c>
      <c r="T270" s="36">
        <f t="shared" si="26"/>
        <v>0</v>
      </c>
      <c r="U270" s="57">
        <f t="shared" si="27"/>
        <v>0</v>
      </c>
      <c r="V270" s="36">
        <f t="shared" si="29"/>
        <v>76000</v>
      </c>
    </row>
    <row r="271" spans="5:22" x14ac:dyDescent="0.25">
      <c r="E271" s="36">
        <f t="shared" si="28"/>
        <v>95000</v>
      </c>
      <c r="R271" s="36">
        <f t="shared" si="24"/>
        <v>0</v>
      </c>
      <c r="S271" s="36">
        <f t="shared" si="25"/>
        <v>0</v>
      </c>
      <c r="T271" s="36">
        <f t="shared" si="26"/>
        <v>0</v>
      </c>
      <c r="U271" s="57">
        <f t="shared" si="27"/>
        <v>0</v>
      </c>
      <c r="V271" s="36">
        <f t="shared" si="29"/>
        <v>76000</v>
      </c>
    </row>
    <row r="272" spans="5:22" x14ac:dyDescent="0.25">
      <c r="E272" s="36">
        <f t="shared" si="28"/>
        <v>95000</v>
      </c>
      <c r="R272" s="36">
        <f t="shared" si="24"/>
        <v>0</v>
      </c>
      <c r="S272" s="36">
        <f t="shared" si="25"/>
        <v>0</v>
      </c>
      <c r="T272" s="36">
        <f t="shared" si="26"/>
        <v>0</v>
      </c>
      <c r="U272" s="57">
        <f t="shared" si="27"/>
        <v>0</v>
      </c>
      <c r="V272" s="36">
        <f t="shared" si="29"/>
        <v>76000</v>
      </c>
    </row>
    <row r="273" spans="5:22" x14ac:dyDescent="0.25">
      <c r="E273" s="36">
        <f t="shared" si="28"/>
        <v>95000</v>
      </c>
      <c r="R273" s="36">
        <f t="shared" si="24"/>
        <v>0</v>
      </c>
      <c r="S273" s="36">
        <f t="shared" si="25"/>
        <v>0</v>
      </c>
      <c r="T273" s="36">
        <f t="shared" si="26"/>
        <v>0</v>
      </c>
      <c r="U273" s="57">
        <f t="shared" si="27"/>
        <v>0</v>
      </c>
      <c r="V273" s="36">
        <f t="shared" si="29"/>
        <v>76000</v>
      </c>
    </row>
    <row r="274" spans="5:22" x14ac:dyDescent="0.25">
      <c r="E274" s="36">
        <f t="shared" si="28"/>
        <v>95000</v>
      </c>
      <c r="R274" s="36">
        <f t="shared" si="24"/>
        <v>0</v>
      </c>
      <c r="S274" s="36">
        <f t="shared" si="25"/>
        <v>0</v>
      </c>
      <c r="T274" s="36">
        <f t="shared" si="26"/>
        <v>0</v>
      </c>
      <c r="U274" s="57">
        <f t="shared" si="27"/>
        <v>0</v>
      </c>
      <c r="V274" s="36">
        <f t="shared" si="29"/>
        <v>76000</v>
      </c>
    </row>
    <row r="275" spans="5:22" x14ac:dyDescent="0.25">
      <c r="E275" s="36">
        <f t="shared" si="28"/>
        <v>95000</v>
      </c>
      <c r="R275" s="36">
        <f t="shared" si="24"/>
        <v>0</v>
      </c>
      <c r="S275" s="36">
        <f t="shared" si="25"/>
        <v>0</v>
      </c>
      <c r="T275" s="36">
        <f t="shared" si="26"/>
        <v>0</v>
      </c>
      <c r="U275" s="57">
        <f t="shared" si="27"/>
        <v>0</v>
      </c>
      <c r="V275" s="36">
        <f t="shared" si="29"/>
        <v>76000</v>
      </c>
    </row>
    <row r="276" spans="5:22" x14ac:dyDescent="0.25">
      <c r="E276" s="36">
        <f t="shared" si="28"/>
        <v>95000</v>
      </c>
      <c r="R276" s="36">
        <f t="shared" si="24"/>
        <v>0</v>
      </c>
      <c r="S276" s="36">
        <f t="shared" si="25"/>
        <v>0</v>
      </c>
      <c r="T276" s="36">
        <f t="shared" si="26"/>
        <v>0</v>
      </c>
      <c r="U276" s="57">
        <f t="shared" si="27"/>
        <v>0</v>
      </c>
      <c r="V276" s="36">
        <f t="shared" si="29"/>
        <v>76000</v>
      </c>
    </row>
    <row r="277" spans="5:22" x14ac:dyDescent="0.25">
      <c r="E277" s="36">
        <f t="shared" si="28"/>
        <v>95000</v>
      </c>
      <c r="R277" s="36">
        <f t="shared" si="24"/>
        <v>0</v>
      </c>
      <c r="S277" s="36">
        <f t="shared" si="25"/>
        <v>0</v>
      </c>
      <c r="T277" s="36">
        <f t="shared" si="26"/>
        <v>0</v>
      </c>
      <c r="U277" s="57">
        <f t="shared" si="27"/>
        <v>0</v>
      </c>
      <c r="V277" s="36">
        <f t="shared" si="29"/>
        <v>76000</v>
      </c>
    </row>
    <row r="278" spans="5:22" x14ac:dyDescent="0.25">
      <c r="E278" s="36">
        <f t="shared" si="28"/>
        <v>95000</v>
      </c>
      <c r="R278" s="36">
        <f t="shared" si="24"/>
        <v>0</v>
      </c>
      <c r="S278" s="36">
        <f t="shared" si="25"/>
        <v>0</v>
      </c>
      <c r="T278" s="36">
        <f t="shared" si="26"/>
        <v>0</v>
      </c>
      <c r="U278" s="57">
        <f t="shared" si="27"/>
        <v>0</v>
      </c>
      <c r="V278" s="36">
        <f t="shared" si="29"/>
        <v>76000</v>
      </c>
    </row>
    <row r="279" spans="5:22" x14ac:dyDescent="0.25">
      <c r="E279" s="36">
        <f t="shared" si="28"/>
        <v>95000</v>
      </c>
      <c r="R279" s="36">
        <f t="shared" si="24"/>
        <v>0</v>
      </c>
      <c r="S279" s="36">
        <f t="shared" si="25"/>
        <v>0</v>
      </c>
      <c r="T279" s="36">
        <f t="shared" si="26"/>
        <v>0</v>
      </c>
      <c r="U279" s="57">
        <f t="shared" si="27"/>
        <v>0</v>
      </c>
      <c r="V279" s="36">
        <f t="shared" si="29"/>
        <v>76000</v>
      </c>
    </row>
    <row r="280" spans="5:22" x14ac:dyDescent="0.25">
      <c r="E280" s="36">
        <f t="shared" si="28"/>
        <v>95000</v>
      </c>
      <c r="R280" s="36">
        <f t="shared" si="24"/>
        <v>0</v>
      </c>
      <c r="S280" s="36">
        <f t="shared" si="25"/>
        <v>0</v>
      </c>
      <c r="T280" s="36">
        <f t="shared" si="26"/>
        <v>0</v>
      </c>
      <c r="U280" s="57">
        <f t="shared" si="27"/>
        <v>0</v>
      </c>
      <c r="V280" s="36">
        <f t="shared" si="29"/>
        <v>76000</v>
      </c>
    </row>
    <row r="281" spans="5:22" x14ac:dyDescent="0.25">
      <c r="E281" s="36">
        <f t="shared" si="28"/>
        <v>95000</v>
      </c>
      <c r="R281" s="36">
        <f t="shared" si="24"/>
        <v>0</v>
      </c>
      <c r="S281" s="36">
        <f t="shared" si="25"/>
        <v>0</v>
      </c>
      <c r="T281" s="36">
        <f t="shared" si="26"/>
        <v>0</v>
      </c>
      <c r="U281" s="57">
        <f t="shared" si="27"/>
        <v>0</v>
      </c>
      <c r="V281" s="36">
        <f t="shared" si="29"/>
        <v>76000</v>
      </c>
    </row>
    <row r="282" spans="5:22" x14ac:dyDescent="0.25">
      <c r="E282" s="36">
        <f t="shared" si="28"/>
        <v>95000</v>
      </c>
      <c r="R282" s="36">
        <f t="shared" si="24"/>
        <v>0</v>
      </c>
      <c r="S282" s="36">
        <f t="shared" si="25"/>
        <v>0</v>
      </c>
      <c r="T282" s="36">
        <f t="shared" si="26"/>
        <v>0</v>
      </c>
      <c r="U282" s="57">
        <f t="shared" si="27"/>
        <v>0</v>
      </c>
      <c r="V282" s="36">
        <f t="shared" si="29"/>
        <v>76000</v>
      </c>
    </row>
    <row r="283" spans="5:22" x14ac:dyDescent="0.25">
      <c r="E283" s="36">
        <f t="shared" si="28"/>
        <v>95000</v>
      </c>
      <c r="R283" s="36">
        <f t="shared" si="24"/>
        <v>0</v>
      </c>
      <c r="S283" s="36">
        <f t="shared" si="25"/>
        <v>0</v>
      </c>
      <c r="T283" s="36">
        <f t="shared" si="26"/>
        <v>0</v>
      </c>
      <c r="U283" s="57">
        <f t="shared" si="27"/>
        <v>0</v>
      </c>
      <c r="V283" s="36">
        <f t="shared" si="29"/>
        <v>76000</v>
      </c>
    </row>
    <row r="284" spans="5:22" x14ac:dyDescent="0.25">
      <c r="E284" s="36">
        <f t="shared" si="28"/>
        <v>95000</v>
      </c>
      <c r="R284" s="36">
        <f t="shared" si="24"/>
        <v>0</v>
      </c>
      <c r="S284" s="36">
        <f t="shared" si="25"/>
        <v>0</v>
      </c>
      <c r="T284" s="36">
        <f t="shared" si="26"/>
        <v>0</v>
      </c>
      <c r="U284" s="57">
        <f t="shared" si="27"/>
        <v>0</v>
      </c>
      <c r="V284" s="36">
        <f t="shared" si="29"/>
        <v>76000</v>
      </c>
    </row>
    <row r="285" spans="5:22" x14ac:dyDescent="0.25">
      <c r="E285" s="36">
        <f t="shared" si="28"/>
        <v>95000</v>
      </c>
      <c r="R285" s="36">
        <f t="shared" si="24"/>
        <v>0</v>
      </c>
      <c r="S285" s="36">
        <f t="shared" si="25"/>
        <v>0</v>
      </c>
      <c r="T285" s="36">
        <f t="shared" si="26"/>
        <v>0</v>
      </c>
      <c r="U285" s="57">
        <f t="shared" si="27"/>
        <v>0</v>
      </c>
      <c r="V285" s="36">
        <f t="shared" si="29"/>
        <v>76000</v>
      </c>
    </row>
    <row r="286" spans="5:22" x14ac:dyDescent="0.25">
      <c r="E286" s="36">
        <f t="shared" si="28"/>
        <v>95000</v>
      </c>
      <c r="R286" s="36">
        <f t="shared" si="24"/>
        <v>0</v>
      </c>
      <c r="S286" s="36">
        <f t="shared" si="25"/>
        <v>0</v>
      </c>
      <c r="T286" s="36">
        <f t="shared" si="26"/>
        <v>0</v>
      </c>
      <c r="U286" s="57">
        <f t="shared" si="27"/>
        <v>0</v>
      </c>
      <c r="V286" s="36">
        <f t="shared" si="29"/>
        <v>76000</v>
      </c>
    </row>
    <row r="287" spans="5:22" x14ac:dyDescent="0.25">
      <c r="E287" s="36">
        <f t="shared" si="28"/>
        <v>95000</v>
      </c>
      <c r="R287" s="36">
        <f t="shared" si="24"/>
        <v>0</v>
      </c>
      <c r="S287" s="36">
        <f t="shared" si="25"/>
        <v>0</v>
      </c>
      <c r="T287" s="36">
        <f t="shared" si="26"/>
        <v>0</v>
      </c>
      <c r="U287" s="57">
        <f t="shared" si="27"/>
        <v>0</v>
      </c>
      <c r="V287" s="36">
        <f t="shared" si="29"/>
        <v>76000</v>
      </c>
    </row>
    <row r="288" spans="5:22" x14ac:dyDescent="0.25">
      <c r="E288" s="36">
        <f t="shared" si="28"/>
        <v>95000</v>
      </c>
      <c r="R288" s="36">
        <f t="shared" si="24"/>
        <v>0</v>
      </c>
      <c r="S288" s="36">
        <f t="shared" si="25"/>
        <v>0</v>
      </c>
      <c r="T288" s="36">
        <f t="shared" si="26"/>
        <v>0</v>
      </c>
      <c r="U288" s="57">
        <f t="shared" si="27"/>
        <v>0</v>
      </c>
      <c r="V288" s="36">
        <f t="shared" si="29"/>
        <v>76000</v>
      </c>
    </row>
    <row r="289" spans="5:22" x14ac:dyDescent="0.25">
      <c r="E289" s="36">
        <f t="shared" si="28"/>
        <v>95000</v>
      </c>
      <c r="R289" s="36">
        <f t="shared" si="24"/>
        <v>0</v>
      </c>
      <c r="S289" s="36">
        <f t="shared" si="25"/>
        <v>0</v>
      </c>
      <c r="T289" s="36">
        <f t="shared" si="26"/>
        <v>0</v>
      </c>
      <c r="U289" s="57">
        <f t="shared" si="27"/>
        <v>0</v>
      </c>
      <c r="V289" s="36">
        <f t="shared" si="29"/>
        <v>76000</v>
      </c>
    </row>
    <row r="290" spans="5:22" x14ac:dyDescent="0.25">
      <c r="E290" s="36">
        <f t="shared" si="28"/>
        <v>95000</v>
      </c>
      <c r="R290" s="36">
        <f t="shared" si="24"/>
        <v>0</v>
      </c>
      <c r="S290" s="36">
        <f t="shared" si="25"/>
        <v>0</v>
      </c>
      <c r="T290" s="36">
        <f t="shared" si="26"/>
        <v>0</v>
      </c>
      <c r="U290" s="57">
        <f t="shared" si="27"/>
        <v>0</v>
      </c>
      <c r="V290" s="36">
        <f t="shared" si="29"/>
        <v>76000</v>
      </c>
    </row>
    <row r="291" spans="5:22" x14ac:dyDescent="0.25">
      <c r="E291" s="36">
        <f t="shared" si="28"/>
        <v>95000</v>
      </c>
      <c r="R291" s="36">
        <f t="shared" si="24"/>
        <v>0</v>
      </c>
      <c r="S291" s="36">
        <f t="shared" si="25"/>
        <v>0</v>
      </c>
      <c r="T291" s="36">
        <f t="shared" si="26"/>
        <v>0</v>
      </c>
      <c r="U291" s="57">
        <f t="shared" si="27"/>
        <v>0</v>
      </c>
      <c r="V291" s="36">
        <f t="shared" si="29"/>
        <v>76000</v>
      </c>
    </row>
    <row r="292" spans="5:22" x14ac:dyDescent="0.25">
      <c r="E292" s="36">
        <f t="shared" si="28"/>
        <v>95000</v>
      </c>
      <c r="R292" s="36">
        <f t="shared" si="24"/>
        <v>0</v>
      </c>
      <c r="S292" s="36">
        <f t="shared" si="25"/>
        <v>0</v>
      </c>
      <c r="T292" s="36">
        <f t="shared" si="26"/>
        <v>0</v>
      </c>
      <c r="U292" s="57">
        <f t="shared" si="27"/>
        <v>0</v>
      </c>
      <c r="V292" s="36">
        <f t="shared" si="29"/>
        <v>76000</v>
      </c>
    </row>
    <row r="293" spans="5:22" x14ac:dyDescent="0.25">
      <c r="E293" s="36">
        <f t="shared" si="28"/>
        <v>95000</v>
      </c>
      <c r="R293" s="36">
        <f t="shared" si="24"/>
        <v>0</v>
      </c>
      <c r="S293" s="36">
        <f t="shared" si="25"/>
        <v>0</v>
      </c>
      <c r="T293" s="36">
        <f t="shared" si="26"/>
        <v>0</v>
      </c>
      <c r="U293" s="57">
        <f t="shared" si="27"/>
        <v>0</v>
      </c>
      <c r="V293" s="36">
        <f t="shared" si="29"/>
        <v>76000</v>
      </c>
    </row>
    <row r="294" spans="5:22" x14ac:dyDescent="0.25">
      <c r="E294" s="36">
        <f t="shared" si="28"/>
        <v>95000</v>
      </c>
      <c r="R294" s="36">
        <f t="shared" si="24"/>
        <v>0</v>
      </c>
      <c r="S294" s="36">
        <f t="shared" si="25"/>
        <v>0</v>
      </c>
      <c r="T294" s="36">
        <f t="shared" si="26"/>
        <v>0</v>
      </c>
      <c r="U294" s="57">
        <f t="shared" si="27"/>
        <v>0</v>
      </c>
      <c r="V294" s="36">
        <f t="shared" si="29"/>
        <v>76000</v>
      </c>
    </row>
    <row r="295" spans="5:22" x14ac:dyDescent="0.25">
      <c r="E295" s="36">
        <f t="shared" si="28"/>
        <v>95000</v>
      </c>
      <c r="R295" s="36">
        <f t="shared" si="24"/>
        <v>0</v>
      </c>
      <c r="S295" s="36">
        <f t="shared" si="25"/>
        <v>0</v>
      </c>
      <c r="T295" s="36">
        <f t="shared" si="26"/>
        <v>0</v>
      </c>
      <c r="U295" s="57">
        <f t="shared" si="27"/>
        <v>0</v>
      </c>
      <c r="V295" s="36">
        <f t="shared" si="29"/>
        <v>76000</v>
      </c>
    </row>
    <row r="296" spans="5:22" x14ac:dyDescent="0.25">
      <c r="E296" s="36">
        <f t="shared" si="28"/>
        <v>95000</v>
      </c>
      <c r="R296" s="36">
        <f t="shared" si="24"/>
        <v>0</v>
      </c>
      <c r="S296" s="36">
        <f t="shared" si="25"/>
        <v>0</v>
      </c>
      <c r="T296" s="36">
        <f t="shared" si="26"/>
        <v>0</v>
      </c>
      <c r="U296" s="57">
        <f t="shared" si="27"/>
        <v>0</v>
      </c>
      <c r="V296" s="36">
        <f t="shared" si="29"/>
        <v>76000</v>
      </c>
    </row>
    <row r="297" spans="5:22" x14ac:dyDescent="0.25">
      <c r="E297" s="36">
        <f t="shared" si="28"/>
        <v>95000</v>
      </c>
      <c r="R297" s="36">
        <f t="shared" si="24"/>
        <v>0</v>
      </c>
      <c r="S297" s="36">
        <f t="shared" si="25"/>
        <v>0</v>
      </c>
      <c r="T297" s="36">
        <f t="shared" si="26"/>
        <v>0</v>
      </c>
      <c r="U297" s="57">
        <f t="shared" si="27"/>
        <v>0</v>
      </c>
      <c r="V297" s="36">
        <f t="shared" si="29"/>
        <v>76000</v>
      </c>
    </row>
    <row r="298" spans="5:22" x14ac:dyDescent="0.25">
      <c r="E298" s="36">
        <f t="shared" si="28"/>
        <v>95000</v>
      </c>
      <c r="R298" s="36">
        <f t="shared" si="24"/>
        <v>0</v>
      </c>
      <c r="S298" s="36">
        <f t="shared" si="25"/>
        <v>0</v>
      </c>
      <c r="T298" s="36">
        <f t="shared" si="26"/>
        <v>0</v>
      </c>
      <c r="U298" s="57">
        <f t="shared" si="27"/>
        <v>0</v>
      </c>
      <c r="V298" s="36">
        <f t="shared" si="29"/>
        <v>76000</v>
      </c>
    </row>
    <row r="299" spans="5:22" x14ac:dyDescent="0.25">
      <c r="E299" s="36">
        <f t="shared" si="28"/>
        <v>95000</v>
      </c>
      <c r="R299" s="36">
        <f t="shared" si="24"/>
        <v>0</v>
      </c>
      <c r="S299" s="36">
        <f t="shared" si="25"/>
        <v>0</v>
      </c>
      <c r="T299" s="36">
        <f t="shared" si="26"/>
        <v>0</v>
      </c>
      <c r="U299" s="57">
        <f t="shared" si="27"/>
        <v>0</v>
      </c>
      <c r="V299" s="36">
        <f t="shared" si="29"/>
        <v>76000</v>
      </c>
    </row>
    <row r="300" spans="5:22" x14ac:dyDescent="0.25">
      <c r="E300" s="36">
        <f t="shared" si="28"/>
        <v>95000</v>
      </c>
      <c r="R300" s="36">
        <f t="shared" si="24"/>
        <v>0</v>
      </c>
      <c r="S300" s="36">
        <f t="shared" si="25"/>
        <v>0</v>
      </c>
      <c r="T300" s="36">
        <f t="shared" si="26"/>
        <v>0</v>
      </c>
      <c r="U300" s="57">
        <f t="shared" si="27"/>
        <v>0</v>
      </c>
      <c r="V300" s="36">
        <f t="shared" si="29"/>
        <v>76000</v>
      </c>
    </row>
    <row r="301" spans="5:22" x14ac:dyDescent="0.25">
      <c r="E301" s="36">
        <f t="shared" si="28"/>
        <v>95000</v>
      </c>
      <c r="R301" s="36">
        <f t="shared" si="24"/>
        <v>0</v>
      </c>
      <c r="S301" s="36">
        <f t="shared" si="25"/>
        <v>0</v>
      </c>
      <c r="T301" s="36">
        <f t="shared" si="26"/>
        <v>0</v>
      </c>
      <c r="U301" s="57">
        <f t="shared" si="27"/>
        <v>0</v>
      </c>
      <c r="V301" s="36">
        <f t="shared" si="29"/>
        <v>76000</v>
      </c>
    </row>
    <row r="302" spans="5:22" x14ac:dyDescent="0.25">
      <c r="E302" s="36">
        <f t="shared" si="28"/>
        <v>95000</v>
      </c>
      <c r="R302" s="36">
        <f t="shared" si="24"/>
        <v>0</v>
      </c>
      <c r="S302" s="36">
        <f t="shared" si="25"/>
        <v>0</v>
      </c>
      <c r="T302" s="36">
        <f t="shared" si="26"/>
        <v>0</v>
      </c>
      <c r="U302" s="57">
        <f t="shared" si="27"/>
        <v>0</v>
      </c>
      <c r="V302" s="36">
        <f t="shared" si="29"/>
        <v>76000</v>
      </c>
    </row>
    <row r="303" spans="5:22" x14ac:dyDescent="0.25">
      <c r="E303" s="36">
        <f t="shared" si="28"/>
        <v>95000</v>
      </c>
      <c r="R303" s="36">
        <f t="shared" si="24"/>
        <v>0</v>
      </c>
      <c r="S303" s="36">
        <f t="shared" si="25"/>
        <v>0</v>
      </c>
      <c r="T303" s="36">
        <f t="shared" si="26"/>
        <v>0</v>
      </c>
      <c r="U303" s="57">
        <f t="shared" si="27"/>
        <v>0</v>
      </c>
      <c r="V303" s="36">
        <f t="shared" si="29"/>
        <v>76000</v>
      </c>
    </row>
    <row r="304" spans="5:22" x14ac:dyDescent="0.25">
      <c r="E304" s="36">
        <f t="shared" si="28"/>
        <v>95000</v>
      </c>
      <c r="R304" s="36">
        <f t="shared" si="24"/>
        <v>0</v>
      </c>
      <c r="S304" s="36">
        <f t="shared" si="25"/>
        <v>0</v>
      </c>
      <c r="T304" s="36">
        <f t="shared" si="26"/>
        <v>0</v>
      </c>
      <c r="U304" s="57">
        <f t="shared" si="27"/>
        <v>0</v>
      </c>
      <c r="V304" s="36">
        <f t="shared" si="29"/>
        <v>76000</v>
      </c>
    </row>
    <row r="305" spans="5:22" x14ac:dyDescent="0.25">
      <c r="E305" s="36">
        <f t="shared" si="28"/>
        <v>95000</v>
      </c>
      <c r="R305" s="36">
        <f t="shared" si="24"/>
        <v>0</v>
      </c>
      <c r="S305" s="36">
        <f t="shared" si="25"/>
        <v>0</v>
      </c>
      <c r="T305" s="36">
        <f t="shared" si="26"/>
        <v>0</v>
      </c>
      <c r="U305" s="57">
        <f t="shared" si="27"/>
        <v>0</v>
      </c>
      <c r="V305" s="36">
        <f t="shared" si="29"/>
        <v>76000</v>
      </c>
    </row>
    <row r="306" spans="5:22" x14ac:dyDescent="0.25">
      <c r="E306" s="36">
        <f t="shared" si="28"/>
        <v>95000</v>
      </c>
      <c r="R306" s="36">
        <f t="shared" si="24"/>
        <v>0</v>
      </c>
      <c r="S306" s="36">
        <f t="shared" si="25"/>
        <v>0</v>
      </c>
      <c r="T306" s="36">
        <f t="shared" si="26"/>
        <v>0</v>
      </c>
      <c r="U306" s="57">
        <f t="shared" si="27"/>
        <v>0</v>
      </c>
      <c r="V306" s="36">
        <f t="shared" si="29"/>
        <v>76000</v>
      </c>
    </row>
    <row r="307" spans="5:22" x14ac:dyDescent="0.25">
      <c r="E307" s="36">
        <f t="shared" si="28"/>
        <v>95000</v>
      </c>
      <c r="R307" s="36">
        <f t="shared" si="24"/>
        <v>0</v>
      </c>
      <c r="S307" s="36">
        <f t="shared" si="25"/>
        <v>0</v>
      </c>
      <c r="T307" s="36">
        <f t="shared" si="26"/>
        <v>0</v>
      </c>
      <c r="U307" s="57">
        <f t="shared" si="27"/>
        <v>0</v>
      </c>
      <c r="V307" s="36">
        <f t="shared" si="29"/>
        <v>76000</v>
      </c>
    </row>
    <row r="308" spans="5:22" x14ac:dyDescent="0.25">
      <c r="E308" s="36">
        <f t="shared" si="28"/>
        <v>95000</v>
      </c>
      <c r="R308" s="36">
        <f t="shared" si="24"/>
        <v>0</v>
      </c>
      <c r="S308" s="36">
        <f t="shared" si="25"/>
        <v>0</v>
      </c>
      <c r="T308" s="36">
        <f t="shared" si="26"/>
        <v>0</v>
      </c>
      <c r="U308" s="57">
        <f t="shared" si="27"/>
        <v>0</v>
      </c>
      <c r="V308" s="36">
        <f t="shared" si="29"/>
        <v>76000</v>
      </c>
    </row>
    <row r="309" spans="5:22" x14ac:dyDescent="0.25">
      <c r="E309" s="36">
        <f t="shared" si="28"/>
        <v>95000</v>
      </c>
      <c r="R309" s="36">
        <f t="shared" si="24"/>
        <v>0</v>
      </c>
      <c r="S309" s="36">
        <f t="shared" si="25"/>
        <v>0</v>
      </c>
      <c r="T309" s="36">
        <f t="shared" si="26"/>
        <v>0</v>
      </c>
      <c r="U309" s="57">
        <f t="shared" si="27"/>
        <v>0</v>
      </c>
      <c r="V309" s="36">
        <f t="shared" si="29"/>
        <v>76000</v>
      </c>
    </row>
    <row r="310" spans="5:22" x14ac:dyDescent="0.25">
      <c r="E310" s="36">
        <f t="shared" si="28"/>
        <v>95000</v>
      </c>
      <c r="R310" s="36">
        <f t="shared" si="24"/>
        <v>0</v>
      </c>
      <c r="S310" s="36">
        <f t="shared" si="25"/>
        <v>0</v>
      </c>
      <c r="T310" s="36">
        <f t="shared" si="26"/>
        <v>0</v>
      </c>
      <c r="U310" s="57">
        <f t="shared" si="27"/>
        <v>0</v>
      </c>
      <c r="V310" s="36">
        <f t="shared" si="29"/>
        <v>76000</v>
      </c>
    </row>
    <row r="311" spans="5:22" x14ac:dyDescent="0.25">
      <c r="E311" s="36">
        <f t="shared" si="28"/>
        <v>95000</v>
      </c>
      <c r="R311" s="36">
        <f t="shared" si="24"/>
        <v>0</v>
      </c>
      <c r="S311" s="36">
        <f t="shared" si="25"/>
        <v>0</v>
      </c>
      <c r="T311" s="36">
        <f t="shared" si="26"/>
        <v>0</v>
      </c>
      <c r="U311" s="57">
        <f t="shared" si="27"/>
        <v>0</v>
      </c>
      <c r="V311" s="36">
        <f t="shared" si="29"/>
        <v>76000</v>
      </c>
    </row>
    <row r="312" spans="5:22" x14ac:dyDescent="0.25">
      <c r="E312" s="36">
        <f t="shared" si="28"/>
        <v>95000</v>
      </c>
      <c r="R312" s="36">
        <f t="shared" si="24"/>
        <v>0</v>
      </c>
      <c r="S312" s="36">
        <f t="shared" si="25"/>
        <v>0</v>
      </c>
      <c r="T312" s="36">
        <f t="shared" si="26"/>
        <v>0</v>
      </c>
      <c r="U312" s="57">
        <f t="shared" si="27"/>
        <v>0</v>
      </c>
      <c r="V312" s="36">
        <f t="shared" si="29"/>
        <v>76000</v>
      </c>
    </row>
    <row r="313" spans="5:22" x14ac:dyDescent="0.25">
      <c r="E313" s="36">
        <f t="shared" si="28"/>
        <v>95000</v>
      </c>
      <c r="R313" s="36">
        <f t="shared" si="24"/>
        <v>0</v>
      </c>
      <c r="S313" s="36">
        <f t="shared" si="25"/>
        <v>0</v>
      </c>
      <c r="T313" s="36">
        <f t="shared" si="26"/>
        <v>0</v>
      </c>
      <c r="U313" s="57">
        <f t="shared" si="27"/>
        <v>0</v>
      </c>
      <c r="V313" s="36">
        <f t="shared" si="29"/>
        <v>76000</v>
      </c>
    </row>
    <row r="314" spans="5:22" x14ac:dyDescent="0.25">
      <c r="E314" s="36">
        <f t="shared" si="28"/>
        <v>95000</v>
      </c>
      <c r="R314" s="36">
        <f t="shared" si="24"/>
        <v>0</v>
      </c>
      <c r="S314" s="36">
        <f t="shared" si="25"/>
        <v>0</v>
      </c>
      <c r="T314" s="36">
        <f t="shared" si="26"/>
        <v>0</v>
      </c>
      <c r="U314" s="57">
        <f t="shared" si="27"/>
        <v>0</v>
      </c>
      <c r="V314" s="36">
        <f t="shared" si="29"/>
        <v>76000</v>
      </c>
    </row>
    <row r="315" spans="5:22" x14ac:dyDescent="0.25">
      <c r="E315" s="36">
        <f t="shared" si="28"/>
        <v>95000</v>
      </c>
      <c r="R315" s="36">
        <f t="shared" si="24"/>
        <v>0</v>
      </c>
      <c r="S315" s="36">
        <f t="shared" si="25"/>
        <v>0</v>
      </c>
      <c r="T315" s="36">
        <f t="shared" si="26"/>
        <v>0</v>
      </c>
      <c r="U315" s="57">
        <f t="shared" si="27"/>
        <v>0</v>
      </c>
      <c r="V315" s="36">
        <f t="shared" si="29"/>
        <v>76000</v>
      </c>
    </row>
    <row r="316" spans="5:22" x14ac:dyDescent="0.25">
      <c r="E316" s="36">
        <f t="shared" si="28"/>
        <v>95000</v>
      </c>
      <c r="R316" s="36">
        <f t="shared" si="24"/>
        <v>0</v>
      </c>
      <c r="S316" s="36">
        <f t="shared" si="25"/>
        <v>0</v>
      </c>
      <c r="T316" s="36">
        <f t="shared" si="26"/>
        <v>0</v>
      </c>
      <c r="U316" s="57">
        <f t="shared" si="27"/>
        <v>0</v>
      </c>
      <c r="V316" s="36">
        <f t="shared" si="29"/>
        <v>76000</v>
      </c>
    </row>
    <row r="317" spans="5:22" x14ac:dyDescent="0.25">
      <c r="E317" s="36">
        <f t="shared" si="28"/>
        <v>95000</v>
      </c>
      <c r="R317" s="36">
        <f t="shared" si="24"/>
        <v>0</v>
      </c>
      <c r="S317" s="36">
        <f t="shared" si="25"/>
        <v>0</v>
      </c>
      <c r="T317" s="36">
        <f t="shared" si="26"/>
        <v>0</v>
      </c>
      <c r="U317" s="57">
        <f t="shared" si="27"/>
        <v>0</v>
      </c>
      <c r="V317" s="36">
        <f t="shared" si="29"/>
        <v>76000</v>
      </c>
    </row>
    <row r="318" spans="5:22" x14ac:dyDescent="0.25">
      <c r="E318" s="36">
        <f t="shared" si="28"/>
        <v>95000</v>
      </c>
      <c r="R318" s="36">
        <f t="shared" si="24"/>
        <v>0</v>
      </c>
      <c r="S318" s="36">
        <f t="shared" si="25"/>
        <v>0</v>
      </c>
      <c r="T318" s="36">
        <f t="shared" si="26"/>
        <v>0</v>
      </c>
      <c r="U318" s="57">
        <f t="shared" si="27"/>
        <v>0</v>
      </c>
      <c r="V318" s="36">
        <f t="shared" si="29"/>
        <v>76000</v>
      </c>
    </row>
    <row r="319" spans="5:22" x14ac:dyDescent="0.25">
      <c r="E319" s="36">
        <f t="shared" si="28"/>
        <v>95000</v>
      </c>
      <c r="R319" s="36">
        <f t="shared" si="24"/>
        <v>0</v>
      </c>
      <c r="S319" s="36">
        <f t="shared" si="25"/>
        <v>0</v>
      </c>
      <c r="T319" s="36">
        <f t="shared" si="26"/>
        <v>0</v>
      </c>
      <c r="U319" s="57">
        <f t="shared" si="27"/>
        <v>0</v>
      </c>
      <c r="V319" s="36">
        <f t="shared" si="29"/>
        <v>76000</v>
      </c>
    </row>
    <row r="320" spans="5:22" x14ac:dyDescent="0.25">
      <c r="E320" s="36">
        <f t="shared" si="28"/>
        <v>95000</v>
      </c>
      <c r="R320" s="36">
        <f t="shared" si="24"/>
        <v>0</v>
      </c>
      <c r="S320" s="36">
        <f t="shared" si="25"/>
        <v>0</v>
      </c>
      <c r="T320" s="36">
        <f t="shared" si="26"/>
        <v>0</v>
      </c>
      <c r="U320" s="57">
        <f t="shared" si="27"/>
        <v>0</v>
      </c>
      <c r="V320" s="36">
        <f t="shared" si="29"/>
        <v>76000</v>
      </c>
    </row>
    <row r="321" spans="5:22" x14ac:dyDescent="0.25">
      <c r="E321" s="36">
        <f t="shared" si="28"/>
        <v>95000</v>
      </c>
      <c r="R321" s="36">
        <f t="shared" si="24"/>
        <v>0</v>
      </c>
      <c r="S321" s="36">
        <f t="shared" si="25"/>
        <v>0</v>
      </c>
      <c r="T321" s="36">
        <f t="shared" si="26"/>
        <v>0</v>
      </c>
      <c r="U321" s="57">
        <f t="shared" si="27"/>
        <v>0</v>
      </c>
      <c r="V321" s="36">
        <f t="shared" si="29"/>
        <v>76000</v>
      </c>
    </row>
    <row r="322" spans="5:22" x14ac:dyDescent="0.25">
      <c r="E322" s="36">
        <f t="shared" si="28"/>
        <v>95000</v>
      </c>
      <c r="R322" s="36">
        <f t="shared" si="24"/>
        <v>0</v>
      </c>
      <c r="S322" s="36">
        <f t="shared" si="25"/>
        <v>0</v>
      </c>
      <c r="T322" s="36">
        <f t="shared" si="26"/>
        <v>0</v>
      </c>
      <c r="U322" s="57">
        <f t="shared" si="27"/>
        <v>0</v>
      </c>
      <c r="V322" s="36">
        <f t="shared" si="29"/>
        <v>76000</v>
      </c>
    </row>
    <row r="323" spans="5:22" x14ac:dyDescent="0.25">
      <c r="E323" s="36">
        <f t="shared" si="28"/>
        <v>95000</v>
      </c>
      <c r="R323" s="36">
        <f t="shared" si="24"/>
        <v>0</v>
      </c>
      <c r="S323" s="36">
        <f t="shared" si="25"/>
        <v>0</v>
      </c>
      <c r="T323" s="36">
        <f t="shared" si="26"/>
        <v>0</v>
      </c>
      <c r="U323" s="57">
        <f t="shared" si="27"/>
        <v>0</v>
      </c>
      <c r="V323" s="36">
        <f t="shared" si="29"/>
        <v>76000</v>
      </c>
    </row>
    <row r="324" spans="5:22" x14ac:dyDescent="0.25">
      <c r="E324" s="36">
        <f t="shared" si="28"/>
        <v>95000</v>
      </c>
      <c r="R324" s="36">
        <f t="shared" ref="R324:R387" si="30">C324-Q324</f>
        <v>0</v>
      </c>
      <c r="S324" s="36">
        <f t="shared" ref="S324:S387" si="31">R324*0.2</f>
        <v>0</v>
      </c>
      <c r="T324" s="36">
        <f t="shared" ref="T324:T387" si="32">R324-S324</f>
        <v>0</v>
      </c>
      <c r="U324" s="57">
        <f t="shared" ref="U324:U387" si="33">D324</f>
        <v>0</v>
      </c>
      <c r="V324" s="36">
        <f t="shared" si="29"/>
        <v>76000</v>
      </c>
    </row>
    <row r="325" spans="5:22" x14ac:dyDescent="0.25">
      <c r="E325" s="36">
        <f t="shared" ref="E325:E388" si="34">E324+C325-D325</f>
        <v>95000</v>
      </c>
      <c r="R325" s="36">
        <f t="shared" si="30"/>
        <v>0</v>
      </c>
      <c r="S325" s="36">
        <f t="shared" si="31"/>
        <v>0</v>
      </c>
      <c r="T325" s="36">
        <f t="shared" si="32"/>
        <v>0</v>
      </c>
      <c r="U325" s="57">
        <f t="shared" si="33"/>
        <v>0</v>
      </c>
      <c r="V325" s="36">
        <f t="shared" ref="V325:V388" si="35">V324+T325-U325+Q325</f>
        <v>76000</v>
      </c>
    </row>
    <row r="326" spans="5:22" x14ac:dyDescent="0.25">
      <c r="E326" s="36">
        <f t="shared" si="34"/>
        <v>95000</v>
      </c>
      <c r="R326" s="36">
        <f t="shared" si="30"/>
        <v>0</v>
      </c>
      <c r="S326" s="36">
        <f t="shared" si="31"/>
        <v>0</v>
      </c>
      <c r="T326" s="36">
        <f t="shared" si="32"/>
        <v>0</v>
      </c>
      <c r="U326" s="57">
        <f t="shared" si="33"/>
        <v>0</v>
      </c>
      <c r="V326" s="36">
        <f t="shared" si="35"/>
        <v>76000</v>
      </c>
    </row>
    <row r="327" spans="5:22" x14ac:dyDescent="0.25">
      <c r="E327" s="36">
        <f t="shared" si="34"/>
        <v>95000</v>
      </c>
      <c r="R327" s="36">
        <f t="shared" si="30"/>
        <v>0</v>
      </c>
      <c r="S327" s="36">
        <f t="shared" si="31"/>
        <v>0</v>
      </c>
      <c r="T327" s="36">
        <f t="shared" si="32"/>
        <v>0</v>
      </c>
      <c r="U327" s="57">
        <f t="shared" si="33"/>
        <v>0</v>
      </c>
      <c r="V327" s="36">
        <f t="shared" si="35"/>
        <v>76000</v>
      </c>
    </row>
    <row r="328" spans="5:22" x14ac:dyDescent="0.25">
      <c r="E328" s="36">
        <f t="shared" si="34"/>
        <v>95000</v>
      </c>
      <c r="R328" s="36">
        <f t="shared" si="30"/>
        <v>0</v>
      </c>
      <c r="S328" s="36">
        <f t="shared" si="31"/>
        <v>0</v>
      </c>
      <c r="T328" s="36">
        <f t="shared" si="32"/>
        <v>0</v>
      </c>
      <c r="U328" s="57">
        <f t="shared" si="33"/>
        <v>0</v>
      </c>
      <c r="V328" s="36">
        <f t="shared" si="35"/>
        <v>76000</v>
      </c>
    </row>
    <row r="329" spans="5:22" x14ac:dyDescent="0.25">
      <c r="E329" s="36">
        <f t="shared" si="34"/>
        <v>95000</v>
      </c>
      <c r="R329" s="36">
        <f t="shared" si="30"/>
        <v>0</v>
      </c>
      <c r="S329" s="36">
        <f t="shared" si="31"/>
        <v>0</v>
      </c>
      <c r="T329" s="36">
        <f t="shared" si="32"/>
        <v>0</v>
      </c>
      <c r="U329" s="57">
        <f t="shared" si="33"/>
        <v>0</v>
      </c>
      <c r="V329" s="36">
        <f t="shared" si="35"/>
        <v>76000</v>
      </c>
    </row>
    <row r="330" spans="5:22" x14ac:dyDescent="0.25">
      <c r="E330" s="36">
        <f t="shared" si="34"/>
        <v>95000</v>
      </c>
      <c r="R330" s="36">
        <f t="shared" si="30"/>
        <v>0</v>
      </c>
      <c r="S330" s="36">
        <f t="shared" si="31"/>
        <v>0</v>
      </c>
      <c r="T330" s="36">
        <f t="shared" si="32"/>
        <v>0</v>
      </c>
      <c r="U330" s="57">
        <f t="shared" si="33"/>
        <v>0</v>
      </c>
      <c r="V330" s="36">
        <f t="shared" si="35"/>
        <v>76000</v>
      </c>
    </row>
    <row r="331" spans="5:22" x14ac:dyDescent="0.25">
      <c r="E331" s="36">
        <f t="shared" si="34"/>
        <v>95000</v>
      </c>
      <c r="R331" s="36">
        <f t="shared" si="30"/>
        <v>0</v>
      </c>
      <c r="S331" s="36">
        <f t="shared" si="31"/>
        <v>0</v>
      </c>
      <c r="T331" s="36">
        <f t="shared" si="32"/>
        <v>0</v>
      </c>
      <c r="U331" s="57">
        <f t="shared" si="33"/>
        <v>0</v>
      </c>
      <c r="V331" s="36">
        <f t="shared" si="35"/>
        <v>76000</v>
      </c>
    </row>
    <row r="332" spans="5:22" x14ac:dyDescent="0.25">
      <c r="E332" s="36">
        <f t="shared" si="34"/>
        <v>95000</v>
      </c>
      <c r="R332" s="36">
        <f t="shared" si="30"/>
        <v>0</v>
      </c>
      <c r="S332" s="36">
        <f t="shared" si="31"/>
        <v>0</v>
      </c>
      <c r="T332" s="36">
        <f t="shared" si="32"/>
        <v>0</v>
      </c>
      <c r="U332" s="57">
        <f t="shared" si="33"/>
        <v>0</v>
      </c>
      <c r="V332" s="36">
        <f t="shared" si="35"/>
        <v>76000</v>
      </c>
    </row>
    <row r="333" spans="5:22" x14ac:dyDescent="0.25">
      <c r="E333" s="36">
        <f t="shared" si="34"/>
        <v>95000</v>
      </c>
      <c r="R333" s="36">
        <f t="shared" si="30"/>
        <v>0</v>
      </c>
      <c r="S333" s="36">
        <f t="shared" si="31"/>
        <v>0</v>
      </c>
      <c r="T333" s="36">
        <f t="shared" si="32"/>
        <v>0</v>
      </c>
      <c r="U333" s="57">
        <f t="shared" si="33"/>
        <v>0</v>
      </c>
      <c r="V333" s="36">
        <f t="shared" si="35"/>
        <v>76000</v>
      </c>
    </row>
    <row r="334" spans="5:22" x14ac:dyDescent="0.25">
      <c r="E334" s="36">
        <f t="shared" si="34"/>
        <v>95000</v>
      </c>
      <c r="R334" s="36">
        <f t="shared" si="30"/>
        <v>0</v>
      </c>
      <c r="S334" s="36">
        <f t="shared" si="31"/>
        <v>0</v>
      </c>
      <c r="T334" s="36">
        <f t="shared" si="32"/>
        <v>0</v>
      </c>
      <c r="U334" s="57">
        <f t="shared" si="33"/>
        <v>0</v>
      </c>
      <c r="V334" s="36">
        <f t="shared" si="35"/>
        <v>76000</v>
      </c>
    </row>
    <row r="335" spans="5:22" x14ac:dyDescent="0.25">
      <c r="E335" s="36">
        <f t="shared" si="34"/>
        <v>95000</v>
      </c>
      <c r="R335" s="36">
        <f t="shared" si="30"/>
        <v>0</v>
      </c>
      <c r="S335" s="36">
        <f t="shared" si="31"/>
        <v>0</v>
      </c>
      <c r="T335" s="36">
        <f t="shared" si="32"/>
        <v>0</v>
      </c>
      <c r="U335" s="57">
        <f t="shared" si="33"/>
        <v>0</v>
      </c>
      <c r="V335" s="36">
        <f t="shared" si="35"/>
        <v>76000</v>
      </c>
    </row>
    <row r="336" spans="5:22" x14ac:dyDescent="0.25">
      <c r="E336" s="36">
        <f t="shared" si="34"/>
        <v>95000</v>
      </c>
      <c r="R336" s="36">
        <f t="shared" si="30"/>
        <v>0</v>
      </c>
      <c r="S336" s="36">
        <f t="shared" si="31"/>
        <v>0</v>
      </c>
      <c r="T336" s="36">
        <f t="shared" si="32"/>
        <v>0</v>
      </c>
      <c r="U336" s="57">
        <f t="shared" si="33"/>
        <v>0</v>
      </c>
      <c r="V336" s="36">
        <f t="shared" si="35"/>
        <v>76000</v>
      </c>
    </row>
    <row r="337" spans="5:22" x14ac:dyDescent="0.25">
      <c r="E337" s="36">
        <f t="shared" si="34"/>
        <v>95000</v>
      </c>
      <c r="R337" s="36">
        <f t="shared" si="30"/>
        <v>0</v>
      </c>
      <c r="S337" s="36">
        <f t="shared" si="31"/>
        <v>0</v>
      </c>
      <c r="T337" s="36">
        <f t="shared" si="32"/>
        <v>0</v>
      </c>
      <c r="U337" s="57">
        <f t="shared" si="33"/>
        <v>0</v>
      </c>
      <c r="V337" s="36">
        <f t="shared" si="35"/>
        <v>76000</v>
      </c>
    </row>
    <row r="338" spans="5:22" x14ac:dyDescent="0.25">
      <c r="E338" s="36">
        <f t="shared" si="34"/>
        <v>95000</v>
      </c>
      <c r="R338" s="36">
        <f t="shared" si="30"/>
        <v>0</v>
      </c>
      <c r="S338" s="36">
        <f t="shared" si="31"/>
        <v>0</v>
      </c>
      <c r="T338" s="36">
        <f t="shared" si="32"/>
        <v>0</v>
      </c>
      <c r="U338" s="57">
        <f t="shared" si="33"/>
        <v>0</v>
      </c>
      <c r="V338" s="36">
        <f t="shared" si="35"/>
        <v>76000</v>
      </c>
    </row>
    <row r="339" spans="5:22" x14ac:dyDescent="0.25">
      <c r="E339" s="36">
        <f t="shared" si="34"/>
        <v>95000</v>
      </c>
      <c r="R339" s="36">
        <f t="shared" si="30"/>
        <v>0</v>
      </c>
      <c r="S339" s="36">
        <f t="shared" si="31"/>
        <v>0</v>
      </c>
      <c r="T339" s="36">
        <f t="shared" si="32"/>
        <v>0</v>
      </c>
      <c r="U339" s="57">
        <f t="shared" si="33"/>
        <v>0</v>
      </c>
      <c r="V339" s="36">
        <f t="shared" si="35"/>
        <v>76000</v>
      </c>
    </row>
    <row r="340" spans="5:22" x14ac:dyDescent="0.25">
      <c r="E340" s="36">
        <f t="shared" si="34"/>
        <v>95000</v>
      </c>
      <c r="R340" s="36">
        <f t="shared" si="30"/>
        <v>0</v>
      </c>
      <c r="S340" s="36">
        <f t="shared" si="31"/>
        <v>0</v>
      </c>
      <c r="T340" s="36">
        <f t="shared" si="32"/>
        <v>0</v>
      </c>
      <c r="U340" s="57">
        <f t="shared" si="33"/>
        <v>0</v>
      </c>
      <c r="V340" s="36">
        <f t="shared" si="35"/>
        <v>76000</v>
      </c>
    </row>
    <row r="341" spans="5:22" x14ac:dyDescent="0.25">
      <c r="E341" s="36">
        <f t="shared" si="34"/>
        <v>95000</v>
      </c>
      <c r="R341" s="36">
        <f t="shared" si="30"/>
        <v>0</v>
      </c>
      <c r="S341" s="36">
        <f t="shared" si="31"/>
        <v>0</v>
      </c>
      <c r="T341" s="36">
        <f t="shared" si="32"/>
        <v>0</v>
      </c>
      <c r="U341" s="57">
        <f t="shared" si="33"/>
        <v>0</v>
      </c>
      <c r="V341" s="36">
        <f t="shared" si="35"/>
        <v>76000</v>
      </c>
    </row>
    <row r="342" spans="5:22" x14ac:dyDescent="0.25">
      <c r="E342" s="36">
        <f t="shared" si="34"/>
        <v>95000</v>
      </c>
      <c r="R342" s="36">
        <f t="shared" si="30"/>
        <v>0</v>
      </c>
      <c r="S342" s="36">
        <f t="shared" si="31"/>
        <v>0</v>
      </c>
      <c r="T342" s="36">
        <f t="shared" si="32"/>
        <v>0</v>
      </c>
      <c r="U342" s="57">
        <f t="shared" si="33"/>
        <v>0</v>
      </c>
      <c r="V342" s="36">
        <f t="shared" si="35"/>
        <v>76000</v>
      </c>
    </row>
    <row r="343" spans="5:22" x14ac:dyDescent="0.25">
      <c r="E343" s="36">
        <f t="shared" si="34"/>
        <v>95000</v>
      </c>
      <c r="R343" s="36">
        <f t="shared" si="30"/>
        <v>0</v>
      </c>
      <c r="S343" s="36">
        <f t="shared" si="31"/>
        <v>0</v>
      </c>
      <c r="T343" s="36">
        <f t="shared" si="32"/>
        <v>0</v>
      </c>
      <c r="U343" s="57">
        <f t="shared" si="33"/>
        <v>0</v>
      </c>
      <c r="V343" s="36">
        <f t="shared" si="35"/>
        <v>76000</v>
      </c>
    </row>
    <row r="344" spans="5:22" x14ac:dyDescent="0.25">
      <c r="E344" s="36">
        <f t="shared" si="34"/>
        <v>95000</v>
      </c>
      <c r="R344" s="36">
        <f t="shared" si="30"/>
        <v>0</v>
      </c>
      <c r="S344" s="36">
        <f t="shared" si="31"/>
        <v>0</v>
      </c>
      <c r="T344" s="36">
        <f t="shared" si="32"/>
        <v>0</v>
      </c>
      <c r="U344" s="57">
        <f t="shared" si="33"/>
        <v>0</v>
      </c>
      <c r="V344" s="36">
        <f t="shared" si="35"/>
        <v>76000</v>
      </c>
    </row>
    <row r="345" spans="5:22" x14ac:dyDescent="0.25">
      <c r="E345" s="36">
        <f t="shared" si="34"/>
        <v>95000</v>
      </c>
      <c r="R345" s="36">
        <f t="shared" si="30"/>
        <v>0</v>
      </c>
      <c r="S345" s="36">
        <f t="shared" si="31"/>
        <v>0</v>
      </c>
      <c r="T345" s="36">
        <f t="shared" si="32"/>
        <v>0</v>
      </c>
      <c r="U345" s="57">
        <f t="shared" si="33"/>
        <v>0</v>
      </c>
      <c r="V345" s="36">
        <f t="shared" si="35"/>
        <v>76000</v>
      </c>
    </row>
    <row r="346" spans="5:22" x14ac:dyDescent="0.25">
      <c r="E346" s="36">
        <f t="shared" si="34"/>
        <v>95000</v>
      </c>
      <c r="R346" s="36">
        <f t="shared" si="30"/>
        <v>0</v>
      </c>
      <c r="S346" s="36">
        <f t="shared" si="31"/>
        <v>0</v>
      </c>
      <c r="T346" s="36">
        <f t="shared" si="32"/>
        <v>0</v>
      </c>
      <c r="U346" s="57">
        <f t="shared" si="33"/>
        <v>0</v>
      </c>
      <c r="V346" s="36">
        <f t="shared" si="35"/>
        <v>76000</v>
      </c>
    </row>
    <row r="347" spans="5:22" x14ac:dyDescent="0.25">
      <c r="E347" s="36">
        <f t="shared" si="34"/>
        <v>95000</v>
      </c>
      <c r="R347" s="36">
        <f t="shared" si="30"/>
        <v>0</v>
      </c>
      <c r="S347" s="36">
        <f t="shared" si="31"/>
        <v>0</v>
      </c>
      <c r="T347" s="36">
        <f t="shared" si="32"/>
        <v>0</v>
      </c>
      <c r="U347" s="57">
        <f t="shared" si="33"/>
        <v>0</v>
      </c>
      <c r="V347" s="36">
        <f t="shared" si="35"/>
        <v>76000</v>
      </c>
    </row>
    <row r="348" spans="5:22" x14ac:dyDescent="0.25">
      <c r="E348" s="36">
        <f t="shared" si="34"/>
        <v>95000</v>
      </c>
      <c r="R348" s="36">
        <f t="shared" si="30"/>
        <v>0</v>
      </c>
      <c r="S348" s="36">
        <f t="shared" si="31"/>
        <v>0</v>
      </c>
      <c r="T348" s="36">
        <f t="shared" si="32"/>
        <v>0</v>
      </c>
      <c r="U348" s="57">
        <f t="shared" si="33"/>
        <v>0</v>
      </c>
      <c r="V348" s="36">
        <f t="shared" si="35"/>
        <v>76000</v>
      </c>
    </row>
    <row r="349" spans="5:22" x14ac:dyDescent="0.25">
      <c r="E349" s="36">
        <f t="shared" si="34"/>
        <v>95000</v>
      </c>
      <c r="R349" s="36">
        <f t="shared" si="30"/>
        <v>0</v>
      </c>
      <c r="S349" s="36">
        <f t="shared" si="31"/>
        <v>0</v>
      </c>
      <c r="T349" s="36">
        <f t="shared" si="32"/>
        <v>0</v>
      </c>
      <c r="U349" s="57">
        <f t="shared" si="33"/>
        <v>0</v>
      </c>
      <c r="V349" s="36">
        <f t="shared" si="35"/>
        <v>76000</v>
      </c>
    </row>
    <row r="350" spans="5:22" x14ac:dyDescent="0.25">
      <c r="E350" s="36">
        <f t="shared" si="34"/>
        <v>95000</v>
      </c>
      <c r="R350" s="36">
        <f t="shared" si="30"/>
        <v>0</v>
      </c>
      <c r="S350" s="36">
        <f t="shared" si="31"/>
        <v>0</v>
      </c>
      <c r="T350" s="36">
        <f t="shared" si="32"/>
        <v>0</v>
      </c>
      <c r="U350" s="57">
        <f t="shared" si="33"/>
        <v>0</v>
      </c>
      <c r="V350" s="36">
        <f t="shared" si="35"/>
        <v>76000</v>
      </c>
    </row>
    <row r="351" spans="5:22" x14ac:dyDescent="0.25">
      <c r="E351" s="36">
        <f t="shared" si="34"/>
        <v>95000</v>
      </c>
      <c r="R351" s="36">
        <f t="shared" si="30"/>
        <v>0</v>
      </c>
      <c r="S351" s="36">
        <f t="shared" si="31"/>
        <v>0</v>
      </c>
      <c r="T351" s="36">
        <f t="shared" si="32"/>
        <v>0</v>
      </c>
      <c r="U351" s="57">
        <f t="shared" si="33"/>
        <v>0</v>
      </c>
      <c r="V351" s="36">
        <f t="shared" si="35"/>
        <v>76000</v>
      </c>
    </row>
    <row r="352" spans="5:22" x14ac:dyDescent="0.25">
      <c r="E352" s="36">
        <f t="shared" si="34"/>
        <v>95000</v>
      </c>
      <c r="R352" s="36">
        <f t="shared" si="30"/>
        <v>0</v>
      </c>
      <c r="S352" s="36">
        <f t="shared" si="31"/>
        <v>0</v>
      </c>
      <c r="T352" s="36">
        <f t="shared" si="32"/>
        <v>0</v>
      </c>
      <c r="U352" s="57">
        <f t="shared" si="33"/>
        <v>0</v>
      </c>
      <c r="V352" s="36">
        <f t="shared" si="35"/>
        <v>76000</v>
      </c>
    </row>
    <row r="353" spans="5:22" x14ac:dyDescent="0.25">
      <c r="E353" s="36">
        <f t="shared" si="34"/>
        <v>95000</v>
      </c>
      <c r="R353" s="36">
        <f t="shared" si="30"/>
        <v>0</v>
      </c>
      <c r="S353" s="36">
        <f t="shared" si="31"/>
        <v>0</v>
      </c>
      <c r="T353" s="36">
        <f t="shared" si="32"/>
        <v>0</v>
      </c>
      <c r="U353" s="57">
        <f t="shared" si="33"/>
        <v>0</v>
      </c>
      <c r="V353" s="36">
        <f t="shared" si="35"/>
        <v>76000</v>
      </c>
    </row>
    <row r="354" spans="5:22" x14ac:dyDescent="0.25">
      <c r="E354" s="36">
        <f t="shared" si="34"/>
        <v>95000</v>
      </c>
      <c r="R354" s="36">
        <f t="shared" si="30"/>
        <v>0</v>
      </c>
      <c r="S354" s="36">
        <f t="shared" si="31"/>
        <v>0</v>
      </c>
      <c r="T354" s="36">
        <f t="shared" si="32"/>
        <v>0</v>
      </c>
      <c r="U354" s="57">
        <f t="shared" si="33"/>
        <v>0</v>
      </c>
      <c r="V354" s="36">
        <f t="shared" si="35"/>
        <v>76000</v>
      </c>
    </row>
    <row r="355" spans="5:22" x14ac:dyDescent="0.25">
      <c r="E355" s="36">
        <f t="shared" si="34"/>
        <v>95000</v>
      </c>
      <c r="R355" s="36">
        <f t="shared" si="30"/>
        <v>0</v>
      </c>
      <c r="S355" s="36">
        <f t="shared" si="31"/>
        <v>0</v>
      </c>
      <c r="T355" s="36">
        <f t="shared" si="32"/>
        <v>0</v>
      </c>
      <c r="U355" s="57">
        <f t="shared" si="33"/>
        <v>0</v>
      </c>
      <c r="V355" s="36">
        <f t="shared" si="35"/>
        <v>76000</v>
      </c>
    </row>
    <row r="356" spans="5:22" x14ac:dyDescent="0.25">
      <c r="E356" s="36">
        <f t="shared" si="34"/>
        <v>95000</v>
      </c>
      <c r="R356" s="36">
        <f t="shared" si="30"/>
        <v>0</v>
      </c>
      <c r="S356" s="36">
        <f t="shared" si="31"/>
        <v>0</v>
      </c>
      <c r="T356" s="36">
        <f t="shared" si="32"/>
        <v>0</v>
      </c>
      <c r="U356" s="57">
        <f t="shared" si="33"/>
        <v>0</v>
      </c>
      <c r="V356" s="36">
        <f t="shared" si="35"/>
        <v>76000</v>
      </c>
    </row>
    <row r="357" spans="5:22" x14ac:dyDescent="0.25">
      <c r="E357" s="36">
        <f t="shared" si="34"/>
        <v>95000</v>
      </c>
      <c r="R357" s="36">
        <f t="shared" si="30"/>
        <v>0</v>
      </c>
      <c r="S357" s="36">
        <f t="shared" si="31"/>
        <v>0</v>
      </c>
      <c r="T357" s="36">
        <f t="shared" si="32"/>
        <v>0</v>
      </c>
      <c r="U357" s="57">
        <f t="shared" si="33"/>
        <v>0</v>
      </c>
      <c r="V357" s="36">
        <f t="shared" si="35"/>
        <v>76000</v>
      </c>
    </row>
    <row r="358" spans="5:22" x14ac:dyDescent="0.25">
      <c r="E358" s="36">
        <f t="shared" si="34"/>
        <v>95000</v>
      </c>
      <c r="R358" s="36">
        <f t="shared" si="30"/>
        <v>0</v>
      </c>
      <c r="S358" s="36">
        <f t="shared" si="31"/>
        <v>0</v>
      </c>
      <c r="T358" s="36">
        <f t="shared" si="32"/>
        <v>0</v>
      </c>
      <c r="U358" s="57">
        <f t="shared" si="33"/>
        <v>0</v>
      </c>
      <c r="V358" s="36">
        <f t="shared" si="35"/>
        <v>76000</v>
      </c>
    </row>
    <row r="359" spans="5:22" x14ac:dyDescent="0.25">
      <c r="E359" s="36">
        <f t="shared" si="34"/>
        <v>95000</v>
      </c>
      <c r="R359" s="36">
        <f t="shared" si="30"/>
        <v>0</v>
      </c>
      <c r="S359" s="36">
        <f t="shared" si="31"/>
        <v>0</v>
      </c>
      <c r="T359" s="36">
        <f t="shared" si="32"/>
        <v>0</v>
      </c>
      <c r="U359" s="57">
        <f t="shared" si="33"/>
        <v>0</v>
      </c>
      <c r="V359" s="36">
        <f t="shared" si="35"/>
        <v>76000</v>
      </c>
    </row>
    <row r="360" spans="5:22" x14ac:dyDescent="0.25">
      <c r="E360" s="36">
        <f t="shared" si="34"/>
        <v>95000</v>
      </c>
      <c r="R360" s="36">
        <f t="shared" si="30"/>
        <v>0</v>
      </c>
      <c r="S360" s="36">
        <f t="shared" si="31"/>
        <v>0</v>
      </c>
      <c r="T360" s="36">
        <f t="shared" si="32"/>
        <v>0</v>
      </c>
      <c r="U360" s="57">
        <f t="shared" si="33"/>
        <v>0</v>
      </c>
      <c r="V360" s="36">
        <f t="shared" si="35"/>
        <v>76000</v>
      </c>
    </row>
    <row r="361" spans="5:22" x14ac:dyDescent="0.25">
      <c r="E361" s="36">
        <f t="shared" si="34"/>
        <v>95000</v>
      </c>
      <c r="R361" s="36">
        <f t="shared" si="30"/>
        <v>0</v>
      </c>
      <c r="S361" s="36">
        <f t="shared" si="31"/>
        <v>0</v>
      </c>
      <c r="T361" s="36">
        <f t="shared" si="32"/>
        <v>0</v>
      </c>
      <c r="U361" s="57">
        <f t="shared" si="33"/>
        <v>0</v>
      </c>
      <c r="V361" s="36">
        <f t="shared" si="35"/>
        <v>76000</v>
      </c>
    </row>
    <row r="362" spans="5:22" x14ac:dyDescent="0.25">
      <c r="E362" s="36">
        <f t="shared" si="34"/>
        <v>95000</v>
      </c>
      <c r="R362" s="36">
        <f t="shared" si="30"/>
        <v>0</v>
      </c>
      <c r="S362" s="36">
        <f t="shared" si="31"/>
        <v>0</v>
      </c>
      <c r="T362" s="36">
        <f t="shared" si="32"/>
        <v>0</v>
      </c>
      <c r="U362" s="57">
        <f t="shared" si="33"/>
        <v>0</v>
      </c>
      <c r="V362" s="36">
        <f t="shared" si="35"/>
        <v>76000</v>
      </c>
    </row>
    <row r="363" spans="5:22" x14ac:dyDescent="0.25">
      <c r="E363" s="36">
        <f t="shared" si="34"/>
        <v>95000</v>
      </c>
      <c r="R363" s="36">
        <f t="shared" si="30"/>
        <v>0</v>
      </c>
      <c r="S363" s="36">
        <f t="shared" si="31"/>
        <v>0</v>
      </c>
      <c r="T363" s="36">
        <f t="shared" si="32"/>
        <v>0</v>
      </c>
      <c r="U363" s="57">
        <f t="shared" si="33"/>
        <v>0</v>
      </c>
      <c r="V363" s="36">
        <f t="shared" si="35"/>
        <v>76000</v>
      </c>
    </row>
    <row r="364" spans="5:22" x14ac:dyDescent="0.25">
      <c r="E364" s="36">
        <f t="shared" si="34"/>
        <v>95000</v>
      </c>
      <c r="R364" s="36">
        <f t="shared" si="30"/>
        <v>0</v>
      </c>
      <c r="S364" s="36">
        <f t="shared" si="31"/>
        <v>0</v>
      </c>
      <c r="T364" s="36">
        <f t="shared" si="32"/>
        <v>0</v>
      </c>
      <c r="U364" s="57">
        <f t="shared" si="33"/>
        <v>0</v>
      </c>
      <c r="V364" s="36">
        <f t="shared" si="35"/>
        <v>76000</v>
      </c>
    </row>
    <row r="365" spans="5:22" x14ac:dyDescent="0.25">
      <c r="E365" s="36">
        <f t="shared" si="34"/>
        <v>95000</v>
      </c>
      <c r="R365" s="36">
        <f t="shared" si="30"/>
        <v>0</v>
      </c>
      <c r="S365" s="36">
        <f t="shared" si="31"/>
        <v>0</v>
      </c>
      <c r="T365" s="36">
        <f t="shared" si="32"/>
        <v>0</v>
      </c>
      <c r="U365" s="57">
        <f t="shared" si="33"/>
        <v>0</v>
      </c>
      <c r="V365" s="36">
        <f t="shared" si="35"/>
        <v>76000</v>
      </c>
    </row>
    <row r="366" spans="5:22" x14ac:dyDescent="0.25">
      <c r="E366" s="36">
        <f t="shared" si="34"/>
        <v>95000</v>
      </c>
      <c r="R366" s="36">
        <f t="shared" si="30"/>
        <v>0</v>
      </c>
      <c r="S366" s="36">
        <f t="shared" si="31"/>
        <v>0</v>
      </c>
      <c r="T366" s="36">
        <f t="shared" si="32"/>
        <v>0</v>
      </c>
      <c r="U366" s="57">
        <f t="shared" si="33"/>
        <v>0</v>
      </c>
      <c r="V366" s="36">
        <f t="shared" si="35"/>
        <v>76000</v>
      </c>
    </row>
    <row r="367" spans="5:22" x14ac:dyDescent="0.25">
      <c r="E367" s="36">
        <f t="shared" si="34"/>
        <v>95000</v>
      </c>
      <c r="R367" s="36">
        <f t="shared" si="30"/>
        <v>0</v>
      </c>
      <c r="S367" s="36">
        <f t="shared" si="31"/>
        <v>0</v>
      </c>
      <c r="T367" s="36">
        <f t="shared" si="32"/>
        <v>0</v>
      </c>
      <c r="U367" s="57">
        <f t="shared" si="33"/>
        <v>0</v>
      </c>
      <c r="V367" s="36">
        <f t="shared" si="35"/>
        <v>76000</v>
      </c>
    </row>
    <row r="368" spans="5:22" x14ac:dyDescent="0.25">
      <c r="E368" s="36">
        <f t="shared" si="34"/>
        <v>95000</v>
      </c>
      <c r="R368" s="36">
        <f t="shared" si="30"/>
        <v>0</v>
      </c>
      <c r="S368" s="36">
        <f t="shared" si="31"/>
        <v>0</v>
      </c>
      <c r="T368" s="36">
        <f t="shared" si="32"/>
        <v>0</v>
      </c>
      <c r="U368" s="57">
        <f t="shared" si="33"/>
        <v>0</v>
      </c>
      <c r="V368" s="36">
        <f t="shared" si="35"/>
        <v>76000</v>
      </c>
    </row>
    <row r="369" spans="5:22" x14ac:dyDescent="0.25">
      <c r="E369" s="36">
        <f t="shared" si="34"/>
        <v>95000</v>
      </c>
      <c r="R369" s="36">
        <f t="shared" si="30"/>
        <v>0</v>
      </c>
      <c r="S369" s="36">
        <f t="shared" si="31"/>
        <v>0</v>
      </c>
      <c r="T369" s="36">
        <f t="shared" si="32"/>
        <v>0</v>
      </c>
      <c r="U369" s="57">
        <f t="shared" si="33"/>
        <v>0</v>
      </c>
      <c r="V369" s="36">
        <f t="shared" si="35"/>
        <v>76000</v>
      </c>
    </row>
    <row r="370" spans="5:22" x14ac:dyDescent="0.25">
      <c r="E370" s="36">
        <f t="shared" si="34"/>
        <v>95000</v>
      </c>
      <c r="R370" s="36">
        <f t="shared" si="30"/>
        <v>0</v>
      </c>
      <c r="S370" s="36">
        <f t="shared" si="31"/>
        <v>0</v>
      </c>
      <c r="T370" s="36">
        <f t="shared" si="32"/>
        <v>0</v>
      </c>
      <c r="U370" s="57">
        <f t="shared" si="33"/>
        <v>0</v>
      </c>
      <c r="V370" s="36">
        <f t="shared" si="35"/>
        <v>76000</v>
      </c>
    </row>
    <row r="371" spans="5:22" x14ac:dyDescent="0.25">
      <c r="E371" s="36">
        <f t="shared" si="34"/>
        <v>95000</v>
      </c>
      <c r="R371" s="36">
        <f t="shared" si="30"/>
        <v>0</v>
      </c>
      <c r="S371" s="36">
        <f t="shared" si="31"/>
        <v>0</v>
      </c>
      <c r="T371" s="36">
        <f t="shared" si="32"/>
        <v>0</v>
      </c>
      <c r="U371" s="57">
        <f t="shared" si="33"/>
        <v>0</v>
      </c>
      <c r="V371" s="36">
        <f t="shared" si="35"/>
        <v>76000</v>
      </c>
    </row>
    <row r="372" spans="5:22" x14ac:dyDescent="0.25">
      <c r="E372" s="36">
        <f t="shared" si="34"/>
        <v>95000</v>
      </c>
      <c r="R372" s="36">
        <f t="shared" si="30"/>
        <v>0</v>
      </c>
      <c r="S372" s="36">
        <f t="shared" si="31"/>
        <v>0</v>
      </c>
      <c r="T372" s="36">
        <f t="shared" si="32"/>
        <v>0</v>
      </c>
      <c r="U372" s="57">
        <f t="shared" si="33"/>
        <v>0</v>
      </c>
      <c r="V372" s="36">
        <f t="shared" si="35"/>
        <v>76000</v>
      </c>
    </row>
    <row r="373" spans="5:22" x14ac:dyDescent="0.25">
      <c r="E373" s="36">
        <f t="shared" si="34"/>
        <v>95000</v>
      </c>
      <c r="R373" s="36">
        <f t="shared" si="30"/>
        <v>0</v>
      </c>
      <c r="S373" s="36">
        <f t="shared" si="31"/>
        <v>0</v>
      </c>
      <c r="T373" s="36">
        <f t="shared" si="32"/>
        <v>0</v>
      </c>
      <c r="U373" s="57">
        <f t="shared" si="33"/>
        <v>0</v>
      </c>
      <c r="V373" s="36">
        <f t="shared" si="35"/>
        <v>76000</v>
      </c>
    </row>
    <row r="374" spans="5:22" x14ac:dyDescent="0.25">
      <c r="E374" s="36">
        <f t="shared" si="34"/>
        <v>95000</v>
      </c>
      <c r="R374" s="36">
        <f t="shared" si="30"/>
        <v>0</v>
      </c>
      <c r="S374" s="36">
        <f t="shared" si="31"/>
        <v>0</v>
      </c>
      <c r="T374" s="36">
        <f t="shared" si="32"/>
        <v>0</v>
      </c>
      <c r="U374" s="57">
        <f t="shared" si="33"/>
        <v>0</v>
      </c>
      <c r="V374" s="36">
        <f t="shared" si="35"/>
        <v>76000</v>
      </c>
    </row>
    <row r="375" spans="5:22" x14ac:dyDescent="0.25">
      <c r="E375" s="36">
        <f t="shared" si="34"/>
        <v>95000</v>
      </c>
      <c r="R375" s="36">
        <f t="shared" si="30"/>
        <v>0</v>
      </c>
      <c r="S375" s="36">
        <f t="shared" si="31"/>
        <v>0</v>
      </c>
      <c r="T375" s="36">
        <f t="shared" si="32"/>
        <v>0</v>
      </c>
      <c r="U375" s="57">
        <f t="shared" si="33"/>
        <v>0</v>
      </c>
      <c r="V375" s="36">
        <f t="shared" si="35"/>
        <v>76000</v>
      </c>
    </row>
    <row r="376" spans="5:22" x14ac:dyDescent="0.25">
      <c r="E376" s="36">
        <f t="shared" si="34"/>
        <v>95000</v>
      </c>
      <c r="R376" s="36">
        <f t="shared" si="30"/>
        <v>0</v>
      </c>
      <c r="S376" s="36">
        <f t="shared" si="31"/>
        <v>0</v>
      </c>
      <c r="T376" s="36">
        <f t="shared" si="32"/>
        <v>0</v>
      </c>
      <c r="U376" s="57">
        <f t="shared" si="33"/>
        <v>0</v>
      </c>
      <c r="V376" s="36">
        <f t="shared" si="35"/>
        <v>76000</v>
      </c>
    </row>
    <row r="377" spans="5:22" x14ac:dyDescent="0.25">
      <c r="E377" s="36">
        <f t="shared" si="34"/>
        <v>95000</v>
      </c>
      <c r="R377" s="36">
        <f t="shared" si="30"/>
        <v>0</v>
      </c>
      <c r="S377" s="36">
        <f t="shared" si="31"/>
        <v>0</v>
      </c>
      <c r="T377" s="36">
        <f t="shared" si="32"/>
        <v>0</v>
      </c>
      <c r="U377" s="57">
        <f t="shared" si="33"/>
        <v>0</v>
      </c>
      <c r="V377" s="36">
        <f t="shared" si="35"/>
        <v>76000</v>
      </c>
    </row>
    <row r="378" spans="5:22" x14ac:dyDescent="0.25">
      <c r="E378" s="36">
        <f t="shared" si="34"/>
        <v>95000</v>
      </c>
      <c r="R378" s="36">
        <f t="shared" si="30"/>
        <v>0</v>
      </c>
      <c r="S378" s="36">
        <f t="shared" si="31"/>
        <v>0</v>
      </c>
      <c r="T378" s="36">
        <f t="shared" si="32"/>
        <v>0</v>
      </c>
      <c r="U378" s="57">
        <f t="shared" si="33"/>
        <v>0</v>
      </c>
      <c r="V378" s="36">
        <f t="shared" si="35"/>
        <v>76000</v>
      </c>
    </row>
    <row r="379" spans="5:22" x14ac:dyDescent="0.25">
      <c r="E379" s="36">
        <f t="shared" si="34"/>
        <v>95000</v>
      </c>
      <c r="R379" s="36">
        <f t="shared" si="30"/>
        <v>0</v>
      </c>
      <c r="S379" s="36">
        <f t="shared" si="31"/>
        <v>0</v>
      </c>
      <c r="T379" s="36">
        <f t="shared" si="32"/>
        <v>0</v>
      </c>
      <c r="U379" s="57">
        <f t="shared" si="33"/>
        <v>0</v>
      </c>
      <c r="V379" s="36">
        <f t="shared" si="35"/>
        <v>76000</v>
      </c>
    </row>
    <row r="380" spans="5:22" x14ac:dyDescent="0.25">
      <c r="E380" s="36">
        <f t="shared" si="34"/>
        <v>95000</v>
      </c>
      <c r="R380" s="36">
        <f t="shared" si="30"/>
        <v>0</v>
      </c>
      <c r="S380" s="36">
        <f t="shared" si="31"/>
        <v>0</v>
      </c>
      <c r="T380" s="36">
        <f t="shared" si="32"/>
        <v>0</v>
      </c>
      <c r="U380" s="57">
        <f t="shared" si="33"/>
        <v>0</v>
      </c>
      <c r="V380" s="36">
        <f t="shared" si="35"/>
        <v>76000</v>
      </c>
    </row>
    <row r="381" spans="5:22" x14ac:dyDescent="0.25">
      <c r="E381" s="36">
        <f t="shared" si="34"/>
        <v>95000</v>
      </c>
      <c r="R381" s="36">
        <f t="shared" si="30"/>
        <v>0</v>
      </c>
      <c r="S381" s="36">
        <f t="shared" si="31"/>
        <v>0</v>
      </c>
      <c r="T381" s="36">
        <f t="shared" si="32"/>
        <v>0</v>
      </c>
      <c r="U381" s="57">
        <f t="shared" si="33"/>
        <v>0</v>
      </c>
      <c r="V381" s="36">
        <f t="shared" si="35"/>
        <v>76000</v>
      </c>
    </row>
    <row r="382" spans="5:22" x14ac:dyDescent="0.25">
      <c r="E382" s="36">
        <f t="shared" si="34"/>
        <v>95000</v>
      </c>
      <c r="R382" s="36">
        <f t="shared" si="30"/>
        <v>0</v>
      </c>
      <c r="S382" s="36">
        <f t="shared" si="31"/>
        <v>0</v>
      </c>
      <c r="T382" s="36">
        <f t="shared" si="32"/>
        <v>0</v>
      </c>
      <c r="U382" s="57">
        <f t="shared" si="33"/>
        <v>0</v>
      </c>
      <c r="V382" s="36">
        <f t="shared" si="35"/>
        <v>76000</v>
      </c>
    </row>
    <row r="383" spans="5:22" x14ac:dyDescent="0.25">
      <c r="E383" s="36">
        <f t="shared" si="34"/>
        <v>95000</v>
      </c>
      <c r="R383" s="36">
        <f t="shared" si="30"/>
        <v>0</v>
      </c>
      <c r="S383" s="36">
        <f t="shared" si="31"/>
        <v>0</v>
      </c>
      <c r="T383" s="36">
        <f t="shared" si="32"/>
        <v>0</v>
      </c>
      <c r="U383" s="57">
        <f t="shared" si="33"/>
        <v>0</v>
      </c>
      <c r="V383" s="36">
        <f t="shared" si="35"/>
        <v>76000</v>
      </c>
    </row>
    <row r="384" spans="5:22" x14ac:dyDescent="0.25">
      <c r="E384" s="36">
        <f t="shared" si="34"/>
        <v>95000</v>
      </c>
      <c r="R384" s="36">
        <f t="shared" si="30"/>
        <v>0</v>
      </c>
      <c r="S384" s="36">
        <f t="shared" si="31"/>
        <v>0</v>
      </c>
      <c r="T384" s="36">
        <f t="shared" si="32"/>
        <v>0</v>
      </c>
      <c r="U384" s="57">
        <f t="shared" si="33"/>
        <v>0</v>
      </c>
      <c r="V384" s="36">
        <f t="shared" si="35"/>
        <v>76000</v>
      </c>
    </row>
    <row r="385" spans="5:22" x14ac:dyDescent="0.25">
      <c r="E385" s="36">
        <f t="shared" si="34"/>
        <v>95000</v>
      </c>
      <c r="R385" s="36">
        <f t="shared" si="30"/>
        <v>0</v>
      </c>
      <c r="S385" s="36">
        <f t="shared" si="31"/>
        <v>0</v>
      </c>
      <c r="T385" s="36">
        <f t="shared" si="32"/>
        <v>0</v>
      </c>
      <c r="U385" s="57">
        <f t="shared" si="33"/>
        <v>0</v>
      </c>
      <c r="V385" s="36">
        <f t="shared" si="35"/>
        <v>76000</v>
      </c>
    </row>
    <row r="386" spans="5:22" x14ac:dyDescent="0.25">
      <c r="E386" s="36">
        <f t="shared" si="34"/>
        <v>95000</v>
      </c>
      <c r="R386" s="36">
        <f t="shared" si="30"/>
        <v>0</v>
      </c>
      <c r="S386" s="36">
        <f t="shared" si="31"/>
        <v>0</v>
      </c>
      <c r="T386" s="36">
        <f t="shared" si="32"/>
        <v>0</v>
      </c>
      <c r="U386" s="57">
        <f t="shared" si="33"/>
        <v>0</v>
      </c>
      <c r="V386" s="36">
        <f t="shared" si="35"/>
        <v>76000</v>
      </c>
    </row>
    <row r="387" spans="5:22" x14ac:dyDescent="0.25">
      <c r="E387" s="36">
        <f t="shared" si="34"/>
        <v>95000</v>
      </c>
      <c r="R387" s="36">
        <f t="shared" si="30"/>
        <v>0</v>
      </c>
      <c r="S387" s="36">
        <f t="shared" si="31"/>
        <v>0</v>
      </c>
      <c r="T387" s="36">
        <f t="shared" si="32"/>
        <v>0</v>
      </c>
      <c r="U387" s="57">
        <f t="shared" si="33"/>
        <v>0</v>
      </c>
      <c r="V387" s="36">
        <f t="shared" si="35"/>
        <v>76000</v>
      </c>
    </row>
    <row r="388" spans="5:22" x14ac:dyDescent="0.25">
      <c r="E388" s="36">
        <f t="shared" si="34"/>
        <v>95000</v>
      </c>
      <c r="R388" s="36">
        <f t="shared" ref="R388:R451" si="36">C388-Q388</f>
        <v>0</v>
      </c>
      <c r="S388" s="36">
        <f t="shared" ref="S388:S451" si="37">R388*0.2</f>
        <v>0</v>
      </c>
      <c r="T388" s="36">
        <f t="shared" ref="T388:T451" si="38">R388-S388</f>
        <v>0</v>
      </c>
      <c r="U388" s="57">
        <f t="shared" ref="U388:U451" si="39">D388</f>
        <v>0</v>
      </c>
      <c r="V388" s="36">
        <f t="shared" si="35"/>
        <v>76000</v>
      </c>
    </row>
    <row r="389" spans="5:22" x14ac:dyDescent="0.25">
      <c r="E389" s="36">
        <f t="shared" ref="E389:E452" si="40">E388+C389-D389</f>
        <v>95000</v>
      </c>
      <c r="R389" s="36">
        <f t="shared" si="36"/>
        <v>0</v>
      </c>
      <c r="S389" s="36">
        <f t="shared" si="37"/>
        <v>0</v>
      </c>
      <c r="T389" s="36">
        <f t="shared" si="38"/>
        <v>0</v>
      </c>
      <c r="U389" s="57">
        <f t="shared" si="39"/>
        <v>0</v>
      </c>
      <c r="V389" s="36">
        <f t="shared" ref="V389:V452" si="41">V388+T389-U389+Q389</f>
        <v>76000</v>
      </c>
    </row>
    <row r="390" spans="5:22" x14ac:dyDescent="0.25">
      <c r="E390" s="36">
        <f t="shared" si="40"/>
        <v>95000</v>
      </c>
      <c r="R390" s="36">
        <f t="shared" si="36"/>
        <v>0</v>
      </c>
      <c r="S390" s="36">
        <f t="shared" si="37"/>
        <v>0</v>
      </c>
      <c r="T390" s="36">
        <f t="shared" si="38"/>
        <v>0</v>
      </c>
      <c r="U390" s="57">
        <f t="shared" si="39"/>
        <v>0</v>
      </c>
      <c r="V390" s="36">
        <f t="shared" si="41"/>
        <v>76000</v>
      </c>
    </row>
    <row r="391" spans="5:22" x14ac:dyDescent="0.25">
      <c r="E391" s="36">
        <f t="shared" si="40"/>
        <v>95000</v>
      </c>
      <c r="R391" s="36">
        <f t="shared" si="36"/>
        <v>0</v>
      </c>
      <c r="S391" s="36">
        <f t="shared" si="37"/>
        <v>0</v>
      </c>
      <c r="T391" s="36">
        <f t="shared" si="38"/>
        <v>0</v>
      </c>
      <c r="U391" s="57">
        <f t="shared" si="39"/>
        <v>0</v>
      </c>
      <c r="V391" s="36">
        <f t="shared" si="41"/>
        <v>76000</v>
      </c>
    </row>
    <row r="392" spans="5:22" x14ac:dyDescent="0.25">
      <c r="E392" s="36">
        <f t="shared" si="40"/>
        <v>95000</v>
      </c>
      <c r="R392" s="36">
        <f t="shared" si="36"/>
        <v>0</v>
      </c>
      <c r="S392" s="36">
        <f t="shared" si="37"/>
        <v>0</v>
      </c>
      <c r="T392" s="36">
        <f t="shared" si="38"/>
        <v>0</v>
      </c>
      <c r="U392" s="57">
        <f t="shared" si="39"/>
        <v>0</v>
      </c>
      <c r="V392" s="36">
        <f t="shared" si="41"/>
        <v>76000</v>
      </c>
    </row>
    <row r="393" spans="5:22" x14ac:dyDescent="0.25">
      <c r="E393" s="36">
        <f t="shared" si="40"/>
        <v>95000</v>
      </c>
      <c r="R393" s="36">
        <f t="shared" si="36"/>
        <v>0</v>
      </c>
      <c r="S393" s="36">
        <f t="shared" si="37"/>
        <v>0</v>
      </c>
      <c r="T393" s="36">
        <f t="shared" si="38"/>
        <v>0</v>
      </c>
      <c r="U393" s="57">
        <f t="shared" si="39"/>
        <v>0</v>
      </c>
      <c r="V393" s="36">
        <f t="shared" si="41"/>
        <v>76000</v>
      </c>
    </row>
    <row r="394" spans="5:22" x14ac:dyDescent="0.25">
      <c r="E394" s="36">
        <f t="shared" si="40"/>
        <v>95000</v>
      </c>
      <c r="R394" s="36">
        <f t="shared" si="36"/>
        <v>0</v>
      </c>
      <c r="S394" s="36">
        <f t="shared" si="37"/>
        <v>0</v>
      </c>
      <c r="T394" s="36">
        <f t="shared" si="38"/>
        <v>0</v>
      </c>
      <c r="U394" s="57">
        <f t="shared" si="39"/>
        <v>0</v>
      </c>
      <c r="V394" s="36">
        <f t="shared" si="41"/>
        <v>76000</v>
      </c>
    </row>
    <row r="395" spans="5:22" x14ac:dyDescent="0.25">
      <c r="E395" s="36">
        <f t="shared" si="40"/>
        <v>95000</v>
      </c>
      <c r="R395" s="36">
        <f t="shared" si="36"/>
        <v>0</v>
      </c>
      <c r="S395" s="36">
        <f t="shared" si="37"/>
        <v>0</v>
      </c>
      <c r="T395" s="36">
        <f t="shared" si="38"/>
        <v>0</v>
      </c>
      <c r="U395" s="57">
        <f t="shared" si="39"/>
        <v>0</v>
      </c>
      <c r="V395" s="36">
        <f t="shared" si="41"/>
        <v>76000</v>
      </c>
    </row>
    <row r="396" spans="5:22" x14ac:dyDescent="0.25">
      <c r="E396" s="36">
        <f t="shared" si="40"/>
        <v>95000</v>
      </c>
      <c r="R396" s="36">
        <f t="shared" si="36"/>
        <v>0</v>
      </c>
      <c r="S396" s="36">
        <f t="shared" si="37"/>
        <v>0</v>
      </c>
      <c r="T396" s="36">
        <f t="shared" si="38"/>
        <v>0</v>
      </c>
      <c r="U396" s="57">
        <f t="shared" si="39"/>
        <v>0</v>
      </c>
      <c r="V396" s="36">
        <f t="shared" si="41"/>
        <v>76000</v>
      </c>
    </row>
    <row r="397" spans="5:22" x14ac:dyDescent="0.25">
      <c r="E397" s="36">
        <f t="shared" si="40"/>
        <v>95000</v>
      </c>
      <c r="R397" s="36">
        <f t="shared" si="36"/>
        <v>0</v>
      </c>
      <c r="S397" s="36">
        <f t="shared" si="37"/>
        <v>0</v>
      </c>
      <c r="T397" s="36">
        <f t="shared" si="38"/>
        <v>0</v>
      </c>
      <c r="U397" s="57">
        <f t="shared" si="39"/>
        <v>0</v>
      </c>
      <c r="V397" s="36">
        <f t="shared" si="41"/>
        <v>76000</v>
      </c>
    </row>
    <row r="398" spans="5:22" x14ac:dyDescent="0.25">
      <c r="E398" s="36">
        <f t="shared" si="40"/>
        <v>95000</v>
      </c>
      <c r="R398" s="36">
        <f t="shared" si="36"/>
        <v>0</v>
      </c>
      <c r="S398" s="36">
        <f t="shared" si="37"/>
        <v>0</v>
      </c>
      <c r="T398" s="36">
        <f t="shared" si="38"/>
        <v>0</v>
      </c>
      <c r="U398" s="57">
        <f t="shared" si="39"/>
        <v>0</v>
      </c>
      <c r="V398" s="36">
        <f t="shared" si="41"/>
        <v>76000</v>
      </c>
    </row>
    <row r="399" spans="5:22" x14ac:dyDescent="0.25">
      <c r="E399" s="36">
        <f t="shared" si="40"/>
        <v>95000</v>
      </c>
      <c r="R399" s="36">
        <f t="shared" si="36"/>
        <v>0</v>
      </c>
      <c r="S399" s="36">
        <f t="shared" si="37"/>
        <v>0</v>
      </c>
      <c r="T399" s="36">
        <f t="shared" si="38"/>
        <v>0</v>
      </c>
      <c r="U399" s="57">
        <f t="shared" si="39"/>
        <v>0</v>
      </c>
      <c r="V399" s="36">
        <f t="shared" si="41"/>
        <v>76000</v>
      </c>
    </row>
    <row r="400" spans="5:22" x14ac:dyDescent="0.25">
      <c r="E400" s="36">
        <f t="shared" si="40"/>
        <v>95000</v>
      </c>
      <c r="R400" s="36">
        <f t="shared" si="36"/>
        <v>0</v>
      </c>
      <c r="S400" s="36">
        <f t="shared" si="37"/>
        <v>0</v>
      </c>
      <c r="T400" s="36">
        <f t="shared" si="38"/>
        <v>0</v>
      </c>
      <c r="U400" s="57">
        <f t="shared" si="39"/>
        <v>0</v>
      </c>
      <c r="V400" s="36">
        <f t="shared" si="41"/>
        <v>76000</v>
      </c>
    </row>
    <row r="401" spans="5:22" x14ac:dyDescent="0.25">
      <c r="E401" s="36">
        <f t="shared" si="40"/>
        <v>95000</v>
      </c>
      <c r="R401" s="36">
        <f t="shared" si="36"/>
        <v>0</v>
      </c>
      <c r="S401" s="36">
        <f t="shared" si="37"/>
        <v>0</v>
      </c>
      <c r="T401" s="36">
        <f t="shared" si="38"/>
        <v>0</v>
      </c>
      <c r="U401" s="57">
        <f t="shared" si="39"/>
        <v>0</v>
      </c>
      <c r="V401" s="36">
        <f t="shared" si="41"/>
        <v>76000</v>
      </c>
    </row>
    <row r="402" spans="5:22" x14ac:dyDescent="0.25">
      <c r="E402" s="36">
        <f t="shared" si="40"/>
        <v>95000</v>
      </c>
      <c r="R402" s="36">
        <f t="shared" si="36"/>
        <v>0</v>
      </c>
      <c r="S402" s="36">
        <f t="shared" si="37"/>
        <v>0</v>
      </c>
      <c r="T402" s="36">
        <f t="shared" si="38"/>
        <v>0</v>
      </c>
      <c r="U402" s="57">
        <f t="shared" si="39"/>
        <v>0</v>
      </c>
      <c r="V402" s="36">
        <f t="shared" si="41"/>
        <v>76000</v>
      </c>
    </row>
    <row r="403" spans="5:22" x14ac:dyDescent="0.25">
      <c r="E403" s="36">
        <f t="shared" si="40"/>
        <v>95000</v>
      </c>
      <c r="R403" s="36">
        <f t="shared" si="36"/>
        <v>0</v>
      </c>
      <c r="S403" s="36">
        <f t="shared" si="37"/>
        <v>0</v>
      </c>
      <c r="T403" s="36">
        <f t="shared" si="38"/>
        <v>0</v>
      </c>
      <c r="U403" s="57">
        <f t="shared" si="39"/>
        <v>0</v>
      </c>
      <c r="V403" s="36">
        <f t="shared" si="41"/>
        <v>76000</v>
      </c>
    </row>
    <row r="404" spans="5:22" x14ac:dyDescent="0.25">
      <c r="E404" s="36">
        <f t="shared" si="40"/>
        <v>95000</v>
      </c>
      <c r="R404" s="36">
        <f t="shared" si="36"/>
        <v>0</v>
      </c>
      <c r="S404" s="36">
        <f t="shared" si="37"/>
        <v>0</v>
      </c>
      <c r="T404" s="36">
        <f t="shared" si="38"/>
        <v>0</v>
      </c>
      <c r="U404" s="57">
        <f t="shared" si="39"/>
        <v>0</v>
      </c>
      <c r="V404" s="36">
        <f t="shared" si="41"/>
        <v>76000</v>
      </c>
    </row>
    <row r="405" spans="5:22" x14ac:dyDescent="0.25">
      <c r="E405" s="36">
        <f t="shared" si="40"/>
        <v>95000</v>
      </c>
      <c r="R405" s="36">
        <f t="shared" si="36"/>
        <v>0</v>
      </c>
      <c r="S405" s="36">
        <f t="shared" si="37"/>
        <v>0</v>
      </c>
      <c r="T405" s="36">
        <f t="shared" si="38"/>
        <v>0</v>
      </c>
      <c r="U405" s="57">
        <f t="shared" si="39"/>
        <v>0</v>
      </c>
      <c r="V405" s="36">
        <f t="shared" si="41"/>
        <v>76000</v>
      </c>
    </row>
    <row r="406" spans="5:22" x14ac:dyDescent="0.25">
      <c r="E406" s="36">
        <f t="shared" si="40"/>
        <v>95000</v>
      </c>
      <c r="R406" s="36">
        <f t="shared" si="36"/>
        <v>0</v>
      </c>
      <c r="S406" s="36">
        <f t="shared" si="37"/>
        <v>0</v>
      </c>
      <c r="T406" s="36">
        <f t="shared" si="38"/>
        <v>0</v>
      </c>
      <c r="U406" s="57">
        <f t="shared" si="39"/>
        <v>0</v>
      </c>
      <c r="V406" s="36">
        <f t="shared" si="41"/>
        <v>76000</v>
      </c>
    </row>
    <row r="407" spans="5:22" x14ac:dyDescent="0.25">
      <c r="E407" s="36">
        <f t="shared" si="40"/>
        <v>95000</v>
      </c>
      <c r="R407" s="36">
        <f t="shared" si="36"/>
        <v>0</v>
      </c>
      <c r="S407" s="36">
        <f t="shared" si="37"/>
        <v>0</v>
      </c>
      <c r="T407" s="36">
        <f t="shared" si="38"/>
        <v>0</v>
      </c>
      <c r="U407" s="57">
        <f t="shared" si="39"/>
        <v>0</v>
      </c>
      <c r="V407" s="36">
        <f t="shared" si="41"/>
        <v>76000</v>
      </c>
    </row>
    <row r="408" spans="5:22" x14ac:dyDescent="0.25">
      <c r="E408" s="36">
        <f t="shared" si="40"/>
        <v>95000</v>
      </c>
      <c r="R408" s="36">
        <f t="shared" si="36"/>
        <v>0</v>
      </c>
      <c r="S408" s="36">
        <f t="shared" si="37"/>
        <v>0</v>
      </c>
      <c r="T408" s="36">
        <f t="shared" si="38"/>
        <v>0</v>
      </c>
      <c r="U408" s="57">
        <f t="shared" si="39"/>
        <v>0</v>
      </c>
      <c r="V408" s="36">
        <f t="shared" si="41"/>
        <v>76000</v>
      </c>
    </row>
    <row r="409" spans="5:22" x14ac:dyDescent="0.25">
      <c r="E409" s="36">
        <f t="shared" si="40"/>
        <v>95000</v>
      </c>
      <c r="R409" s="36">
        <f t="shared" si="36"/>
        <v>0</v>
      </c>
      <c r="S409" s="36">
        <f t="shared" si="37"/>
        <v>0</v>
      </c>
      <c r="T409" s="36">
        <f t="shared" si="38"/>
        <v>0</v>
      </c>
      <c r="U409" s="57">
        <f t="shared" si="39"/>
        <v>0</v>
      </c>
      <c r="V409" s="36">
        <f t="shared" si="41"/>
        <v>76000</v>
      </c>
    </row>
    <row r="410" spans="5:22" x14ac:dyDescent="0.25">
      <c r="E410" s="36">
        <f t="shared" si="40"/>
        <v>95000</v>
      </c>
      <c r="R410" s="36">
        <f t="shared" si="36"/>
        <v>0</v>
      </c>
      <c r="S410" s="36">
        <f t="shared" si="37"/>
        <v>0</v>
      </c>
      <c r="T410" s="36">
        <f t="shared" si="38"/>
        <v>0</v>
      </c>
      <c r="U410" s="57">
        <f t="shared" si="39"/>
        <v>0</v>
      </c>
      <c r="V410" s="36">
        <f t="shared" si="41"/>
        <v>76000</v>
      </c>
    </row>
    <row r="411" spans="5:22" x14ac:dyDescent="0.25">
      <c r="E411" s="36">
        <f t="shared" si="40"/>
        <v>95000</v>
      </c>
      <c r="R411" s="36">
        <f t="shared" si="36"/>
        <v>0</v>
      </c>
      <c r="S411" s="36">
        <f t="shared" si="37"/>
        <v>0</v>
      </c>
      <c r="T411" s="36">
        <f t="shared" si="38"/>
        <v>0</v>
      </c>
      <c r="U411" s="57">
        <f t="shared" si="39"/>
        <v>0</v>
      </c>
      <c r="V411" s="36">
        <f t="shared" si="41"/>
        <v>76000</v>
      </c>
    </row>
    <row r="412" spans="5:22" x14ac:dyDescent="0.25">
      <c r="E412" s="36">
        <f t="shared" si="40"/>
        <v>95000</v>
      </c>
      <c r="R412" s="36">
        <f t="shared" si="36"/>
        <v>0</v>
      </c>
      <c r="S412" s="36">
        <f t="shared" si="37"/>
        <v>0</v>
      </c>
      <c r="T412" s="36">
        <f t="shared" si="38"/>
        <v>0</v>
      </c>
      <c r="U412" s="57">
        <f t="shared" si="39"/>
        <v>0</v>
      </c>
      <c r="V412" s="36">
        <f t="shared" si="41"/>
        <v>76000</v>
      </c>
    </row>
    <row r="413" spans="5:22" x14ac:dyDescent="0.25">
      <c r="E413" s="36">
        <f t="shared" si="40"/>
        <v>95000</v>
      </c>
      <c r="R413" s="36">
        <f t="shared" si="36"/>
        <v>0</v>
      </c>
      <c r="S413" s="36">
        <f t="shared" si="37"/>
        <v>0</v>
      </c>
      <c r="T413" s="36">
        <f t="shared" si="38"/>
        <v>0</v>
      </c>
      <c r="U413" s="57">
        <f t="shared" si="39"/>
        <v>0</v>
      </c>
      <c r="V413" s="36">
        <f t="shared" si="41"/>
        <v>76000</v>
      </c>
    </row>
    <row r="414" spans="5:22" x14ac:dyDescent="0.25">
      <c r="E414" s="36">
        <f t="shared" si="40"/>
        <v>95000</v>
      </c>
      <c r="R414" s="36">
        <f t="shared" si="36"/>
        <v>0</v>
      </c>
      <c r="S414" s="36">
        <f t="shared" si="37"/>
        <v>0</v>
      </c>
      <c r="T414" s="36">
        <f t="shared" si="38"/>
        <v>0</v>
      </c>
      <c r="U414" s="57">
        <f t="shared" si="39"/>
        <v>0</v>
      </c>
      <c r="V414" s="36">
        <f t="shared" si="41"/>
        <v>76000</v>
      </c>
    </row>
    <row r="415" spans="5:22" x14ac:dyDescent="0.25">
      <c r="E415" s="36">
        <f t="shared" si="40"/>
        <v>95000</v>
      </c>
      <c r="R415" s="36">
        <f t="shared" si="36"/>
        <v>0</v>
      </c>
      <c r="S415" s="36">
        <f t="shared" si="37"/>
        <v>0</v>
      </c>
      <c r="T415" s="36">
        <f t="shared" si="38"/>
        <v>0</v>
      </c>
      <c r="U415" s="57">
        <f t="shared" si="39"/>
        <v>0</v>
      </c>
      <c r="V415" s="36">
        <f t="shared" si="41"/>
        <v>76000</v>
      </c>
    </row>
    <row r="416" spans="5:22" x14ac:dyDescent="0.25">
      <c r="E416" s="36">
        <f t="shared" si="40"/>
        <v>95000</v>
      </c>
      <c r="R416" s="36">
        <f t="shared" si="36"/>
        <v>0</v>
      </c>
      <c r="S416" s="36">
        <f t="shared" si="37"/>
        <v>0</v>
      </c>
      <c r="T416" s="36">
        <f t="shared" si="38"/>
        <v>0</v>
      </c>
      <c r="U416" s="57">
        <f t="shared" si="39"/>
        <v>0</v>
      </c>
      <c r="V416" s="36">
        <f t="shared" si="41"/>
        <v>76000</v>
      </c>
    </row>
    <row r="417" spans="5:22" x14ac:dyDescent="0.25">
      <c r="E417" s="36">
        <f t="shared" si="40"/>
        <v>95000</v>
      </c>
      <c r="R417" s="36">
        <f t="shared" si="36"/>
        <v>0</v>
      </c>
      <c r="S417" s="36">
        <f t="shared" si="37"/>
        <v>0</v>
      </c>
      <c r="T417" s="36">
        <f t="shared" si="38"/>
        <v>0</v>
      </c>
      <c r="U417" s="57">
        <f t="shared" si="39"/>
        <v>0</v>
      </c>
      <c r="V417" s="36">
        <f t="shared" si="41"/>
        <v>76000</v>
      </c>
    </row>
    <row r="418" spans="5:22" x14ac:dyDescent="0.25">
      <c r="E418" s="36">
        <f t="shared" si="40"/>
        <v>95000</v>
      </c>
      <c r="R418" s="36">
        <f t="shared" si="36"/>
        <v>0</v>
      </c>
      <c r="S418" s="36">
        <f t="shared" si="37"/>
        <v>0</v>
      </c>
      <c r="T418" s="36">
        <f t="shared" si="38"/>
        <v>0</v>
      </c>
      <c r="U418" s="57">
        <f t="shared" si="39"/>
        <v>0</v>
      </c>
      <c r="V418" s="36">
        <f t="shared" si="41"/>
        <v>76000</v>
      </c>
    </row>
    <row r="419" spans="5:22" x14ac:dyDescent="0.25">
      <c r="E419" s="36">
        <f t="shared" si="40"/>
        <v>95000</v>
      </c>
      <c r="R419" s="36">
        <f t="shared" si="36"/>
        <v>0</v>
      </c>
      <c r="S419" s="36">
        <f t="shared" si="37"/>
        <v>0</v>
      </c>
      <c r="T419" s="36">
        <f t="shared" si="38"/>
        <v>0</v>
      </c>
      <c r="U419" s="57">
        <f t="shared" si="39"/>
        <v>0</v>
      </c>
      <c r="V419" s="36">
        <f t="shared" si="41"/>
        <v>76000</v>
      </c>
    </row>
    <row r="420" spans="5:22" x14ac:dyDescent="0.25">
      <c r="E420" s="36">
        <f t="shared" si="40"/>
        <v>95000</v>
      </c>
      <c r="R420" s="36">
        <f t="shared" si="36"/>
        <v>0</v>
      </c>
      <c r="S420" s="36">
        <f t="shared" si="37"/>
        <v>0</v>
      </c>
      <c r="T420" s="36">
        <f t="shared" si="38"/>
        <v>0</v>
      </c>
      <c r="U420" s="57">
        <f t="shared" si="39"/>
        <v>0</v>
      </c>
      <c r="V420" s="36">
        <f t="shared" si="41"/>
        <v>76000</v>
      </c>
    </row>
    <row r="421" spans="5:22" x14ac:dyDescent="0.25">
      <c r="E421" s="36">
        <f t="shared" si="40"/>
        <v>95000</v>
      </c>
      <c r="R421" s="36">
        <f t="shared" si="36"/>
        <v>0</v>
      </c>
      <c r="S421" s="36">
        <f t="shared" si="37"/>
        <v>0</v>
      </c>
      <c r="T421" s="36">
        <f t="shared" si="38"/>
        <v>0</v>
      </c>
      <c r="U421" s="57">
        <f t="shared" si="39"/>
        <v>0</v>
      </c>
      <c r="V421" s="36">
        <f t="shared" si="41"/>
        <v>76000</v>
      </c>
    </row>
    <row r="422" spans="5:22" x14ac:dyDescent="0.25">
      <c r="E422" s="36">
        <f t="shared" si="40"/>
        <v>95000</v>
      </c>
      <c r="R422" s="36">
        <f t="shared" si="36"/>
        <v>0</v>
      </c>
      <c r="S422" s="36">
        <f t="shared" si="37"/>
        <v>0</v>
      </c>
      <c r="T422" s="36">
        <f t="shared" si="38"/>
        <v>0</v>
      </c>
      <c r="U422" s="57">
        <f t="shared" si="39"/>
        <v>0</v>
      </c>
      <c r="V422" s="36">
        <f t="shared" si="41"/>
        <v>76000</v>
      </c>
    </row>
    <row r="423" spans="5:22" x14ac:dyDescent="0.25">
      <c r="E423" s="36">
        <f t="shared" si="40"/>
        <v>95000</v>
      </c>
      <c r="R423" s="36">
        <f t="shared" si="36"/>
        <v>0</v>
      </c>
      <c r="S423" s="36">
        <f t="shared" si="37"/>
        <v>0</v>
      </c>
      <c r="T423" s="36">
        <f t="shared" si="38"/>
        <v>0</v>
      </c>
      <c r="U423" s="57">
        <f t="shared" si="39"/>
        <v>0</v>
      </c>
      <c r="V423" s="36">
        <f t="shared" si="41"/>
        <v>76000</v>
      </c>
    </row>
    <row r="424" spans="5:22" x14ac:dyDescent="0.25">
      <c r="E424" s="36">
        <f t="shared" si="40"/>
        <v>95000</v>
      </c>
      <c r="R424" s="36">
        <f t="shared" si="36"/>
        <v>0</v>
      </c>
      <c r="S424" s="36">
        <f t="shared" si="37"/>
        <v>0</v>
      </c>
      <c r="T424" s="36">
        <f t="shared" si="38"/>
        <v>0</v>
      </c>
      <c r="U424" s="57">
        <f t="shared" si="39"/>
        <v>0</v>
      </c>
      <c r="V424" s="36">
        <f t="shared" si="41"/>
        <v>76000</v>
      </c>
    </row>
    <row r="425" spans="5:22" x14ac:dyDescent="0.25">
      <c r="E425" s="36">
        <f t="shared" si="40"/>
        <v>95000</v>
      </c>
      <c r="R425" s="36">
        <f t="shared" si="36"/>
        <v>0</v>
      </c>
      <c r="S425" s="36">
        <f t="shared" si="37"/>
        <v>0</v>
      </c>
      <c r="T425" s="36">
        <f t="shared" si="38"/>
        <v>0</v>
      </c>
      <c r="U425" s="57">
        <f t="shared" si="39"/>
        <v>0</v>
      </c>
      <c r="V425" s="36">
        <f t="shared" si="41"/>
        <v>76000</v>
      </c>
    </row>
    <row r="426" spans="5:22" x14ac:dyDescent="0.25">
      <c r="E426" s="36">
        <f t="shared" si="40"/>
        <v>95000</v>
      </c>
      <c r="R426" s="36">
        <f t="shared" si="36"/>
        <v>0</v>
      </c>
      <c r="S426" s="36">
        <f t="shared" si="37"/>
        <v>0</v>
      </c>
      <c r="T426" s="36">
        <f t="shared" si="38"/>
        <v>0</v>
      </c>
      <c r="U426" s="57">
        <f t="shared" si="39"/>
        <v>0</v>
      </c>
      <c r="V426" s="36">
        <f t="shared" si="41"/>
        <v>76000</v>
      </c>
    </row>
    <row r="427" spans="5:22" x14ac:dyDescent="0.25">
      <c r="E427" s="36">
        <f t="shared" si="40"/>
        <v>95000</v>
      </c>
      <c r="R427" s="36">
        <f t="shared" si="36"/>
        <v>0</v>
      </c>
      <c r="S427" s="36">
        <f t="shared" si="37"/>
        <v>0</v>
      </c>
      <c r="T427" s="36">
        <f t="shared" si="38"/>
        <v>0</v>
      </c>
      <c r="U427" s="57">
        <f t="shared" si="39"/>
        <v>0</v>
      </c>
      <c r="V427" s="36">
        <f t="shared" si="41"/>
        <v>76000</v>
      </c>
    </row>
    <row r="428" spans="5:22" x14ac:dyDescent="0.25">
      <c r="E428" s="36">
        <f t="shared" si="40"/>
        <v>95000</v>
      </c>
      <c r="R428" s="36">
        <f t="shared" si="36"/>
        <v>0</v>
      </c>
      <c r="S428" s="36">
        <f t="shared" si="37"/>
        <v>0</v>
      </c>
      <c r="T428" s="36">
        <f t="shared" si="38"/>
        <v>0</v>
      </c>
      <c r="U428" s="57">
        <f t="shared" si="39"/>
        <v>0</v>
      </c>
      <c r="V428" s="36">
        <f t="shared" si="41"/>
        <v>76000</v>
      </c>
    </row>
    <row r="429" spans="5:22" x14ac:dyDescent="0.25">
      <c r="E429" s="36">
        <f t="shared" si="40"/>
        <v>95000</v>
      </c>
      <c r="R429" s="36">
        <f t="shared" si="36"/>
        <v>0</v>
      </c>
      <c r="S429" s="36">
        <f t="shared" si="37"/>
        <v>0</v>
      </c>
      <c r="T429" s="36">
        <f t="shared" si="38"/>
        <v>0</v>
      </c>
      <c r="U429" s="57">
        <f t="shared" si="39"/>
        <v>0</v>
      </c>
      <c r="V429" s="36">
        <f t="shared" si="41"/>
        <v>76000</v>
      </c>
    </row>
    <row r="430" spans="5:22" x14ac:dyDescent="0.25">
      <c r="E430" s="36">
        <f t="shared" si="40"/>
        <v>95000</v>
      </c>
      <c r="R430" s="36">
        <f t="shared" si="36"/>
        <v>0</v>
      </c>
      <c r="S430" s="36">
        <f t="shared" si="37"/>
        <v>0</v>
      </c>
      <c r="T430" s="36">
        <f t="shared" si="38"/>
        <v>0</v>
      </c>
      <c r="U430" s="57">
        <f t="shared" si="39"/>
        <v>0</v>
      </c>
      <c r="V430" s="36">
        <f t="shared" si="41"/>
        <v>76000</v>
      </c>
    </row>
    <row r="431" spans="5:22" x14ac:dyDescent="0.25">
      <c r="E431" s="36">
        <f t="shared" si="40"/>
        <v>95000</v>
      </c>
      <c r="R431" s="36">
        <f t="shared" si="36"/>
        <v>0</v>
      </c>
      <c r="S431" s="36">
        <f t="shared" si="37"/>
        <v>0</v>
      </c>
      <c r="T431" s="36">
        <f t="shared" si="38"/>
        <v>0</v>
      </c>
      <c r="U431" s="57">
        <f t="shared" si="39"/>
        <v>0</v>
      </c>
      <c r="V431" s="36">
        <f t="shared" si="41"/>
        <v>76000</v>
      </c>
    </row>
    <row r="432" spans="5:22" x14ac:dyDescent="0.25">
      <c r="E432" s="36">
        <f t="shared" si="40"/>
        <v>95000</v>
      </c>
      <c r="R432" s="36">
        <f t="shared" si="36"/>
        <v>0</v>
      </c>
      <c r="S432" s="36">
        <f t="shared" si="37"/>
        <v>0</v>
      </c>
      <c r="T432" s="36">
        <f t="shared" si="38"/>
        <v>0</v>
      </c>
      <c r="U432" s="57">
        <f t="shared" si="39"/>
        <v>0</v>
      </c>
      <c r="V432" s="36">
        <f t="shared" si="41"/>
        <v>76000</v>
      </c>
    </row>
    <row r="433" spans="5:22" x14ac:dyDescent="0.25">
      <c r="E433" s="36">
        <f t="shared" si="40"/>
        <v>95000</v>
      </c>
      <c r="R433" s="36">
        <f t="shared" si="36"/>
        <v>0</v>
      </c>
      <c r="S433" s="36">
        <f t="shared" si="37"/>
        <v>0</v>
      </c>
      <c r="T433" s="36">
        <f t="shared" si="38"/>
        <v>0</v>
      </c>
      <c r="U433" s="57">
        <f t="shared" si="39"/>
        <v>0</v>
      </c>
      <c r="V433" s="36">
        <f t="shared" si="41"/>
        <v>76000</v>
      </c>
    </row>
    <row r="434" spans="5:22" x14ac:dyDescent="0.25">
      <c r="E434" s="36">
        <f t="shared" si="40"/>
        <v>95000</v>
      </c>
      <c r="R434" s="36">
        <f t="shared" si="36"/>
        <v>0</v>
      </c>
      <c r="S434" s="36">
        <f t="shared" si="37"/>
        <v>0</v>
      </c>
      <c r="T434" s="36">
        <f t="shared" si="38"/>
        <v>0</v>
      </c>
      <c r="U434" s="57">
        <f t="shared" si="39"/>
        <v>0</v>
      </c>
      <c r="V434" s="36">
        <f t="shared" si="41"/>
        <v>76000</v>
      </c>
    </row>
    <row r="435" spans="5:22" x14ac:dyDescent="0.25">
      <c r="E435" s="36">
        <f t="shared" si="40"/>
        <v>95000</v>
      </c>
      <c r="R435" s="36">
        <f t="shared" si="36"/>
        <v>0</v>
      </c>
      <c r="S435" s="36">
        <f t="shared" si="37"/>
        <v>0</v>
      </c>
      <c r="T435" s="36">
        <f t="shared" si="38"/>
        <v>0</v>
      </c>
      <c r="U435" s="57">
        <f t="shared" si="39"/>
        <v>0</v>
      </c>
      <c r="V435" s="36">
        <f t="shared" si="41"/>
        <v>76000</v>
      </c>
    </row>
    <row r="436" spans="5:22" x14ac:dyDescent="0.25">
      <c r="E436" s="36">
        <f t="shared" si="40"/>
        <v>95000</v>
      </c>
      <c r="R436" s="36">
        <f t="shared" si="36"/>
        <v>0</v>
      </c>
      <c r="S436" s="36">
        <f t="shared" si="37"/>
        <v>0</v>
      </c>
      <c r="T436" s="36">
        <f t="shared" si="38"/>
        <v>0</v>
      </c>
      <c r="U436" s="57">
        <f t="shared" si="39"/>
        <v>0</v>
      </c>
      <c r="V436" s="36">
        <f t="shared" si="41"/>
        <v>76000</v>
      </c>
    </row>
    <row r="437" spans="5:22" x14ac:dyDescent="0.25">
      <c r="E437" s="36">
        <f t="shared" si="40"/>
        <v>95000</v>
      </c>
      <c r="R437" s="36">
        <f t="shared" si="36"/>
        <v>0</v>
      </c>
      <c r="S437" s="36">
        <f t="shared" si="37"/>
        <v>0</v>
      </c>
      <c r="T437" s="36">
        <f t="shared" si="38"/>
        <v>0</v>
      </c>
      <c r="U437" s="57">
        <f t="shared" si="39"/>
        <v>0</v>
      </c>
      <c r="V437" s="36">
        <f t="shared" si="41"/>
        <v>76000</v>
      </c>
    </row>
    <row r="438" spans="5:22" x14ac:dyDescent="0.25">
      <c r="E438" s="36">
        <f t="shared" si="40"/>
        <v>95000</v>
      </c>
      <c r="R438" s="36">
        <f t="shared" si="36"/>
        <v>0</v>
      </c>
      <c r="S438" s="36">
        <f t="shared" si="37"/>
        <v>0</v>
      </c>
      <c r="T438" s="36">
        <f t="shared" si="38"/>
        <v>0</v>
      </c>
      <c r="U438" s="57">
        <f t="shared" si="39"/>
        <v>0</v>
      </c>
      <c r="V438" s="36">
        <f t="shared" si="41"/>
        <v>76000</v>
      </c>
    </row>
    <row r="439" spans="5:22" x14ac:dyDescent="0.25">
      <c r="E439" s="36">
        <f t="shared" si="40"/>
        <v>95000</v>
      </c>
      <c r="R439" s="36">
        <f t="shared" si="36"/>
        <v>0</v>
      </c>
      <c r="S439" s="36">
        <f t="shared" si="37"/>
        <v>0</v>
      </c>
      <c r="T439" s="36">
        <f t="shared" si="38"/>
        <v>0</v>
      </c>
      <c r="U439" s="57">
        <f t="shared" si="39"/>
        <v>0</v>
      </c>
      <c r="V439" s="36">
        <f t="shared" si="41"/>
        <v>76000</v>
      </c>
    </row>
    <row r="440" spans="5:22" x14ac:dyDescent="0.25">
      <c r="E440" s="36">
        <f t="shared" si="40"/>
        <v>95000</v>
      </c>
      <c r="R440" s="36">
        <f t="shared" si="36"/>
        <v>0</v>
      </c>
      <c r="S440" s="36">
        <f t="shared" si="37"/>
        <v>0</v>
      </c>
      <c r="T440" s="36">
        <f t="shared" si="38"/>
        <v>0</v>
      </c>
      <c r="U440" s="57">
        <f t="shared" si="39"/>
        <v>0</v>
      </c>
      <c r="V440" s="36">
        <f t="shared" si="41"/>
        <v>76000</v>
      </c>
    </row>
    <row r="441" spans="5:22" x14ac:dyDescent="0.25">
      <c r="E441" s="36">
        <f t="shared" si="40"/>
        <v>95000</v>
      </c>
      <c r="R441" s="36">
        <f t="shared" si="36"/>
        <v>0</v>
      </c>
      <c r="S441" s="36">
        <f t="shared" si="37"/>
        <v>0</v>
      </c>
      <c r="T441" s="36">
        <f t="shared" si="38"/>
        <v>0</v>
      </c>
      <c r="U441" s="57">
        <f t="shared" si="39"/>
        <v>0</v>
      </c>
      <c r="V441" s="36">
        <f t="shared" si="41"/>
        <v>76000</v>
      </c>
    </row>
    <row r="442" spans="5:22" x14ac:dyDescent="0.25">
      <c r="E442" s="36">
        <f t="shared" si="40"/>
        <v>95000</v>
      </c>
      <c r="R442" s="36">
        <f t="shared" si="36"/>
        <v>0</v>
      </c>
      <c r="S442" s="36">
        <f t="shared" si="37"/>
        <v>0</v>
      </c>
      <c r="T442" s="36">
        <f t="shared" si="38"/>
        <v>0</v>
      </c>
      <c r="U442" s="57">
        <f t="shared" si="39"/>
        <v>0</v>
      </c>
      <c r="V442" s="36">
        <f t="shared" si="41"/>
        <v>76000</v>
      </c>
    </row>
    <row r="443" spans="5:22" x14ac:dyDescent="0.25">
      <c r="E443" s="36">
        <f t="shared" si="40"/>
        <v>95000</v>
      </c>
      <c r="R443" s="36">
        <f t="shared" si="36"/>
        <v>0</v>
      </c>
      <c r="S443" s="36">
        <f t="shared" si="37"/>
        <v>0</v>
      </c>
      <c r="T443" s="36">
        <f t="shared" si="38"/>
        <v>0</v>
      </c>
      <c r="U443" s="57">
        <f t="shared" si="39"/>
        <v>0</v>
      </c>
      <c r="V443" s="36">
        <f t="shared" si="41"/>
        <v>76000</v>
      </c>
    </row>
    <row r="444" spans="5:22" x14ac:dyDescent="0.25">
      <c r="E444" s="36">
        <f t="shared" si="40"/>
        <v>95000</v>
      </c>
      <c r="R444" s="36">
        <f t="shared" si="36"/>
        <v>0</v>
      </c>
      <c r="S444" s="36">
        <f t="shared" si="37"/>
        <v>0</v>
      </c>
      <c r="T444" s="36">
        <f t="shared" si="38"/>
        <v>0</v>
      </c>
      <c r="U444" s="57">
        <f t="shared" si="39"/>
        <v>0</v>
      </c>
      <c r="V444" s="36">
        <f t="shared" si="41"/>
        <v>76000</v>
      </c>
    </row>
    <row r="445" spans="5:22" x14ac:dyDescent="0.25">
      <c r="E445" s="36">
        <f t="shared" si="40"/>
        <v>95000</v>
      </c>
      <c r="R445" s="36">
        <f t="shared" si="36"/>
        <v>0</v>
      </c>
      <c r="S445" s="36">
        <f t="shared" si="37"/>
        <v>0</v>
      </c>
      <c r="T445" s="36">
        <f t="shared" si="38"/>
        <v>0</v>
      </c>
      <c r="U445" s="57">
        <f t="shared" si="39"/>
        <v>0</v>
      </c>
      <c r="V445" s="36">
        <f t="shared" si="41"/>
        <v>76000</v>
      </c>
    </row>
    <row r="446" spans="5:22" x14ac:dyDescent="0.25">
      <c r="E446" s="36">
        <f t="shared" si="40"/>
        <v>95000</v>
      </c>
      <c r="R446" s="36">
        <f t="shared" si="36"/>
        <v>0</v>
      </c>
      <c r="S446" s="36">
        <f t="shared" si="37"/>
        <v>0</v>
      </c>
      <c r="T446" s="36">
        <f t="shared" si="38"/>
        <v>0</v>
      </c>
      <c r="U446" s="57">
        <f t="shared" si="39"/>
        <v>0</v>
      </c>
      <c r="V446" s="36">
        <f t="shared" si="41"/>
        <v>76000</v>
      </c>
    </row>
    <row r="447" spans="5:22" x14ac:dyDescent="0.25">
      <c r="E447" s="36">
        <f t="shared" si="40"/>
        <v>95000</v>
      </c>
      <c r="R447" s="36">
        <f t="shared" si="36"/>
        <v>0</v>
      </c>
      <c r="S447" s="36">
        <f t="shared" si="37"/>
        <v>0</v>
      </c>
      <c r="T447" s="36">
        <f t="shared" si="38"/>
        <v>0</v>
      </c>
      <c r="U447" s="57">
        <f t="shared" si="39"/>
        <v>0</v>
      </c>
      <c r="V447" s="36">
        <f t="shared" si="41"/>
        <v>76000</v>
      </c>
    </row>
    <row r="448" spans="5:22" x14ac:dyDescent="0.25">
      <c r="E448" s="36">
        <f t="shared" si="40"/>
        <v>95000</v>
      </c>
      <c r="R448" s="36">
        <f t="shared" si="36"/>
        <v>0</v>
      </c>
      <c r="S448" s="36">
        <f t="shared" si="37"/>
        <v>0</v>
      </c>
      <c r="T448" s="36">
        <f t="shared" si="38"/>
        <v>0</v>
      </c>
      <c r="U448" s="57">
        <f t="shared" si="39"/>
        <v>0</v>
      </c>
      <c r="V448" s="36">
        <f t="shared" si="41"/>
        <v>76000</v>
      </c>
    </row>
    <row r="449" spans="5:22" x14ac:dyDescent="0.25">
      <c r="E449" s="36">
        <f t="shared" si="40"/>
        <v>95000</v>
      </c>
      <c r="R449" s="36">
        <f t="shared" si="36"/>
        <v>0</v>
      </c>
      <c r="S449" s="36">
        <f t="shared" si="37"/>
        <v>0</v>
      </c>
      <c r="T449" s="36">
        <f t="shared" si="38"/>
        <v>0</v>
      </c>
      <c r="U449" s="57">
        <f t="shared" si="39"/>
        <v>0</v>
      </c>
      <c r="V449" s="36">
        <f t="shared" si="41"/>
        <v>76000</v>
      </c>
    </row>
    <row r="450" spans="5:22" x14ac:dyDescent="0.25">
      <c r="E450" s="36">
        <f t="shared" si="40"/>
        <v>95000</v>
      </c>
      <c r="R450" s="36">
        <f t="shared" si="36"/>
        <v>0</v>
      </c>
      <c r="S450" s="36">
        <f t="shared" si="37"/>
        <v>0</v>
      </c>
      <c r="T450" s="36">
        <f t="shared" si="38"/>
        <v>0</v>
      </c>
      <c r="U450" s="57">
        <f t="shared" si="39"/>
        <v>0</v>
      </c>
      <c r="V450" s="36">
        <f t="shared" si="41"/>
        <v>76000</v>
      </c>
    </row>
    <row r="451" spans="5:22" x14ac:dyDescent="0.25">
      <c r="E451" s="36">
        <f t="shared" si="40"/>
        <v>95000</v>
      </c>
      <c r="R451" s="36">
        <f t="shared" si="36"/>
        <v>0</v>
      </c>
      <c r="S451" s="36">
        <f t="shared" si="37"/>
        <v>0</v>
      </c>
      <c r="T451" s="36">
        <f t="shared" si="38"/>
        <v>0</v>
      </c>
      <c r="U451" s="57">
        <f t="shared" si="39"/>
        <v>0</v>
      </c>
      <c r="V451" s="36">
        <f t="shared" si="41"/>
        <v>76000</v>
      </c>
    </row>
    <row r="452" spans="5:22" x14ac:dyDescent="0.25">
      <c r="E452" s="36">
        <f t="shared" si="40"/>
        <v>95000</v>
      </c>
      <c r="R452" s="36">
        <f t="shared" ref="R452:R500" si="42">C452-Q452</f>
        <v>0</v>
      </c>
      <c r="S452" s="36">
        <f t="shared" ref="S452:S500" si="43">R452*0.2</f>
        <v>0</v>
      </c>
      <c r="T452" s="36">
        <f t="shared" ref="T452:T500" si="44">R452-S452</f>
        <v>0</v>
      </c>
      <c r="U452" s="57">
        <f t="shared" ref="U452:U500" si="45">D452</f>
        <v>0</v>
      </c>
      <c r="V452" s="36">
        <f t="shared" si="41"/>
        <v>76000</v>
      </c>
    </row>
    <row r="453" spans="5:22" x14ac:dyDescent="0.25">
      <c r="E453" s="36">
        <f t="shared" ref="E453:E500" si="46">E452+C453-D453</f>
        <v>95000</v>
      </c>
      <c r="R453" s="36">
        <f t="shared" si="42"/>
        <v>0</v>
      </c>
      <c r="S453" s="36">
        <f t="shared" si="43"/>
        <v>0</v>
      </c>
      <c r="T453" s="36">
        <f t="shared" si="44"/>
        <v>0</v>
      </c>
      <c r="U453" s="57">
        <f t="shared" si="45"/>
        <v>0</v>
      </c>
      <c r="V453" s="36">
        <f t="shared" ref="V453:V500" si="47">V452+T453-U453+Q453</f>
        <v>76000</v>
      </c>
    </row>
    <row r="454" spans="5:22" x14ac:dyDescent="0.25">
      <c r="E454" s="36">
        <f t="shared" si="46"/>
        <v>95000</v>
      </c>
      <c r="R454" s="36">
        <f t="shared" si="42"/>
        <v>0</v>
      </c>
      <c r="S454" s="36">
        <f t="shared" si="43"/>
        <v>0</v>
      </c>
      <c r="T454" s="36">
        <f t="shared" si="44"/>
        <v>0</v>
      </c>
      <c r="U454" s="57">
        <f t="shared" si="45"/>
        <v>0</v>
      </c>
      <c r="V454" s="36">
        <f t="shared" si="47"/>
        <v>76000</v>
      </c>
    </row>
    <row r="455" spans="5:22" x14ac:dyDescent="0.25">
      <c r="E455" s="36">
        <f t="shared" si="46"/>
        <v>95000</v>
      </c>
      <c r="R455" s="36">
        <f t="shared" si="42"/>
        <v>0</v>
      </c>
      <c r="S455" s="36">
        <f t="shared" si="43"/>
        <v>0</v>
      </c>
      <c r="T455" s="36">
        <f t="shared" si="44"/>
        <v>0</v>
      </c>
      <c r="U455" s="57">
        <f t="shared" si="45"/>
        <v>0</v>
      </c>
      <c r="V455" s="36">
        <f t="shared" si="47"/>
        <v>76000</v>
      </c>
    </row>
    <row r="456" spans="5:22" x14ac:dyDescent="0.25">
      <c r="E456" s="36">
        <f t="shared" si="46"/>
        <v>95000</v>
      </c>
      <c r="R456" s="36">
        <f t="shared" si="42"/>
        <v>0</v>
      </c>
      <c r="S456" s="36">
        <f t="shared" si="43"/>
        <v>0</v>
      </c>
      <c r="T456" s="36">
        <f t="shared" si="44"/>
        <v>0</v>
      </c>
      <c r="U456" s="57">
        <f t="shared" si="45"/>
        <v>0</v>
      </c>
      <c r="V456" s="36">
        <f t="shared" si="47"/>
        <v>76000</v>
      </c>
    </row>
    <row r="457" spans="5:22" x14ac:dyDescent="0.25">
      <c r="E457" s="36">
        <f t="shared" si="46"/>
        <v>95000</v>
      </c>
      <c r="R457" s="36">
        <f t="shared" si="42"/>
        <v>0</v>
      </c>
      <c r="S457" s="36">
        <f t="shared" si="43"/>
        <v>0</v>
      </c>
      <c r="T457" s="36">
        <f t="shared" si="44"/>
        <v>0</v>
      </c>
      <c r="U457" s="57">
        <f t="shared" si="45"/>
        <v>0</v>
      </c>
      <c r="V457" s="36">
        <f t="shared" si="47"/>
        <v>76000</v>
      </c>
    </row>
    <row r="458" spans="5:22" x14ac:dyDescent="0.25">
      <c r="E458" s="36">
        <f t="shared" si="46"/>
        <v>95000</v>
      </c>
      <c r="R458" s="36">
        <f t="shared" si="42"/>
        <v>0</v>
      </c>
      <c r="S458" s="36">
        <f t="shared" si="43"/>
        <v>0</v>
      </c>
      <c r="T458" s="36">
        <f t="shared" si="44"/>
        <v>0</v>
      </c>
      <c r="U458" s="57">
        <f t="shared" si="45"/>
        <v>0</v>
      </c>
      <c r="V458" s="36">
        <f t="shared" si="47"/>
        <v>76000</v>
      </c>
    </row>
    <row r="459" spans="5:22" x14ac:dyDescent="0.25">
      <c r="E459" s="36">
        <f t="shared" si="46"/>
        <v>95000</v>
      </c>
      <c r="R459" s="36">
        <f t="shared" si="42"/>
        <v>0</v>
      </c>
      <c r="S459" s="36">
        <f t="shared" si="43"/>
        <v>0</v>
      </c>
      <c r="T459" s="36">
        <f t="shared" si="44"/>
        <v>0</v>
      </c>
      <c r="U459" s="57">
        <f t="shared" si="45"/>
        <v>0</v>
      </c>
      <c r="V459" s="36">
        <f t="shared" si="47"/>
        <v>76000</v>
      </c>
    </row>
    <row r="460" spans="5:22" x14ac:dyDescent="0.25">
      <c r="E460" s="36">
        <f t="shared" si="46"/>
        <v>95000</v>
      </c>
      <c r="R460" s="36">
        <f t="shared" si="42"/>
        <v>0</v>
      </c>
      <c r="S460" s="36">
        <f t="shared" si="43"/>
        <v>0</v>
      </c>
      <c r="T460" s="36">
        <f t="shared" si="44"/>
        <v>0</v>
      </c>
      <c r="U460" s="57">
        <f t="shared" si="45"/>
        <v>0</v>
      </c>
      <c r="V460" s="36">
        <f t="shared" si="47"/>
        <v>76000</v>
      </c>
    </row>
    <row r="461" spans="5:22" x14ac:dyDescent="0.25">
      <c r="E461" s="36">
        <f t="shared" si="46"/>
        <v>95000</v>
      </c>
      <c r="R461" s="36">
        <f t="shared" si="42"/>
        <v>0</v>
      </c>
      <c r="S461" s="36">
        <f t="shared" si="43"/>
        <v>0</v>
      </c>
      <c r="T461" s="36">
        <f t="shared" si="44"/>
        <v>0</v>
      </c>
      <c r="U461" s="57">
        <f t="shared" si="45"/>
        <v>0</v>
      </c>
      <c r="V461" s="36">
        <f t="shared" si="47"/>
        <v>76000</v>
      </c>
    </row>
    <row r="462" spans="5:22" x14ac:dyDescent="0.25">
      <c r="E462" s="36">
        <f t="shared" si="46"/>
        <v>95000</v>
      </c>
      <c r="R462" s="36">
        <f t="shared" si="42"/>
        <v>0</v>
      </c>
      <c r="S462" s="36">
        <f t="shared" si="43"/>
        <v>0</v>
      </c>
      <c r="T462" s="36">
        <f t="shared" si="44"/>
        <v>0</v>
      </c>
      <c r="U462" s="57">
        <f t="shared" si="45"/>
        <v>0</v>
      </c>
      <c r="V462" s="36">
        <f t="shared" si="47"/>
        <v>76000</v>
      </c>
    </row>
    <row r="463" spans="5:22" x14ac:dyDescent="0.25">
      <c r="E463" s="36">
        <f t="shared" si="46"/>
        <v>95000</v>
      </c>
      <c r="R463" s="36">
        <f t="shared" si="42"/>
        <v>0</v>
      </c>
      <c r="S463" s="36">
        <f t="shared" si="43"/>
        <v>0</v>
      </c>
      <c r="T463" s="36">
        <f t="shared" si="44"/>
        <v>0</v>
      </c>
      <c r="U463" s="57">
        <f t="shared" si="45"/>
        <v>0</v>
      </c>
      <c r="V463" s="36">
        <f t="shared" si="47"/>
        <v>76000</v>
      </c>
    </row>
    <row r="464" spans="5:22" x14ac:dyDescent="0.25">
      <c r="E464" s="36">
        <f t="shared" si="46"/>
        <v>95000</v>
      </c>
      <c r="R464" s="36">
        <f t="shared" si="42"/>
        <v>0</v>
      </c>
      <c r="S464" s="36">
        <f t="shared" si="43"/>
        <v>0</v>
      </c>
      <c r="T464" s="36">
        <f t="shared" si="44"/>
        <v>0</v>
      </c>
      <c r="U464" s="57">
        <f t="shared" si="45"/>
        <v>0</v>
      </c>
      <c r="V464" s="36">
        <f t="shared" si="47"/>
        <v>76000</v>
      </c>
    </row>
    <row r="465" spans="5:22" x14ac:dyDescent="0.25">
      <c r="E465" s="36">
        <f t="shared" si="46"/>
        <v>95000</v>
      </c>
      <c r="R465" s="36">
        <f t="shared" si="42"/>
        <v>0</v>
      </c>
      <c r="S465" s="36">
        <f t="shared" si="43"/>
        <v>0</v>
      </c>
      <c r="T465" s="36">
        <f t="shared" si="44"/>
        <v>0</v>
      </c>
      <c r="U465" s="57">
        <f t="shared" si="45"/>
        <v>0</v>
      </c>
      <c r="V465" s="36">
        <f t="shared" si="47"/>
        <v>76000</v>
      </c>
    </row>
    <row r="466" spans="5:22" x14ac:dyDescent="0.25">
      <c r="E466" s="36">
        <f t="shared" si="46"/>
        <v>95000</v>
      </c>
      <c r="R466" s="36">
        <f t="shared" si="42"/>
        <v>0</v>
      </c>
      <c r="S466" s="36">
        <f t="shared" si="43"/>
        <v>0</v>
      </c>
      <c r="T466" s="36">
        <f t="shared" si="44"/>
        <v>0</v>
      </c>
      <c r="U466" s="57">
        <f t="shared" si="45"/>
        <v>0</v>
      </c>
      <c r="V466" s="36">
        <f t="shared" si="47"/>
        <v>76000</v>
      </c>
    </row>
    <row r="467" spans="5:22" x14ac:dyDescent="0.25">
      <c r="E467" s="36">
        <f t="shared" si="46"/>
        <v>95000</v>
      </c>
      <c r="R467" s="36">
        <f t="shared" si="42"/>
        <v>0</v>
      </c>
      <c r="S467" s="36">
        <f t="shared" si="43"/>
        <v>0</v>
      </c>
      <c r="T467" s="36">
        <f t="shared" si="44"/>
        <v>0</v>
      </c>
      <c r="U467" s="57">
        <f t="shared" si="45"/>
        <v>0</v>
      </c>
      <c r="V467" s="36">
        <f t="shared" si="47"/>
        <v>76000</v>
      </c>
    </row>
    <row r="468" spans="5:22" x14ac:dyDescent="0.25">
      <c r="E468" s="36">
        <f t="shared" si="46"/>
        <v>95000</v>
      </c>
      <c r="R468" s="36">
        <f t="shared" si="42"/>
        <v>0</v>
      </c>
      <c r="S468" s="36">
        <f t="shared" si="43"/>
        <v>0</v>
      </c>
      <c r="T468" s="36">
        <f t="shared" si="44"/>
        <v>0</v>
      </c>
      <c r="U468" s="57">
        <f t="shared" si="45"/>
        <v>0</v>
      </c>
      <c r="V468" s="36">
        <f t="shared" si="47"/>
        <v>76000</v>
      </c>
    </row>
    <row r="469" spans="5:22" x14ac:dyDescent="0.25">
      <c r="E469" s="36">
        <f t="shared" si="46"/>
        <v>95000</v>
      </c>
      <c r="R469" s="36">
        <f t="shared" si="42"/>
        <v>0</v>
      </c>
      <c r="S469" s="36">
        <f t="shared" si="43"/>
        <v>0</v>
      </c>
      <c r="T469" s="36">
        <f t="shared" si="44"/>
        <v>0</v>
      </c>
      <c r="U469" s="57">
        <f t="shared" si="45"/>
        <v>0</v>
      </c>
      <c r="V469" s="36">
        <f t="shared" si="47"/>
        <v>76000</v>
      </c>
    </row>
    <row r="470" spans="5:22" x14ac:dyDescent="0.25">
      <c r="E470" s="36">
        <f t="shared" si="46"/>
        <v>95000</v>
      </c>
      <c r="R470" s="36">
        <f t="shared" si="42"/>
        <v>0</v>
      </c>
      <c r="S470" s="36">
        <f t="shared" si="43"/>
        <v>0</v>
      </c>
      <c r="T470" s="36">
        <f t="shared" si="44"/>
        <v>0</v>
      </c>
      <c r="U470" s="57">
        <f t="shared" si="45"/>
        <v>0</v>
      </c>
      <c r="V470" s="36">
        <f t="shared" si="47"/>
        <v>76000</v>
      </c>
    </row>
    <row r="471" spans="5:22" x14ac:dyDescent="0.25">
      <c r="E471" s="36">
        <f t="shared" si="46"/>
        <v>95000</v>
      </c>
      <c r="R471" s="36">
        <f t="shared" si="42"/>
        <v>0</v>
      </c>
      <c r="S471" s="36">
        <f t="shared" si="43"/>
        <v>0</v>
      </c>
      <c r="T471" s="36">
        <f t="shared" si="44"/>
        <v>0</v>
      </c>
      <c r="U471" s="57">
        <f t="shared" si="45"/>
        <v>0</v>
      </c>
      <c r="V471" s="36">
        <f t="shared" si="47"/>
        <v>76000</v>
      </c>
    </row>
    <row r="472" spans="5:22" x14ac:dyDescent="0.25">
      <c r="E472" s="36">
        <f t="shared" si="46"/>
        <v>95000</v>
      </c>
      <c r="R472" s="36">
        <f t="shared" si="42"/>
        <v>0</v>
      </c>
      <c r="S472" s="36">
        <f t="shared" si="43"/>
        <v>0</v>
      </c>
      <c r="T472" s="36">
        <f t="shared" si="44"/>
        <v>0</v>
      </c>
      <c r="U472" s="57">
        <f t="shared" si="45"/>
        <v>0</v>
      </c>
      <c r="V472" s="36">
        <f t="shared" si="47"/>
        <v>76000</v>
      </c>
    </row>
    <row r="473" spans="5:22" x14ac:dyDescent="0.25">
      <c r="E473" s="36">
        <f t="shared" si="46"/>
        <v>95000</v>
      </c>
      <c r="R473" s="36">
        <f t="shared" si="42"/>
        <v>0</v>
      </c>
      <c r="S473" s="36">
        <f t="shared" si="43"/>
        <v>0</v>
      </c>
      <c r="T473" s="36">
        <f t="shared" si="44"/>
        <v>0</v>
      </c>
      <c r="U473" s="57">
        <f t="shared" si="45"/>
        <v>0</v>
      </c>
      <c r="V473" s="36">
        <f t="shared" si="47"/>
        <v>76000</v>
      </c>
    </row>
    <row r="474" spans="5:22" x14ac:dyDescent="0.25">
      <c r="E474" s="36">
        <f t="shared" si="46"/>
        <v>95000</v>
      </c>
      <c r="R474" s="36">
        <f t="shared" si="42"/>
        <v>0</v>
      </c>
      <c r="S474" s="36">
        <f t="shared" si="43"/>
        <v>0</v>
      </c>
      <c r="T474" s="36">
        <f t="shared" si="44"/>
        <v>0</v>
      </c>
      <c r="U474" s="57">
        <f t="shared" si="45"/>
        <v>0</v>
      </c>
      <c r="V474" s="36">
        <f t="shared" si="47"/>
        <v>76000</v>
      </c>
    </row>
    <row r="475" spans="5:22" x14ac:dyDescent="0.25">
      <c r="E475" s="36">
        <f t="shared" si="46"/>
        <v>95000</v>
      </c>
      <c r="R475" s="36">
        <f t="shared" si="42"/>
        <v>0</v>
      </c>
      <c r="S475" s="36">
        <f t="shared" si="43"/>
        <v>0</v>
      </c>
      <c r="T475" s="36">
        <f t="shared" si="44"/>
        <v>0</v>
      </c>
      <c r="U475" s="57">
        <f t="shared" si="45"/>
        <v>0</v>
      </c>
      <c r="V475" s="36">
        <f t="shared" si="47"/>
        <v>76000</v>
      </c>
    </row>
    <row r="476" spans="5:22" x14ac:dyDescent="0.25">
      <c r="E476" s="36">
        <f t="shared" si="46"/>
        <v>95000</v>
      </c>
      <c r="R476" s="36">
        <f t="shared" si="42"/>
        <v>0</v>
      </c>
      <c r="S476" s="36">
        <f t="shared" si="43"/>
        <v>0</v>
      </c>
      <c r="T476" s="36">
        <f t="shared" si="44"/>
        <v>0</v>
      </c>
      <c r="U476" s="57">
        <f t="shared" si="45"/>
        <v>0</v>
      </c>
      <c r="V476" s="36">
        <f t="shared" si="47"/>
        <v>76000</v>
      </c>
    </row>
    <row r="477" spans="5:22" x14ac:dyDescent="0.25">
      <c r="E477" s="36">
        <f t="shared" si="46"/>
        <v>95000</v>
      </c>
      <c r="R477" s="36">
        <f t="shared" si="42"/>
        <v>0</v>
      </c>
      <c r="S477" s="36">
        <f t="shared" si="43"/>
        <v>0</v>
      </c>
      <c r="T477" s="36">
        <f t="shared" si="44"/>
        <v>0</v>
      </c>
      <c r="U477" s="57">
        <f t="shared" si="45"/>
        <v>0</v>
      </c>
      <c r="V477" s="36">
        <f t="shared" si="47"/>
        <v>76000</v>
      </c>
    </row>
    <row r="478" spans="5:22" x14ac:dyDescent="0.25">
      <c r="E478" s="36">
        <f t="shared" si="46"/>
        <v>95000</v>
      </c>
      <c r="R478" s="36">
        <f t="shared" si="42"/>
        <v>0</v>
      </c>
      <c r="S478" s="36">
        <f t="shared" si="43"/>
        <v>0</v>
      </c>
      <c r="T478" s="36">
        <f t="shared" si="44"/>
        <v>0</v>
      </c>
      <c r="U478" s="57">
        <f t="shared" si="45"/>
        <v>0</v>
      </c>
      <c r="V478" s="36">
        <f t="shared" si="47"/>
        <v>76000</v>
      </c>
    </row>
    <row r="479" spans="5:22" x14ac:dyDescent="0.25">
      <c r="E479" s="36">
        <f t="shared" si="46"/>
        <v>95000</v>
      </c>
      <c r="R479" s="36">
        <f t="shared" si="42"/>
        <v>0</v>
      </c>
      <c r="S479" s="36">
        <f t="shared" si="43"/>
        <v>0</v>
      </c>
      <c r="T479" s="36">
        <f t="shared" si="44"/>
        <v>0</v>
      </c>
      <c r="U479" s="57">
        <f t="shared" si="45"/>
        <v>0</v>
      </c>
      <c r="V479" s="36">
        <f t="shared" si="47"/>
        <v>76000</v>
      </c>
    </row>
    <row r="480" spans="5:22" x14ac:dyDescent="0.25">
      <c r="E480" s="36">
        <f t="shared" si="46"/>
        <v>95000</v>
      </c>
      <c r="R480" s="36">
        <f t="shared" si="42"/>
        <v>0</v>
      </c>
      <c r="S480" s="36">
        <f t="shared" si="43"/>
        <v>0</v>
      </c>
      <c r="T480" s="36">
        <f t="shared" si="44"/>
        <v>0</v>
      </c>
      <c r="U480" s="57">
        <f t="shared" si="45"/>
        <v>0</v>
      </c>
      <c r="V480" s="36">
        <f t="shared" si="47"/>
        <v>76000</v>
      </c>
    </row>
    <row r="481" spans="5:22" x14ac:dyDescent="0.25">
      <c r="E481" s="36">
        <f t="shared" si="46"/>
        <v>95000</v>
      </c>
      <c r="R481" s="36">
        <f t="shared" si="42"/>
        <v>0</v>
      </c>
      <c r="S481" s="36">
        <f t="shared" si="43"/>
        <v>0</v>
      </c>
      <c r="T481" s="36">
        <f t="shared" si="44"/>
        <v>0</v>
      </c>
      <c r="U481" s="57">
        <f t="shared" si="45"/>
        <v>0</v>
      </c>
      <c r="V481" s="36">
        <f t="shared" si="47"/>
        <v>76000</v>
      </c>
    </row>
    <row r="482" spans="5:22" x14ac:dyDescent="0.25">
      <c r="E482" s="36">
        <f t="shared" si="46"/>
        <v>95000</v>
      </c>
      <c r="R482" s="36">
        <f t="shared" si="42"/>
        <v>0</v>
      </c>
      <c r="S482" s="36">
        <f t="shared" si="43"/>
        <v>0</v>
      </c>
      <c r="T482" s="36">
        <f t="shared" si="44"/>
        <v>0</v>
      </c>
      <c r="U482" s="57">
        <f t="shared" si="45"/>
        <v>0</v>
      </c>
      <c r="V482" s="36">
        <f t="shared" si="47"/>
        <v>76000</v>
      </c>
    </row>
    <row r="483" spans="5:22" x14ac:dyDescent="0.25">
      <c r="E483" s="36">
        <f t="shared" si="46"/>
        <v>95000</v>
      </c>
      <c r="R483" s="36">
        <f t="shared" si="42"/>
        <v>0</v>
      </c>
      <c r="S483" s="36">
        <f t="shared" si="43"/>
        <v>0</v>
      </c>
      <c r="T483" s="36">
        <f t="shared" si="44"/>
        <v>0</v>
      </c>
      <c r="U483" s="57">
        <f t="shared" si="45"/>
        <v>0</v>
      </c>
      <c r="V483" s="36">
        <f t="shared" si="47"/>
        <v>76000</v>
      </c>
    </row>
    <row r="484" spans="5:22" x14ac:dyDescent="0.25">
      <c r="E484" s="36">
        <f t="shared" si="46"/>
        <v>95000</v>
      </c>
      <c r="R484" s="36">
        <f t="shared" si="42"/>
        <v>0</v>
      </c>
      <c r="S484" s="36">
        <f t="shared" si="43"/>
        <v>0</v>
      </c>
      <c r="T484" s="36">
        <f t="shared" si="44"/>
        <v>0</v>
      </c>
      <c r="U484" s="57">
        <f t="shared" si="45"/>
        <v>0</v>
      </c>
      <c r="V484" s="36">
        <f t="shared" si="47"/>
        <v>76000</v>
      </c>
    </row>
    <row r="485" spans="5:22" x14ac:dyDescent="0.25">
      <c r="E485" s="36">
        <f t="shared" si="46"/>
        <v>95000</v>
      </c>
      <c r="R485" s="36">
        <f t="shared" si="42"/>
        <v>0</v>
      </c>
      <c r="S485" s="36">
        <f t="shared" si="43"/>
        <v>0</v>
      </c>
      <c r="T485" s="36">
        <f t="shared" si="44"/>
        <v>0</v>
      </c>
      <c r="U485" s="57">
        <f t="shared" si="45"/>
        <v>0</v>
      </c>
      <c r="V485" s="36">
        <f t="shared" si="47"/>
        <v>76000</v>
      </c>
    </row>
    <row r="486" spans="5:22" x14ac:dyDescent="0.25">
      <c r="E486" s="36">
        <f t="shared" si="46"/>
        <v>95000</v>
      </c>
      <c r="R486" s="36">
        <f t="shared" si="42"/>
        <v>0</v>
      </c>
      <c r="S486" s="36">
        <f t="shared" si="43"/>
        <v>0</v>
      </c>
      <c r="T486" s="36">
        <f t="shared" si="44"/>
        <v>0</v>
      </c>
      <c r="U486" s="57">
        <f t="shared" si="45"/>
        <v>0</v>
      </c>
      <c r="V486" s="36">
        <f t="shared" si="47"/>
        <v>76000</v>
      </c>
    </row>
    <row r="487" spans="5:22" x14ac:dyDescent="0.25">
      <c r="E487" s="36">
        <f t="shared" si="46"/>
        <v>95000</v>
      </c>
      <c r="R487" s="36">
        <f t="shared" si="42"/>
        <v>0</v>
      </c>
      <c r="S487" s="36">
        <f t="shared" si="43"/>
        <v>0</v>
      </c>
      <c r="T487" s="36">
        <f t="shared" si="44"/>
        <v>0</v>
      </c>
      <c r="U487" s="57">
        <f t="shared" si="45"/>
        <v>0</v>
      </c>
      <c r="V487" s="36">
        <f t="shared" si="47"/>
        <v>76000</v>
      </c>
    </row>
    <row r="488" spans="5:22" x14ac:dyDescent="0.25">
      <c r="E488" s="36">
        <f t="shared" si="46"/>
        <v>95000</v>
      </c>
      <c r="R488" s="36">
        <f t="shared" si="42"/>
        <v>0</v>
      </c>
      <c r="S488" s="36">
        <f t="shared" si="43"/>
        <v>0</v>
      </c>
      <c r="T488" s="36">
        <f t="shared" si="44"/>
        <v>0</v>
      </c>
      <c r="U488" s="57">
        <f t="shared" si="45"/>
        <v>0</v>
      </c>
      <c r="V488" s="36">
        <f t="shared" si="47"/>
        <v>76000</v>
      </c>
    </row>
    <row r="489" spans="5:22" x14ac:dyDescent="0.25">
      <c r="E489" s="36">
        <f t="shared" si="46"/>
        <v>95000</v>
      </c>
      <c r="R489" s="36">
        <f t="shared" si="42"/>
        <v>0</v>
      </c>
      <c r="S489" s="36">
        <f t="shared" si="43"/>
        <v>0</v>
      </c>
      <c r="T489" s="36">
        <f t="shared" si="44"/>
        <v>0</v>
      </c>
      <c r="U489" s="57">
        <f t="shared" si="45"/>
        <v>0</v>
      </c>
      <c r="V489" s="36">
        <f t="shared" si="47"/>
        <v>76000</v>
      </c>
    </row>
    <row r="490" spans="5:22" x14ac:dyDescent="0.25">
      <c r="E490" s="36">
        <f t="shared" si="46"/>
        <v>95000</v>
      </c>
      <c r="R490" s="36">
        <f t="shared" si="42"/>
        <v>0</v>
      </c>
      <c r="S490" s="36">
        <f t="shared" si="43"/>
        <v>0</v>
      </c>
      <c r="T490" s="36">
        <f t="shared" si="44"/>
        <v>0</v>
      </c>
      <c r="U490" s="57">
        <f t="shared" si="45"/>
        <v>0</v>
      </c>
      <c r="V490" s="36">
        <f t="shared" si="47"/>
        <v>76000</v>
      </c>
    </row>
    <row r="491" spans="5:22" x14ac:dyDescent="0.25">
      <c r="E491" s="36">
        <f t="shared" si="46"/>
        <v>95000</v>
      </c>
      <c r="R491" s="36">
        <f t="shared" si="42"/>
        <v>0</v>
      </c>
      <c r="S491" s="36">
        <f t="shared" si="43"/>
        <v>0</v>
      </c>
      <c r="T491" s="36">
        <f t="shared" si="44"/>
        <v>0</v>
      </c>
      <c r="U491" s="57">
        <f t="shared" si="45"/>
        <v>0</v>
      </c>
      <c r="V491" s="36">
        <f t="shared" si="47"/>
        <v>76000</v>
      </c>
    </row>
    <row r="492" spans="5:22" x14ac:dyDescent="0.25">
      <c r="E492" s="36">
        <f t="shared" si="46"/>
        <v>95000</v>
      </c>
      <c r="R492" s="36">
        <f t="shared" si="42"/>
        <v>0</v>
      </c>
      <c r="S492" s="36">
        <f t="shared" si="43"/>
        <v>0</v>
      </c>
      <c r="T492" s="36">
        <f t="shared" si="44"/>
        <v>0</v>
      </c>
      <c r="U492" s="57">
        <f t="shared" si="45"/>
        <v>0</v>
      </c>
      <c r="V492" s="36">
        <f t="shared" si="47"/>
        <v>76000</v>
      </c>
    </row>
    <row r="493" spans="5:22" x14ac:dyDescent="0.25">
      <c r="E493" s="36">
        <f t="shared" si="46"/>
        <v>95000</v>
      </c>
      <c r="R493" s="36">
        <f t="shared" si="42"/>
        <v>0</v>
      </c>
      <c r="S493" s="36">
        <f t="shared" si="43"/>
        <v>0</v>
      </c>
      <c r="T493" s="36">
        <f t="shared" si="44"/>
        <v>0</v>
      </c>
      <c r="U493" s="57">
        <f t="shared" si="45"/>
        <v>0</v>
      </c>
      <c r="V493" s="36">
        <f t="shared" si="47"/>
        <v>76000</v>
      </c>
    </row>
    <row r="494" spans="5:22" x14ac:dyDescent="0.25">
      <c r="E494" s="36">
        <f t="shared" si="46"/>
        <v>95000</v>
      </c>
      <c r="R494" s="36">
        <f t="shared" si="42"/>
        <v>0</v>
      </c>
      <c r="S494" s="36">
        <f t="shared" si="43"/>
        <v>0</v>
      </c>
      <c r="T494" s="36">
        <f t="shared" si="44"/>
        <v>0</v>
      </c>
      <c r="U494" s="57">
        <f t="shared" si="45"/>
        <v>0</v>
      </c>
      <c r="V494" s="36">
        <f t="shared" si="47"/>
        <v>76000</v>
      </c>
    </row>
    <row r="495" spans="5:22" x14ac:dyDescent="0.25">
      <c r="E495" s="36">
        <f t="shared" si="46"/>
        <v>95000</v>
      </c>
      <c r="R495" s="36">
        <f t="shared" si="42"/>
        <v>0</v>
      </c>
      <c r="S495" s="36">
        <f t="shared" si="43"/>
        <v>0</v>
      </c>
      <c r="T495" s="36">
        <f t="shared" si="44"/>
        <v>0</v>
      </c>
      <c r="U495" s="57">
        <f t="shared" si="45"/>
        <v>0</v>
      </c>
      <c r="V495" s="36">
        <f t="shared" si="47"/>
        <v>76000</v>
      </c>
    </row>
    <row r="496" spans="5:22" x14ac:dyDescent="0.25">
      <c r="E496" s="36">
        <f t="shared" si="46"/>
        <v>95000</v>
      </c>
      <c r="R496" s="36">
        <f t="shared" si="42"/>
        <v>0</v>
      </c>
      <c r="S496" s="36">
        <f t="shared" si="43"/>
        <v>0</v>
      </c>
      <c r="T496" s="36">
        <f t="shared" si="44"/>
        <v>0</v>
      </c>
      <c r="U496" s="57">
        <f t="shared" si="45"/>
        <v>0</v>
      </c>
      <c r="V496" s="36">
        <f t="shared" si="47"/>
        <v>76000</v>
      </c>
    </row>
    <row r="497" spans="5:22" x14ac:dyDescent="0.25">
      <c r="E497" s="36">
        <f t="shared" si="46"/>
        <v>95000</v>
      </c>
      <c r="R497" s="36">
        <f t="shared" si="42"/>
        <v>0</v>
      </c>
      <c r="S497" s="36">
        <f t="shared" si="43"/>
        <v>0</v>
      </c>
      <c r="T497" s="36">
        <f t="shared" si="44"/>
        <v>0</v>
      </c>
      <c r="U497" s="57">
        <f t="shared" si="45"/>
        <v>0</v>
      </c>
      <c r="V497" s="36">
        <f t="shared" si="47"/>
        <v>76000</v>
      </c>
    </row>
    <row r="498" spans="5:22" x14ac:dyDescent="0.25">
      <c r="E498" s="36">
        <f t="shared" si="46"/>
        <v>95000</v>
      </c>
      <c r="R498" s="36">
        <f t="shared" si="42"/>
        <v>0</v>
      </c>
      <c r="S498" s="36">
        <f t="shared" si="43"/>
        <v>0</v>
      </c>
      <c r="T498" s="36">
        <f t="shared" si="44"/>
        <v>0</v>
      </c>
      <c r="U498" s="57">
        <f t="shared" si="45"/>
        <v>0</v>
      </c>
      <c r="V498" s="36">
        <f t="shared" si="47"/>
        <v>76000</v>
      </c>
    </row>
    <row r="499" spans="5:22" x14ac:dyDescent="0.25">
      <c r="E499" s="36">
        <f t="shared" si="46"/>
        <v>95000</v>
      </c>
      <c r="R499" s="36">
        <f t="shared" si="42"/>
        <v>0</v>
      </c>
      <c r="S499" s="36">
        <f t="shared" si="43"/>
        <v>0</v>
      </c>
      <c r="T499" s="36">
        <f t="shared" si="44"/>
        <v>0</v>
      </c>
      <c r="U499" s="57">
        <f t="shared" si="45"/>
        <v>0</v>
      </c>
      <c r="V499" s="36">
        <f t="shared" si="47"/>
        <v>76000</v>
      </c>
    </row>
    <row r="500" spans="5:22" x14ac:dyDescent="0.25">
      <c r="E500" s="36">
        <f t="shared" si="46"/>
        <v>95000</v>
      </c>
      <c r="R500" s="36">
        <f t="shared" si="42"/>
        <v>0</v>
      </c>
      <c r="S500" s="36">
        <f t="shared" si="43"/>
        <v>0</v>
      </c>
      <c r="T500" s="36">
        <f t="shared" si="44"/>
        <v>0</v>
      </c>
      <c r="U500" s="57">
        <f t="shared" si="45"/>
        <v>0</v>
      </c>
      <c r="V500" s="36">
        <f t="shared" si="47"/>
        <v>76000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"/>
  <sheetViews>
    <sheetView view="pageBreakPreview" zoomScale="115" zoomScaleNormal="100" zoomScaleSheetLayoutView="115" workbookViewId="0">
      <selection activeCell="E98" sqref="E98"/>
    </sheetView>
  </sheetViews>
  <sheetFormatPr baseColWidth="10" defaultRowHeight="15" x14ac:dyDescent="0.25"/>
  <cols>
    <col min="1" max="1" width="10.7109375" style="5" bestFit="1" customWidth="1"/>
    <col min="2" max="2" width="34.42578125" style="2" customWidth="1"/>
    <col min="3" max="4" width="12.85546875" style="4" bestFit="1" customWidth="1"/>
    <col min="5" max="5" width="14" style="4" bestFit="1" customWidth="1"/>
    <col min="6" max="6" width="5.28515625" customWidth="1"/>
    <col min="7" max="7" width="14" bestFit="1" customWidth="1"/>
    <col min="8" max="8" width="5" customWidth="1"/>
    <col min="9" max="9" width="17.42578125" bestFit="1" customWidth="1"/>
    <col min="10" max="10" width="18" bestFit="1" customWidth="1"/>
    <col min="11" max="11" width="5.140625" customWidth="1"/>
    <col min="13" max="13" width="12.28515625" bestFit="1" customWidth="1"/>
    <col min="14" max="14" width="10.7109375" style="101" bestFit="1" customWidth="1"/>
    <col min="15" max="15" width="34.42578125" style="102" customWidth="1"/>
    <col min="16" max="18" width="12" style="79" bestFit="1" customWidth="1"/>
  </cols>
  <sheetData>
    <row r="1" spans="1:18" ht="18.75" x14ac:dyDescent="0.3">
      <c r="A1" s="273" t="s">
        <v>52</v>
      </c>
      <c r="B1" s="273"/>
      <c r="C1" s="273"/>
      <c r="D1" s="273"/>
      <c r="E1" s="273"/>
      <c r="I1" s="10" t="s">
        <v>4</v>
      </c>
      <c r="J1" s="12">
        <f>E500</f>
        <v>25880</v>
      </c>
      <c r="L1" t="s">
        <v>106</v>
      </c>
      <c r="M1">
        <v>2234975240</v>
      </c>
      <c r="N1" s="103"/>
      <c r="O1" s="103"/>
      <c r="P1" s="103"/>
      <c r="Q1" s="103"/>
      <c r="R1" s="103"/>
    </row>
    <row r="2" spans="1:18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MAX(A4:A500)</f>
        <v>44452</v>
      </c>
    </row>
    <row r="3" spans="1:18" hidden="1" x14ac:dyDescent="0.25">
      <c r="A3" s="5">
        <v>43549</v>
      </c>
      <c r="B3" s="2" t="s">
        <v>53</v>
      </c>
      <c r="C3" s="4">
        <v>24830</v>
      </c>
      <c r="D3" s="4">
        <v>0</v>
      </c>
      <c r="E3" s="3">
        <f>C3-D3</f>
        <v>24830</v>
      </c>
    </row>
    <row r="4" spans="1:18" hidden="1" x14ac:dyDescent="0.25">
      <c r="A4" s="5">
        <v>43556</v>
      </c>
      <c r="B4" s="2" t="s">
        <v>54</v>
      </c>
      <c r="C4" s="4">
        <v>12680</v>
      </c>
      <c r="D4" s="4">
        <v>2000</v>
      </c>
      <c r="E4" s="4">
        <f>E3+C4-D4</f>
        <v>35510</v>
      </c>
    </row>
    <row r="5" spans="1:18" hidden="1" x14ac:dyDescent="0.25">
      <c r="A5" s="5">
        <v>43570</v>
      </c>
      <c r="B5" s="2" t="s">
        <v>55</v>
      </c>
      <c r="C5" s="4">
        <v>1780</v>
      </c>
      <c r="D5" s="4">
        <v>1500</v>
      </c>
      <c r="E5" s="4">
        <f t="shared" ref="E5:E68" si="0">E4+C5-D5</f>
        <v>35790</v>
      </c>
    </row>
    <row r="6" spans="1:18" hidden="1" x14ac:dyDescent="0.25">
      <c r="A6" s="5">
        <v>43577</v>
      </c>
      <c r="B6" s="2" t="s">
        <v>56</v>
      </c>
      <c r="C6" s="4">
        <v>1440</v>
      </c>
      <c r="D6" s="4">
        <v>4000</v>
      </c>
      <c r="E6" s="4">
        <f t="shared" si="0"/>
        <v>33230</v>
      </c>
    </row>
    <row r="7" spans="1:18" hidden="1" x14ac:dyDescent="0.25">
      <c r="A7" s="5">
        <v>43605</v>
      </c>
      <c r="B7" s="2" t="s">
        <v>57</v>
      </c>
      <c r="C7" s="4">
        <v>0</v>
      </c>
      <c r="D7" s="4">
        <v>4000</v>
      </c>
      <c r="E7" s="4">
        <f t="shared" si="0"/>
        <v>29230</v>
      </c>
    </row>
    <row r="8" spans="1:18" hidden="1" x14ac:dyDescent="0.25">
      <c r="A8" s="5">
        <v>43600</v>
      </c>
      <c r="B8" s="2" t="s">
        <v>58</v>
      </c>
      <c r="C8" s="4">
        <v>1170</v>
      </c>
      <c r="D8" s="4">
        <v>0</v>
      </c>
      <c r="E8" s="4">
        <f t="shared" si="0"/>
        <v>30400</v>
      </c>
    </row>
    <row r="9" spans="1:18" hidden="1" x14ac:dyDescent="0.25">
      <c r="A9" s="5">
        <v>43614</v>
      </c>
      <c r="B9" s="2" t="s">
        <v>59</v>
      </c>
      <c r="C9" s="4">
        <v>4430</v>
      </c>
      <c r="D9" s="4">
        <v>1500</v>
      </c>
      <c r="E9" s="4">
        <f t="shared" si="0"/>
        <v>33330</v>
      </c>
    </row>
    <row r="10" spans="1:18" hidden="1" x14ac:dyDescent="0.25">
      <c r="A10" s="5">
        <v>43628</v>
      </c>
      <c r="B10" s="2" t="s">
        <v>60</v>
      </c>
      <c r="C10" s="4">
        <v>0</v>
      </c>
      <c r="D10" s="4">
        <v>11730</v>
      </c>
      <c r="E10" s="4">
        <f t="shared" si="0"/>
        <v>21600</v>
      </c>
    </row>
    <row r="11" spans="1:18" hidden="1" x14ac:dyDescent="0.25">
      <c r="A11" s="5">
        <v>43628</v>
      </c>
      <c r="B11" s="2" t="s">
        <v>57</v>
      </c>
      <c r="C11" s="4">
        <v>0</v>
      </c>
      <c r="D11" s="4">
        <v>2600</v>
      </c>
      <c r="E11" s="4">
        <f t="shared" si="0"/>
        <v>19000</v>
      </c>
    </row>
    <row r="12" spans="1:18" hidden="1" x14ac:dyDescent="0.25">
      <c r="A12" s="5">
        <v>43628</v>
      </c>
      <c r="B12" s="2" t="s">
        <v>61</v>
      </c>
      <c r="C12" s="4">
        <v>7600</v>
      </c>
      <c r="D12" s="4">
        <v>0</v>
      </c>
      <c r="E12" s="4">
        <f t="shared" si="0"/>
        <v>26600</v>
      </c>
    </row>
    <row r="13" spans="1:18" hidden="1" x14ac:dyDescent="0.25">
      <c r="A13" s="5">
        <v>43640</v>
      </c>
      <c r="B13" s="2" t="s">
        <v>62</v>
      </c>
      <c r="C13" s="4">
        <v>2250</v>
      </c>
      <c r="D13" s="4">
        <v>4000</v>
      </c>
      <c r="E13" s="4">
        <f t="shared" si="0"/>
        <v>24850</v>
      </c>
    </row>
    <row r="14" spans="1:18" hidden="1" x14ac:dyDescent="0.25">
      <c r="A14" s="5">
        <v>43659</v>
      </c>
      <c r="B14" s="2" t="s">
        <v>63</v>
      </c>
      <c r="C14" s="4">
        <v>3620</v>
      </c>
      <c r="D14" s="4">
        <v>4000</v>
      </c>
      <c r="E14" s="4">
        <f t="shared" si="0"/>
        <v>24470</v>
      </c>
    </row>
    <row r="15" spans="1:18" hidden="1" x14ac:dyDescent="0.25">
      <c r="A15" s="5">
        <v>43686</v>
      </c>
      <c r="B15" s="2" t="s">
        <v>80</v>
      </c>
      <c r="C15" s="4">
        <v>0</v>
      </c>
      <c r="D15" s="4">
        <v>17830</v>
      </c>
      <c r="E15" s="4">
        <f t="shared" si="0"/>
        <v>6640</v>
      </c>
    </row>
    <row r="16" spans="1:18" hidden="1" x14ac:dyDescent="0.25">
      <c r="A16" s="5">
        <v>43686</v>
      </c>
      <c r="B16" s="2" t="s">
        <v>57</v>
      </c>
      <c r="C16" s="4">
        <v>0</v>
      </c>
      <c r="D16" s="4">
        <v>3000</v>
      </c>
      <c r="E16" s="4">
        <f t="shared" si="0"/>
        <v>3640</v>
      </c>
    </row>
    <row r="17" spans="1:10" hidden="1" x14ac:dyDescent="0.25">
      <c r="A17" s="5">
        <v>43686</v>
      </c>
      <c r="B17" s="2" t="s">
        <v>64</v>
      </c>
      <c r="C17" s="4">
        <v>14280</v>
      </c>
      <c r="D17" s="4">
        <v>0</v>
      </c>
      <c r="E17" s="4">
        <f t="shared" si="0"/>
        <v>17920</v>
      </c>
    </row>
    <row r="18" spans="1:10" hidden="1" x14ac:dyDescent="0.25">
      <c r="A18" s="5">
        <v>43701</v>
      </c>
      <c r="B18" s="2" t="s">
        <v>65</v>
      </c>
      <c r="C18" s="4">
        <v>8740</v>
      </c>
      <c r="D18" s="4">
        <v>1500</v>
      </c>
      <c r="E18" s="4">
        <f t="shared" si="0"/>
        <v>25160</v>
      </c>
    </row>
    <row r="19" spans="1:10" hidden="1" x14ac:dyDescent="0.25">
      <c r="A19" s="5">
        <v>43707</v>
      </c>
      <c r="B19" s="2" t="s">
        <v>66</v>
      </c>
      <c r="C19" s="4">
        <v>3600</v>
      </c>
      <c r="D19" s="4">
        <v>0</v>
      </c>
      <c r="E19" s="4">
        <f t="shared" si="0"/>
        <v>28760</v>
      </c>
      <c r="J19" s="14"/>
    </row>
    <row r="20" spans="1:10" hidden="1" x14ac:dyDescent="0.25">
      <c r="A20" s="5">
        <v>43710</v>
      </c>
      <c r="B20" s="2" t="s">
        <v>67</v>
      </c>
      <c r="C20" s="4">
        <v>3300</v>
      </c>
      <c r="D20" s="4">
        <v>5000</v>
      </c>
      <c r="E20" s="4">
        <f t="shared" si="0"/>
        <v>27060</v>
      </c>
    </row>
    <row r="21" spans="1:10" hidden="1" x14ac:dyDescent="0.25">
      <c r="A21" s="5">
        <v>43740</v>
      </c>
      <c r="B21" s="2" t="s">
        <v>68</v>
      </c>
      <c r="C21" s="4">
        <v>3920</v>
      </c>
      <c r="D21" s="4">
        <v>0</v>
      </c>
      <c r="E21" s="4">
        <f t="shared" si="0"/>
        <v>30980</v>
      </c>
    </row>
    <row r="22" spans="1:10" hidden="1" x14ac:dyDescent="0.25">
      <c r="A22" s="5">
        <v>43746</v>
      </c>
      <c r="B22" s="2" t="s">
        <v>69</v>
      </c>
      <c r="C22" s="4">
        <v>1160</v>
      </c>
      <c r="D22" s="4">
        <v>0</v>
      </c>
      <c r="E22" s="4">
        <f t="shared" si="0"/>
        <v>32140</v>
      </c>
    </row>
    <row r="23" spans="1:10" hidden="1" x14ac:dyDescent="0.25">
      <c r="A23" s="5">
        <v>43756</v>
      </c>
      <c r="B23" s="2" t="s">
        <v>57</v>
      </c>
      <c r="C23" s="4">
        <v>0</v>
      </c>
      <c r="D23" s="4">
        <v>4000</v>
      </c>
      <c r="E23" s="4">
        <f t="shared" si="0"/>
        <v>28140</v>
      </c>
    </row>
    <row r="24" spans="1:10" hidden="1" x14ac:dyDescent="0.25">
      <c r="A24" s="5">
        <v>43756</v>
      </c>
      <c r="B24" s="2" t="s">
        <v>70</v>
      </c>
      <c r="C24" s="4">
        <v>0</v>
      </c>
      <c r="D24" s="4">
        <v>16090</v>
      </c>
      <c r="E24" s="4">
        <f t="shared" si="0"/>
        <v>12050</v>
      </c>
    </row>
    <row r="25" spans="1:10" hidden="1" x14ac:dyDescent="0.25">
      <c r="A25" s="5">
        <v>43756</v>
      </c>
      <c r="B25" s="2" t="s">
        <v>71</v>
      </c>
      <c r="C25" s="4">
        <v>10480</v>
      </c>
      <c r="D25" s="4">
        <v>0</v>
      </c>
      <c r="E25" s="4">
        <f t="shared" si="0"/>
        <v>22530</v>
      </c>
    </row>
    <row r="26" spans="1:10" hidden="1" x14ac:dyDescent="0.25">
      <c r="A26" s="5">
        <v>43760</v>
      </c>
      <c r="B26" s="2" t="s">
        <v>72</v>
      </c>
      <c r="C26" s="4">
        <v>2320</v>
      </c>
      <c r="D26" s="4">
        <v>0</v>
      </c>
      <c r="E26" s="4">
        <f t="shared" si="0"/>
        <v>24850</v>
      </c>
    </row>
    <row r="27" spans="1:10" hidden="1" x14ac:dyDescent="0.25">
      <c r="A27" s="5">
        <v>43774</v>
      </c>
      <c r="B27" s="2" t="s">
        <v>73</v>
      </c>
      <c r="C27" s="4">
        <v>2950</v>
      </c>
      <c r="D27" s="4">
        <v>0</v>
      </c>
      <c r="E27" s="4">
        <f t="shared" si="0"/>
        <v>27800</v>
      </c>
    </row>
    <row r="28" spans="1:10" hidden="1" x14ac:dyDescent="0.25">
      <c r="A28" s="5">
        <v>43776</v>
      </c>
      <c r="B28" s="2" t="s">
        <v>57</v>
      </c>
      <c r="C28" s="4">
        <v>0</v>
      </c>
      <c r="D28" s="4">
        <v>7000</v>
      </c>
      <c r="E28" s="4">
        <f t="shared" si="0"/>
        <v>20800</v>
      </c>
    </row>
    <row r="29" spans="1:10" hidden="1" x14ac:dyDescent="0.25">
      <c r="A29" s="5">
        <v>43781</v>
      </c>
      <c r="B29" s="2" t="s">
        <v>74</v>
      </c>
      <c r="C29" s="4">
        <v>3540</v>
      </c>
      <c r="D29" s="4">
        <v>6000</v>
      </c>
      <c r="E29" s="4">
        <f t="shared" si="0"/>
        <v>18340</v>
      </c>
    </row>
    <row r="30" spans="1:10" hidden="1" x14ac:dyDescent="0.25">
      <c r="A30" s="5">
        <v>43478</v>
      </c>
      <c r="B30" s="2" t="s">
        <v>75</v>
      </c>
      <c r="C30" s="4">
        <v>1770</v>
      </c>
      <c r="D30" s="4">
        <v>0</v>
      </c>
      <c r="E30" s="4">
        <f t="shared" si="0"/>
        <v>20110</v>
      </c>
    </row>
    <row r="31" spans="1:10" hidden="1" x14ac:dyDescent="0.25">
      <c r="A31" s="5">
        <v>43801</v>
      </c>
      <c r="B31" s="2" t="s">
        <v>76</v>
      </c>
      <c r="C31" s="4">
        <v>24220</v>
      </c>
      <c r="D31" s="4">
        <v>4500</v>
      </c>
      <c r="E31" s="4">
        <f t="shared" si="0"/>
        <v>39830</v>
      </c>
    </row>
    <row r="32" spans="1:10" hidden="1" x14ac:dyDescent="0.25">
      <c r="A32" s="5">
        <v>43801</v>
      </c>
      <c r="B32" s="2" t="s">
        <v>77</v>
      </c>
      <c r="C32" s="4">
        <v>0</v>
      </c>
      <c r="D32" s="4">
        <v>8890</v>
      </c>
      <c r="E32" s="4">
        <f t="shared" si="0"/>
        <v>30940</v>
      </c>
    </row>
    <row r="33" spans="1:5" hidden="1" x14ac:dyDescent="0.25">
      <c r="A33" s="5">
        <v>43801</v>
      </c>
      <c r="B33" s="2" t="s">
        <v>78</v>
      </c>
      <c r="C33" s="4">
        <v>3250</v>
      </c>
      <c r="D33" s="4">
        <v>0</v>
      </c>
      <c r="E33" s="4">
        <f t="shared" si="0"/>
        <v>34190</v>
      </c>
    </row>
    <row r="34" spans="1:5" hidden="1" x14ac:dyDescent="0.25">
      <c r="A34" s="5">
        <v>43803</v>
      </c>
      <c r="B34" s="2" t="s">
        <v>79</v>
      </c>
      <c r="C34" s="4">
        <v>17510</v>
      </c>
      <c r="D34" s="4">
        <v>5000</v>
      </c>
      <c r="E34" s="4">
        <f t="shared" si="0"/>
        <v>46700</v>
      </c>
    </row>
    <row r="35" spans="1:5" hidden="1" x14ac:dyDescent="0.25">
      <c r="A35" s="5">
        <v>43805</v>
      </c>
      <c r="B35" s="2" t="s">
        <v>84</v>
      </c>
      <c r="C35" s="4">
        <v>9440</v>
      </c>
      <c r="D35" s="4">
        <v>0</v>
      </c>
      <c r="E35" s="4">
        <f t="shared" si="0"/>
        <v>56140</v>
      </c>
    </row>
    <row r="36" spans="1:5" hidden="1" x14ac:dyDescent="0.25">
      <c r="A36" s="5">
        <v>43809</v>
      </c>
      <c r="B36" s="2" t="s">
        <v>85</v>
      </c>
      <c r="C36" s="4">
        <v>8240</v>
      </c>
      <c r="D36" s="4">
        <v>5000</v>
      </c>
      <c r="E36" s="4">
        <f t="shared" si="0"/>
        <v>59380</v>
      </c>
    </row>
    <row r="37" spans="1:5" hidden="1" x14ac:dyDescent="0.25">
      <c r="A37" s="5">
        <v>43811</v>
      </c>
      <c r="B37" s="2" t="s">
        <v>121</v>
      </c>
      <c r="C37" s="4">
        <v>2360</v>
      </c>
      <c r="D37" s="4">
        <v>13820</v>
      </c>
      <c r="E37" s="4">
        <f t="shared" si="0"/>
        <v>47920</v>
      </c>
    </row>
    <row r="38" spans="1:5" hidden="1" x14ac:dyDescent="0.25">
      <c r="A38" s="5">
        <v>43826</v>
      </c>
      <c r="B38" s="2" t="s">
        <v>502</v>
      </c>
      <c r="C38" s="15">
        <v>0</v>
      </c>
      <c r="D38" s="4">
        <v>32880</v>
      </c>
      <c r="E38" s="4">
        <f t="shared" si="0"/>
        <v>15040</v>
      </c>
    </row>
    <row r="39" spans="1:5" hidden="1" x14ac:dyDescent="0.25">
      <c r="A39" s="5">
        <v>43826</v>
      </c>
      <c r="B39" s="2" t="s">
        <v>243</v>
      </c>
      <c r="C39" s="4">
        <v>24400</v>
      </c>
      <c r="D39" s="4">
        <v>0</v>
      </c>
      <c r="E39" s="4">
        <f t="shared" si="0"/>
        <v>39440</v>
      </c>
    </row>
    <row r="40" spans="1:5" hidden="1" x14ac:dyDescent="0.25">
      <c r="A40" s="5">
        <v>43882</v>
      </c>
      <c r="B40" s="2" t="s">
        <v>503</v>
      </c>
      <c r="C40" s="4">
        <v>0</v>
      </c>
      <c r="D40" s="4">
        <v>19280</v>
      </c>
      <c r="E40" s="4">
        <f t="shared" si="0"/>
        <v>20160</v>
      </c>
    </row>
    <row r="41" spans="1:5" hidden="1" x14ac:dyDescent="0.25">
      <c r="A41" s="5">
        <v>43882</v>
      </c>
      <c r="B41" s="2" t="s">
        <v>57</v>
      </c>
      <c r="C41" s="4">
        <v>0</v>
      </c>
      <c r="D41" s="4">
        <v>10000</v>
      </c>
      <c r="E41" s="4">
        <f t="shared" si="0"/>
        <v>10160</v>
      </c>
    </row>
    <row r="42" spans="1:5" hidden="1" x14ac:dyDescent="0.25">
      <c r="A42" s="5">
        <v>43882</v>
      </c>
      <c r="B42" s="2" t="s">
        <v>504</v>
      </c>
      <c r="C42" s="4">
        <v>2680</v>
      </c>
      <c r="D42" s="4">
        <v>0</v>
      </c>
      <c r="E42" s="4">
        <f t="shared" si="0"/>
        <v>12840</v>
      </c>
    </row>
    <row r="43" spans="1:5" hidden="1" x14ac:dyDescent="0.25">
      <c r="A43" s="5">
        <v>43987</v>
      </c>
      <c r="B43" s="2" t="s">
        <v>739</v>
      </c>
      <c r="C43" s="4">
        <v>0</v>
      </c>
      <c r="D43" s="4">
        <v>11190</v>
      </c>
      <c r="E43" s="4">
        <f t="shared" si="0"/>
        <v>1650</v>
      </c>
    </row>
    <row r="44" spans="1:5" hidden="1" x14ac:dyDescent="0.25">
      <c r="A44" s="5">
        <v>43987</v>
      </c>
      <c r="B44" s="2" t="s">
        <v>740</v>
      </c>
      <c r="C44" s="4">
        <v>0</v>
      </c>
      <c r="D44" s="4">
        <v>1650</v>
      </c>
      <c r="E44" s="4">
        <f t="shared" si="0"/>
        <v>0</v>
      </c>
    </row>
    <row r="45" spans="1:5" hidden="1" x14ac:dyDescent="0.25">
      <c r="A45" s="5">
        <v>43987</v>
      </c>
      <c r="B45" s="2" t="s">
        <v>741</v>
      </c>
      <c r="C45" s="4">
        <v>11390</v>
      </c>
      <c r="D45" s="4">
        <v>0</v>
      </c>
      <c r="E45" s="4">
        <f t="shared" si="0"/>
        <v>11390</v>
      </c>
    </row>
    <row r="46" spans="1:5" hidden="1" x14ac:dyDescent="0.25">
      <c r="A46" s="5">
        <v>43994</v>
      </c>
      <c r="B46" s="2" t="s">
        <v>786</v>
      </c>
      <c r="C46" s="4">
        <v>15530</v>
      </c>
      <c r="D46" s="4">
        <v>0</v>
      </c>
      <c r="E46" s="4">
        <f t="shared" si="0"/>
        <v>26920</v>
      </c>
    </row>
    <row r="47" spans="1:5" hidden="1" x14ac:dyDescent="0.25">
      <c r="A47" s="5">
        <v>44000</v>
      </c>
      <c r="B47" s="2" t="s">
        <v>812</v>
      </c>
      <c r="C47" s="4">
        <v>6510</v>
      </c>
      <c r="D47" s="4">
        <v>0</v>
      </c>
      <c r="E47" s="4">
        <f t="shared" si="0"/>
        <v>33430</v>
      </c>
    </row>
    <row r="48" spans="1:5" hidden="1" x14ac:dyDescent="0.25">
      <c r="A48" s="5">
        <v>44005</v>
      </c>
      <c r="B48" s="2" t="s">
        <v>829</v>
      </c>
      <c r="C48" s="4">
        <v>6830</v>
      </c>
      <c r="D48" s="4">
        <v>3500</v>
      </c>
      <c r="E48" s="4">
        <f t="shared" si="0"/>
        <v>36760</v>
      </c>
    </row>
    <row r="49" spans="1:5" hidden="1" x14ac:dyDescent="0.25">
      <c r="A49" s="5">
        <v>44011</v>
      </c>
      <c r="B49" s="2" t="s">
        <v>861</v>
      </c>
      <c r="C49" s="4">
        <v>750</v>
      </c>
      <c r="D49" s="4">
        <v>0</v>
      </c>
      <c r="E49" s="4">
        <f t="shared" si="0"/>
        <v>37510</v>
      </c>
    </row>
    <row r="50" spans="1:5" hidden="1" x14ac:dyDescent="0.25">
      <c r="A50" s="5">
        <v>44043</v>
      </c>
      <c r="B50" s="2" t="s">
        <v>1000</v>
      </c>
      <c r="C50" s="4">
        <v>-13570</v>
      </c>
      <c r="D50" s="4">
        <v>6000</v>
      </c>
      <c r="E50" s="4">
        <f t="shared" si="0"/>
        <v>17940</v>
      </c>
    </row>
    <row r="51" spans="1:5" hidden="1" x14ac:dyDescent="0.25">
      <c r="A51" s="5">
        <v>44043</v>
      </c>
      <c r="B51" s="2" t="s">
        <v>1001</v>
      </c>
      <c r="C51" s="4">
        <v>11040</v>
      </c>
      <c r="D51" s="4">
        <v>0</v>
      </c>
      <c r="E51" s="4">
        <f t="shared" si="0"/>
        <v>28980</v>
      </c>
    </row>
    <row r="52" spans="1:5" hidden="1" x14ac:dyDescent="0.25">
      <c r="A52" s="5">
        <v>44056</v>
      </c>
      <c r="B52" s="2" t="s">
        <v>1032</v>
      </c>
      <c r="C52" s="4">
        <v>920</v>
      </c>
      <c r="D52" s="4">
        <v>3000</v>
      </c>
      <c r="E52" s="4">
        <f t="shared" si="0"/>
        <v>26900</v>
      </c>
    </row>
    <row r="53" spans="1:5" hidden="1" x14ac:dyDescent="0.25">
      <c r="A53" s="5">
        <v>44078</v>
      </c>
      <c r="B53" s="2" t="s">
        <v>1096</v>
      </c>
      <c r="C53" s="4">
        <v>0</v>
      </c>
      <c r="D53" s="4">
        <v>18570</v>
      </c>
      <c r="E53" s="4">
        <f t="shared" si="0"/>
        <v>8330</v>
      </c>
    </row>
    <row r="54" spans="1:5" hidden="1" x14ac:dyDescent="0.25">
      <c r="A54" s="5">
        <v>44078</v>
      </c>
      <c r="B54" s="2" t="s">
        <v>1097</v>
      </c>
      <c r="C54" s="4">
        <v>0</v>
      </c>
      <c r="D54" s="4">
        <v>6630</v>
      </c>
      <c r="E54" s="4">
        <f t="shared" si="0"/>
        <v>1700</v>
      </c>
    </row>
    <row r="55" spans="1:5" hidden="1" x14ac:dyDescent="0.25">
      <c r="A55" s="5">
        <v>44105</v>
      </c>
      <c r="B55" s="2" t="s">
        <v>57</v>
      </c>
      <c r="C55" s="4">
        <v>0</v>
      </c>
      <c r="D55" s="4">
        <v>1840</v>
      </c>
      <c r="E55" s="4">
        <f t="shared" si="0"/>
        <v>-140</v>
      </c>
    </row>
    <row r="56" spans="1:5" hidden="1" x14ac:dyDescent="0.25">
      <c r="A56" s="5">
        <v>44105</v>
      </c>
      <c r="B56" s="2" t="s">
        <v>1192</v>
      </c>
      <c r="C56" s="4">
        <v>20510</v>
      </c>
      <c r="D56" s="4">
        <v>0</v>
      </c>
      <c r="E56" s="4">
        <f t="shared" si="0"/>
        <v>20370</v>
      </c>
    </row>
    <row r="57" spans="1:5" hidden="1" x14ac:dyDescent="0.25">
      <c r="A57" s="5">
        <v>44107</v>
      </c>
      <c r="B57" s="2" t="s">
        <v>1200</v>
      </c>
      <c r="C57" s="4">
        <v>5160</v>
      </c>
      <c r="D57" s="4">
        <v>0</v>
      </c>
      <c r="E57" s="4">
        <f t="shared" si="0"/>
        <v>25530</v>
      </c>
    </row>
    <row r="58" spans="1:5" hidden="1" x14ac:dyDescent="0.25">
      <c r="A58" s="5">
        <v>44109</v>
      </c>
      <c r="B58" s="2" t="s">
        <v>1201</v>
      </c>
      <c r="C58" s="4">
        <v>890</v>
      </c>
      <c r="D58" s="4">
        <v>0</v>
      </c>
      <c r="E58" s="4">
        <f t="shared" si="0"/>
        <v>26420</v>
      </c>
    </row>
    <row r="59" spans="1:5" hidden="1" x14ac:dyDescent="0.25">
      <c r="A59" s="5">
        <v>44113</v>
      </c>
      <c r="B59" s="2" t="s">
        <v>1218</v>
      </c>
      <c r="C59" s="4">
        <v>14360</v>
      </c>
      <c r="D59" s="4">
        <v>3500</v>
      </c>
      <c r="E59" s="4">
        <f t="shared" si="0"/>
        <v>37280</v>
      </c>
    </row>
    <row r="60" spans="1:5" hidden="1" x14ac:dyDescent="0.25">
      <c r="A60" s="5">
        <v>44119</v>
      </c>
      <c r="B60" s="2" t="s">
        <v>1229</v>
      </c>
      <c r="C60" s="4">
        <v>2240</v>
      </c>
      <c r="D60" s="4">
        <v>0</v>
      </c>
      <c r="E60" s="4">
        <f t="shared" si="0"/>
        <v>39520</v>
      </c>
    </row>
    <row r="61" spans="1:5" hidden="1" x14ac:dyDescent="0.25">
      <c r="A61" s="5">
        <v>44120</v>
      </c>
      <c r="B61" s="2" t="s">
        <v>1233</v>
      </c>
      <c r="C61" s="4">
        <v>1270</v>
      </c>
      <c r="D61" s="4">
        <v>0</v>
      </c>
      <c r="E61" s="4">
        <f t="shared" si="0"/>
        <v>40790</v>
      </c>
    </row>
    <row r="62" spans="1:5" hidden="1" x14ac:dyDescent="0.25">
      <c r="A62" s="5">
        <v>44122</v>
      </c>
      <c r="B62" s="2" t="s">
        <v>1238</v>
      </c>
      <c r="C62" s="4">
        <v>12460</v>
      </c>
      <c r="D62" s="4">
        <v>4000</v>
      </c>
      <c r="E62" s="4">
        <f t="shared" si="0"/>
        <v>49250</v>
      </c>
    </row>
    <row r="63" spans="1:5" hidden="1" x14ac:dyDescent="0.25">
      <c r="A63" s="5">
        <v>44147</v>
      </c>
      <c r="B63" s="2" t="s">
        <v>1300</v>
      </c>
      <c r="C63" s="4">
        <v>3150</v>
      </c>
      <c r="D63" s="4">
        <v>0</v>
      </c>
      <c r="E63" s="4">
        <f t="shared" si="0"/>
        <v>52400</v>
      </c>
    </row>
    <row r="64" spans="1:5" hidden="1" x14ac:dyDescent="0.25">
      <c r="A64" s="5">
        <v>44152</v>
      </c>
      <c r="B64" s="2" t="s">
        <v>1307</v>
      </c>
      <c r="C64" s="4">
        <v>1050</v>
      </c>
      <c r="D64" s="4">
        <v>0</v>
      </c>
      <c r="E64" s="4">
        <f t="shared" si="0"/>
        <v>53450</v>
      </c>
    </row>
    <row r="65" spans="1:5" hidden="1" x14ac:dyDescent="0.25">
      <c r="A65" s="5">
        <v>44208</v>
      </c>
      <c r="B65" s="2" t="s">
        <v>1358</v>
      </c>
      <c r="C65" s="4">
        <v>0</v>
      </c>
      <c r="D65" s="4">
        <v>29270</v>
      </c>
      <c r="E65" s="4">
        <f t="shared" si="0"/>
        <v>24180</v>
      </c>
    </row>
    <row r="66" spans="1:5" hidden="1" x14ac:dyDescent="0.25">
      <c r="A66" s="5">
        <v>44208</v>
      </c>
      <c r="B66" s="2" t="s">
        <v>1359</v>
      </c>
      <c r="C66" s="4">
        <v>0</v>
      </c>
      <c r="D66" s="4">
        <v>6000</v>
      </c>
      <c r="E66" s="4">
        <f t="shared" si="0"/>
        <v>18180</v>
      </c>
    </row>
    <row r="67" spans="1:5" hidden="1" x14ac:dyDescent="0.25">
      <c r="A67" s="5">
        <v>44208</v>
      </c>
      <c r="B67" s="2" t="s">
        <v>1360</v>
      </c>
      <c r="C67" s="4">
        <v>4200</v>
      </c>
      <c r="D67" s="4">
        <v>0</v>
      </c>
      <c r="E67" s="4">
        <f t="shared" si="0"/>
        <v>22380</v>
      </c>
    </row>
    <row r="68" spans="1:5" hidden="1" x14ac:dyDescent="0.25">
      <c r="A68" s="5">
        <v>44253</v>
      </c>
      <c r="B68" s="2" t="s">
        <v>1465</v>
      </c>
      <c r="C68" s="4">
        <v>0</v>
      </c>
      <c r="D68" s="4">
        <v>15700</v>
      </c>
      <c r="E68" s="4">
        <f t="shared" si="0"/>
        <v>6680</v>
      </c>
    </row>
    <row r="69" spans="1:5" hidden="1" x14ac:dyDescent="0.25">
      <c r="A69" s="5">
        <v>44253</v>
      </c>
      <c r="B69" s="2" t="s">
        <v>1466</v>
      </c>
      <c r="C69" s="4">
        <v>0</v>
      </c>
      <c r="D69" s="4">
        <v>6680</v>
      </c>
      <c r="E69" s="4">
        <f t="shared" ref="E69:E132" si="1">E68+C69-D69</f>
        <v>0</v>
      </c>
    </row>
    <row r="70" spans="1:5" hidden="1" x14ac:dyDescent="0.25">
      <c r="A70" s="5">
        <v>44253</v>
      </c>
      <c r="B70" s="2" t="s">
        <v>1467</v>
      </c>
      <c r="C70" s="4">
        <v>20870</v>
      </c>
      <c r="D70" s="4">
        <v>0</v>
      </c>
      <c r="E70" s="4">
        <f t="shared" si="1"/>
        <v>20870</v>
      </c>
    </row>
    <row r="71" spans="1:5" hidden="1" x14ac:dyDescent="0.25">
      <c r="A71" s="5">
        <v>44277</v>
      </c>
      <c r="B71" s="2" t="s">
        <v>1565</v>
      </c>
      <c r="C71" s="4">
        <v>3480</v>
      </c>
      <c r="D71" s="4">
        <v>0</v>
      </c>
      <c r="E71" s="4">
        <f t="shared" si="1"/>
        <v>24350</v>
      </c>
    </row>
    <row r="72" spans="1:5" hidden="1" x14ac:dyDescent="0.25">
      <c r="A72" s="5">
        <v>44277</v>
      </c>
      <c r="B72" s="2" t="s">
        <v>57</v>
      </c>
      <c r="C72" s="4">
        <v>0</v>
      </c>
      <c r="D72" s="4">
        <v>1500</v>
      </c>
      <c r="E72" s="4">
        <f t="shared" si="1"/>
        <v>22850</v>
      </c>
    </row>
    <row r="73" spans="1:5" hidden="1" x14ac:dyDescent="0.25">
      <c r="A73" s="5">
        <v>44280</v>
      </c>
      <c r="B73" s="2" t="s">
        <v>1595</v>
      </c>
      <c r="C73" s="4">
        <v>2420</v>
      </c>
      <c r="D73" s="4">
        <v>0</v>
      </c>
      <c r="E73" s="4">
        <f t="shared" si="1"/>
        <v>25270</v>
      </c>
    </row>
    <row r="74" spans="1:5" hidden="1" x14ac:dyDescent="0.25">
      <c r="A74" s="5">
        <v>44298</v>
      </c>
      <c r="B74" s="2" t="s">
        <v>1643</v>
      </c>
      <c r="C74" s="4">
        <v>8540</v>
      </c>
      <c r="D74" s="4">
        <v>0</v>
      </c>
      <c r="E74" s="4">
        <f t="shared" si="1"/>
        <v>33810</v>
      </c>
    </row>
    <row r="75" spans="1:5" hidden="1" x14ac:dyDescent="0.25">
      <c r="A75" s="5">
        <v>44313</v>
      </c>
      <c r="B75" s="151" t="s">
        <v>1720</v>
      </c>
      <c r="C75" s="152">
        <v>6100</v>
      </c>
      <c r="D75" s="4">
        <v>0</v>
      </c>
      <c r="E75" s="4">
        <f t="shared" si="1"/>
        <v>39910</v>
      </c>
    </row>
    <row r="76" spans="1:5" hidden="1" x14ac:dyDescent="0.25">
      <c r="A76" s="5">
        <v>44350</v>
      </c>
      <c r="B76" s="2" t="s">
        <v>1873</v>
      </c>
      <c r="C76" s="4">
        <v>0</v>
      </c>
      <c r="D76" s="4">
        <v>31150</v>
      </c>
      <c r="E76" s="4">
        <f t="shared" si="1"/>
        <v>8760</v>
      </c>
    </row>
    <row r="77" spans="1:5" hidden="1" x14ac:dyDescent="0.25">
      <c r="A77" s="5">
        <v>44350</v>
      </c>
      <c r="B77" s="2" t="s">
        <v>1875</v>
      </c>
      <c r="C77" s="4">
        <v>0</v>
      </c>
      <c r="D77" s="4">
        <v>8760</v>
      </c>
      <c r="E77" s="4">
        <f t="shared" si="1"/>
        <v>0</v>
      </c>
    </row>
    <row r="78" spans="1:5" hidden="1" x14ac:dyDescent="0.25">
      <c r="A78" s="5">
        <v>44350</v>
      </c>
      <c r="B78" s="2" t="s">
        <v>1874</v>
      </c>
      <c r="C78" s="4">
        <v>56410</v>
      </c>
      <c r="D78" s="4">
        <v>0</v>
      </c>
      <c r="E78" s="4">
        <f t="shared" si="1"/>
        <v>56410</v>
      </c>
    </row>
    <row r="79" spans="1:5" hidden="1" x14ac:dyDescent="0.25">
      <c r="A79" s="5">
        <v>44355</v>
      </c>
      <c r="B79" s="2" t="s">
        <v>1907</v>
      </c>
      <c r="C79" s="4">
        <v>19760</v>
      </c>
      <c r="D79" s="4">
        <v>0</v>
      </c>
      <c r="E79" s="4">
        <f t="shared" si="1"/>
        <v>76170</v>
      </c>
    </row>
    <row r="80" spans="1:5" hidden="1" x14ac:dyDescent="0.25">
      <c r="A80" s="5">
        <v>44361</v>
      </c>
      <c r="B80" s="2" t="s">
        <v>1933</v>
      </c>
      <c r="C80" s="4">
        <v>3180</v>
      </c>
      <c r="D80" s="4">
        <v>0</v>
      </c>
      <c r="E80" s="4">
        <f t="shared" si="1"/>
        <v>79350</v>
      </c>
    </row>
    <row r="81" spans="1:7" hidden="1" x14ac:dyDescent="0.25">
      <c r="A81" s="5">
        <v>44363</v>
      </c>
      <c r="B81" s="2" t="s">
        <v>1957</v>
      </c>
      <c r="C81" s="4">
        <v>27240</v>
      </c>
      <c r="D81" s="4">
        <v>0</v>
      </c>
      <c r="E81" s="4">
        <f t="shared" si="1"/>
        <v>106590</v>
      </c>
    </row>
    <row r="82" spans="1:7" hidden="1" x14ac:dyDescent="0.25">
      <c r="A82" s="5">
        <v>44364</v>
      </c>
      <c r="B82" s="2" t="s">
        <v>1960</v>
      </c>
      <c r="C82" s="4">
        <v>3620</v>
      </c>
      <c r="D82" s="4">
        <v>0</v>
      </c>
      <c r="E82" s="4">
        <f t="shared" si="1"/>
        <v>110210</v>
      </c>
    </row>
    <row r="83" spans="1:7" hidden="1" x14ac:dyDescent="0.25">
      <c r="A83" s="5">
        <v>44365</v>
      </c>
      <c r="B83" s="2" t="s">
        <v>1988</v>
      </c>
      <c r="C83" s="4">
        <v>4670</v>
      </c>
      <c r="D83" s="4">
        <v>0</v>
      </c>
      <c r="E83" s="4">
        <f t="shared" si="1"/>
        <v>114880</v>
      </c>
    </row>
    <row r="84" spans="1:7" hidden="1" x14ac:dyDescent="0.25">
      <c r="A84" s="5">
        <v>44365</v>
      </c>
      <c r="B84" s="2" t="s">
        <v>188</v>
      </c>
      <c r="C84" s="4">
        <v>0</v>
      </c>
      <c r="D84" s="4">
        <v>10000</v>
      </c>
      <c r="E84" s="4">
        <f t="shared" si="1"/>
        <v>104880</v>
      </c>
    </row>
    <row r="85" spans="1:7" hidden="1" x14ac:dyDescent="0.25">
      <c r="A85" s="5">
        <v>44371</v>
      </c>
      <c r="B85" s="2" t="s">
        <v>1999</v>
      </c>
      <c r="C85" s="4">
        <v>0</v>
      </c>
      <c r="D85" s="4">
        <v>19660</v>
      </c>
      <c r="E85" s="4">
        <f t="shared" si="1"/>
        <v>85220</v>
      </c>
    </row>
    <row r="86" spans="1:7" hidden="1" x14ac:dyDescent="0.25">
      <c r="A86" s="5">
        <v>44371</v>
      </c>
      <c r="B86" s="2" t="s">
        <v>2000</v>
      </c>
      <c r="C86" s="4">
        <v>0</v>
      </c>
      <c r="D86" s="4">
        <v>5000</v>
      </c>
      <c r="E86" s="4">
        <f t="shared" si="1"/>
        <v>80220</v>
      </c>
    </row>
    <row r="87" spans="1:7" hidden="1" x14ac:dyDescent="0.25">
      <c r="A87" s="5">
        <v>44371</v>
      </c>
      <c r="B87" s="2" t="s">
        <v>2001</v>
      </c>
      <c r="C87" s="4">
        <v>21920</v>
      </c>
      <c r="D87" s="4">
        <v>0</v>
      </c>
      <c r="E87" s="4">
        <f t="shared" si="1"/>
        <v>102140</v>
      </c>
    </row>
    <row r="88" spans="1:7" hidden="1" x14ac:dyDescent="0.25">
      <c r="A88" s="5">
        <v>44377</v>
      </c>
      <c r="B88" s="2" t="s">
        <v>2035</v>
      </c>
      <c r="C88" s="4">
        <v>16690</v>
      </c>
      <c r="D88" s="4">
        <v>0</v>
      </c>
      <c r="E88" s="4">
        <f t="shared" si="1"/>
        <v>118830</v>
      </c>
    </row>
    <row r="89" spans="1:7" hidden="1" x14ac:dyDescent="0.25">
      <c r="A89" s="5">
        <v>44397</v>
      </c>
      <c r="B89" s="2" t="s">
        <v>2128</v>
      </c>
      <c r="C89" s="4">
        <v>5520</v>
      </c>
      <c r="D89" s="4">
        <v>0</v>
      </c>
      <c r="E89" s="4">
        <f t="shared" si="1"/>
        <v>124350</v>
      </c>
      <c r="G89" s="14">
        <f>+D91+D86+D84</f>
        <v>25000</v>
      </c>
    </row>
    <row r="90" spans="1:7" hidden="1" x14ac:dyDescent="0.25">
      <c r="A90" s="5">
        <v>44398</v>
      </c>
      <c r="B90" s="2" t="s">
        <v>2140</v>
      </c>
      <c r="D90" s="4">
        <v>14160</v>
      </c>
      <c r="E90" s="4">
        <f t="shared" si="1"/>
        <v>110190</v>
      </c>
      <c r="G90" s="14">
        <f>+D90+D85+D95</f>
        <v>112604</v>
      </c>
    </row>
    <row r="91" spans="1:7" hidden="1" x14ac:dyDescent="0.25">
      <c r="A91" s="5">
        <v>44398</v>
      </c>
      <c r="B91" s="2" t="s">
        <v>2141</v>
      </c>
      <c r="D91" s="4">
        <v>10000</v>
      </c>
      <c r="E91" s="4">
        <f t="shared" si="1"/>
        <v>100190</v>
      </c>
    </row>
    <row r="92" spans="1:7" hidden="1" x14ac:dyDescent="0.25">
      <c r="A92" s="5">
        <v>44403</v>
      </c>
      <c r="B92" s="2" t="s">
        <v>2177</v>
      </c>
      <c r="C92" s="4">
        <v>12110</v>
      </c>
      <c r="D92" s="4">
        <v>0</v>
      </c>
      <c r="E92" s="4">
        <f t="shared" si="1"/>
        <v>112300</v>
      </c>
      <c r="G92" s="14">
        <f>+SUM(C78:C95)</f>
        <v>174540</v>
      </c>
    </row>
    <row r="93" spans="1:7" hidden="1" x14ac:dyDescent="0.25">
      <c r="A93" s="5">
        <v>44403</v>
      </c>
      <c r="B93" s="2" t="s">
        <v>2178</v>
      </c>
      <c r="C93" s="4">
        <v>1710</v>
      </c>
      <c r="D93" s="4">
        <v>0</v>
      </c>
      <c r="E93" s="4">
        <f t="shared" si="1"/>
        <v>114010</v>
      </c>
      <c r="G93" s="14">
        <f>+G92-G90-G89</f>
        <v>36936</v>
      </c>
    </row>
    <row r="94" spans="1:7" hidden="1" x14ac:dyDescent="0.25">
      <c r="A94" s="5">
        <v>44406</v>
      </c>
      <c r="B94" s="2" t="s">
        <v>2179</v>
      </c>
      <c r="C94" s="4">
        <v>1710</v>
      </c>
      <c r="D94" s="4">
        <v>0</v>
      </c>
      <c r="E94" s="4">
        <f t="shared" si="1"/>
        <v>115720</v>
      </c>
    </row>
    <row r="95" spans="1:7" hidden="1" x14ac:dyDescent="0.25">
      <c r="A95" s="5">
        <v>44438</v>
      </c>
      <c r="B95" s="2" t="s">
        <v>2276</v>
      </c>
      <c r="C95" s="4">
        <v>0</v>
      </c>
      <c r="D95" s="4">
        <v>78784</v>
      </c>
      <c r="E95" s="4">
        <f t="shared" si="1"/>
        <v>36936</v>
      </c>
    </row>
    <row r="96" spans="1:7" hidden="1" x14ac:dyDescent="0.25">
      <c r="A96" s="5">
        <v>44438</v>
      </c>
      <c r="B96" s="2" t="s">
        <v>2277</v>
      </c>
      <c r="C96" s="4">
        <v>0</v>
      </c>
      <c r="D96" s="4">
        <v>24000</v>
      </c>
      <c r="E96" s="4">
        <f t="shared" si="1"/>
        <v>12936</v>
      </c>
    </row>
    <row r="97" spans="1:5" hidden="1" x14ac:dyDescent="0.25">
      <c r="A97" s="5">
        <v>44452</v>
      </c>
      <c r="B97" s="2" t="s">
        <v>2318</v>
      </c>
      <c r="C97" s="4">
        <v>0</v>
      </c>
      <c r="D97" s="4">
        <v>12936</v>
      </c>
      <c r="E97" s="4">
        <f t="shared" si="1"/>
        <v>0</v>
      </c>
    </row>
    <row r="98" spans="1:5" x14ac:dyDescent="0.25">
      <c r="A98" s="5">
        <v>44452</v>
      </c>
      <c r="B98" s="2" t="s">
        <v>2319</v>
      </c>
      <c r="C98" s="4">
        <v>25880</v>
      </c>
      <c r="D98" s="4">
        <v>0</v>
      </c>
      <c r="E98" s="4">
        <f t="shared" si="1"/>
        <v>25880</v>
      </c>
    </row>
    <row r="99" spans="1:5" x14ac:dyDescent="0.25">
      <c r="E99" s="4">
        <f t="shared" si="1"/>
        <v>25880</v>
      </c>
    </row>
    <row r="100" spans="1:5" x14ac:dyDescent="0.25">
      <c r="E100" s="4">
        <f t="shared" si="1"/>
        <v>25880</v>
      </c>
    </row>
    <row r="101" spans="1:5" x14ac:dyDescent="0.25">
      <c r="E101" s="4">
        <f t="shared" si="1"/>
        <v>25880</v>
      </c>
    </row>
    <row r="102" spans="1:5" x14ac:dyDescent="0.25">
      <c r="E102" s="4">
        <f t="shared" si="1"/>
        <v>25880</v>
      </c>
    </row>
    <row r="103" spans="1:5" x14ac:dyDescent="0.25">
      <c r="E103" s="4">
        <f t="shared" si="1"/>
        <v>25880</v>
      </c>
    </row>
    <row r="104" spans="1:5" x14ac:dyDescent="0.25">
      <c r="E104" s="4">
        <f t="shared" si="1"/>
        <v>25880</v>
      </c>
    </row>
    <row r="105" spans="1:5" x14ac:dyDescent="0.25">
      <c r="E105" s="4">
        <f t="shared" si="1"/>
        <v>25880</v>
      </c>
    </row>
    <row r="106" spans="1:5" x14ac:dyDescent="0.25">
      <c r="E106" s="4">
        <f t="shared" si="1"/>
        <v>25880</v>
      </c>
    </row>
    <row r="107" spans="1:5" x14ac:dyDescent="0.25">
      <c r="E107" s="4">
        <f t="shared" si="1"/>
        <v>25880</v>
      </c>
    </row>
    <row r="108" spans="1:5" x14ac:dyDescent="0.25">
      <c r="E108" s="4">
        <f t="shared" si="1"/>
        <v>25880</v>
      </c>
    </row>
    <row r="109" spans="1:5" x14ac:dyDescent="0.25">
      <c r="E109" s="4">
        <f t="shared" si="1"/>
        <v>25880</v>
      </c>
    </row>
    <row r="110" spans="1:5" x14ac:dyDescent="0.25">
      <c r="E110" s="4">
        <f t="shared" si="1"/>
        <v>25880</v>
      </c>
    </row>
    <row r="111" spans="1:5" x14ac:dyDescent="0.25">
      <c r="E111" s="4">
        <f t="shared" si="1"/>
        <v>25880</v>
      </c>
    </row>
    <row r="112" spans="1:5" x14ac:dyDescent="0.25">
      <c r="E112" s="4">
        <f t="shared" si="1"/>
        <v>25880</v>
      </c>
    </row>
    <row r="113" spans="5:5" x14ac:dyDescent="0.25">
      <c r="E113" s="4">
        <f t="shared" si="1"/>
        <v>25880</v>
      </c>
    </row>
    <row r="114" spans="5:5" x14ac:dyDescent="0.25">
      <c r="E114" s="4">
        <f t="shared" si="1"/>
        <v>25880</v>
      </c>
    </row>
    <row r="115" spans="5:5" x14ac:dyDescent="0.25">
      <c r="E115" s="4">
        <f t="shared" si="1"/>
        <v>25880</v>
      </c>
    </row>
    <row r="116" spans="5:5" x14ac:dyDescent="0.25">
      <c r="E116" s="4">
        <f t="shared" si="1"/>
        <v>25880</v>
      </c>
    </row>
    <row r="117" spans="5:5" x14ac:dyDescent="0.25">
      <c r="E117" s="4">
        <f t="shared" si="1"/>
        <v>25880</v>
      </c>
    </row>
    <row r="118" spans="5:5" x14ac:dyDescent="0.25">
      <c r="E118" s="4">
        <f t="shared" si="1"/>
        <v>25880</v>
      </c>
    </row>
    <row r="119" spans="5:5" x14ac:dyDescent="0.25">
      <c r="E119" s="4">
        <f t="shared" si="1"/>
        <v>25880</v>
      </c>
    </row>
    <row r="120" spans="5:5" x14ac:dyDescent="0.25">
      <c r="E120" s="4">
        <f t="shared" si="1"/>
        <v>25880</v>
      </c>
    </row>
    <row r="121" spans="5:5" x14ac:dyDescent="0.25">
      <c r="E121" s="4">
        <f t="shared" si="1"/>
        <v>25880</v>
      </c>
    </row>
    <row r="122" spans="5:5" x14ac:dyDescent="0.25">
      <c r="E122" s="4">
        <f t="shared" si="1"/>
        <v>25880</v>
      </c>
    </row>
    <row r="123" spans="5:5" x14ac:dyDescent="0.25">
      <c r="E123" s="4">
        <f t="shared" si="1"/>
        <v>25880</v>
      </c>
    </row>
    <row r="124" spans="5:5" x14ac:dyDescent="0.25">
      <c r="E124" s="4">
        <f t="shared" si="1"/>
        <v>25880</v>
      </c>
    </row>
    <row r="125" spans="5:5" x14ac:dyDescent="0.25">
      <c r="E125" s="4">
        <f t="shared" si="1"/>
        <v>25880</v>
      </c>
    </row>
    <row r="126" spans="5:5" x14ac:dyDescent="0.25">
      <c r="E126" s="4">
        <f t="shared" si="1"/>
        <v>25880</v>
      </c>
    </row>
    <row r="127" spans="5:5" x14ac:dyDescent="0.25">
      <c r="E127" s="4">
        <f t="shared" si="1"/>
        <v>25880</v>
      </c>
    </row>
    <row r="128" spans="5:5" x14ac:dyDescent="0.25">
      <c r="E128" s="4">
        <f t="shared" si="1"/>
        <v>25880</v>
      </c>
    </row>
    <row r="129" spans="5:5" x14ac:dyDescent="0.25">
      <c r="E129" s="4">
        <f t="shared" si="1"/>
        <v>25880</v>
      </c>
    </row>
    <row r="130" spans="5:5" x14ac:dyDescent="0.25">
      <c r="E130" s="4">
        <f t="shared" si="1"/>
        <v>25880</v>
      </c>
    </row>
    <row r="131" spans="5:5" x14ac:dyDescent="0.25">
      <c r="E131" s="4">
        <f t="shared" si="1"/>
        <v>25880</v>
      </c>
    </row>
    <row r="132" spans="5:5" x14ac:dyDescent="0.25">
      <c r="E132" s="4">
        <f t="shared" si="1"/>
        <v>25880</v>
      </c>
    </row>
    <row r="133" spans="5:5" x14ac:dyDescent="0.25">
      <c r="E133" s="4">
        <f t="shared" ref="E133:E196" si="2">E132+C133-D133</f>
        <v>25880</v>
      </c>
    </row>
    <row r="134" spans="5:5" x14ac:dyDescent="0.25">
      <c r="E134" s="4">
        <f t="shared" si="2"/>
        <v>25880</v>
      </c>
    </row>
    <row r="135" spans="5:5" x14ac:dyDescent="0.25">
      <c r="E135" s="4">
        <f t="shared" si="2"/>
        <v>25880</v>
      </c>
    </row>
    <row r="136" spans="5:5" x14ac:dyDescent="0.25">
      <c r="E136" s="4">
        <f t="shared" si="2"/>
        <v>25880</v>
      </c>
    </row>
    <row r="137" spans="5:5" x14ac:dyDescent="0.25">
      <c r="E137" s="4">
        <f t="shared" si="2"/>
        <v>25880</v>
      </c>
    </row>
    <row r="138" spans="5:5" x14ac:dyDescent="0.25">
      <c r="E138" s="4">
        <f t="shared" si="2"/>
        <v>25880</v>
      </c>
    </row>
    <row r="139" spans="5:5" x14ac:dyDescent="0.25">
      <c r="E139" s="4">
        <f t="shared" si="2"/>
        <v>25880</v>
      </c>
    </row>
    <row r="140" spans="5:5" x14ac:dyDescent="0.25">
      <c r="E140" s="4">
        <f t="shared" si="2"/>
        <v>25880</v>
      </c>
    </row>
    <row r="141" spans="5:5" x14ac:dyDescent="0.25">
      <c r="E141" s="4">
        <f t="shared" si="2"/>
        <v>25880</v>
      </c>
    </row>
    <row r="142" spans="5:5" x14ac:dyDescent="0.25">
      <c r="E142" s="4">
        <f t="shared" si="2"/>
        <v>25880</v>
      </c>
    </row>
    <row r="143" spans="5:5" x14ac:dyDescent="0.25">
      <c r="E143" s="4">
        <f t="shared" si="2"/>
        <v>25880</v>
      </c>
    </row>
    <row r="144" spans="5:5" x14ac:dyDescent="0.25">
      <c r="E144" s="4">
        <f t="shared" si="2"/>
        <v>25880</v>
      </c>
    </row>
    <row r="145" spans="5:5" x14ac:dyDescent="0.25">
      <c r="E145" s="4">
        <f t="shared" si="2"/>
        <v>25880</v>
      </c>
    </row>
    <row r="146" spans="5:5" x14ac:dyDescent="0.25">
      <c r="E146" s="4">
        <f t="shared" si="2"/>
        <v>25880</v>
      </c>
    </row>
    <row r="147" spans="5:5" x14ac:dyDescent="0.25">
      <c r="E147" s="4">
        <f t="shared" si="2"/>
        <v>25880</v>
      </c>
    </row>
    <row r="148" spans="5:5" x14ac:dyDescent="0.25">
      <c r="E148" s="4">
        <f t="shared" si="2"/>
        <v>25880</v>
      </c>
    </row>
    <row r="149" spans="5:5" x14ac:dyDescent="0.25">
      <c r="E149" s="4">
        <f t="shared" si="2"/>
        <v>25880</v>
      </c>
    </row>
    <row r="150" spans="5:5" x14ac:dyDescent="0.25">
      <c r="E150" s="4">
        <f t="shared" si="2"/>
        <v>25880</v>
      </c>
    </row>
    <row r="151" spans="5:5" x14ac:dyDescent="0.25">
      <c r="E151" s="4">
        <f t="shared" si="2"/>
        <v>25880</v>
      </c>
    </row>
    <row r="152" spans="5:5" x14ac:dyDescent="0.25">
      <c r="E152" s="4">
        <f t="shared" si="2"/>
        <v>25880</v>
      </c>
    </row>
    <row r="153" spans="5:5" x14ac:dyDescent="0.25">
      <c r="E153" s="4">
        <f t="shared" si="2"/>
        <v>25880</v>
      </c>
    </row>
    <row r="154" spans="5:5" x14ac:dyDescent="0.25">
      <c r="E154" s="4">
        <f t="shared" si="2"/>
        <v>25880</v>
      </c>
    </row>
    <row r="155" spans="5:5" x14ac:dyDescent="0.25">
      <c r="E155" s="4">
        <f t="shared" si="2"/>
        <v>25880</v>
      </c>
    </row>
    <row r="156" spans="5:5" x14ac:dyDescent="0.25">
      <c r="E156" s="4">
        <f t="shared" si="2"/>
        <v>25880</v>
      </c>
    </row>
    <row r="157" spans="5:5" x14ac:dyDescent="0.25">
      <c r="E157" s="4">
        <f t="shared" si="2"/>
        <v>25880</v>
      </c>
    </row>
    <row r="158" spans="5:5" x14ac:dyDescent="0.25">
      <c r="E158" s="4">
        <f t="shared" si="2"/>
        <v>25880</v>
      </c>
    </row>
    <row r="159" spans="5:5" x14ac:dyDescent="0.25">
      <c r="E159" s="4">
        <f t="shared" si="2"/>
        <v>25880</v>
      </c>
    </row>
    <row r="160" spans="5:5" x14ac:dyDescent="0.25">
      <c r="E160" s="4">
        <f t="shared" si="2"/>
        <v>25880</v>
      </c>
    </row>
    <row r="161" spans="5:5" x14ac:dyDescent="0.25">
      <c r="E161" s="4">
        <f t="shared" si="2"/>
        <v>25880</v>
      </c>
    </row>
    <row r="162" spans="5:5" x14ac:dyDescent="0.25">
      <c r="E162" s="4">
        <f t="shared" si="2"/>
        <v>25880</v>
      </c>
    </row>
    <row r="163" spans="5:5" x14ac:dyDescent="0.25">
      <c r="E163" s="4">
        <f t="shared" si="2"/>
        <v>25880</v>
      </c>
    </row>
    <row r="164" spans="5:5" x14ac:dyDescent="0.25">
      <c r="E164" s="4">
        <f t="shared" si="2"/>
        <v>25880</v>
      </c>
    </row>
    <row r="165" spans="5:5" x14ac:dyDescent="0.25">
      <c r="E165" s="4">
        <f t="shared" si="2"/>
        <v>25880</v>
      </c>
    </row>
    <row r="166" spans="5:5" x14ac:dyDescent="0.25">
      <c r="E166" s="4">
        <f t="shared" si="2"/>
        <v>25880</v>
      </c>
    </row>
    <row r="167" spans="5:5" x14ac:dyDescent="0.25">
      <c r="E167" s="4">
        <f t="shared" si="2"/>
        <v>25880</v>
      </c>
    </row>
    <row r="168" spans="5:5" x14ac:dyDescent="0.25">
      <c r="E168" s="4">
        <f t="shared" si="2"/>
        <v>25880</v>
      </c>
    </row>
    <row r="169" spans="5:5" x14ac:dyDescent="0.25">
      <c r="E169" s="4">
        <f t="shared" si="2"/>
        <v>25880</v>
      </c>
    </row>
    <row r="170" spans="5:5" x14ac:dyDescent="0.25">
      <c r="E170" s="4">
        <f t="shared" si="2"/>
        <v>25880</v>
      </c>
    </row>
    <row r="171" spans="5:5" x14ac:dyDescent="0.25">
      <c r="E171" s="4">
        <f t="shared" si="2"/>
        <v>25880</v>
      </c>
    </row>
    <row r="172" spans="5:5" x14ac:dyDescent="0.25">
      <c r="E172" s="4">
        <f t="shared" si="2"/>
        <v>25880</v>
      </c>
    </row>
    <row r="173" spans="5:5" x14ac:dyDescent="0.25">
      <c r="E173" s="4">
        <f t="shared" si="2"/>
        <v>25880</v>
      </c>
    </row>
    <row r="174" spans="5:5" x14ac:dyDescent="0.25">
      <c r="E174" s="4">
        <f t="shared" si="2"/>
        <v>25880</v>
      </c>
    </row>
    <row r="175" spans="5:5" x14ac:dyDescent="0.25">
      <c r="E175" s="4">
        <f t="shared" si="2"/>
        <v>25880</v>
      </c>
    </row>
    <row r="176" spans="5:5" x14ac:dyDescent="0.25">
      <c r="E176" s="4">
        <f t="shared" si="2"/>
        <v>25880</v>
      </c>
    </row>
    <row r="177" spans="5:5" x14ac:dyDescent="0.25">
      <c r="E177" s="4">
        <f t="shared" si="2"/>
        <v>25880</v>
      </c>
    </row>
    <row r="178" spans="5:5" x14ac:dyDescent="0.25">
      <c r="E178" s="4">
        <f t="shared" si="2"/>
        <v>25880</v>
      </c>
    </row>
    <row r="179" spans="5:5" x14ac:dyDescent="0.25">
      <c r="E179" s="4">
        <f t="shared" si="2"/>
        <v>25880</v>
      </c>
    </row>
    <row r="180" spans="5:5" x14ac:dyDescent="0.25">
      <c r="E180" s="4">
        <f t="shared" si="2"/>
        <v>25880</v>
      </c>
    </row>
    <row r="181" spans="5:5" x14ac:dyDescent="0.25">
      <c r="E181" s="4">
        <f t="shared" si="2"/>
        <v>25880</v>
      </c>
    </row>
    <row r="182" spans="5:5" x14ac:dyDescent="0.25">
      <c r="E182" s="4">
        <f t="shared" si="2"/>
        <v>25880</v>
      </c>
    </row>
    <row r="183" spans="5:5" x14ac:dyDescent="0.25">
      <c r="E183" s="4">
        <f t="shared" si="2"/>
        <v>25880</v>
      </c>
    </row>
    <row r="184" spans="5:5" x14ac:dyDescent="0.25">
      <c r="E184" s="4">
        <f t="shared" si="2"/>
        <v>25880</v>
      </c>
    </row>
    <row r="185" spans="5:5" x14ac:dyDescent="0.25">
      <c r="E185" s="4">
        <f t="shared" si="2"/>
        <v>25880</v>
      </c>
    </row>
    <row r="186" spans="5:5" x14ac:dyDescent="0.25">
      <c r="E186" s="4">
        <f t="shared" si="2"/>
        <v>25880</v>
      </c>
    </row>
    <row r="187" spans="5:5" x14ac:dyDescent="0.25">
      <c r="E187" s="4">
        <f t="shared" si="2"/>
        <v>25880</v>
      </c>
    </row>
    <row r="188" spans="5:5" x14ac:dyDescent="0.25">
      <c r="E188" s="4">
        <f t="shared" si="2"/>
        <v>25880</v>
      </c>
    </row>
    <row r="189" spans="5:5" x14ac:dyDescent="0.25">
      <c r="E189" s="4">
        <f t="shared" si="2"/>
        <v>25880</v>
      </c>
    </row>
    <row r="190" spans="5:5" x14ac:dyDescent="0.25">
      <c r="E190" s="4">
        <f t="shared" si="2"/>
        <v>25880</v>
      </c>
    </row>
    <row r="191" spans="5:5" x14ac:dyDescent="0.25">
      <c r="E191" s="4">
        <f t="shared" si="2"/>
        <v>25880</v>
      </c>
    </row>
    <row r="192" spans="5:5" x14ac:dyDescent="0.25">
      <c r="E192" s="4">
        <f t="shared" si="2"/>
        <v>25880</v>
      </c>
    </row>
    <row r="193" spans="5:5" x14ac:dyDescent="0.25">
      <c r="E193" s="4">
        <f t="shared" si="2"/>
        <v>25880</v>
      </c>
    </row>
    <row r="194" spans="5:5" x14ac:dyDescent="0.25">
      <c r="E194" s="4">
        <f t="shared" si="2"/>
        <v>25880</v>
      </c>
    </row>
    <row r="195" spans="5:5" x14ac:dyDescent="0.25">
      <c r="E195" s="4">
        <f t="shared" si="2"/>
        <v>25880</v>
      </c>
    </row>
    <row r="196" spans="5:5" x14ac:dyDescent="0.25">
      <c r="E196" s="4">
        <f t="shared" si="2"/>
        <v>25880</v>
      </c>
    </row>
    <row r="197" spans="5:5" x14ac:dyDescent="0.25">
      <c r="E197" s="4">
        <f t="shared" ref="E197:E260" si="3">E196+C197-D197</f>
        <v>25880</v>
      </c>
    </row>
    <row r="198" spans="5:5" x14ac:dyDescent="0.25">
      <c r="E198" s="4">
        <f t="shared" si="3"/>
        <v>25880</v>
      </c>
    </row>
    <row r="199" spans="5:5" x14ac:dyDescent="0.25">
      <c r="E199" s="4">
        <f t="shared" si="3"/>
        <v>25880</v>
      </c>
    </row>
    <row r="200" spans="5:5" x14ac:dyDescent="0.25">
      <c r="E200" s="4">
        <f t="shared" si="3"/>
        <v>25880</v>
      </c>
    </row>
    <row r="201" spans="5:5" x14ac:dyDescent="0.25">
      <c r="E201" s="4">
        <f t="shared" si="3"/>
        <v>25880</v>
      </c>
    </row>
    <row r="202" spans="5:5" x14ac:dyDescent="0.25">
      <c r="E202" s="4">
        <f t="shared" si="3"/>
        <v>25880</v>
      </c>
    </row>
    <row r="203" spans="5:5" x14ac:dyDescent="0.25">
      <c r="E203" s="4">
        <f t="shared" si="3"/>
        <v>25880</v>
      </c>
    </row>
    <row r="204" spans="5:5" x14ac:dyDescent="0.25">
      <c r="E204" s="4">
        <f t="shared" si="3"/>
        <v>25880</v>
      </c>
    </row>
    <row r="205" spans="5:5" x14ac:dyDescent="0.25">
      <c r="E205" s="4">
        <f t="shared" si="3"/>
        <v>25880</v>
      </c>
    </row>
    <row r="206" spans="5:5" x14ac:dyDescent="0.25">
      <c r="E206" s="4">
        <f t="shared" si="3"/>
        <v>25880</v>
      </c>
    </row>
    <row r="207" spans="5:5" x14ac:dyDescent="0.25">
      <c r="E207" s="4">
        <f t="shared" si="3"/>
        <v>25880</v>
      </c>
    </row>
    <row r="208" spans="5:5" x14ac:dyDescent="0.25">
      <c r="E208" s="4">
        <f t="shared" si="3"/>
        <v>25880</v>
      </c>
    </row>
    <row r="209" spans="5:5" x14ac:dyDescent="0.25">
      <c r="E209" s="4">
        <f t="shared" si="3"/>
        <v>25880</v>
      </c>
    </row>
    <row r="210" spans="5:5" x14ac:dyDescent="0.25">
      <c r="E210" s="4">
        <f t="shared" si="3"/>
        <v>25880</v>
      </c>
    </row>
    <row r="211" spans="5:5" x14ac:dyDescent="0.25">
      <c r="E211" s="4">
        <f t="shared" si="3"/>
        <v>25880</v>
      </c>
    </row>
    <row r="212" spans="5:5" x14ac:dyDescent="0.25">
      <c r="E212" s="4">
        <f t="shared" si="3"/>
        <v>25880</v>
      </c>
    </row>
    <row r="213" spans="5:5" x14ac:dyDescent="0.25">
      <c r="E213" s="4">
        <f t="shared" si="3"/>
        <v>25880</v>
      </c>
    </row>
    <row r="214" spans="5:5" x14ac:dyDescent="0.25">
      <c r="E214" s="4">
        <f t="shared" si="3"/>
        <v>25880</v>
      </c>
    </row>
    <row r="215" spans="5:5" x14ac:dyDescent="0.25">
      <c r="E215" s="4">
        <f t="shared" si="3"/>
        <v>25880</v>
      </c>
    </row>
    <row r="216" spans="5:5" x14ac:dyDescent="0.25">
      <c r="E216" s="4">
        <f t="shared" si="3"/>
        <v>25880</v>
      </c>
    </row>
    <row r="217" spans="5:5" x14ac:dyDescent="0.25">
      <c r="E217" s="4">
        <f t="shared" si="3"/>
        <v>25880</v>
      </c>
    </row>
    <row r="218" spans="5:5" x14ac:dyDescent="0.25">
      <c r="E218" s="4">
        <f t="shared" si="3"/>
        <v>25880</v>
      </c>
    </row>
    <row r="219" spans="5:5" x14ac:dyDescent="0.25">
      <c r="E219" s="4">
        <f t="shared" si="3"/>
        <v>25880</v>
      </c>
    </row>
    <row r="220" spans="5:5" x14ac:dyDescent="0.25">
      <c r="E220" s="4">
        <f t="shared" si="3"/>
        <v>25880</v>
      </c>
    </row>
    <row r="221" spans="5:5" x14ac:dyDescent="0.25">
      <c r="E221" s="4">
        <f t="shared" si="3"/>
        <v>25880</v>
      </c>
    </row>
    <row r="222" spans="5:5" x14ac:dyDescent="0.25">
      <c r="E222" s="4">
        <f t="shared" si="3"/>
        <v>25880</v>
      </c>
    </row>
    <row r="223" spans="5:5" x14ac:dyDescent="0.25">
      <c r="E223" s="4">
        <f t="shared" si="3"/>
        <v>25880</v>
      </c>
    </row>
    <row r="224" spans="5:5" x14ac:dyDescent="0.25">
      <c r="E224" s="4">
        <f t="shared" si="3"/>
        <v>25880</v>
      </c>
    </row>
    <row r="225" spans="5:5" x14ac:dyDescent="0.25">
      <c r="E225" s="4">
        <f t="shared" si="3"/>
        <v>25880</v>
      </c>
    </row>
    <row r="226" spans="5:5" x14ac:dyDescent="0.25">
      <c r="E226" s="4">
        <f t="shared" si="3"/>
        <v>25880</v>
      </c>
    </row>
    <row r="227" spans="5:5" x14ac:dyDescent="0.25">
      <c r="E227" s="4">
        <f t="shared" si="3"/>
        <v>25880</v>
      </c>
    </row>
    <row r="228" spans="5:5" x14ac:dyDescent="0.25">
      <c r="E228" s="4">
        <f t="shared" si="3"/>
        <v>25880</v>
      </c>
    </row>
    <row r="229" spans="5:5" x14ac:dyDescent="0.25">
      <c r="E229" s="4">
        <f t="shared" si="3"/>
        <v>25880</v>
      </c>
    </row>
    <row r="230" spans="5:5" x14ac:dyDescent="0.25">
      <c r="E230" s="4">
        <f t="shared" si="3"/>
        <v>25880</v>
      </c>
    </row>
    <row r="231" spans="5:5" x14ac:dyDescent="0.25">
      <c r="E231" s="4">
        <f t="shared" si="3"/>
        <v>25880</v>
      </c>
    </row>
    <row r="232" spans="5:5" x14ac:dyDescent="0.25">
      <c r="E232" s="4">
        <f t="shared" si="3"/>
        <v>25880</v>
      </c>
    </row>
    <row r="233" spans="5:5" x14ac:dyDescent="0.25">
      <c r="E233" s="4">
        <f t="shared" si="3"/>
        <v>25880</v>
      </c>
    </row>
    <row r="234" spans="5:5" x14ac:dyDescent="0.25">
      <c r="E234" s="4">
        <f t="shared" si="3"/>
        <v>25880</v>
      </c>
    </row>
    <row r="235" spans="5:5" x14ac:dyDescent="0.25">
      <c r="E235" s="4">
        <f t="shared" si="3"/>
        <v>25880</v>
      </c>
    </row>
    <row r="236" spans="5:5" x14ac:dyDescent="0.25">
      <c r="E236" s="4">
        <f t="shared" si="3"/>
        <v>25880</v>
      </c>
    </row>
    <row r="237" spans="5:5" x14ac:dyDescent="0.25">
      <c r="E237" s="4">
        <f t="shared" si="3"/>
        <v>25880</v>
      </c>
    </row>
    <row r="238" spans="5:5" x14ac:dyDescent="0.25">
      <c r="E238" s="4">
        <f t="shared" si="3"/>
        <v>25880</v>
      </c>
    </row>
    <row r="239" spans="5:5" x14ac:dyDescent="0.25">
      <c r="E239" s="4">
        <f t="shared" si="3"/>
        <v>25880</v>
      </c>
    </row>
    <row r="240" spans="5:5" x14ac:dyDescent="0.25">
      <c r="E240" s="4">
        <f t="shared" si="3"/>
        <v>25880</v>
      </c>
    </row>
    <row r="241" spans="5:5" x14ac:dyDescent="0.25">
      <c r="E241" s="4">
        <f t="shared" si="3"/>
        <v>25880</v>
      </c>
    </row>
    <row r="242" spans="5:5" x14ac:dyDescent="0.25">
      <c r="E242" s="4">
        <f t="shared" si="3"/>
        <v>25880</v>
      </c>
    </row>
    <row r="243" spans="5:5" x14ac:dyDescent="0.25">
      <c r="E243" s="4">
        <f t="shared" si="3"/>
        <v>25880</v>
      </c>
    </row>
    <row r="244" spans="5:5" x14ac:dyDescent="0.25">
      <c r="E244" s="4">
        <f t="shared" si="3"/>
        <v>25880</v>
      </c>
    </row>
    <row r="245" spans="5:5" x14ac:dyDescent="0.25">
      <c r="E245" s="4">
        <f t="shared" si="3"/>
        <v>25880</v>
      </c>
    </row>
    <row r="246" spans="5:5" x14ac:dyDescent="0.25">
      <c r="E246" s="4">
        <f t="shared" si="3"/>
        <v>25880</v>
      </c>
    </row>
    <row r="247" spans="5:5" x14ac:dyDescent="0.25">
      <c r="E247" s="4">
        <f t="shared" si="3"/>
        <v>25880</v>
      </c>
    </row>
    <row r="248" spans="5:5" x14ac:dyDescent="0.25">
      <c r="E248" s="4">
        <f t="shared" si="3"/>
        <v>25880</v>
      </c>
    </row>
    <row r="249" spans="5:5" x14ac:dyDescent="0.25">
      <c r="E249" s="4">
        <f t="shared" si="3"/>
        <v>25880</v>
      </c>
    </row>
    <row r="250" spans="5:5" x14ac:dyDescent="0.25">
      <c r="E250" s="4">
        <f t="shared" si="3"/>
        <v>25880</v>
      </c>
    </row>
    <row r="251" spans="5:5" x14ac:dyDescent="0.25">
      <c r="E251" s="4">
        <f t="shared" si="3"/>
        <v>25880</v>
      </c>
    </row>
    <row r="252" spans="5:5" x14ac:dyDescent="0.25">
      <c r="E252" s="4">
        <f t="shared" si="3"/>
        <v>25880</v>
      </c>
    </row>
    <row r="253" spans="5:5" x14ac:dyDescent="0.25">
      <c r="E253" s="4">
        <f t="shared" si="3"/>
        <v>25880</v>
      </c>
    </row>
    <row r="254" spans="5:5" x14ac:dyDescent="0.25">
      <c r="E254" s="4">
        <f t="shared" si="3"/>
        <v>25880</v>
      </c>
    </row>
    <row r="255" spans="5:5" x14ac:dyDescent="0.25">
      <c r="E255" s="4">
        <f t="shared" si="3"/>
        <v>25880</v>
      </c>
    </row>
    <row r="256" spans="5:5" x14ac:dyDescent="0.25">
      <c r="E256" s="4">
        <f t="shared" si="3"/>
        <v>25880</v>
      </c>
    </row>
    <row r="257" spans="5:5" x14ac:dyDescent="0.25">
      <c r="E257" s="4">
        <f t="shared" si="3"/>
        <v>25880</v>
      </c>
    </row>
    <row r="258" spans="5:5" x14ac:dyDescent="0.25">
      <c r="E258" s="4">
        <f t="shared" si="3"/>
        <v>25880</v>
      </c>
    </row>
    <row r="259" spans="5:5" x14ac:dyDescent="0.25">
      <c r="E259" s="4">
        <f t="shared" si="3"/>
        <v>25880</v>
      </c>
    </row>
    <row r="260" spans="5:5" x14ac:dyDescent="0.25">
      <c r="E260" s="4">
        <f t="shared" si="3"/>
        <v>25880</v>
      </c>
    </row>
    <row r="261" spans="5:5" x14ac:dyDescent="0.25">
      <c r="E261" s="4">
        <f t="shared" ref="E261:E324" si="4">E260+C261-D261</f>
        <v>25880</v>
      </c>
    </row>
    <row r="262" spans="5:5" x14ac:dyDescent="0.25">
      <c r="E262" s="4">
        <f t="shared" si="4"/>
        <v>25880</v>
      </c>
    </row>
    <row r="263" spans="5:5" x14ac:dyDescent="0.25">
      <c r="E263" s="4">
        <f t="shared" si="4"/>
        <v>25880</v>
      </c>
    </row>
    <row r="264" spans="5:5" x14ac:dyDescent="0.25">
      <c r="E264" s="4">
        <f t="shared" si="4"/>
        <v>25880</v>
      </c>
    </row>
    <row r="265" spans="5:5" x14ac:dyDescent="0.25">
      <c r="E265" s="4">
        <f t="shared" si="4"/>
        <v>25880</v>
      </c>
    </row>
    <row r="266" spans="5:5" x14ac:dyDescent="0.25">
      <c r="E266" s="4">
        <f t="shared" si="4"/>
        <v>25880</v>
      </c>
    </row>
    <row r="267" spans="5:5" x14ac:dyDescent="0.25">
      <c r="E267" s="4">
        <f t="shared" si="4"/>
        <v>25880</v>
      </c>
    </row>
    <row r="268" spans="5:5" x14ac:dyDescent="0.25">
      <c r="E268" s="4">
        <f t="shared" si="4"/>
        <v>25880</v>
      </c>
    </row>
    <row r="269" spans="5:5" x14ac:dyDescent="0.25">
      <c r="E269" s="4">
        <f t="shared" si="4"/>
        <v>25880</v>
      </c>
    </row>
    <row r="270" spans="5:5" x14ac:dyDescent="0.25">
      <c r="E270" s="4">
        <f t="shared" si="4"/>
        <v>25880</v>
      </c>
    </row>
    <row r="271" spans="5:5" x14ac:dyDescent="0.25">
      <c r="E271" s="4">
        <f t="shared" si="4"/>
        <v>25880</v>
      </c>
    </row>
    <row r="272" spans="5:5" x14ac:dyDescent="0.25">
      <c r="E272" s="4">
        <f t="shared" si="4"/>
        <v>25880</v>
      </c>
    </row>
    <row r="273" spans="5:5" x14ac:dyDescent="0.25">
      <c r="E273" s="4">
        <f t="shared" si="4"/>
        <v>25880</v>
      </c>
    </row>
    <row r="274" spans="5:5" x14ac:dyDescent="0.25">
      <c r="E274" s="4">
        <f t="shared" si="4"/>
        <v>25880</v>
      </c>
    </row>
    <row r="275" spans="5:5" x14ac:dyDescent="0.25">
      <c r="E275" s="4">
        <f t="shared" si="4"/>
        <v>25880</v>
      </c>
    </row>
    <row r="276" spans="5:5" x14ac:dyDescent="0.25">
      <c r="E276" s="4">
        <f t="shared" si="4"/>
        <v>25880</v>
      </c>
    </row>
    <row r="277" spans="5:5" x14ac:dyDescent="0.25">
      <c r="E277" s="4">
        <f t="shared" si="4"/>
        <v>25880</v>
      </c>
    </row>
    <row r="278" spans="5:5" x14ac:dyDescent="0.25">
      <c r="E278" s="4">
        <f t="shared" si="4"/>
        <v>25880</v>
      </c>
    </row>
    <row r="279" spans="5:5" x14ac:dyDescent="0.25">
      <c r="E279" s="4">
        <f t="shared" si="4"/>
        <v>25880</v>
      </c>
    </row>
    <row r="280" spans="5:5" x14ac:dyDescent="0.25">
      <c r="E280" s="4">
        <f t="shared" si="4"/>
        <v>25880</v>
      </c>
    </row>
    <row r="281" spans="5:5" x14ac:dyDescent="0.25">
      <c r="E281" s="4">
        <f t="shared" si="4"/>
        <v>25880</v>
      </c>
    </row>
    <row r="282" spans="5:5" x14ac:dyDescent="0.25">
      <c r="E282" s="4">
        <f t="shared" si="4"/>
        <v>25880</v>
      </c>
    </row>
    <row r="283" spans="5:5" x14ac:dyDescent="0.25">
      <c r="E283" s="4">
        <f t="shared" si="4"/>
        <v>25880</v>
      </c>
    </row>
    <row r="284" spans="5:5" x14ac:dyDescent="0.25">
      <c r="E284" s="4">
        <f t="shared" si="4"/>
        <v>25880</v>
      </c>
    </row>
    <row r="285" spans="5:5" x14ac:dyDescent="0.25">
      <c r="E285" s="4">
        <f t="shared" si="4"/>
        <v>25880</v>
      </c>
    </row>
    <row r="286" spans="5:5" x14ac:dyDescent="0.25">
      <c r="E286" s="4">
        <f t="shared" si="4"/>
        <v>25880</v>
      </c>
    </row>
    <row r="287" spans="5:5" x14ac:dyDescent="0.25">
      <c r="E287" s="4">
        <f t="shared" si="4"/>
        <v>25880</v>
      </c>
    </row>
    <row r="288" spans="5:5" x14ac:dyDescent="0.25">
      <c r="E288" s="4">
        <f t="shared" si="4"/>
        <v>25880</v>
      </c>
    </row>
    <row r="289" spans="5:5" x14ac:dyDescent="0.25">
      <c r="E289" s="4">
        <f t="shared" si="4"/>
        <v>25880</v>
      </c>
    </row>
    <row r="290" spans="5:5" x14ac:dyDescent="0.25">
      <c r="E290" s="4">
        <f t="shared" si="4"/>
        <v>25880</v>
      </c>
    </row>
    <row r="291" spans="5:5" x14ac:dyDescent="0.25">
      <c r="E291" s="4">
        <f t="shared" si="4"/>
        <v>25880</v>
      </c>
    </row>
    <row r="292" spans="5:5" x14ac:dyDescent="0.25">
      <c r="E292" s="4">
        <f t="shared" si="4"/>
        <v>25880</v>
      </c>
    </row>
    <row r="293" spans="5:5" x14ac:dyDescent="0.25">
      <c r="E293" s="4">
        <f t="shared" si="4"/>
        <v>25880</v>
      </c>
    </row>
    <row r="294" spans="5:5" x14ac:dyDescent="0.25">
      <c r="E294" s="4">
        <f t="shared" si="4"/>
        <v>25880</v>
      </c>
    </row>
    <row r="295" spans="5:5" x14ac:dyDescent="0.25">
      <c r="E295" s="4">
        <f t="shared" si="4"/>
        <v>25880</v>
      </c>
    </row>
    <row r="296" spans="5:5" x14ac:dyDescent="0.25">
      <c r="E296" s="4">
        <f t="shared" si="4"/>
        <v>25880</v>
      </c>
    </row>
    <row r="297" spans="5:5" x14ac:dyDescent="0.25">
      <c r="E297" s="4">
        <f t="shared" si="4"/>
        <v>25880</v>
      </c>
    </row>
    <row r="298" spans="5:5" x14ac:dyDescent="0.25">
      <c r="E298" s="4">
        <f t="shared" si="4"/>
        <v>25880</v>
      </c>
    </row>
    <row r="299" spans="5:5" x14ac:dyDescent="0.25">
      <c r="E299" s="4">
        <f t="shared" si="4"/>
        <v>25880</v>
      </c>
    </row>
    <row r="300" spans="5:5" x14ac:dyDescent="0.25">
      <c r="E300" s="4">
        <f t="shared" si="4"/>
        <v>25880</v>
      </c>
    </row>
    <row r="301" spans="5:5" x14ac:dyDescent="0.25">
      <c r="E301" s="4">
        <f t="shared" si="4"/>
        <v>25880</v>
      </c>
    </row>
    <row r="302" spans="5:5" x14ac:dyDescent="0.25">
      <c r="E302" s="4">
        <f t="shared" si="4"/>
        <v>25880</v>
      </c>
    </row>
    <row r="303" spans="5:5" x14ac:dyDescent="0.25">
      <c r="E303" s="4">
        <f t="shared" si="4"/>
        <v>25880</v>
      </c>
    </row>
    <row r="304" spans="5:5" x14ac:dyDescent="0.25">
      <c r="E304" s="4">
        <f t="shared" si="4"/>
        <v>25880</v>
      </c>
    </row>
    <row r="305" spans="5:5" x14ac:dyDescent="0.25">
      <c r="E305" s="4">
        <f t="shared" si="4"/>
        <v>25880</v>
      </c>
    </row>
    <row r="306" spans="5:5" x14ac:dyDescent="0.25">
      <c r="E306" s="4">
        <f t="shared" si="4"/>
        <v>25880</v>
      </c>
    </row>
    <row r="307" spans="5:5" x14ac:dyDescent="0.25">
      <c r="E307" s="4">
        <f t="shared" si="4"/>
        <v>25880</v>
      </c>
    </row>
    <row r="308" spans="5:5" x14ac:dyDescent="0.25">
      <c r="E308" s="4">
        <f t="shared" si="4"/>
        <v>25880</v>
      </c>
    </row>
    <row r="309" spans="5:5" x14ac:dyDescent="0.25">
      <c r="E309" s="4">
        <f t="shared" si="4"/>
        <v>25880</v>
      </c>
    </row>
    <row r="310" spans="5:5" x14ac:dyDescent="0.25">
      <c r="E310" s="4">
        <f t="shared" si="4"/>
        <v>25880</v>
      </c>
    </row>
    <row r="311" spans="5:5" x14ac:dyDescent="0.25">
      <c r="E311" s="4">
        <f t="shared" si="4"/>
        <v>25880</v>
      </c>
    </row>
    <row r="312" spans="5:5" x14ac:dyDescent="0.25">
      <c r="E312" s="4">
        <f t="shared" si="4"/>
        <v>25880</v>
      </c>
    </row>
    <row r="313" spans="5:5" x14ac:dyDescent="0.25">
      <c r="E313" s="4">
        <f t="shared" si="4"/>
        <v>25880</v>
      </c>
    </row>
    <row r="314" spans="5:5" x14ac:dyDescent="0.25">
      <c r="E314" s="4">
        <f t="shared" si="4"/>
        <v>25880</v>
      </c>
    </row>
    <row r="315" spans="5:5" x14ac:dyDescent="0.25">
      <c r="E315" s="4">
        <f t="shared" si="4"/>
        <v>25880</v>
      </c>
    </row>
    <row r="316" spans="5:5" x14ac:dyDescent="0.25">
      <c r="E316" s="4">
        <f t="shared" si="4"/>
        <v>25880</v>
      </c>
    </row>
    <row r="317" spans="5:5" x14ac:dyDescent="0.25">
      <c r="E317" s="4">
        <f t="shared" si="4"/>
        <v>25880</v>
      </c>
    </row>
    <row r="318" spans="5:5" x14ac:dyDescent="0.25">
      <c r="E318" s="4">
        <f t="shared" si="4"/>
        <v>25880</v>
      </c>
    </row>
    <row r="319" spans="5:5" x14ac:dyDescent="0.25">
      <c r="E319" s="4">
        <f t="shared" si="4"/>
        <v>25880</v>
      </c>
    </row>
    <row r="320" spans="5:5" x14ac:dyDescent="0.25">
      <c r="E320" s="4">
        <f t="shared" si="4"/>
        <v>25880</v>
      </c>
    </row>
    <row r="321" spans="5:5" x14ac:dyDescent="0.25">
      <c r="E321" s="4">
        <f t="shared" si="4"/>
        <v>25880</v>
      </c>
    </row>
    <row r="322" spans="5:5" x14ac:dyDescent="0.25">
      <c r="E322" s="4">
        <f t="shared" si="4"/>
        <v>25880</v>
      </c>
    </row>
    <row r="323" spans="5:5" x14ac:dyDescent="0.25">
      <c r="E323" s="4">
        <f t="shared" si="4"/>
        <v>25880</v>
      </c>
    </row>
    <row r="324" spans="5:5" x14ac:dyDescent="0.25">
      <c r="E324" s="4">
        <f t="shared" si="4"/>
        <v>25880</v>
      </c>
    </row>
    <row r="325" spans="5:5" x14ac:dyDescent="0.25">
      <c r="E325" s="4">
        <f t="shared" ref="E325:E388" si="5">E324+C325-D325</f>
        <v>25880</v>
      </c>
    </row>
    <row r="326" spans="5:5" x14ac:dyDescent="0.25">
      <c r="E326" s="4">
        <f t="shared" si="5"/>
        <v>25880</v>
      </c>
    </row>
    <row r="327" spans="5:5" x14ac:dyDescent="0.25">
      <c r="E327" s="4">
        <f t="shared" si="5"/>
        <v>25880</v>
      </c>
    </row>
    <row r="328" spans="5:5" x14ac:dyDescent="0.25">
      <c r="E328" s="4">
        <f t="shared" si="5"/>
        <v>25880</v>
      </c>
    </row>
    <row r="329" spans="5:5" x14ac:dyDescent="0.25">
      <c r="E329" s="4">
        <f t="shared" si="5"/>
        <v>25880</v>
      </c>
    </row>
    <row r="330" spans="5:5" x14ac:dyDescent="0.25">
      <c r="E330" s="4">
        <f t="shared" si="5"/>
        <v>25880</v>
      </c>
    </row>
    <row r="331" spans="5:5" x14ac:dyDescent="0.25">
      <c r="E331" s="4">
        <f t="shared" si="5"/>
        <v>25880</v>
      </c>
    </row>
    <row r="332" spans="5:5" x14ac:dyDescent="0.25">
      <c r="E332" s="4">
        <f t="shared" si="5"/>
        <v>25880</v>
      </c>
    </row>
    <row r="333" spans="5:5" x14ac:dyDescent="0.25">
      <c r="E333" s="4">
        <f t="shared" si="5"/>
        <v>25880</v>
      </c>
    </row>
    <row r="334" spans="5:5" x14ac:dyDescent="0.25">
      <c r="E334" s="4">
        <f t="shared" si="5"/>
        <v>25880</v>
      </c>
    </row>
    <row r="335" spans="5:5" x14ac:dyDescent="0.25">
      <c r="E335" s="4">
        <f t="shared" si="5"/>
        <v>25880</v>
      </c>
    </row>
    <row r="336" spans="5:5" x14ac:dyDescent="0.25">
      <c r="E336" s="4">
        <f t="shared" si="5"/>
        <v>25880</v>
      </c>
    </row>
    <row r="337" spans="5:5" x14ac:dyDescent="0.25">
      <c r="E337" s="4">
        <f t="shared" si="5"/>
        <v>25880</v>
      </c>
    </row>
    <row r="338" spans="5:5" x14ac:dyDescent="0.25">
      <c r="E338" s="4">
        <f t="shared" si="5"/>
        <v>25880</v>
      </c>
    </row>
    <row r="339" spans="5:5" x14ac:dyDescent="0.25">
      <c r="E339" s="4">
        <f t="shared" si="5"/>
        <v>25880</v>
      </c>
    </row>
    <row r="340" spans="5:5" x14ac:dyDescent="0.25">
      <c r="E340" s="4">
        <f t="shared" si="5"/>
        <v>25880</v>
      </c>
    </row>
    <row r="341" spans="5:5" x14ac:dyDescent="0.25">
      <c r="E341" s="4">
        <f t="shared" si="5"/>
        <v>25880</v>
      </c>
    </row>
    <row r="342" spans="5:5" x14ac:dyDescent="0.25">
      <c r="E342" s="4">
        <f t="shared" si="5"/>
        <v>25880</v>
      </c>
    </row>
    <row r="343" spans="5:5" x14ac:dyDescent="0.25">
      <c r="E343" s="4">
        <f t="shared" si="5"/>
        <v>25880</v>
      </c>
    </row>
    <row r="344" spans="5:5" x14ac:dyDescent="0.25">
      <c r="E344" s="4">
        <f t="shared" si="5"/>
        <v>25880</v>
      </c>
    </row>
    <row r="345" spans="5:5" x14ac:dyDescent="0.25">
      <c r="E345" s="4">
        <f t="shared" si="5"/>
        <v>25880</v>
      </c>
    </row>
    <row r="346" spans="5:5" x14ac:dyDescent="0.25">
      <c r="E346" s="4">
        <f t="shared" si="5"/>
        <v>25880</v>
      </c>
    </row>
    <row r="347" spans="5:5" x14ac:dyDescent="0.25">
      <c r="E347" s="4">
        <f t="shared" si="5"/>
        <v>25880</v>
      </c>
    </row>
    <row r="348" spans="5:5" x14ac:dyDescent="0.25">
      <c r="E348" s="4">
        <f t="shared" si="5"/>
        <v>25880</v>
      </c>
    </row>
    <row r="349" spans="5:5" x14ac:dyDescent="0.25">
      <c r="E349" s="4">
        <f t="shared" si="5"/>
        <v>25880</v>
      </c>
    </row>
    <row r="350" spans="5:5" x14ac:dyDescent="0.25">
      <c r="E350" s="4">
        <f t="shared" si="5"/>
        <v>25880</v>
      </c>
    </row>
    <row r="351" spans="5:5" x14ac:dyDescent="0.25">
      <c r="E351" s="4">
        <f t="shared" si="5"/>
        <v>25880</v>
      </c>
    </row>
    <row r="352" spans="5:5" x14ac:dyDescent="0.25">
      <c r="E352" s="4">
        <f t="shared" si="5"/>
        <v>25880</v>
      </c>
    </row>
    <row r="353" spans="5:5" x14ac:dyDescent="0.25">
      <c r="E353" s="4">
        <f t="shared" si="5"/>
        <v>25880</v>
      </c>
    </row>
    <row r="354" spans="5:5" x14ac:dyDescent="0.25">
      <c r="E354" s="4">
        <f t="shared" si="5"/>
        <v>25880</v>
      </c>
    </row>
    <row r="355" spans="5:5" x14ac:dyDescent="0.25">
      <c r="E355" s="4">
        <f t="shared" si="5"/>
        <v>25880</v>
      </c>
    </row>
    <row r="356" spans="5:5" x14ac:dyDescent="0.25">
      <c r="E356" s="4">
        <f t="shared" si="5"/>
        <v>25880</v>
      </c>
    </row>
    <row r="357" spans="5:5" x14ac:dyDescent="0.25">
      <c r="E357" s="4">
        <f t="shared" si="5"/>
        <v>25880</v>
      </c>
    </row>
    <row r="358" spans="5:5" x14ac:dyDescent="0.25">
      <c r="E358" s="4">
        <f t="shared" si="5"/>
        <v>25880</v>
      </c>
    </row>
    <row r="359" spans="5:5" x14ac:dyDescent="0.25">
      <c r="E359" s="4">
        <f t="shared" si="5"/>
        <v>25880</v>
      </c>
    </row>
    <row r="360" spans="5:5" x14ac:dyDescent="0.25">
      <c r="E360" s="4">
        <f t="shared" si="5"/>
        <v>25880</v>
      </c>
    </row>
    <row r="361" spans="5:5" x14ac:dyDescent="0.25">
      <c r="E361" s="4">
        <f t="shared" si="5"/>
        <v>25880</v>
      </c>
    </row>
    <row r="362" spans="5:5" x14ac:dyDescent="0.25">
      <c r="E362" s="4">
        <f t="shared" si="5"/>
        <v>25880</v>
      </c>
    </row>
    <row r="363" spans="5:5" x14ac:dyDescent="0.25">
      <c r="E363" s="4">
        <f t="shared" si="5"/>
        <v>25880</v>
      </c>
    </row>
    <row r="364" spans="5:5" x14ac:dyDescent="0.25">
      <c r="E364" s="4">
        <f t="shared" si="5"/>
        <v>25880</v>
      </c>
    </row>
    <row r="365" spans="5:5" x14ac:dyDescent="0.25">
      <c r="E365" s="4">
        <f t="shared" si="5"/>
        <v>25880</v>
      </c>
    </row>
    <row r="366" spans="5:5" x14ac:dyDescent="0.25">
      <c r="E366" s="4">
        <f t="shared" si="5"/>
        <v>25880</v>
      </c>
    </row>
    <row r="367" spans="5:5" x14ac:dyDescent="0.25">
      <c r="E367" s="4">
        <f t="shared" si="5"/>
        <v>25880</v>
      </c>
    </row>
    <row r="368" spans="5:5" x14ac:dyDescent="0.25">
      <c r="E368" s="4">
        <f t="shared" si="5"/>
        <v>25880</v>
      </c>
    </row>
    <row r="369" spans="5:5" x14ac:dyDescent="0.25">
      <c r="E369" s="4">
        <f t="shared" si="5"/>
        <v>25880</v>
      </c>
    </row>
    <row r="370" spans="5:5" x14ac:dyDescent="0.25">
      <c r="E370" s="4">
        <f t="shared" si="5"/>
        <v>25880</v>
      </c>
    </row>
    <row r="371" spans="5:5" x14ac:dyDescent="0.25">
      <c r="E371" s="4">
        <f t="shared" si="5"/>
        <v>25880</v>
      </c>
    </row>
    <row r="372" spans="5:5" x14ac:dyDescent="0.25">
      <c r="E372" s="4">
        <f t="shared" si="5"/>
        <v>25880</v>
      </c>
    </row>
    <row r="373" spans="5:5" x14ac:dyDescent="0.25">
      <c r="E373" s="4">
        <f t="shared" si="5"/>
        <v>25880</v>
      </c>
    </row>
    <row r="374" spans="5:5" x14ac:dyDescent="0.25">
      <c r="E374" s="4">
        <f t="shared" si="5"/>
        <v>25880</v>
      </c>
    </row>
    <row r="375" spans="5:5" x14ac:dyDescent="0.25">
      <c r="E375" s="4">
        <f t="shared" si="5"/>
        <v>25880</v>
      </c>
    </row>
    <row r="376" spans="5:5" x14ac:dyDescent="0.25">
      <c r="E376" s="4">
        <f t="shared" si="5"/>
        <v>25880</v>
      </c>
    </row>
    <row r="377" spans="5:5" x14ac:dyDescent="0.25">
      <c r="E377" s="4">
        <f t="shared" si="5"/>
        <v>25880</v>
      </c>
    </row>
    <row r="378" spans="5:5" x14ac:dyDescent="0.25">
      <c r="E378" s="4">
        <f t="shared" si="5"/>
        <v>25880</v>
      </c>
    </row>
    <row r="379" spans="5:5" x14ac:dyDescent="0.25">
      <c r="E379" s="4">
        <f t="shared" si="5"/>
        <v>25880</v>
      </c>
    </row>
    <row r="380" spans="5:5" x14ac:dyDescent="0.25">
      <c r="E380" s="4">
        <f t="shared" si="5"/>
        <v>25880</v>
      </c>
    </row>
    <row r="381" spans="5:5" x14ac:dyDescent="0.25">
      <c r="E381" s="4">
        <f t="shared" si="5"/>
        <v>25880</v>
      </c>
    </row>
    <row r="382" spans="5:5" x14ac:dyDescent="0.25">
      <c r="E382" s="4">
        <f t="shared" si="5"/>
        <v>25880</v>
      </c>
    </row>
    <row r="383" spans="5:5" x14ac:dyDescent="0.25">
      <c r="E383" s="4">
        <f t="shared" si="5"/>
        <v>25880</v>
      </c>
    </row>
    <row r="384" spans="5:5" x14ac:dyDescent="0.25">
      <c r="E384" s="4">
        <f t="shared" si="5"/>
        <v>25880</v>
      </c>
    </row>
    <row r="385" spans="5:5" x14ac:dyDescent="0.25">
      <c r="E385" s="4">
        <f t="shared" si="5"/>
        <v>25880</v>
      </c>
    </row>
    <row r="386" spans="5:5" x14ac:dyDescent="0.25">
      <c r="E386" s="4">
        <f t="shared" si="5"/>
        <v>25880</v>
      </c>
    </row>
    <row r="387" spans="5:5" x14ac:dyDescent="0.25">
      <c r="E387" s="4">
        <f t="shared" si="5"/>
        <v>25880</v>
      </c>
    </row>
    <row r="388" spans="5:5" x14ac:dyDescent="0.25">
      <c r="E388" s="4">
        <f t="shared" si="5"/>
        <v>25880</v>
      </c>
    </row>
    <row r="389" spans="5:5" x14ac:dyDescent="0.25">
      <c r="E389" s="4">
        <f t="shared" ref="E389:E452" si="6">E388+C389-D389</f>
        <v>25880</v>
      </c>
    </row>
    <row r="390" spans="5:5" x14ac:dyDescent="0.25">
      <c r="E390" s="4">
        <f t="shared" si="6"/>
        <v>25880</v>
      </c>
    </row>
    <row r="391" spans="5:5" x14ac:dyDescent="0.25">
      <c r="E391" s="4">
        <f t="shared" si="6"/>
        <v>25880</v>
      </c>
    </row>
    <row r="392" spans="5:5" x14ac:dyDescent="0.25">
      <c r="E392" s="4">
        <f t="shared" si="6"/>
        <v>25880</v>
      </c>
    </row>
    <row r="393" spans="5:5" x14ac:dyDescent="0.25">
      <c r="E393" s="4">
        <f t="shared" si="6"/>
        <v>25880</v>
      </c>
    </row>
    <row r="394" spans="5:5" x14ac:dyDescent="0.25">
      <c r="E394" s="4">
        <f t="shared" si="6"/>
        <v>25880</v>
      </c>
    </row>
    <row r="395" spans="5:5" x14ac:dyDescent="0.25">
      <c r="E395" s="4">
        <f t="shared" si="6"/>
        <v>25880</v>
      </c>
    </row>
    <row r="396" spans="5:5" x14ac:dyDescent="0.25">
      <c r="E396" s="4">
        <f t="shared" si="6"/>
        <v>25880</v>
      </c>
    </row>
    <row r="397" spans="5:5" x14ac:dyDescent="0.25">
      <c r="E397" s="4">
        <f t="shared" si="6"/>
        <v>25880</v>
      </c>
    </row>
    <row r="398" spans="5:5" x14ac:dyDescent="0.25">
      <c r="E398" s="4">
        <f t="shared" si="6"/>
        <v>25880</v>
      </c>
    </row>
    <row r="399" spans="5:5" x14ac:dyDescent="0.25">
      <c r="E399" s="4">
        <f t="shared" si="6"/>
        <v>25880</v>
      </c>
    </row>
    <row r="400" spans="5:5" x14ac:dyDescent="0.25">
      <c r="E400" s="4">
        <f t="shared" si="6"/>
        <v>25880</v>
      </c>
    </row>
    <row r="401" spans="5:5" x14ac:dyDescent="0.25">
      <c r="E401" s="4">
        <f t="shared" si="6"/>
        <v>25880</v>
      </c>
    </row>
    <row r="402" spans="5:5" x14ac:dyDescent="0.25">
      <c r="E402" s="4">
        <f t="shared" si="6"/>
        <v>25880</v>
      </c>
    </row>
    <row r="403" spans="5:5" x14ac:dyDescent="0.25">
      <c r="E403" s="4">
        <f t="shared" si="6"/>
        <v>25880</v>
      </c>
    </row>
    <row r="404" spans="5:5" x14ac:dyDescent="0.25">
      <c r="E404" s="4">
        <f t="shared" si="6"/>
        <v>25880</v>
      </c>
    </row>
    <row r="405" spans="5:5" x14ac:dyDescent="0.25">
      <c r="E405" s="4">
        <f t="shared" si="6"/>
        <v>25880</v>
      </c>
    </row>
    <row r="406" spans="5:5" x14ac:dyDescent="0.25">
      <c r="E406" s="4">
        <f t="shared" si="6"/>
        <v>25880</v>
      </c>
    </row>
    <row r="407" spans="5:5" x14ac:dyDescent="0.25">
      <c r="E407" s="4">
        <f t="shared" si="6"/>
        <v>25880</v>
      </c>
    </row>
    <row r="408" spans="5:5" x14ac:dyDescent="0.25">
      <c r="E408" s="4">
        <f t="shared" si="6"/>
        <v>25880</v>
      </c>
    </row>
    <row r="409" spans="5:5" x14ac:dyDescent="0.25">
      <c r="E409" s="4">
        <f t="shared" si="6"/>
        <v>25880</v>
      </c>
    </row>
    <row r="410" spans="5:5" x14ac:dyDescent="0.25">
      <c r="E410" s="4">
        <f t="shared" si="6"/>
        <v>25880</v>
      </c>
    </row>
    <row r="411" spans="5:5" x14ac:dyDescent="0.25">
      <c r="E411" s="4">
        <f t="shared" si="6"/>
        <v>25880</v>
      </c>
    </row>
    <row r="412" spans="5:5" x14ac:dyDescent="0.25">
      <c r="E412" s="4">
        <f t="shared" si="6"/>
        <v>25880</v>
      </c>
    </row>
    <row r="413" spans="5:5" x14ac:dyDescent="0.25">
      <c r="E413" s="4">
        <f t="shared" si="6"/>
        <v>25880</v>
      </c>
    </row>
    <row r="414" spans="5:5" x14ac:dyDescent="0.25">
      <c r="E414" s="4">
        <f t="shared" si="6"/>
        <v>25880</v>
      </c>
    </row>
    <row r="415" spans="5:5" x14ac:dyDescent="0.25">
      <c r="E415" s="4">
        <f t="shared" si="6"/>
        <v>25880</v>
      </c>
    </row>
    <row r="416" spans="5:5" x14ac:dyDescent="0.25">
      <c r="E416" s="4">
        <f t="shared" si="6"/>
        <v>25880</v>
      </c>
    </row>
    <row r="417" spans="5:5" x14ac:dyDescent="0.25">
      <c r="E417" s="4">
        <f t="shared" si="6"/>
        <v>25880</v>
      </c>
    </row>
    <row r="418" spans="5:5" x14ac:dyDescent="0.25">
      <c r="E418" s="4">
        <f t="shared" si="6"/>
        <v>25880</v>
      </c>
    </row>
    <row r="419" spans="5:5" x14ac:dyDescent="0.25">
      <c r="E419" s="4">
        <f t="shared" si="6"/>
        <v>25880</v>
      </c>
    </row>
    <row r="420" spans="5:5" x14ac:dyDescent="0.25">
      <c r="E420" s="4">
        <f t="shared" si="6"/>
        <v>25880</v>
      </c>
    </row>
    <row r="421" spans="5:5" x14ac:dyDescent="0.25">
      <c r="E421" s="4">
        <f t="shared" si="6"/>
        <v>25880</v>
      </c>
    </row>
    <row r="422" spans="5:5" x14ac:dyDescent="0.25">
      <c r="E422" s="4">
        <f t="shared" si="6"/>
        <v>25880</v>
      </c>
    </row>
    <row r="423" spans="5:5" x14ac:dyDescent="0.25">
      <c r="E423" s="4">
        <f t="shared" si="6"/>
        <v>25880</v>
      </c>
    </row>
    <row r="424" spans="5:5" x14ac:dyDescent="0.25">
      <c r="E424" s="4">
        <f t="shared" si="6"/>
        <v>25880</v>
      </c>
    </row>
    <row r="425" spans="5:5" x14ac:dyDescent="0.25">
      <c r="E425" s="4">
        <f t="shared" si="6"/>
        <v>25880</v>
      </c>
    </row>
    <row r="426" spans="5:5" x14ac:dyDescent="0.25">
      <c r="E426" s="4">
        <f t="shared" si="6"/>
        <v>25880</v>
      </c>
    </row>
    <row r="427" spans="5:5" x14ac:dyDescent="0.25">
      <c r="E427" s="4">
        <f t="shared" si="6"/>
        <v>25880</v>
      </c>
    </row>
    <row r="428" spans="5:5" x14ac:dyDescent="0.25">
      <c r="E428" s="4">
        <f t="shared" si="6"/>
        <v>25880</v>
      </c>
    </row>
    <row r="429" spans="5:5" x14ac:dyDescent="0.25">
      <c r="E429" s="4">
        <f t="shared" si="6"/>
        <v>25880</v>
      </c>
    </row>
    <row r="430" spans="5:5" x14ac:dyDescent="0.25">
      <c r="E430" s="4">
        <f t="shared" si="6"/>
        <v>25880</v>
      </c>
    </row>
    <row r="431" spans="5:5" x14ac:dyDescent="0.25">
      <c r="E431" s="4">
        <f t="shared" si="6"/>
        <v>25880</v>
      </c>
    </row>
    <row r="432" spans="5:5" x14ac:dyDescent="0.25">
      <c r="E432" s="4">
        <f t="shared" si="6"/>
        <v>25880</v>
      </c>
    </row>
    <row r="433" spans="5:5" x14ac:dyDescent="0.25">
      <c r="E433" s="4">
        <f t="shared" si="6"/>
        <v>25880</v>
      </c>
    </row>
    <row r="434" spans="5:5" x14ac:dyDescent="0.25">
      <c r="E434" s="4">
        <f t="shared" si="6"/>
        <v>25880</v>
      </c>
    </row>
    <row r="435" spans="5:5" x14ac:dyDescent="0.25">
      <c r="E435" s="4">
        <f t="shared" si="6"/>
        <v>25880</v>
      </c>
    </row>
    <row r="436" spans="5:5" x14ac:dyDescent="0.25">
      <c r="E436" s="4">
        <f t="shared" si="6"/>
        <v>25880</v>
      </c>
    </row>
    <row r="437" spans="5:5" x14ac:dyDescent="0.25">
      <c r="E437" s="4">
        <f t="shared" si="6"/>
        <v>25880</v>
      </c>
    </row>
    <row r="438" spans="5:5" x14ac:dyDescent="0.25">
      <c r="E438" s="4">
        <f t="shared" si="6"/>
        <v>25880</v>
      </c>
    </row>
    <row r="439" spans="5:5" x14ac:dyDescent="0.25">
      <c r="E439" s="4">
        <f t="shared" si="6"/>
        <v>25880</v>
      </c>
    </row>
    <row r="440" spans="5:5" x14ac:dyDescent="0.25">
      <c r="E440" s="4">
        <f t="shared" si="6"/>
        <v>25880</v>
      </c>
    </row>
    <row r="441" spans="5:5" x14ac:dyDescent="0.25">
      <c r="E441" s="4">
        <f t="shared" si="6"/>
        <v>25880</v>
      </c>
    </row>
    <row r="442" spans="5:5" x14ac:dyDescent="0.25">
      <c r="E442" s="4">
        <f t="shared" si="6"/>
        <v>25880</v>
      </c>
    </row>
    <row r="443" spans="5:5" x14ac:dyDescent="0.25">
      <c r="E443" s="4">
        <f t="shared" si="6"/>
        <v>25880</v>
      </c>
    </row>
    <row r="444" spans="5:5" x14ac:dyDescent="0.25">
      <c r="E444" s="4">
        <f t="shared" si="6"/>
        <v>25880</v>
      </c>
    </row>
    <row r="445" spans="5:5" x14ac:dyDescent="0.25">
      <c r="E445" s="4">
        <f t="shared" si="6"/>
        <v>25880</v>
      </c>
    </row>
    <row r="446" spans="5:5" x14ac:dyDescent="0.25">
      <c r="E446" s="4">
        <f t="shared" si="6"/>
        <v>25880</v>
      </c>
    </row>
    <row r="447" spans="5:5" x14ac:dyDescent="0.25">
      <c r="E447" s="4">
        <f t="shared" si="6"/>
        <v>25880</v>
      </c>
    </row>
    <row r="448" spans="5:5" x14ac:dyDescent="0.25">
      <c r="E448" s="4">
        <f t="shared" si="6"/>
        <v>25880</v>
      </c>
    </row>
    <row r="449" spans="5:5" x14ac:dyDescent="0.25">
      <c r="E449" s="4">
        <f t="shared" si="6"/>
        <v>25880</v>
      </c>
    </row>
    <row r="450" spans="5:5" x14ac:dyDescent="0.25">
      <c r="E450" s="4">
        <f t="shared" si="6"/>
        <v>25880</v>
      </c>
    </row>
    <row r="451" spans="5:5" x14ac:dyDescent="0.25">
      <c r="E451" s="4">
        <f t="shared" si="6"/>
        <v>25880</v>
      </c>
    </row>
    <row r="452" spans="5:5" x14ac:dyDescent="0.25">
      <c r="E452" s="4">
        <f t="shared" si="6"/>
        <v>25880</v>
      </c>
    </row>
    <row r="453" spans="5:5" x14ac:dyDescent="0.25">
      <c r="E453" s="4">
        <f t="shared" ref="E453:E500" si="7">E452+C453-D453</f>
        <v>25880</v>
      </c>
    </row>
    <row r="454" spans="5:5" x14ac:dyDescent="0.25">
      <c r="E454" s="4">
        <f t="shared" si="7"/>
        <v>25880</v>
      </c>
    </row>
    <row r="455" spans="5:5" x14ac:dyDescent="0.25">
      <c r="E455" s="4">
        <f t="shared" si="7"/>
        <v>25880</v>
      </c>
    </row>
    <row r="456" spans="5:5" x14ac:dyDescent="0.25">
      <c r="E456" s="4">
        <f t="shared" si="7"/>
        <v>25880</v>
      </c>
    </row>
    <row r="457" spans="5:5" x14ac:dyDescent="0.25">
      <c r="E457" s="4">
        <f t="shared" si="7"/>
        <v>25880</v>
      </c>
    </row>
    <row r="458" spans="5:5" x14ac:dyDescent="0.25">
      <c r="E458" s="4">
        <f t="shared" si="7"/>
        <v>25880</v>
      </c>
    </row>
    <row r="459" spans="5:5" x14ac:dyDescent="0.25">
      <c r="E459" s="4">
        <f t="shared" si="7"/>
        <v>25880</v>
      </c>
    </row>
    <row r="460" spans="5:5" x14ac:dyDescent="0.25">
      <c r="E460" s="4">
        <f t="shared" si="7"/>
        <v>25880</v>
      </c>
    </row>
    <row r="461" spans="5:5" x14ac:dyDescent="0.25">
      <c r="E461" s="4">
        <f t="shared" si="7"/>
        <v>25880</v>
      </c>
    </row>
    <row r="462" spans="5:5" x14ac:dyDescent="0.25">
      <c r="E462" s="4">
        <f t="shared" si="7"/>
        <v>25880</v>
      </c>
    </row>
    <row r="463" spans="5:5" x14ac:dyDescent="0.25">
      <c r="E463" s="4">
        <f t="shared" si="7"/>
        <v>25880</v>
      </c>
    </row>
    <row r="464" spans="5:5" x14ac:dyDescent="0.25">
      <c r="E464" s="4">
        <f t="shared" si="7"/>
        <v>25880</v>
      </c>
    </row>
    <row r="465" spans="5:5" x14ac:dyDescent="0.25">
      <c r="E465" s="4">
        <f t="shared" si="7"/>
        <v>25880</v>
      </c>
    </row>
    <row r="466" spans="5:5" x14ac:dyDescent="0.25">
      <c r="E466" s="4">
        <f t="shared" si="7"/>
        <v>25880</v>
      </c>
    </row>
    <row r="467" spans="5:5" x14ac:dyDescent="0.25">
      <c r="E467" s="4">
        <f t="shared" si="7"/>
        <v>25880</v>
      </c>
    </row>
    <row r="468" spans="5:5" x14ac:dyDescent="0.25">
      <c r="E468" s="4">
        <f t="shared" si="7"/>
        <v>25880</v>
      </c>
    </row>
    <row r="469" spans="5:5" x14ac:dyDescent="0.25">
      <c r="E469" s="4">
        <f t="shared" si="7"/>
        <v>25880</v>
      </c>
    </row>
    <row r="470" spans="5:5" x14ac:dyDescent="0.25">
      <c r="E470" s="4">
        <f t="shared" si="7"/>
        <v>25880</v>
      </c>
    </row>
    <row r="471" spans="5:5" x14ac:dyDescent="0.25">
      <c r="E471" s="4">
        <f t="shared" si="7"/>
        <v>25880</v>
      </c>
    </row>
    <row r="472" spans="5:5" x14ac:dyDescent="0.25">
      <c r="E472" s="4">
        <f t="shared" si="7"/>
        <v>25880</v>
      </c>
    </row>
    <row r="473" spans="5:5" x14ac:dyDescent="0.25">
      <c r="E473" s="4">
        <f t="shared" si="7"/>
        <v>25880</v>
      </c>
    </row>
    <row r="474" spans="5:5" x14ac:dyDescent="0.25">
      <c r="E474" s="4">
        <f t="shared" si="7"/>
        <v>25880</v>
      </c>
    </row>
    <row r="475" spans="5:5" x14ac:dyDescent="0.25">
      <c r="E475" s="4">
        <f t="shared" si="7"/>
        <v>25880</v>
      </c>
    </row>
    <row r="476" spans="5:5" x14ac:dyDescent="0.25">
      <c r="E476" s="4">
        <f t="shared" si="7"/>
        <v>25880</v>
      </c>
    </row>
    <row r="477" spans="5:5" x14ac:dyDescent="0.25">
      <c r="E477" s="4">
        <f t="shared" si="7"/>
        <v>25880</v>
      </c>
    </row>
    <row r="478" spans="5:5" x14ac:dyDescent="0.25">
      <c r="E478" s="4">
        <f t="shared" si="7"/>
        <v>25880</v>
      </c>
    </row>
    <row r="479" spans="5:5" x14ac:dyDescent="0.25">
      <c r="E479" s="4">
        <f t="shared" si="7"/>
        <v>25880</v>
      </c>
    </row>
    <row r="480" spans="5:5" x14ac:dyDescent="0.25">
      <c r="E480" s="4">
        <f t="shared" si="7"/>
        <v>25880</v>
      </c>
    </row>
    <row r="481" spans="5:5" x14ac:dyDescent="0.25">
      <c r="E481" s="4">
        <f t="shared" si="7"/>
        <v>25880</v>
      </c>
    </row>
    <row r="482" spans="5:5" x14ac:dyDescent="0.25">
      <c r="E482" s="4">
        <f t="shared" si="7"/>
        <v>25880</v>
      </c>
    </row>
    <row r="483" spans="5:5" x14ac:dyDescent="0.25">
      <c r="E483" s="4">
        <f t="shared" si="7"/>
        <v>25880</v>
      </c>
    </row>
    <row r="484" spans="5:5" x14ac:dyDescent="0.25">
      <c r="E484" s="4">
        <f t="shared" si="7"/>
        <v>25880</v>
      </c>
    </row>
    <row r="485" spans="5:5" x14ac:dyDescent="0.25">
      <c r="E485" s="4">
        <f t="shared" si="7"/>
        <v>25880</v>
      </c>
    </row>
    <row r="486" spans="5:5" x14ac:dyDescent="0.25">
      <c r="E486" s="4">
        <f t="shared" si="7"/>
        <v>25880</v>
      </c>
    </row>
    <row r="487" spans="5:5" x14ac:dyDescent="0.25">
      <c r="E487" s="4">
        <f t="shared" si="7"/>
        <v>25880</v>
      </c>
    </row>
    <row r="488" spans="5:5" x14ac:dyDescent="0.25">
      <c r="E488" s="4">
        <f t="shared" si="7"/>
        <v>25880</v>
      </c>
    </row>
    <row r="489" spans="5:5" x14ac:dyDescent="0.25">
      <c r="E489" s="4">
        <f t="shared" si="7"/>
        <v>25880</v>
      </c>
    </row>
    <row r="490" spans="5:5" x14ac:dyDescent="0.25">
      <c r="E490" s="4">
        <f t="shared" si="7"/>
        <v>25880</v>
      </c>
    </row>
    <row r="491" spans="5:5" x14ac:dyDescent="0.25">
      <c r="E491" s="4">
        <f t="shared" si="7"/>
        <v>25880</v>
      </c>
    </row>
    <row r="492" spans="5:5" x14ac:dyDescent="0.25">
      <c r="E492" s="4">
        <f t="shared" si="7"/>
        <v>25880</v>
      </c>
    </row>
    <row r="493" spans="5:5" x14ac:dyDescent="0.25">
      <c r="E493" s="4">
        <f t="shared" si="7"/>
        <v>25880</v>
      </c>
    </row>
    <row r="494" spans="5:5" x14ac:dyDescent="0.25">
      <c r="E494" s="4">
        <f t="shared" si="7"/>
        <v>25880</v>
      </c>
    </row>
    <row r="495" spans="5:5" x14ac:dyDescent="0.25">
      <c r="E495" s="4">
        <f t="shared" si="7"/>
        <v>25880</v>
      </c>
    </row>
    <row r="496" spans="5:5" x14ac:dyDescent="0.25">
      <c r="E496" s="4">
        <f t="shared" si="7"/>
        <v>25880</v>
      </c>
    </row>
    <row r="497" spans="5:5" x14ac:dyDescent="0.25">
      <c r="E497" s="4">
        <f t="shared" si="7"/>
        <v>25880</v>
      </c>
    </row>
    <row r="498" spans="5:5" x14ac:dyDescent="0.25">
      <c r="E498" s="4">
        <f t="shared" si="7"/>
        <v>25880</v>
      </c>
    </row>
    <row r="499" spans="5:5" x14ac:dyDescent="0.25">
      <c r="E499" s="4">
        <f t="shared" si="7"/>
        <v>25880</v>
      </c>
    </row>
    <row r="500" spans="5:5" x14ac:dyDescent="0.25">
      <c r="E500" s="4">
        <f t="shared" si="7"/>
        <v>25880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&amp;CS.E.U.O.&amp;RTejidos Lucania</oddHeader>
    <oddFooter>&amp;CS.E.U.O.&amp;RTejidos Lucania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"/>
  <sheetViews>
    <sheetView view="pageBreakPreview" zoomScale="115" zoomScaleNormal="100" zoomScaleSheetLayoutView="115" workbookViewId="0">
      <selection activeCell="B6" sqref="B6"/>
    </sheetView>
  </sheetViews>
  <sheetFormatPr baseColWidth="10" defaultRowHeight="15" x14ac:dyDescent="0.25"/>
  <cols>
    <col min="1" max="1" width="10.7109375" style="5" bestFit="1" customWidth="1"/>
    <col min="2" max="2" width="34.42578125" style="2" customWidth="1"/>
    <col min="3" max="4" width="12.85546875" style="4" bestFit="1" customWidth="1"/>
    <col min="5" max="5" width="14" style="4" bestFit="1" customWidth="1"/>
    <col min="6" max="6" width="5.28515625" customWidth="1"/>
    <col min="7" max="7" width="5.140625" customWidth="1"/>
    <col min="8" max="8" width="5" customWidth="1"/>
    <col min="9" max="9" width="17.42578125" bestFit="1" customWidth="1"/>
    <col min="10" max="10" width="18" bestFit="1" customWidth="1"/>
    <col min="11" max="11" width="5.140625" customWidth="1"/>
    <col min="13" max="13" width="12.28515625" bestFit="1" customWidth="1"/>
    <col min="14" max="14" width="10.7109375" style="101" bestFit="1" customWidth="1"/>
    <col min="15" max="15" width="34.42578125" style="102" customWidth="1"/>
    <col min="16" max="18" width="12" style="79" bestFit="1" customWidth="1"/>
  </cols>
  <sheetData>
    <row r="1" spans="1:18" ht="18.75" x14ac:dyDescent="0.3">
      <c r="A1" s="273" t="s">
        <v>2091</v>
      </c>
      <c r="B1" s="273"/>
      <c r="C1" s="273"/>
      <c r="D1" s="273"/>
      <c r="E1" s="273"/>
      <c r="I1" s="10" t="s">
        <v>4</v>
      </c>
      <c r="J1" s="12">
        <f>E500</f>
        <v>-1100</v>
      </c>
      <c r="L1" t="s">
        <v>106</v>
      </c>
      <c r="M1">
        <v>2234975240</v>
      </c>
      <c r="N1" s="103"/>
      <c r="O1" s="103"/>
      <c r="P1" s="103"/>
      <c r="Q1" s="103"/>
      <c r="R1" s="103"/>
    </row>
    <row r="2" spans="1:18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44390</v>
      </c>
    </row>
    <row r="3" spans="1:18" x14ac:dyDescent="0.25">
      <c r="A3" s="5">
        <v>44383</v>
      </c>
      <c r="B3" s="2" t="s">
        <v>2055</v>
      </c>
      <c r="C3" s="4">
        <v>56600</v>
      </c>
      <c r="D3" s="4">
        <v>0</v>
      </c>
      <c r="E3" s="3">
        <f>C3-D3</f>
        <v>56600</v>
      </c>
    </row>
    <row r="4" spans="1:18" x14ac:dyDescent="0.25">
      <c r="A4" s="5">
        <v>44390</v>
      </c>
      <c r="B4" s="2" t="s">
        <v>2092</v>
      </c>
      <c r="C4" s="4">
        <v>0</v>
      </c>
      <c r="D4" s="4">
        <v>23400</v>
      </c>
      <c r="E4" s="4">
        <f>E3+C4-D4</f>
        <v>33200</v>
      </c>
    </row>
    <row r="5" spans="1:18" x14ac:dyDescent="0.25">
      <c r="A5" s="5">
        <v>44390</v>
      </c>
      <c r="B5" s="2" t="s">
        <v>2093</v>
      </c>
      <c r="C5" s="4">
        <v>0</v>
      </c>
      <c r="D5" s="4">
        <v>34300</v>
      </c>
      <c r="E5" s="4">
        <f t="shared" ref="E5:E68" si="0">E4+C5-D5</f>
        <v>-1100</v>
      </c>
    </row>
    <row r="6" spans="1:18" x14ac:dyDescent="0.25">
      <c r="E6" s="4">
        <f t="shared" si="0"/>
        <v>-1100</v>
      </c>
    </row>
    <row r="7" spans="1:18" x14ac:dyDescent="0.25">
      <c r="E7" s="4">
        <f t="shared" si="0"/>
        <v>-1100</v>
      </c>
    </row>
    <row r="8" spans="1:18" x14ac:dyDescent="0.25">
      <c r="E8" s="4">
        <f t="shared" si="0"/>
        <v>-1100</v>
      </c>
    </row>
    <row r="9" spans="1:18" x14ac:dyDescent="0.25">
      <c r="E9" s="4">
        <f t="shared" si="0"/>
        <v>-1100</v>
      </c>
    </row>
    <row r="10" spans="1:18" x14ac:dyDescent="0.25">
      <c r="E10" s="4">
        <f t="shared" si="0"/>
        <v>-1100</v>
      </c>
    </row>
    <row r="11" spans="1:18" x14ac:dyDescent="0.25">
      <c r="E11" s="4">
        <f t="shared" si="0"/>
        <v>-1100</v>
      </c>
    </row>
    <row r="12" spans="1:18" x14ac:dyDescent="0.25">
      <c r="E12" s="4">
        <f t="shared" si="0"/>
        <v>-1100</v>
      </c>
    </row>
    <row r="13" spans="1:18" x14ac:dyDescent="0.25">
      <c r="E13" s="4">
        <f t="shared" si="0"/>
        <v>-1100</v>
      </c>
    </row>
    <row r="14" spans="1:18" x14ac:dyDescent="0.25">
      <c r="E14" s="4">
        <f t="shared" si="0"/>
        <v>-1100</v>
      </c>
    </row>
    <row r="15" spans="1:18" x14ac:dyDescent="0.25">
      <c r="E15" s="4">
        <f t="shared" si="0"/>
        <v>-1100</v>
      </c>
    </row>
    <row r="16" spans="1:18" x14ac:dyDescent="0.25">
      <c r="E16" s="4">
        <f t="shared" si="0"/>
        <v>-1100</v>
      </c>
    </row>
    <row r="17" spans="5:10" x14ac:dyDescent="0.25">
      <c r="E17" s="4">
        <f t="shared" si="0"/>
        <v>-1100</v>
      </c>
    </row>
    <row r="18" spans="5:10" x14ac:dyDescent="0.25">
      <c r="E18" s="4">
        <f t="shared" si="0"/>
        <v>-1100</v>
      </c>
    </row>
    <row r="19" spans="5:10" x14ac:dyDescent="0.25">
      <c r="E19" s="4">
        <f t="shared" si="0"/>
        <v>-1100</v>
      </c>
      <c r="J19" s="14"/>
    </row>
    <row r="20" spans="5:10" x14ac:dyDescent="0.25">
      <c r="E20" s="4">
        <f t="shared" si="0"/>
        <v>-1100</v>
      </c>
    </row>
    <row r="21" spans="5:10" x14ac:dyDescent="0.25">
      <c r="E21" s="4">
        <f t="shared" si="0"/>
        <v>-1100</v>
      </c>
    </row>
    <row r="22" spans="5:10" x14ac:dyDescent="0.25">
      <c r="E22" s="4">
        <f t="shared" si="0"/>
        <v>-1100</v>
      </c>
    </row>
    <row r="23" spans="5:10" x14ac:dyDescent="0.25">
      <c r="E23" s="4">
        <f t="shared" si="0"/>
        <v>-1100</v>
      </c>
    </row>
    <row r="24" spans="5:10" x14ac:dyDescent="0.25">
      <c r="E24" s="4">
        <f t="shared" si="0"/>
        <v>-1100</v>
      </c>
    </row>
    <row r="25" spans="5:10" x14ac:dyDescent="0.25">
      <c r="E25" s="4">
        <f t="shared" si="0"/>
        <v>-1100</v>
      </c>
    </row>
    <row r="26" spans="5:10" x14ac:dyDescent="0.25">
      <c r="E26" s="4">
        <f t="shared" si="0"/>
        <v>-1100</v>
      </c>
    </row>
    <row r="27" spans="5:10" x14ac:dyDescent="0.25">
      <c r="E27" s="4">
        <f t="shared" si="0"/>
        <v>-1100</v>
      </c>
    </row>
    <row r="28" spans="5:10" x14ac:dyDescent="0.25">
      <c r="E28" s="4">
        <f t="shared" si="0"/>
        <v>-1100</v>
      </c>
    </row>
    <row r="29" spans="5:10" x14ac:dyDescent="0.25">
      <c r="E29" s="4">
        <f t="shared" si="0"/>
        <v>-1100</v>
      </c>
    </row>
    <row r="30" spans="5:10" x14ac:dyDescent="0.25">
      <c r="E30" s="4">
        <f t="shared" si="0"/>
        <v>-1100</v>
      </c>
    </row>
    <row r="31" spans="5:10" x14ac:dyDescent="0.25">
      <c r="E31" s="4">
        <f t="shared" si="0"/>
        <v>-1100</v>
      </c>
    </row>
    <row r="32" spans="5:10" x14ac:dyDescent="0.25">
      <c r="E32" s="4">
        <f t="shared" si="0"/>
        <v>-1100</v>
      </c>
    </row>
    <row r="33" spans="3:5" x14ac:dyDescent="0.25">
      <c r="E33" s="4">
        <f t="shared" si="0"/>
        <v>-1100</v>
      </c>
    </row>
    <row r="34" spans="3:5" x14ac:dyDescent="0.25">
      <c r="E34" s="4">
        <f t="shared" si="0"/>
        <v>-1100</v>
      </c>
    </row>
    <row r="35" spans="3:5" x14ac:dyDescent="0.25">
      <c r="E35" s="4">
        <f t="shared" si="0"/>
        <v>-1100</v>
      </c>
    </row>
    <row r="36" spans="3:5" x14ac:dyDescent="0.25">
      <c r="E36" s="4">
        <f t="shared" si="0"/>
        <v>-1100</v>
      </c>
    </row>
    <row r="37" spans="3:5" x14ac:dyDescent="0.25">
      <c r="E37" s="4">
        <f t="shared" si="0"/>
        <v>-1100</v>
      </c>
    </row>
    <row r="38" spans="3:5" x14ac:dyDescent="0.25">
      <c r="C38" s="15"/>
      <c r="E38" s="4">
        <f t="shared" si="0"/>
        <v>-1100</v>
      </c>
    </row>
    <row r="39" spans="3:5" x14ac:dyDescent="0.25">
      <c r="E39" s="4">
        <f t="shared" si="0"/>
        <v>-1100</v>
      </c>
    </row>
    <row r="40" spans="3:5" x14ac:dyDescent="0.25">
      <c r="E40" s="4">
        <f t="shared" si="0"/>
        <v>-1100</v>
      </c>
    </row>
    <row r="41" spans="3:5" x14ac:dyDescent="0.25">
      <c r="E41" s="4">
        <f t="shared" si="0"/>
        <v>-1100</v>
      </c>
    </row>
    <row r="42" spans="3:5" x14ac:dyDescent="0.25">
      <c r="E42" s="4">
        <f t="shared" si="0"/>
        <v>-1100</v>
      </c>
    </row>
    <row r="43" spans="3:5" x14ac:dyDescent="0.25">
      <c r="E43" s="4">
        <f t="shared" si="0"/>
        <v>-1100</v>
      </c>
    </row>
    <row r="44" spans="3:5" x14ac:dyDescent="0.25">
      <c r="E44" s="4">
        <f t="shared" si="0"/>
        <v>-1100</v>
      </c>
    </row>
    <row r="45" spans="3:5" x14ac:dyDescent="0.25">
      <c r="E45" s="4">
        <f t="shared" si="0"/>
        <v>-1100</v>
      </c>
    </row>
    <row r="46" spans="3:5" x14ac:dyDescent="0.25">
      <c r="E46" s="4">
        <f t="shared" si="0"/>
        <v>-1100</v>
      </c>
    </row>
    <row r="47" spans="3:5" x14ac:dyDescent="0.25">
      <c r="E47" s="4">
        <f t="shared" si="0"/>
        <v>-1100</v>
      </c>
    </row>
    <row r="48" spans="3:5" x14ac:dyDescent="0.25">
      <c r="E48" s="4">
        <f t="shared" si="0"/>
        <v>-1100</v>
      </c>
    </row>
    <row r="49" spans="5:5" x14ac:dyDescent="0.25">
      <c r="E49" s="4">
        <f t="shared" si="0"/>
        <v>-1100</v>
      </c>
    </row>
    <row r="50" spans="5:5" x14ac:dyDescent="0.25">
      <c r="E50" s="4">
        <f t="shared" si="0"/>
        <v>-1100</v>
      </c>
    </row>
    <row r="51" spans="5:5" x14ac:dyDescent="0.25">
      <c r="E51" s="4">
        <f t="shared" si="0"/>
        <v>-1100</v>
      </c>
    </row>
    <row r="52" spans="5:5" x14ac:dyDescent="0.25">
      <c r="E52" s="4">
        <f t="shared" si="0"/>
        <v>-1100</v>
      </c>
    </row>
    <row r="53" spans="5:5" x14ac:dyDescent="0.25">
      <c r="E53" s="4">
        <f t="shared" si="0"/>
        <v>-1100</v>
      </c>
    </row>
    <row r="54" spans="5:5" x14ac:dyDescent="0.25">
      <c r="E54" s="4">
        <f t="shared" si="0"/>
        <v>-1100</v>
      </c>
    </row>
    <row r="55" spans="5:5" x14ac:dyDescent="0.25">
      <c r="E55" s="4">
        <f t="shared" si="0"/>
        <v>-1100</v>
      </c>
    </row>
    <row r="56" spans="5:5" x14ac:dyDescent="0.25">
      <c r="E56" s="4">
        <f t="shared" si="0"/>
        <v>-1100</v>
      </c>
    </row>
    <row r="57" spans="5:5" x14ac:dyDescent="0.25">
      <c r="E57" s="4">
        <f t="shared" si="0"/>
        <v>-1100</v>
      </c>
    </row>
    <row r="58" spans="5:5" x14ac:dyDescent="0.25">
      <c r="E58" s="4">
        <f t="shared" si="0"/>
        <v>-1100</v>
      </c>
    </row>
    <row r="59" spans="5:5" x14ac:dyDescent="0.25">
      <c r="E59" s="4">
        <f t="shared" si="0"/>
        <v>-1100</v>
      </c>
    </row>
    <row r="60" spans="5:5" x14ac:dyDescent="0.25">
      <c r="E60" s="4">
        <f t="shared" si="0"/>
        <v>-1100</v>
      </c>
    </row>
    <row r="61" spans="5:5" x14ac:dyDescent="0.25">
      <c r="E61" s="4">
        <f t="shared" si="0"/>
        <v>-1100</v>
      </c>
    </row>
    <row r="62" spans="5:5" x14ac:dyDescent="0.25">
      <c r="E62" s="4">
        <f t="shared" si="0"/>
        <v>-1100</v>
      </c>
    </row>
    <row r="63" spans="5:5" x14ac:dyDescent="0.25">
      <c r="E63" s="4">
        <f t="shared" si="0"/>
        <v>-1100</v>
      </c>
    </row>
    <row r="64" spans="5:5" x14ac:dyDescent="0.25">
      <c r="E64" s="4">
        <f t="shared" si="0"/>
        <v>-1100</v>
      </c>
    </row>
    <row r="65" spans="2:5" x14ac:dyDescent="0.25">
      <c r="E65" s="4">
        <f t="shared" si="0"/>
        <v>-1100</v>
      </c>
    </row>
    <row r="66" spans="2:5" x14ac:dyDescent="0.25">
      <c r="E66" s="4">
        <f t="shared" si="0"/>
        <v>-1100</v>
      </c>
    </row>
    <row r="67" spans="2:5" x14ac:dyDescent="0.25">
      <c r="E67" s="4">
        <f t="shared" si="0"/>
        <v>-1100</v>
      </c>
    </row>
    <row r="68" spans="2:5" x14ac:dyDescent="0.25">
      <c r="E68" s="4">
        <f t="shared" si="0"/>
        <v>-1100</v>
      </c>
    </row>
    <row r="69" spans="2:5" x14ac:dyDescent="0.25">
      <c r="E69" s="4">
        <f t="shared" ref="E69:E132" si="1">E68+C69-D69</f>
        <v>-1100</v>
      </c>
    </row>
    <row r="70" spans="2:5" x14ac:dyDescent="0.25">
      <c r="E70" s="4">
        <f t="shared" si="1"/>
        <v>-1100</v>
      </c>
    </row>
    <row r="71" spans="2:5" x14ac:dyDescent="0.25">
      <c r="E71" s="4">
        <f t="shared" si="1"/>
        <v>-1100</v>
      </c>
    </row>
    <row r="72" spans="2:5" x14ac:dyDescent="0.25">
      <c r="E72" s="4">
        <f t="shared" si="1"/>
        <v>-1100</v>
      </c>
    </row>
    <row r="73" spans="2:5" x14ac:dyDescent="0.25">
      <c r="E73" s="4">
        <f t="shared" si="1"/>
        <v>-1100</v>
      </c>
    </row>
    <row r="74" spans="2:5" x14ac:dyDescent="0.25">
      <c r="E74" s="4">
        <f t="shared" si="1"/>
        <v>-1100</v>
      </c>
    </row>
    <row r="75" spans="2:5" x14ac:dyDescent="0.25">
      <c r="B75" s="151"/>
      <c r="C75" s="152"/>
      <c r="E75" s="4">
        <f t="shared" si="1"/>
        <v>-1100</v>
      </c>
    </row>
    <row r="76" spans="2:5" x14ac:dyDescent="0.25">
      <c r="E76" s="4">
        <f t="shared" si="1"/>
        <v>-1100</v>
      </c>
    </row>
    <row r="77" spans="2:5" x14ac:dyDescent="0.25">
      <c r="E77" s="4">
        <f t="shared" si="1"/>
        <v>-1100</v>
      </c>
    </row>
    <row r="78" spans="2:5" x14ac:dyDescent="0.25">
      <c r="E78" s="4">
        <f t="shared" si="1"/>
        <v>-1100</v>
      </c>
    </row>
    <row r="79" spans="2:5" x14ac:dyDescent="0.25">
      <c r="E79" s="4">
        <f t="shared" si="1"/>
        <v>-1100</v>
      </c>
    </row>
    <row r="80" spans="2:5" x14ac:dyDescent="0.25">
      <c r="E80" s="4">
        <f t="shared" si="1"/>
        <v>-1100</v>
      </c>
    </row>
    <row r="81" spans="5:5" x14ac:dyDescent="0.25">
      <c r="E81" s="4">
        <f t="shared" si="1"/>
        <v>-1100</v>
      </c>
    </row>
    <row r="82" spans="5:5" x14ac:dyDescent="0.25">
      <c r="E82" s="4">
        <f t="shared" si="1"/>
        <v>-1100</v>
      </c>
    </row>
    <row r="83" spans="5:5" x14ac:dyDescent="0.25">
      <c r="E83" s="4">
        <f t="shared" si="1"/>
        <v>-1100</v>
      </c>
    </row>
    <row r="84" spans="5:5" x14ac:dyDescent="0.25">
      <c r="E84" s="4">
        <f t="shared" si="1"/>
        <v>-1100</v>
      </c>
    </row>
    <row r="85" spans="5:5" x14ac:dyDescent="0.25">
      <c r="E85" s="4">
        <f t="shared" si="1"/>
        <v>-1100</v>
      </c>
    </row>
    <row r="86" spans="5:5" x14ac:dyDescent="0.25">
      <c r="E86" s="4">
        <f t="shared" si="1"/>
        <v>-1100</v>
      </c>
    </row>
    <row r="87" spans="5:5" x14ac:dyDescent="0.25">
      <c r="E87" s="4">
        <f t="shared" si="1"/>
        <v>-1100</v>
      </c>
    </row>
    <row r="88" spans="5:5" x14ac:dyDescent="0.25">
      <c r="E88" s="4">
        <f t="shared" si="1"/>
        <v>-1100</v>
      </c>
    </row>
    <row r="89" spans="5:5" x14ac:dyDescent="0.25">
      <c r="E89" s="4">
        <f t="shared" si="1"/>
        <v>-1100</v>
      </c>
    </row>
    <row r="90" spans="5:5" x14ac:dyDescent="0.25">
      <c r="E90" s="4">
        <f t="shared" si="1"/>
        <v>-1100</v>
      </c>
    </row>
    <row r="91" spans="5:5" x14ac:dyDescent="0.25">
      <c r="E91" s="4">
        <f t="shared" si="1"/>
        <v>-1100</v>
      </c>
    </row>
    <row r="92" spans="5:5" x14ac:dyDescent="0.25">
      <c r="E92" s="4">
        <f t="shared" si="1"/>
        <v>-1100</v>
      </c>
    </row>
    <row r="93" spans="5:5" x14ac:dyDescent="0.25">
      <c r="E93" s="4">
        <f t="shared" si="1"/>
        <v>-1100</v>
      </c>
    </row>
    <row r="94" spans="5:5" x14ac:dyDescent="0.25">
      <c r="E94" s="4">
        <f t="shared" si="1"/>
        <v>-1100</v>
      </c>
    </row>
    <row r="95" spans="5:5" x14ac:dyDescent="0.25">
      <c r="E95" s="4">
        <f t="shared" si="1"/>
        <v>-1100</v>
      </c>
    </row>
    <row r="96" spans="5:5" x14ac:dyDescent="0.25">
      <c r="E96" s="4">
        <f t="shared" si="1"/>
        <v>-1100</v>
      </c>
    </row>
    <row r="97" spans="5:5" x14ac:dyDescent="0.25">
      <c r="E97" s="4">
        <f t="shared" si="1"/>
        <v>-1100</v>
      </c>
    </row>
    <row r="98" spans="5:5" x14ac:dyDescent="0.25">
      <c r="E98" s="4">
        <f t="shared" si="1"/>
        <v>-1100</v>
      </c>
    </row>
    <row r="99" spans="5:5" x14ac:dyDescent="0.25">
      <c r="E99" s="4">
        <f t="shared" si="1"/>
        <v>-1100</v>
      </c>
    </row>
    <row r="100" spans="5:5" x14ac:dyDescent="0.25">
      <c r="E100" s="4">
        <f t="shared" si="1"/>
        <v>-1100</v>
      </c>
    </row>
    <row r="101" spans="5:5" x14ac:dyDescent="0.25">
      <c r="E101" s="4">
        <f t="shared" si="1"/>
        <v>-1100</v>
      </c>
    </row>
    <row r="102" spans="5:5" x14ac:dyDescent="0.25">
      <c r="E102" s="4">
        <f t="shared" si="1"/>
        <v>-1100</v>
      </c>
    </row>
    <row r="103" spans="5:5" x14ac:dyDescent="0.25">
      <c r="E103" s="4">
        <f t="shared" si="1"/>
        <v>-1100</v>
      </c>
    </row>
    <row r="104" spans="5:5" x14ac:dyDescent="0.25">
      <c r="E104" s="4">
        <f t="shared" si="1"/>
        <v>-1100</v>
      </c>
    </row>
    <row r="105" spans="5:5" x14ac:dyDescent="0.25">
      <c r="E105" s="4">
        <f t="shared" si="1"/>
        <v>-1100</v>
      </c>
    </row>
    <row r="106" spans="5:5" x14ac:dyDescent="0.25">
      <c r="E106" s="4">
        <f t="shared" si="1"/>
        <v>-1100</v>
      </c>
    </row>
    <row r="107" spans="5:5" x14ac:dyDescent="0.25">
      <c r="E107" s="4">
        <f t="shared" si="1"/>
        <v>-1100</v>
      </c>
    </row>
    <row r="108" spans="5:5" x14ac:dyDescent="0.25">
      <c r="E108" s="4">
        <f t="shared" si="1"/>
        <v>-1100</v>
      </c>
    </row>
    <row r="109" spans="5:5" x14ac:dyDescent="0.25">
      <c r="E109" s="4">
        <f t="shared" si="1"/>
        <v>-1100</v>
      </c>
    </row>
    <row r="110" spans="5:5" x14ac:dyDescent="0.25">
      <c r="E110" s="4">
        <f t="shared" si="1"/>
        <v>-1100</v>
      </c>
    </row>
    <row r="111" spans="5:5" x14ac:dyDescent="0.25">
      <c r="E111" s="4">
        <f t="shared" si="1"/>
        <v>-1100</v>
      </c>
    </row>
    <row r="112" spans="5:5" x14ac:dyDescent="0.25">
      <c r="E112" s="4">
        <f t="shared" si="1"/>
        <v>-1100</v>
      </c>
    </row>
    <row r="113" spans="5:5" x14ac:dyDescent="0.25">
      <c r="E113" s="4">
        <f t="shared" si="1"/>
        <v>-1100</v>
      </c>
    </row>
    <row r="114" spans="5:5" x14ac:dyDescent="0.25">
      <c r="E114" s="4">
        <f t="shared" si="1"/>
        <v>-1100</v>
      </c>
    </row>
    <row r="115" spans="5:5" x14ac:dyDescent="0.25">
      <c r="E115" s="4">
        <f t="shared" si="1"/>
        <v>-1100</v>
      </c>
    </row>
    <row r="116" spans="5:5" x14ac:dyDescent="0.25">
      <c r="E116" s="4">
        <f t="shared" si="1"/>
        <v>-1100</v>
      </c>
    </row>
    <row r="117" spans="5:5" x14ac:dyDescent="0.25">
      <c r="E117" s="4">
        <f t="shared" si="1"/>
        <v>-1100</v>
      </c>
    </row>
    <row r="118" spans="5:5" x14ac:dyDescent="0.25">
      <c r="E118" s="4">
        <f t="shared" si="1"/>
        <v>-1100</v>
      </c>
    </row>
    <row r="119" spans="5:5" x14ac:dyDescent="0.25">
      <c r="E119" s="4">
        <f t="shared" si="1"/>
        <v>-1100</v>
      </c>
    </row>
    <row r="120" spans="5:5" x14ac:dyDescent="0.25">
      <c r="E120" s="4">
        <f t="shared" si="1"/>
        <v>-1100</v>
      </c>
    </row>
    <row r="121" spans="5:5" x14ac:dyDescent="0.25">
      <c r="E121" s="4">
        <f t="shared" si="1"/>
        <v>-1100</v>
      </c>
    </row>
    <row r="122" spans="5:5" x14ac:dyDescent="0.25">
      <c r="E122" s="4">
        <f t="shared" si="1"/>
        <v>-1100</v>
      </c>
    </row>
    <row r="123" spans="5:5" x14ac:dyDescent="0.25">
      <c r="E123" s="4">
        <f t="shared" si="1"/>
        <v>-1100</v>
      </c>
    </row>
    <row r="124" spans="5:5" x14ac:dyDescent="0.25">
      <c r="E124" s="4">
        <f t="shared" si="1"/>
        <v>-1100</v>
      </c>
    </row>
    <row r="125" spans="5:5" x14ac:dyDescent="0.25">
      <c r="E125" s="4">
        <f t="shared" si="1"/>
        <v>-1100</v>
      </c>
    </row>
    <row r="126" spans="5:5" x14ac:dyDescent="0.25">
      <c r="E126" s="4">
        <f t="shared" si="1"/>
        <v>-1100</v>
      </c>
    </row>
    <row r="127" spans="5:5" x14ac:dyDescent="0.25">
      <c r="E127" s="4">
        <f t="shared" si="1"/>
        <v>-1100</v>
      </c>
    </row>
    <row r="128" spans="5:5" x14ac:dyDescent="0.25">
      <c r="E128" s="4">
        <f t="shared" si="1"/>
        <v>-1100</v>
      </c>
    </row>
    <row r="129" spans="5:5" x14ac:dyDescent="0.25">
      <c r="E129" s="4">
        <f t="shared" si="1"/>
        <v>-1100</v>
      </c>
    </row>
    <row r="130" spans="5:5" x14ac:dyDescent="0.25">
      <c r="E130" s="4">
        <f t="shared" si="1"/>
        <v>-1100</v>
      </c>
    </row>
    <row r="131" spans="5:5" x14ac:dyDescent="0.25">
      <c r="E131" s="4">
        <f t="shared" si="1"/>
        <v>-1100</v>
      </c>
    </row>
    <row r="132" spans="5:5" x14ac:dyDescent="0.25">
      <c r="E132" s="4">
        <f t="shared" si="1"/>
        <v>-1100</v>
      </c>
    </row>
    <row r="133" spans="5:5" x14ac:dyDescent="0.25">
      <c r="E133" s="4">
        <f t="shared" ref="E133:E196" si="2">E132+C133-D133</f>
        <v>-1100</v>
      </c>
    </row>
    <row r="134" spans="5:5" x14ac:dyDescent="0.25">
      <c r="E134" s="4">
        <f t="shared" si="2"/>
        <v>-1100</v>
      </c>
    </row>
    <row r="135" spans="5:5" x14ac:dyDescent="0.25">
      <c r="E135" s="4">
        <f t="shared" si="2"/>
        <v>-1100</v>
      </c>
    </row>
    <row r="136" spans="5:5" x14ac:dyDescent="0.25">
      <c r="E136" s="4">
        <f t="shared" si="2"/>
        <v>-1100</v>
      </c>
    </row>
    <row r="137" spans="5:5" x14ac:dyDescent="0.25">
      <c r="E137" s="4">
        <f t="shared" si="2"/>
        <v>-1100</v>
      </c>
    </row>
    <row r="138" spans="5:5" x14ac:dyDescent="0.25">
      <c r="E138" s="4">
        <f t="shared" si="2"/>
        <v>-1100</v>
      </c>
    </row>
    <row r="139" spans="5:5" x14ac:dyDescent="0.25">
      <c r="E139" s="4">
        <f t="shared" si="2"/>
        <v>-1100</v>
      </c>
    </row>
    <row r="140" spans="5:5" x14ac:dyDescent="0.25">
      <c r="E140" s="4">
        <f t="shared" si="2"/>
        <v>-1100</v>
      </c>
    </row>
    <row r="141" spans="5:5" x14ac:dyDescent="0.25">
      <c r="E141" s="4">
        <f t="shared" si="2"/>
        <v>-1100</v>
      </c>
    </row>
    <row r="142" spans="5:5" x14ac:dyDescent="0.25">
      <c r="E142" s="4">
        <f t="shared" si="2"/>
        <v>-1100</v>
      </c>
    </row>
    <row r="143" spans="5:5" x14ac:dyDescent="0.25">
      <c r="E143" s="4">
        <f t="shared" si="2"/>
        <v>-1100</v>
      </c>
    </row>
    <row r="144" spans="5:5" x14ac:dyDescent="0.25">
      <c r="E144" s="4">
        <f t="shared" si="2"/>
        <v>-1100</v>
      </c>
    </row>
    <row r="145" spans="5:5" x14ac:dyDescent="0.25">
      <c r="E145" s="4">
        <f t="shared" si="2"/>
        <v>-1100</v>
      </c>
    </row>
    <row r="146" spans="5:5" x14ac:dyDescent="0.25">
      <c r="E146" s="4">
        <f t="shared" si="2"/>
        <v>-1100</v>
      </c>
    </row>
    <row r="147" spans="5:5" x14ac:dyDescent="0.25">
      <c r="E147" s="4">
        <f t="shared" si="2"/>
        <v>-1100</v>
      </c>
    </row>
    <row r="148" spans="5:5" x14ac:dyDescent="0.25">
      <c r="E148" s="4">
        <f t="shared" si="2"/>
        <v>-1100</v>
      </c>
    </row>
    <row r="149" spans="5:5" x14ac:dyDescent="0.25">
      <c r="E149" s="4">
        <f t="shared" si="2"/>
        <v>-1100</v>
      </c>
    </row>
    <row r="150" spans="5:5" x14ac:dyDescent="0.25">
      <c r="E150" s="4">
        <f t="shared" si="2"/>
        <v>-1100</v>
      </c>
    </row>
    <row r="151" spans="5:5" x14ac:dyDescent="0.25">
      <c r="E151" s="4">
        <f t="shared" si="2"/>
        <v>-1100</v>
      </c>
    </row>
    <row r="152" spans="5:5" x14ac:dyDescent="0.25">
      <c r="E152" s="4">
        <f t="shared" si="2"/>
        <v>-1100</v>
      </c>
    </row>
    <row r="153" spans="5:5" x14ac:dyDescent="0.25">
      <c r="E153" s="4">
        <f t="shared" si="2"/>
        <v>-1100</v>
      </c>
    </row>
    <row r="154" spans="5:5" x14ac:dyDescent="0.25">
      <c r="E154" s="4">
        <f t="shared" si="2"/>
        <v>-1100</v>
      </c>
    </row>
    <row r="155" spans="5:5" x14ac:dyDescent="0.25">
      <c r="E155" s="4">
        <f t="shared" si="2"/>
        <v>-1100</v>
      </c>
    </row>
    <row r="156" spans="5:5" x14ac:dyDescent="0.25">
      <c r="E156" s="4">
        <f t="shared" si="2"/>
        <v>-1100</v>
      </c>
    </row>
    <row r="157" spans="5:5" x14ac:dyDescent="0.25">
      <c r="E157" s="4">
        <f t="shared" si="2"/>
        <v>-1100</v>
      </c>
    </row>
    <row r="158" spans="5:5" x14ac:dyDescent="0.25">
      <c r="E158" s="4">
        <f t="shared" si="2"/>
        <v>-1100</v>
      </c>
    </row>
    <row r="159" spans="5:5" x14ac:dyDescent="0.25">
      <c r="E159" s="4">
        <f t="shared" si="2"/>
        <v>-1100</v>
      </c>
    </row>
    <row r="160" spans="5:5" x14ac:dyDescent="0.25">
      <c r="E160" s="4">
        <f t="shared" si="2"/>
        <v>-1100</v>
      </c>
    </row>
    <row r="161" spans="5:5" x14ac:dyDescent="0.25">
      <c r="E161" s="4">
        <f t="shared" si="2"/>
        <v>-1100</v>
      </c>
    </row>
    <row r="162" spans="5:5" x14ac:dyDescent="0.25">
      <c r="E162" s="4">
        <f t="shared" si="2"/>
        <v>-1100</v>
      </c>
    </row>
    <row r="163" spans="5:5" x14ac:dyDescent="0.25">
      <c r="E163" s="4">
        <f t="shared" si="2"/>
        <v>-1100</v>
      </c>
    </row>
    <row r="164" spans="5:5" x14ac:dyDescent="0.25">
      <c r="E164" s="4">
        <f t="shared" si="2"/>
        <v>-1100</v>
      </c>
    </row>
    <row r="165" spans="5:5" x14ac:dyDescent="0.25">
      <c r="E165" s="4">
        <f t="shared" si="2"/>
        <v>-1100</v>
      </c>
    </row>
    <row r="166" spans="5:5" x14ac:dyDescent="0.25">
      <c r="E166" s="4">
        <f t="shared" si="2"/>
        <v>-1100</v>
      </c>
    </row>
    <row r="167" spans="5:5" x14ac:dyDescent="0.25">
      <c r="E167" s="4">
        <f t="shared" si="2"/>
        <v>-1100</v>
      </c>
    </row>
    <row r="168" spans="5:5" x14ac:dyDescent="0.25">
      <c r="E168" s="4">
        <f t="shared" si="2"/>
        <v>-1100</v>
      </c>
    </row>
    <row r="169" spans="5:5" x14ac:dyDescent="0.25">
      <c r="E169" s="4">
        <f t="shared" si="2"/>
        <v>-1100</v>
      </c>
    </row>
    <row r="170" spans="5:5" x14ac:dyDescent="0.25">
      <c r="E170" s="4">
        <f t="shared" si="2"/>
        <v>-1100</v>
      </c>
    </row>
    <row r="171" spans="5:5" x14ac:dyDescent="0.25">
      <c r="E171" s="4">
        <f t="shared" si="2"/>
        <v>-1100</v>
      </c>
    </row>
    <row r="172" spans="5:5" x14ac:dyDescent="0.25">
      <c r="E172" s="4">
        <f t="shared" si="2"/>
        <v>-1100</v>
      </c>
    </row>
    <row r="173" spans="5:5" x14ac:dyDescent="0.25">
      <c r="E173" s="4">
        <f t="shared" si="2"/>
        <v>-1100</v>
      </c>
    </row>
    <row r="174" spans="5:5" x14ac:dyDescent="0.25">
      <c r="E174" s="4">
        <f t="shared" si="2"/>
        <v>-1100</v>
      </c>
    </row>
    <row r="175" spans="5:5" x14ac:dyDescent="0.25">
      <c r="E175" s="4">
        <f t="shared" si="2"/>
        <v>-1100</v>
      </c>
    </row>
    <row r="176" spans="5:5" x14ac:dyDescent="0.25">
      <c r="E176" s="4">
        <f t="shared" si="2"/>
        <v>-1100</v>
      </c>
    </row>
    <row r="177" spans="5:5" x14ac:dyDescent="0.25">
      <c r="E177" s="4">
        <f t="shared" si="2"/>
        <v>-1100</v>
      </c>
    </row>
    <row r="178" spans="5:5" x14ac:dyDescent="0.25">
      <c r="E178" s="4">
        <f t="shared" si="2"/>
        <v>-1100</v>
      </c>
    </row>
    <row r="179" spans="5:5" x14ac:dyDescent="0.25">
      <c r="E179" s="4">
        <f t="shared" si="2"/>
        <v>-1100</v>
      </c>
    </row>
    <row r="180" spans="5:5" x14ac:dyDescent="0.25">
      <c r="E180" s="4">
        <f t="shared" si="2"/>
        <v>-1100</v>
      </c>
    </row>
    <row r="181" spans="5:5" x14ac:dyDescent="0.25">
      <c r="E181" s="4">
        <f t="shared" si="2"/>
        <v>-1100</v>
      </c>
    </row>
    <row r="182" spans="5:5" x14ac:dyDescent="0.25">
      <c r="E182" s="4">
        <f t="shared" si="2"/>
        <v>-1100</v>
      </c>
    </row>
    <row r="183" spans="5:5" x14ac:dyDescent="0.25">
      <c r="E183" s="4">
        <f t="shared" si="2"/>
        <v>-1100</v>
      </c>
    </row>
    <row r="184" spans="5:5" x14ac:dyDescent="0.25">
      <c r="E184" s="4">
        <f t="shared" si="2"/>
        <v>-1100</v>
      </c>
    </row>
    <row r="185" spans="5:5" x14ac:dyDescent="0.25">
      <c r="E185" s="4">
        <f t="shared" si="2"/>
        <v>-1100</v>
      </c>
    </row>
    <row r="186" spans="5:5" x14ac:dyDescent="0.25">
      <c r="E186" s="4">
        <f t="shared" si="2"/>
        <v>-1100</v>
      </c>
    </row>
    <row r="187" spans="5:5" x14ac:dyDescent="0.25">
      <c r="E187" s="4">
        <f t="shared" si="2"/>
        <v>-1100</v>
      </c>
    </row>
    <row r="188" spans="5:5" x14ac:dyDescent="0.25">
      <c r="E188" s="4">
        <f t="shared" si="2"/>
        <v>-1100</v>
      </c>
    </row>
    <row r="189" spans="5:5" x14ac:dyDescent="0.25">
      <c r="E189" s="4">
        <f t="shared" si="2"/>
        <v>-1100</v>
      </c>
    </row>
    <row r="190" spans="5:5" x14ac:dyDescent="0.25">
      <c r="E190" s="4">
        <f t="shared" si="2"/>
        <v>-1100</v>
      </c>
    </row>
    <row r="191" spans="5:5" x14ac:dyDescent="0.25">
      <c r="E191" s="4">
        <f t="shared" si="2"/>
        <v>-1100</v>
      </c>
    </row>
    <row r="192" spans="5:5" x14ac:dyDescent="0.25">
      <c r="E192" s="4">
        <f t="shared" si="2"/>
        <v>-1100</v>
      </c>
    </row>
    <row r="193" spans="5:5" x14ac:dyDescent="0.25">
      <c r="E193" s="4">
        <f t="shared" si="2"/>
        <v>-1100</v>
      </c>
    </row>
    <row r="194" spans="5:5" x14ac:dyDescent="0.25">
      <c r="E194" s="4">
        <f t="shared" si="2"/>
        <v>-1100</v>
      </c>
    </row>
    <row r="195" spans="5:5" x14ac:dyDescent="0.25">
      <c r="E195" s="4">
        <f t="shared" si="2"/>
        <v>-1100</v>
      </c>
    </row>
    <row r="196" spans="5:5" x14ac:dyDescent="0.25">
      <c r="E196" s="4">
        <f t="shared" si="2"/>
        <v>-1100</v>
      </c>
    </row>
    <row r="197" spans="5:5" x14ac:dyDescent="0.25">
      <c r="E197" s="4">
        <f t="shared" ref="E197:E260" si="3">E196+C197-D197</f>
        <v>-1100</v>
      </c>
    </row>
    <row r="198" spans="5:5" x14ac:dyDescent="0.25">
      <c r="E198" s="4">
        <f t="shared" si="3"/>
        <v>-1100</v>
      </c>
    </row>
    <row r="199" spans="5:5" x14ac:dyDescent="0.25">
      <c r="E199" s="4">
        <f t="shared" si="3"/>
        <v>-1100</v>
      </c>
    </row>
    <row r="200" spans="5:5" x14ac:dyDescent="0.25">
      <c r="E200" s="4">
        <f t="shared" si="3"/>
        <v>-1100</v>
      </c>
    </row>
    <row r="201" spans="5:5" x14ac:dyDescent="0.25">
      <c r="E201" s="4">
        <f t="shared" si="3"/>
        <v>-1100</v>
      </c>
    </row>
    <row r="202" spans="5:5" x14ac:dyDescent="0.25">
      <c r="E202" s="4">
        <f t="shared" si="3"/>
        <v>-1100</v>
      </c>
    </row>
    <row r="203" spans="5:5" x14ac:dyDescent="0.25">
      <c r="E203" s="4">
        <f t="shared" si="3"/>
        <v>-1100</v>
      </c>
    </row>
    <row r="204" spans="5:5" x14ac:dyDescent="0.25">
      <c r="E204" s="4">
        <f t="shared" si="3"/>
        <v>-1100</v>
      </c>
    </row>
    <row r="205" spans="5:5" x14ac:dyDescent="0.25">
      <c r="E205" s="4">
        <f t="shared" si="3"/>
        <v>-1100</v>
      </c>
    </row>
    <row r="206" spans="5:5" x14ac:dyDescent="0.25">
      <c r="E206" s="4">
        <f t="shared" si="3"/>
        <v>-1100</v>
      </c>
    </row>
    <row r="207" spans="5:5" x14ac:dyDescent="0.25">
      <c r="E207" s="4">
        <f t="shared" si="3"/>
        <v>-1100</v>
      </c>
    </row>
    <row r="208" spans="5:5" x14ac:dyDescent="0.25">
      <c r="E208" s="4">
        <f t="shared" si="3"/>
        <v>-1100</v>
      </c>
    </row>
    <row r="209" spans="5:5" x14ac:dyDescent="0.25">
      <c r="E209" s="4">
        <f t="shared" si="3"/>
        <v>-1100</v>
      </c>
    </row>
    <row r="210" spans="5:5" x14ac:dyDescent="0.25">
      <c r="E210" s="4">
        <f t="shared" si="3"/>
        <v>-1100</v>
      </c>
    </row>
    <row r="211" spans="5:5" x14ac:dyDescent="0.25">
      <c r="E211" s="4">
        <f t="shared" si="3"/>
        <v>-1100</v>
      </c>
    </row>
    <row r="212" spans="5:5" x14ac:dyDescent="0.25">
      <c r="E212" s="4">
        <f t="shared" si="3"/>
        <v>-1100</v>
      </c>
    </row>
    <row r="213" spans="5:5" x14ac:dyDescent="0.25">
      <c r="E213" s="4">
        <f t="shared" si="3"/>
        <v>-1100</v>
      </c>
    </row>
    <row r="214" spans="5:5" x14ac:dyDescent="0.25">
      <c r="E214" s="4">
        <f t="shared" si="3"/>
        <v>-1100</v>
      </c>
    </row>
    <row r="215" spans="5:5" x14ac:dyDescent="0.25">
      <c r="E215" s="4">
        <f t="shared" si="3"/>
        <v>-1100</v>
      </c>
    </row>
    <row r="216" spans="5:5" x14ac:dyDescent="0.25">
      <c r="E216" s="4">
        <f t="shared" si="3"/>
        <v>-1100</v>
      </c>
    </row>
    <row r="217" spans="5:5" x14ac:dyDescent="0.25">
      <c r="E217" s="4">
        <f t="shared" si="3"/>
        <v>-1100</v>
      </c>
    </row>
    <row r="218" spans="5:5" x14ac:dyDescent="0.25">
      <c r="E218" s="4">
        <f t="shared" si="3"/>
        <v>-1100</v>
      </c>
    </row>
    <row r="219" spans="5:5" x14ac:dyDescent="0.25">
      <c r="E219" s="4">
        <f t="shared" si="3"/>
        <v>-1100</v>
      </c>
    </row>
    <row r="220" spans="5:5" x14ac:dyDescent="0.25">
      <c r="E220" s="4">
        <f t="shared" si="3"/>
        <v>-1100</v>
      </c>
    </row>
    <row r="221" spans="5:5" x14ac:dyDescent="0.25">
      <c r="E221" s="4">
        <f t="shared" si="3"/>
        <v>-1100</v>
      </c>
    </row>
    <row r="222" spans="5:5" x14ac:dyDescent="0.25">
      <c r="E222" s="4">
        <f t="shared" si="3"/>
        <v>-1100</v>
      </c>
    </row>
    <row r="223" spans="5:5" x14ac:dyDescent="0.25">
      <c r="E223" s="4">
        <f t="shared" si="3"/>
        <v>-1100</v>
      </c>
    </row>
    <row r="224" spans="5:5" x14ac:dyDescent="0.25">
      <c r="E224" s="4">
        <f t="shared" si="3"/>
        <v>-1100</v>
      </c>
    </row>
    <row r="225" spans="5:5" x14ac:dyDescent="0.25">
      <c r="E225" s="4">
        <f t="shared" si="3"/>
        <v>-1100</v>
      </c>
    </row>
    <row r="226" spans="5:5" x14ac:dyDescent="0.25">
      <c r="E226" s="4">
        <f t="shared" si="3"/>
        <v>-1100</v>
      </c>
    </row>
    <row r="227" spans="5:5" x14ac:dyDescent="0.25">
      <c r="E227" s="4">
        <f t="shared" si="3"/>
        <v>-1100</v>
      </c>
    </row>
    <row r="228" spans="5:5" x14ac:dyDescent="0.25">
      <c r="E228" s="4">
        <f t="shared" si="3"/>
        <v>-1100</v>
      </c>
    </row>
    <row r="229" spans="5:5" x14ac:dyDescent="0.25">
      <c r="E229" s="4">
        <f t="shared" si="3"/>
        <v>-1100</v>
      </c>
    </row>
    <row r="230" spans="5:5" x14ac:dyDescent="0.25">
      <c r="E230" s="4">
        <f t="shared" si="3"/>
        <v>-1100</v>
      </c>
    </row>
    <row r="231" spans="5:5" x14ac:dyDescent="0.25">
      <c r="E231" s="4">
        <f t="shared" si="3"/>
        <v>-1100</v>
      </c>
    </row>
    <row r="232" spans="5:5" x14ac:dyDescent="0.25">
      <c r="E232" s="4">
        <f t="shared" si="3"/>
        <v>-1100</v>
      </c>
    </row>
    <row r="233" spans="5:5" x14ac:dyDescent="0.25">
      <c r="E233" s="4">
        <f t="shared" si="3"/>
        <v>-1100</v>
      </c>
    </row>
    <row r="234" spans="5:5" x14ac:dyDescent="0.25">
      <c r="E234" s="4">
        <f t="shared" si="3"/>
        <v>-1100</v>
      </c>
    </row>
    <row r="235" spans="5:5" x14ac:dyDescent="0.25">
      <c r="E235" s="4">
        <f t="shared" si="3"/>
        <v>-1100</v>
      </c>
    </row>
    <row r="236" spans="5:5" x14ac:dyDescent="0.25">
      <c r="E236" s="4">
        <f t="shared" si="3"/>
        <v>-1100</v>
      </c>
    </row>
    <row r="237" spans="5:5" x14ac:dyDescent="0.25">
      <c r="E237" s="4">
        <f t="shared" si="3"/>
        <v>-1100</v>
      </c>
    </row>
    <row r="238" spans="5:5" x14ac:dyDescent="0.25">
      <c r="E238" s="4">
        <f t="shared" si="3"/>
        <v>-1100</v>
      </c>
    </row>
    <row r="239" spans="5:5" x14ac:dyDescent="0.25">
      <c r="E239" s="4">
        <f t="shared" si="3"/>
        <v>-1100</v>
      </c>
    </row>
    <row r="240" spans="5:5" x14ac:dyDescent="0.25">
      <c r="E240" s="4">
        <f t="shared" si="3"/>
        <v>-1100</v>
      </c>
    </row>
    <row r="241" spans="5:5" x14ac:dyDescent="0.25">
      <c r="E241" s="4">
        <f t="shared" si="3"/>
        <v>-1100</v>
      </c>
    </row>
    <row r="242" spans="5:5" x14ac:dyDescent="0.25">
      <c r="E242" s="4">
        <f t="shared" si="3"/>
        <v>-1100</v>
      </c>
    </row>
    <row r="243" spans="5:5" x14ac:dyDescent="0.25">
      <c r="E243" s="4">
        <f t="shared" si="3"/>
        <v>-1100</v>
      </c>
    </row>
    <row r="244" spans="5:5" x14ac:dyDescent="0.25">
      <c r="E244" s="4">
        <f t="shared" si="3"/>
        <v>-1100</v>
      </c>
    </row>
    <row r="245" spans="5:5" x14ac:dyDescent="0.25">
      <c r="E245" s="4">
        <f t="shared" si="3"/>
        <v>-1100</v>
      </c>
    </row>
    <row r="246" spans="5:5" x14ac:dyDescent="0.25">
      <c r="E246" s="4">
        <f t="shared" si="3"/>
        <v>-1100</v>
      </c>
    </row>
    <row r="247" spans="5:5" x14ac:dyDescent="0.25">
      <c r="E247" s="4">
        <f t="shared" si="3"/>
        <v>-1100</v>
      </c>
    </row>
    <row r="248" spans="5:5" x14ac:dyDescent="0.25">
      <c r="E248" s="4">
        <f t="shared" si="3"/>
        <v>-1100</v>
      </c>
    </row>
    <row r="249" spans="5:5" x14ac:dyDescent="0.25">
      <c r="E249" s="4">
        <f t="shared" si="3"/>
        <v>-1100</v>
      </c>
    </row>
    <row r="250" spans="5:5" x14ac:dyDescent="0.25">
      <c r="E250" s="4">
        <f t="shared" si="3"/>
        <v>-1100</v>
      </c>
    </row>
    <row r="251" spans="5:5" x14ac:dyDescent="0.25">
      <c r="E251" s="4">
        <f t="shared" si="3"/>
        <v>-1100</v>
      </c>
    </row>
    <row r="252" spans="5:5" x14ac:dyDescent="0.25">
      <c r="E252" s="4">
        <f t="shared" si="3"/>
        <v>-1100</v>
      </c>
    </row>
    <row r="253" spans="5:5" x14ac:dyDescent="0.25">
      <c r="E253" s="4">
        <f t="shared" si="3"/>
        <v>-1100</v>
      </c>
    </row>
    <row r="254" spans="5:5" x14ac:dyDescent="0.25">
      <c r="E254" s="4">
        <f t="shared" si="3"/>
        <v>-1100</v>
      </c>
    </row>
    <row r="255" spans="5:5" x14ac:dyDescent="0.25">
      <c r="E255" s="4">
        <f t="shared" si="3"/>
        <v>-1100</v>
      </c>
    </row>
    <row r="256" spans="5:5" x14ac:dyDescent="0.25">
      <c r="E256" s="4">
        <f t="shared" si="3"/>
        <v>-1100</v>
      </c>
    </row>
    <row r="257" spans="5:5" x14ac:dyDescent="0.25">
      <c r="E257" s="4">
        <f t="shared" si="3"/>
        <v>-1100</v>
      </c>
    </row>
    <row r="258" spans="5:5" x14ac:dyDescent="0.25">
      <c r="E258" s="4">
        <f t="shared" si="3"/>
        <v>-1100</v>
      </c>
    </row>
    <row r="259" spans="5:5" x14ac:dyDescent="0.25">
      <c r="E259" s="4">
        <f t="shared" si="3"/>
        <v>-1100</v>
      </c>
    </row>
    <row r="260" spans="5:5" x14ac:dyDescent="0.25">
      <c r="E260" s="4">
        <f t="shared" si="3"/>
        <v>-1100</v>
      </c>
    </row>
    <row r="261" spans="5:5" x14ac:dyDescent="0.25">
      <c r="E261" s="4">
        <f t="shared" ref="E261:E324" si="4">E260+C261-D261</f>
        <v>-1100</v>
      </c>
    </row>
    <row r="262" spans="5:5" x14ac:dyDescent="0.25">
      <c r="E262" s="4">
        <f t="shared" si="4"/>
        <v>-1100</v>
      </c>
    </row>
    <row r="263" spans="5:5" x14ac:dyDescent="0.25">
      <c r="E263" s="4">
        <f t="shared" si="4"/>
        <v>-1100</v>
      </c>
    </row>
    <row r="264" spans="5:5" x14ac:dyDescent="0.25">
      <c r="E264" s="4">
        <f t="shared" si="4"/>
        <v>-1100</v>
      </c>
    </row>
    <row r="265" spans="5:5" x14ac:dyDescent="0.25">
      <c r="E265" s="4">
        <f t="shared" si="4"/>
        <v>-1100</v>
      </c>
    </row>
    <row r="266" spans="5:5" x14ac:dyDescent="0.25">
      <c r="E266" s="4">
        <f t="shared" si="4"/>
        <v>-1100</v>
      </c>
    </row>
    <row r="267" spans="5:5" x14ac:dyDescent="0.25">
      <c r="E267" s="4">
        <f t="shared" si="4"/>
        <v>-1100</v>
      </c>
    </row>
    <row r="268" spans="5:5" x14ac:dyDescent="0.25">
      <c r="E268" s="4">
        <f t="shared" si="4"/>
        <v>-1100</v>
      </c>
    </row>
    <row r="269" spans="5:5" x14ac:dyDescent="0.25">
      <c r="E269" s="4">
        <f t="shared" si="4"/>
        <v>-1100</v>
      </c>
    </row>
    <row r="270" spans="5:5" x14ac:dyDescent="0.25">
      <c r="E270" s="4">
        <f t="shared" si="4"/>
        <v>-1100</v>
      </c>
    </row>
    <row r="271" spans="5:5" x14ac:dyDescent="0.25">
      <c r="E271" s="4">
        <f t="shared" si="4"/>
        <v>-1100</v>
      </c>
    </row>
    <row r="272" spans="5:5" x14ac:dyDescent="0.25">
      <c r="E272" s="4">
        <f t="shared" si="4"/>
        <v>-1100</v>
      </c>
    </row>
    <row r="273" spans="5:5" x14ac:dyDescent="0.25">
      <c r="E273" s="4">
        <f t="shared" si="4"/>
        <v>-1100</v>
      </c>
    </row>
    <row r="274" spans="5:5" x14ac:dyDescent="0.25">
      <c r="E274" s="4">
        <f t="shared" si="4"/>
        <v>-1100</v>
      </c>
    </row>
    <row r="275" spans="5:5" x14ac:dyDescent="0.25">
      <c r="E275" s="4">
        <f t="shared" si="4"/>
        <v>-1100</v>
      </c>
    </row>
    <row r="276" spans="5:5" x14ac:dyDescent="0.25">
      <c r="E276" s="4">
        <f t="shared" si="4"/>
        <v>-1100</v>
      </c>
    </row>
    <row r="277" spans="5:5" x14ac:dyDescent="0.25">
      <c r="E277" s="4">
        <f t="shared" si="4"/>
        <v>-1100</v>
      </c>
    </row>
    <row r="278" spans="5:5" x14ac:dyDescent="0.25">
      <c r="E278" s="4">
        <f t="shared" si="4"/>
        <v>-1100</v>
      </c>
    </row>
    <row r="279" spans="5:5" x14ac:dyDescent="0.25">
      <c r="E279" s="4">
        <f t="shared" si="4"/>
        <v>-1100</v>
      </c>
    </row>
    <row r="280" spans="5:5" x14ac:dyDescent="0.25">
      <c r="E280" s="4">
        <f t="shared" si="4"/>
        <v>-1100</v>
      </c>
    </row>
    <row r="281" spans="5:5" x14ac:dyDescent="0.25">
      <c r="E281" s="4">
        <f t="shared" si="4"/>
        <v>-1100</v>
      </c>
    </row>
    <row r="282" spans="5:5" x14ac:dyDescent="0.25">
      <c r="E282" s="4">
        <f t="shared" si="4"/>
        <v>-1100</v>
      </c>
    </row>
    <row r="283" spans="5:5" x14ac:dyDescent="0.25">
      <c r="E283" s="4">
        <f t="shared" si="4"/>
        <v>-1100</v>
      </c>
    </row>
    <row r="284" spans="5:5" x14ac:dyDescent="0.25">
      <c r="E284" s="4">
        <f t="shared" si="4"/>
        <v>-1100</v>
      </c>
    </row>
    <row r="285" spans="5:5" x14ac:dyDescent="0.25">
      <c r="E285" s="4">
        <f t="shared" si="4"/>
        <v>-1100</v>
      </c>
    </row>
    <row r="286" spans="5:5" x14ac:dyDescent="0.25">
      <c r="E286" s="4">
        <f t="shared" si="4"/>
        <v>-1100</v>
      </c>
    </row>
    <row r="287" spans="5:5" x14ac:dyDescent="0.25">
      <c r="E287" s="4">
        <f t="shared" si="4"/>
        <v>-1100</v>
      </c>
    </row>
    <row r="288" spans="5:5" x14ac:dyDescent="0.25">
      <c r="E288" s="4">
        <f t="shared" si="4"/>
        <v>-1100</v>
      </c>
    </row>
    <row r="289" spans="5:5" x14ac:dyDescent="0.25">
      <c r="E289" s="4">
        <f t="shared" si="4"/>
        <v>-1100</v>
      </c>
    </row>
    <row r="290" spans="5:5" x14ac:dyDescent="0.25">
      <c r="E290" s="4">
        <f t="shared" si="4"/>
        <v>-1100</v>
      </c>
    </row>
    <row r="291" spans="5:5" x14ac:dyDescent="0.25">
      <c r="E291" s="4">
        <f t="shared" si="4"/>
        <v>-1100</v>
      </c>
    </row>
    <row r="292" spans="5:5" x14ac:dyDescent="0.25">
      <c r="E292" s="4">
        <f t="shared" si="4"/>
        <v>-1100</v>
      </c>
    </row>
    <row r="293" spans="5:5" x14ac:dyDescent="0.25">
      <c r="E293" s="4">
        <f t="shared" si="4"/>
        <v>-1100</v>
      </c>
    </row>
    <row r="294" spans="5:5" x14ac:dyDescent="0.25">
      <c r="E294" s="4">
        <f t="shared" si="4"/>
        <v>-1100</v>
      </c>
    </row>
    <row r="295" spans="5:5" x14ac:dyDescent="0.25">
      <c r="E295" s="4">
        <f t="shared" si="4"/>
        <v>-1100</v>
      </c>
    </row>
    <row r="296" spans="5:5" x14ac:dyDescent="0.25">
      <c r="E296" s="4">
        <f t="shared" si="4"/>
        <v>-1100</v>
      </c>
    </row>
    <row r="297" spans="5:5" x14ac:dyDescent="0.25">
      <c r="E297" s="4">
        <f t="shared" si="4"/>
        <v>-1100</v>
      </c>
    </row>
    <row r="298" spans="5:5" x14ac:dyDescent="0.25">
      <c r="E298" s="4">
        <f t="shared" si="4"/>
        <v>-1100</v>
      </c>
    </row>
    <row r="299" spans="5:5" x14ac:dyDescent="0.25">
      <c r="E299" s="4">
        <f t="shared" si="4"/>
        <v>-1100</v>
      </c>
    </row>
    <row r="300" spans="5:5" x14ac:dyDescent="0.25">
      <c r="E300" s="4">
        <f t="shared" si="4"/>
        <v>-1100</v>
      </c>
    </row>
    <row r="301" spans="5:5" x14ac:dyDescent="0.25">
      <c r="E301" s="4">
        <f t="shared" si="4"/>
        <v>-1100</v>
      </c>
    </row>
    <row r="302" spans="5:5" x14ac:dyDescent="0.25">
      <c r="E302" s="4">
        <f t="shared" si="4"/>
        <v>-1100</v>
      </c>
    </row>
    <row r="303" spans="5:5" x14ac:dyDescent="0.25">
      <c r="E303" s="4">
        <f t="shared" si="4"/>
        <v>-1100</v>
      </c>
    </row>
    <row r="304" spans="5:5" x14ac:dyDescent="0.25">
      <c r="E304" s="4">
        <f t="shared" si="4"/>
        <v>-1100</v>
      </c>
    </row>
    <row r="305" spans="5:5" x14ac:dyDescent="0.25">
      <c r="E305" s="4">
        <f t="shared" si="4"/>
        <v>-1100</v>
      </c>
    </row>
    <row r="306" spans="5:5" x14ac:dyDescent="0.25">
      <c r="E306" s="4">
        <f t="shared" si="4"/>
        <v>-1100</v>
      </c>
    </row>
    <row r="307" spans="5:5" x14ac:dyDescent="0.25">
      <c r="E307" s="4">
        <f t="shared" si="4"/>
        <v>-1100</v>
      </c>
    </row>
    <row r="308" spans="5:5" x14ac:dyDescent="0.25">
      <c r="E308" s="4">
        <f t="shared" si="4"/>
        <v>-1100</v>
      </c>
    </row>
    <row r="309" spans="5:5" x14ac:dyDescent="0.25">
      <c r="E309" s="4">
        <f t="shared" si="4"/>
        <v>-1100</v>
      </c>
    </row>
    <row r="310" spans="5:5" x14ac:dyDescent="0.25">
      <c r="E310" s="4">
        <f t="shared" si="4"/>
        <v>-1100</v>
      </c>
    </row>
    <row r="311" spans="5:5" x14ac:dyDescent="0.25">
      <c r="E311" s="4">
        <f t="shared" si="4"/>
        <v>-1100</v>
      </c>
    </row>
    <row r="312" spans="5:5" x14ac:dyDescent="0.25">
      <c r="E312" s="4">
        <f t="shared" si="4"/>
        <v>-1100</v>
      </c>
    </row>
    <row r="313" spans="5:5" x14ac:dyDescent="0.25">
      <c r="E313" s="4">
        <f t="shared" si="4"/>
        <v>-1100</v>
      </c>
    </row>
    <row r="314" spans="5:5" x14ac:dyDescent="0.25">
      <c r="E314" s="4">
        <f t="shared" si="4"/>
        <v>-1100</v>
      </c>
    </row>
    <row r="315" spans="5:5" x14ac:dyDescent="0.25">
      <c r="E315" s="4">
        <f t="shared" si="4"/>
        <v>-1100</v>
      </c>
    </row>
    <row r="316" spans="5:5" x14ac:dyDescent="0.25">
      <c r="E316" s="4">
        <f t="shared" si="4"/>
        <v>-1100</v>
      </c>
    </row>
    <row r="317" spans="5:5" x14ac:dyDescent="0.25">
      <c r="E317" s="4">
        <f t="shared" si="4"/>
        <v>-1100</v>
      </c>
    </row>
    <row r="318" spans="5:5" x14ac:dyDescent="0.25">
      <c r="E318" s="4">
        <f t="shared" si="4"/>
        <v>-1100</v>
      </c>
    </row>
    <row r="319" spans="5:5" x14ac:dyDescent="0.25">
      <c r="E319" s="4">
        <f t="shared" si="4"/>
        <v>-1100</v>
      </c>
    </row>
    <row r="320" spans="5:5" x14ac:dyDescent="0.25">
      <c r="E320" s="4">
        <f t="shared" si="4"/>
        <v>-1100</v>
      </c>
    </row>
    <row r="321" spans="5:5" x14ac:dyDescent="0.25">
      <c r="E321" s="4">
        <f t="shared" si="4"/>
        <v>-1100</v>
      </c>
    </row>
    <row r="322" spans="5:5" x14ac:dyDescent="0.25">
      <c r="E322" s="4">
        <f t="shared" si="4"/>
        <v>-1100</v>
      </c>
    </row>
    <row r="323" spans="5:5" x14ac:dyDescent="0.25">
      <c r="E323" s="4">
        <f t="shared" si="4"/>
        <v>-1100</v>
      </c>
    </row>
    <row r="324" spans="5:5" x14ac:dyDescent="0.25">
      <c r="E324" s="4">
        <f t="shared" si="4"/>
        <v>-1100</v>
      </c>
    </row>
    <row r="325" spans="5:5" x14ac:dyDescent="0.25">
      <c r="E325" s="4">
        <f t="shared" ref="E325:E388" si="5">E324+C325-D325</f>
        <v>-1100</v>
      </c>
    </row>
    <row r="326" spans="5:5" x14ac:dyDescent="0.25">
      <c r="E326" s="4">
        <f t="shared" si="5"/>
        <v>-1100</v>
      </c>
    </row>
    <row r="327" spans="5:5" x14ac:dyDescent="0.25">
      <c r="E327" s="4">
        <f t="shared" si="5"/>
        <v>-1100</v>
      </c>
    </row>
    <row r="328" spans="5:5" x14ac:dyDescent="0.25">
      <c r="E328" s="4">
        <f t="shared" si="5"/>
        <v>-1100</v>
      </c>
    </row>
    <row r="329" spans="5:5" x14ac:dyDescent="0.25">
      <c r="E329" s="4">
        <f t="shared" si="5"/>
        <v>-1100</v>
      </c>
    </row>
    <row r="330" spans="5:5" x14ac:dyDescent="0.25">
      <c r="E330" s="4">
        <f t="shared" si="5"/>
        <v>-1100</v>
      </c>
    </row>
    <row r="331" spans="5:5" x14ac:dyDescent="0.25">
      <c r="E331" s="4">
        <f t="shared" si="5"/>
        <v>-1100</v>
      </c>
    </row>
    <row r="332" spans="5:5" x14ac:dyDescent="0.25">
      <c r="E332" s="4">
        <f t="shared" si="5"/>
        <v>-1100</v>
      </c>
    </row>
    <row r="333" spans="5:5" x14ac:dyDescent="0.25">
      <c r="E333" s="4">
        <f t="shared" si="5"/>
        <v>-1100</v>
      </c>
    </row>
    <row r="334" spans="5:5" x14ac:dyDescent="0.25">
      <c r="E334" s="4">
        <f t="shared" si="5"/>
        <v>-1100</v>
      </c>
    </row>
    <row r="335" spans="5:5" x14ac:dyDescent="0.25">
      <c r="E335" s="4">
        <f t="shared" si="5"/>
        <v>-1100</v>
      </c>
    </row>
    <row r="336" spans="5:5" x14ac:dyDescent="0.25">
      <c r="E336" s="4">
        <f t="shared" si="5"/>
        <v>-1100</v>
      </c>
    </row>
    <row r="337" spans="5:5" x14ac:dyDescent="0.25">
      <c r="E337" s="4">
        <f t="shared" si="5"/>
        <v>-1100</v>
      </c>
    </row>
    <row r="338" spans="5:5" x14ac:dyDescent="0.25">
      <c r="E338" s="4">
        <f t="shared" si="5"/>
        <v>-1100</v>
      </c>
    </row>
    <row r="339" spans="5:5" x14ac:dyDescent="0.25">
      <c r="E339" s="4">
        <f t="shared" si="5"/>
        <v>-1100</v>
      </c>
    </row>
    <row r="340" spans="5:5" x14ac:dyDescent="0.25">
      <c r="E340" s="4">
        <f t="shared" si="5"/>
        <v>-1100</v>
      </c>
    </row>
    <row r="341" spans="5:5" x14ac:dyDescent="0.25">
      <c r="E341" s="4">
        <f t="shared" si="5"/>
        <v>-1100</v>
      </c>
    </row>
    <row r="342" spans="5:5" x14ac:dyDescent="0.25">
      <c r="E342" s="4">
        <f t="shared" si="5"/>
        <v>-1100</v>
      </c>
    </row>
    <row r="343" spans="5:5" x14ac:dyDescent="0.25">
      <c r="E343" s="4">
        <f t="shared" si="5"/>
        <v>-1100</v>
      </c>
    </row>
    <row r="344" spans="5:5" x14ac:dyDescent="0.25">
      <c r="E344" s="4">
        <f t="shared" si="5"/>
        <v>-1100</v>
      </c>
    </row>
    <row r="345" spans="5:5" x14ac:dyDescent="0.25">
      <c r="E345" s="4">
        <f t="shared" si="5"/>
        <v>-1100</v>
      </c>
    </row>
    <row r="346" spans="5:5" x14ac:dyDescent="0.25">
      <c r="E346" s="4">
        <f t="shared" si="5"/>
        <v>-1100</v>
      </c>
    </row>
    <row r="347" spans="5:5" x14ac:dyDescent="0.25">
      <c r="E347" s="4">
        <f t="shared" si="5"/>
        <v>-1100</v>
      </c>
    </row>
    <row r="348" spans="5:5" x14ac:dyDescent="0.25">
      <c r="E348" s="4">
        <f t="shared" si="5"/>
        <v>-1100</v>
      </c>
    </row>
    <row r="349" spans="5:5" x14ac:dyDescent="0.25">
      <c r="E349" s="4">
        <f t="shared" si="5"/>
        <v>-1100</v>
      </c>
    </row>
    <row r="350" spans="5:5" x14ac:dyDescent="0.25">
      <c r="E350" s="4">
        <f t="shared" si="5"/>
        <v>-1100</v>
      </c>
    </row>
    <row r="351" spans="5:5" x14ac:dyDescent="0.25">
      <c r="E351" s="4">
        <f t="shared" si="5"/>
        <v>-1100</v>
      </c>
    </row>
    <row r="352" spans="5:5" x14ac:dyDescent="0.25">
      <c r="E352" s="4">
        <f t="shared" si="5"/>
        <v>-1100</v>
      </c>
    </row>
    <row r="353" spans="5:5" x14ac:dyDescent="0.25">
      <c r="E353" s="4">
        <f t="shared" si="5"/>
        <v>-1100</v>
      </c>
    </row>
    <row r="354" spans="5:5" x14ac:dyDescent="0.25">
      <c r="E354" s="4">
        <f t="shared" si="5"/>
        <v>-1100</v>
      </c>
    </row>
    <row r="355" spans="5:5" x14ac:dyDescent="0.25">
      <c r="E355" s="4">
        <f t="shared" si="5"/>
        <v>-1100</v>
      </c>
    </row>
    <row r="356" spans="5:5" x14ac:dyDescent="0.25">
      <c r="E356" s="4">
        <f t="shared" si="5"/>
        <v>-1100</v>
      </c>
    </row>
    <row r="357" spans="5:5" x14ac:dyDescent="0.25">
      <c r="E357" s="4">
        <f t="shared" si="5"/>
        <v>-1100</v>
      </c>
    </row>
    <row r="358" spans="5:5" x14ac:dyDescent="0.25">
      <c r="E358" s="4">
        <f t="shared" si="5"/>
        <v>-1100</v>
      </c>
    </row>
    <row r="359" spans="5:5" x14ac:dyDescent="0.25">
      <c r="E359" s="4">
        <f t="shared" si="5"/>
        <v>-1100</v>
      </c>
    </row>
    <row r="360" spans="5:5" x14ac:dyDescent="0.25">
      <c r="E360" s="4">
        <f t="shared" si="5"/>
        <v>-1100</v>
      </c>
    </row>
    <row r="361" spans="5:5" x14ac:dyDescent="0.25">
      <c r="E361" s="4">
        <f t="shared" si="5"/>
        <v>-1100</v>
      </c>
    </row>
    <row r="362" spans="5:5" x14ac:dyDescent="0.25">
      <c r="E362" s="4">
        <f t="shared" si="5"/>
        <v>-1100</v>
      </c>
    </row>
    <row r="363" spans="5:5" x14ac:dyDescent="0.25">
      <c r="E363" s="4">
        <f t="shared" si="5"/>
        <v>-1100</v>
      </c>
    </row>
    <row r="364" spans="5:5" x14ac:dyDescent="0.25">
      <c r="E364" s="4">
        <f t="shared" si="5"/>
        <v>-1100</v>
      </c>
    </row>
    <row r="365" spans="5:5" x14ac:dyDescent="0.25">
      <c r="E365" s="4">
        <f t="shared" si="5"/>
        <v>-1100</v>
      </c>
    </row>
    <row r="366" spans="5:5" x14ac:dyDescent="0.25">
      <c r="E366" s="4">
        <f t="shared" si="5"/>
        <v>-1100</v>
      </c>
    </row>
    <row r="367" spans="5:5" x14ac:dyDescent="0.25">
      <c r="E367" s="4">
        <f t="shared" si="5"/>
        <v>-1100</v>
      </c>
    </row>
    <row r="368" spans="5:5" x14ac:dyDescent="0.25">
      <c r="E368" s="4">
        <f t="shared" si="5"/>
        <v>-1100</v>
      </c>
    </row>
    <row r="369" spans="5:5" x14ac:dyDescent="0.25">
      <c r="E369" s="4">
        <f t="shared" si="5"/>
        <v>-1100</v>
      </c>
    </row>
    <row r="370" spans="5:5" x14ac:dyDescent="0.25">
      <c r="E370" s="4">
        <f t="shared" si="5"/>
        <v>-1100</v>
      </c>
    </row>
    <row r="371" spans="5:5" x14ac:dyDescent="0.25">
      <c r="E371" s="4">
        <f t="shared" si="5"/>
        <v>-1100</v>
      </c>
    </row>
    <row r="372" spans="5:5" x14ac:dyDescent="0.25">
      <c r="E372" s="4">
        <f t="shared" si="5"/>
        <v>-1100</v>
      </c>
    </row>
    <row r="373" spans="5:5" x14ac:dyDescent="0.25">
      <c r="E373" s="4">
        <f t="shared" si="5"/>
        <v>-1100</v>
      </c>
    </row>
    <row r="374" spans="5:5" x14ac:dyDescent="0.25">
      <c r="E374" s="4">
        <f t="shared" si="5"/>
        <v>-1100</v>
      </c>
    </row>
    <row r="375" spans="5:5" x14ac:dyDescent="0.25">
      <c r="E375" s="4">
        <f t="shared" si="5"/>
        <v>-1100</v>
      </c>
    </row>
    <row r="376" spans="5:5" x14ac:dyDescent="0.25">
      <c r="E376" s="4">
        <f t="shared" si="5"/>
        <v>-1100</v>
      </c>
    </row>
    <row r="377" spans="5:5" x14ac:dyDescent="0.25">
      <c r="E377" s="4">
        <f t="shared" si="5"/>
        <v>-1100</v>
      </c>
    </row>
    <row r="378" spans="5:5" x14ac:dyDescent="0.25">
      <c r="E378" s="4">
        <f t="shared" si="5"/>
        <v>-1100</v>
      </c>
    </row>
    <row r="379" spans="5:5" x14ac:dyDescent="0.25">
      <c r="E379" s="4">
        <f t="shared" si="5"/>
        <v>-1100</v>
      </c>
    </row>
    <row r="380" spans="5:5" x14ac:dyDescent="0.25">
      <c r="E380" s="4">
        <f t="shared" si="5"/>
        <v>-1100</v>
      </c>
    </row>
    <row r="381" spans="5:5" x14ac:dyDescent="0.25">
      <c r="E381" s="4">
        <f t="shared" si="5"/>
        <v>-1100</v>
      </c>
    </row>
    <row r="382" spans="5:5" x14ac:dyDescent="0.25">
      <c r="E382" s="4">
        <f t="shared" si="5"/>
        <v>-1100</v>
      </c>
    </row>
    <row r="383" spans="5:5" x14ac:dyDescent="0.25">
      <c r="E383" s="4">
        <f t="shared" si="5"/>
        <v>-1100</v>
      </c>
    </row>
    <row r="384" spans="5:5" x14ac:dyDescent="0.25">
      <c r="E384" s="4">
        <f t="shared" si="5"/>
        <v>-1100</v>
      </c>
    </row>
    <row r="385" spans="5:5" x14ac:dyDescent="0.25">
      <c r="E385" s="4">
        <f t="shared" si="5"/>
        <v>-1100</v>
      </c>
    </row>
    <row r="386" spans="5:5" x14ac:dyDescent="0.25">
      <c r="E386" s="4">
        <f t="shared" si="5"/>
        <v>-1100</v>
      </c>
    </row>
    <row r="387" spans="5:5" x14ac:dyDescent="0.25">
      <c r="E387" s="4">
        <f t="shared" si="5"/>
        <v>-1100</v>
      </c>
    </row>
    <row r="388" spans="5:5" x14ac:dyDescent="0.25">
      <c r="E388" s="4">
        <f t="shared" si="5"/>
        <v>-1100</v>
      </c>
    </row>
    <row r="389" spans="5:5" x14ac:dyDescent="0.25">
      <c r="E389" s="4">
        <f t="shared" ref="E389:E452" si="6">E388+C389-D389</f>
        <v>-1100</v>
      </c>
    </row>
    <row r="390" spans="5:5" x14ac:dyDescent="0.25">
      <c r="E390" s="4">
        <f t="shared" si="6"/>
        <v>-1100</v>
      </c>
    </row>
    <row r="391" spans="5:5" x14ac:dyDescent="0.25">
      <c r="E391" s="4">
        <f t="shared" si="6"/>
        <v>-1100</v>
      </c>
    </row>
    <row r="392" spans="5:5" x14ac:dyDescent="0.25">
      <c r="E392" s="4">
        <f t="shared" si="6"/>
        <v>-1100</v>
      </c>
    </row>
    <row r="393" spans="5:5" x14ac:dyDescent="0.25">
      <c r="E393" s="4">
        <f t="shared" si="6"/>
        <v>-1100</v>
      </c>
    </row>
    <row r="394" spans="5:5" x14ac:dyDescent="0.25">
      <c r="E394" s="4">
        <f t="shared" si="6"/>
        <v>-1100</v>
      </c>
    </row>
    <row r="395" spans="5:5" x14ac:dyDescent="0.25">
      <c r="E395" s="4">
        <f t="shared" si="6"/>
        <v>-1100</v>
      </c>
    </row>
    <row r="396" spans="5:5" x14ac:dyDescent="0.25">
      <c r="E396" s="4">
        <f t="shared" si="6"/>
        <v>-1100</v>
      </c>
    </row>
    <row r="397" spans="5:5" x14ac:dyDescent="0.25">
      <c r="E397" s="4">
        <f t="shared" si="6"/>
        <v>-1100</v>
      </c>
    </row>
    <row r="398" spans="5:5" x14ac:dyDescent="0.25">
      <c r="E398" s="4">
        <f t="shared" si="6"/>
        <v>-1100</v>
      </c>
    </row>
    <row r="399" spans="5:5" x14ac:dyDescent="0.25">
      <c r="E399" s="4">
        <f t="shared" si="6"/>
        <v>-1100</v>
      </c>
    </row>
    <row r="400" spans="5:5" x14ac:dyDescent="0.25">
      <c r="E400" s="4">
        <f t="shared" si="6"/>
        <v>-1100</v>
      </c>
    </row>
    <row r="401" spans="5:5" x14ac:dyDescent="0.25">
      <c r="E401" s="4">
        <f t="shared" si="6"/>
        <v>-1100</v>
      </c>
    </row>
    <row r="402" spans="5:5" x14ac:dyDescent="0.25">
      <c r="E402" s="4">
        <f t="shared" si="6"/>
        <v>-1100</v>
      </c>
    </row>
    <row r="403" spans="5:5" x14ac:dyDescent="0.25">
      <c r="E403" s="4">
        <f t="shared" si="6"/>
        <v>-1100</v>
      </c>
    </row>
    <row r="404" spans="5:5" x14ac:dyDescent="0.25">
      <c r="E404" s="4">
        <f t="shared" si="6"/>
        <v>-1100</v>
      </c>
    </row>
    <row r="405" spans="5:5" x14ac:dyDescent="0.25">
      <c r="E405" s="4">
        <f t="shared" si="6"/>
        <v>-1100</v>
      </c>
    </row>
    <row r="406" spans="5:5" x14ac:dyDescent="0.25">
      <c r="E406" s="4">
        <f t="shared" si="6"/>
        <v>-1100</v>
      </c>
    </row>
    <row r="407" spans="5:5" x14ac:dyDescent="0.25">
      <c r="E407" s="4">
        <f t="shared" si="6"/>
        <v>-1100</v>
      </c>
    </row>
    <row r="408" spans="5:5" x14ac:dyDescent="0.25">
      <c r="E408" s="4">
        <f t="shared" si="6"/>
        <v>-1100</v>
      </c>
    </row>
    <row r="409" spans="5:5" x14ac:dyDescent="0.25">
      <c r="E409" s="4">
        <f t="shared" si="6"/>
        <v>-1100</v>
      </c>
    </row>
    <row r="410" spans="5:5" x14ac:dyDescent="0.25">
      <c r="E410" s="4">
        <f t="shared" si="6"/>
        <v>-1100</v>
      </c>
    </row>
    <row r="411" spans="5:5" x14ac:dyDescent="0.25">
      <c r="E411" s="4">
        <f t="shared" si="6"/>
        <v>-1100</v>
      </c>
    </row>
    <row r="412" spans="5:5" x14ac:dyDescent="0.25">
      <c r="E412" s="4">
        <f t="shared" si="6"/>
        <v>-1100</v>
      </c>
    </row>
    <row r="413" spans="5:5" x14ac:dyDescent="0.25">
      <c r="E413" s="4">
        <f t="shared" si="6"/>
        <v>-1100</v>
      </c>
    </row>
    <row r="414" spans="5:5" x14ac:dyDescent="0.25">
      <c r="E414" s="4">
        <f t="shared" si="6"/>
        <v>-1100</v>
      </c>
    </row>
    <row r="415" spans="5:5" x14ac:dyDescent="0.25">
      <c r="E415" s="4">
        <f t="shared" si="6"/>
        <v>-1100</v>
      </c>
    </row>
    <row r="416" spans="5:5" x14ac:dyDescent="0.25">
      <c r="E416" s="4">
        <f t="shared" si="6"/>
        <v>-1100</v>
      </c>
    </row>
    <row r="417" spans="5:5" x14ac:dyDescent="0.25">
      <c r="E417" s="4">
        <f t="shared" si="6"/>
        <v>-1100</v>
      </c>
    </row>
    <row r="418" spans="5:5" x14ac:dyDescent="0.25">
      <c r="E418" s="4">
        <f t="shared" si="6"/>
        <v>-1100</v>
      </c>
    </row>
    <row r="419" spans="5:5" x14ac:dyDescent="0.25">
      <c r="E419" s="4">
        <f t="shared" si="6"/>
        <v>-1100</v>
      </c>
    </row>
    <row r="420" spans="5:5" x14ac:dyDescent="0.25">
      <c r="E420" s="4">
        <f t="shared" si="6"/>
        <v>-1100</v>
      </c>
    </row>
    <row r="421" spans="5:5" x14ac:dyDescent="0.25">
      <c r="E421" s="4">
        <f t="shared" si="6"/>
        <v>-1100</v>
      </c>
    </row>
    <row r="422" spans="5:5" x14ac:dyDescent="0.25">
      <c r="E422" s="4">
        <f t="shared" si="6"/>
        <v>-1100</v>
      </c>
    </row>
    <row r="423" spans="5:5" x14ac:dyDescent="0.25">
      <c r="E423" s="4">
        <f t="shared" si="6"/>
        <v>-1100</v>
      </c>
    </row>
    <row r="424" spans="5:5" x14ac:dyDescent="0.25">
      <c r="E424" s="4">
        <f t="shared" si="6"/>
        <v>-1100</v>
      </c>
    </row>
    <row r="425" spans="5:5" x14ac:dyDescent="0.25">
      <c r="E425" s="4">
        <f t="shared" si="6"/>
        <v>-1100</v>
      </c>
    </row>
    <row r="426" spans="5:5" x14ac:dyDescent="0.25">
      <c r="E426" s="4">
        <f t="shared" si="6"/>
        <v>-1100</v>
      </c>
    </row>
    <row r="427" spans="5:5" x14ac:dyDescent="0.25">
      <c r="E427" s="4">
        <f t="shared" si="6"/>
        <v>-1100</v>
      </c>
    </row>
    <row r="428" spans="5:5" x14ac:dyDescent="0.25">
      <c r="E428" s="4">
        <f t="shared" si="6"/>
        <v>-1100</v>
      </c>
    </row>
    <row r="429" spans="5:5" x14ac:dyDescent="0.25">
      <c r="E429" s="4">
        <f t="shared" si="6"/>
        <v>-1100</v>
      </c>
    </row>
    <row r="430" spans="5:5" x14ac:dyDescent="0.25">
      <c r="E430" s="4">
        <f t="shared" si="6"/>
        <v>-1100</v>
      </c>
    </row>
    <row r="431" spans="5:5" x14ac:dyDescent="0.25">
      <c r="E431" s="4">
        <f t="shared" si="6"/>
        <v>-1100</v>
      </c>
    </row>
    <row r="432" spans="5:5" x14ac:dyDescent="0.25">
      <c r="E432" s="4">
        <f t="shared" si="6"/>
        <v>-1100</v>
      </c>
    </row>
    <row r="433" spans="5:5" x14ac:dyDescent="0.25">
      <c r="E433" s="4">
        <f t="shared" si="6"/>
        <v>-1100</v>
      </c>
    </row>
    <row r="434" spans="5:5" x14ac:dyDescent="0.25">
      <c r="E434" s="4">
        <f t="shared" si="6"/>
        <v>-1100</v>
      </c>
    </row>
    <row r="435" spans="5:5" x14ac:dyDescent="0.25">
      <c r="E435" s="4">
        <f t="shared" si="6"/>
        <v>-1100</v>
      </c>
    </row>
    <row r="436" spans="5:5" x14ac:dyDescent="0.25">
      <c r="E436" s="4">
        <f t="shared" si="6"/>
        <v>-1100</v>
      </c>
    </row>
    <row r="437" spans="5:5" x14ac:dyDescent="0.25">
      <c r="E437" s="4">
        <f t="shared" si="6"/>
        <v>-1100</v>
      </c>
    </row>
    <row r="438" spans="5:5" x14ac:dyDescent="0.25">
      <c r="E438" s="4">
        <f t="shared" si="6"/>
        <v>-1100</v>
      </c>
    </row>
    <row r="439" spans="5:5" x14ac:dyDescent="0.25">
      <c r="E439" s="4">
        <f t="shared" si="6"/>
        <v>-1100</v>
      </c>
    </row>
    <row r="440" spans="5:5" x14ac:dyDescent="0.25">
      <c r="E440" s="4">
        <f t="shared" si="6"/>
        <v>-1100</v>
      </c>
    </row>
    <row r="441" spans="5:5" x14ac:dyDescent="0.25">
      <c r="E441" s="4">
        <f t="shared" si="6"/>
        <v>-1100</v>
      </c>
    </row>
    <row r="442" spans="5:5" x14ac:dyDescent="0.25">
      <c r="E442" s="4">
        <f t="shared" si="6"/>
        <v>-1100</v>
      </c>
    </row>
    <row r="443" spans="5:5" x14ac:dyDescent="0.25">
      <c r="E443" s="4">
        <f t="shared" si="6"/>
        <v>-1100</v>
      </c>
    </row>
    <row r="444" spans="5:5" x14ac:dyDescent="0.25">
      <c r="E444" s="4">
        <f t="shared" si="6"/>
        <v>-1100</v>
      </c>
    </row>
    <row r="445" spans="5:5" x14ac:dyDescent="0.25">
      <c r="E445" s="4">
        <f t="shared" si="6"/>
        <v>-1100</v>
      </c>
    </row>
    <row r="446" spans="5:5" x14ac:dyDescent="0.25">
      <c r="E446" s="4">
        <f t="shared" si="6"/>
        <v>-1100</v>
      </c>
    </row>
    <row r="447" spans="5:5" x14ac:dyDescent="0.25">
      <c r="E447" s="4">
        <f t="shared" si="6"/>
        <v>-1100</v>
      </c>
    </row>
    <row r="448" spans="5:5" x14ac:dyDescent="0.25">
      <c r="E448" s="4">
        <f t="shared" si="6"/>
        <v>-1100</v>
      </c>
    </row>
    <row r="449" spans="5:5" x14ac:dyDescent="0.25">
      <c r="E449" s="4">
        <f t="shared" si="6"/>
        <v>-1100</v>
      </c>
    </row>
    <row r="450" spans="5:5" x14ac:dyDescent="0.25">
      <c r="E450" s="4">
        <f t="shared" si="6"/>
        <v>-1100</v>
      </c>
    </row>
    <row r="451" spans="5:5" x14ac:dyDescent="0.25">
      <c r="E451" s="4">
        <f t="shared" si="6"/>
        <v>-1100</v>
      </c>
    </row>
    <row r="452" spans="5:5" x14ac:dyDescent="0.25">
      <c r="E452" s="4">
        <f t="shared" si="6"/>
        <v>-1100</v>
      </c>
    </row>
    <row r="453" spans="5:5" x14ac:dyDescent="0.25">
      <c r="E453" s="4">
        <f t="shared" ref="E453:E500" si="7">E452+C453-D453</f>
        <v>-1100</v>
      </c>
    </row>
    <row r="454" spans="5:5" x14ac:dyDescent="0.25">
      <c r="E454" s="4">
        <f t="shared" si="7"/>
        <v>-1100</v>
      </c>
    </row>
    <row r="455" spans="5:5" x14ac:dyDescent="0.25">
      <c r="E455" s="4">
        <f t="shared" si="7"/>
        <v>-1100</v>
      </c>
    </row>
    <row r="456" spans="5:5" x14ac:dyDescent="0.25">
      <c r="E456" s="4">
        <f t="shared" si="7"/>
        <v>-1100</v>
      </c>
    </row>
    <row r="457" spans="5:5" x14ac:dyDescent="0.25">
      <c r="E457" s="4">
        <f t="shared" si="7"/>
        <v>-1100</v>
      </c>
    </row>
    <row r="458" spans="5:5" x14ac:dyDescent="0.25">
      <c r="E458" s="4">
        <f t="shared" si="7"/>
        <v>-1100</v>
      </c>
    </row>
    <row r="459" spans="5:5" x14ac:dyDescent="0.25">
      <c r="E459" s="4">
        <f t="shared" si="7"/>
        <v>-1100</v>
      </c>
    </row>
    <row r="460" spans="5:5" x14ac:dyDescent="0.25">
      <c r="E460" s="4">
        <f t="shared" si="7"/>
        <v>-1100</v>
      </c>
    </row>
    <row r="461" spans="5:5" x14ac:dyDescent="0.25">
      <c r="E461" s="4">
        <f t="shared" si="7"/>
        <v>-1100</v>
      </c>
    </row>
    <row r="462" spans="5:5" x14ac:dyDescent="0.25">
      <c r="E462" s="4">
        <f t="shared" si="7"/>
        <v>-1100</v>
      </c>
    </row>
    <row r="463" spans="5:5" x14ac:dyDescent="0.25">
      <c r="E463" s="4">
        <f t="shared" si="7"/>
        <v>-1100</v>
      </c>
    </row>
    <row r="464" spans="5:5" x14ac:dyDescent="0.25">
      <c r="E464" s="4">
        <f t="shared" si="7"/>
        <v>-1100</v>
      </c>
    </row>
    <row r="465" spans="5:5" x14ac:dyDescent="0.25">
      <c r="E465" s="4">
        <f t="shared" si="7"/>
        <v>-1100</v>
      </c>
    </row>
    <row r="466" spans="5:5" x14ac:dyDescent="0.25">
      <c r="E466" s="4">
        <f t="shared" si="7"/>
        <v>-1100</v>
      </c>
    </row>
    <row r="467" spans="5:5" x14ac:dyDescent="0.25">
      <c r="E467" s="4">
        <f t="shared" si="7"/>
        <v>-1100</v>
      </c>
    </row>
    <row r="468" spans="5:5" x14ac:dyDescent="0.25">
      <c r="E468" s="4">
        <f t="shared" si="7"/>
        <v>-1100</v>
      </c>
    </row>
    <row r="469" spans="5:5" x14ac:dyDescent="0.25">
      <c r="E469" s="4">
        <f t="shared" si="7"/>
        <v>-1100</v>
      </c>
    </row>
    <row r="470" spans="5:5" x14ac:dyDescent="0.25">
      <c r="E470" s="4">
        <f t="shared" si="7"/>
        <v>-1100</v>
      </c>
    </row>
    <row r="471" spans="5:5" x14ac:dyDescent="0.25">
      <c r="E471" s="4">
        <f t="shared" si="7"/>
        <v>-1100</v>
      </c>
    </row>
    <row r="472" spans="5:5" x14ac:dyDescent="0.25">
      <c r="E472" s="4">
        <f t="shared" si="7"/>
        <v>-1100</v>
      </c>
    </row>
    <row r="473" spans="5:5" x14ac:dyDescent="0.25">
      <c r="E473" s="4">
        <f t="shared" si="7"/>
        <v>-1100</v>
      </c>
    </row>
    <row r="474" spans="5:5" x14ac:dyDescent="0.25">
      <c r="E474" s="4">
        <f t="shared" si="7"/>
        <v>-1100</v>
      </c>
    </row>
    <row r="475" spans="5:5" x14ac:dyDescent="0.25">
      <c r="E475" s="4">
        <f t="shared" si="7"/>
        <v>-1100</v>
      </c>
    </row>
    <row r="476" spans="5:5" x14ac:dyDescent="0.25">
      <c r="E476" s="4">
        <f t="shared" si="7"/>
        <v>-1100</v>
      </c>
    </row>
    <row r="477" spans="5:5" x14ac:dyDescent="0.25">
      <c r="E477" s="4">
        <f t="shared" si="7"/>
        <v>-1100</v>
      </c>
    </row>
    <row r="478" spans="5:5" x14ac:dyDescent="0.25">
      <c r="E478" s="4">
        <f t="shared" si="7"/>
        <v>-1100</v>
      </c>
    </row>
    <row r="479" spans="5:5" x14ac:dyDescent="0.25">
      <c r="E479" s="4">
        <f t="shared" si="7"/>
        <v>-1100</v>
      </c>
    </row>
    <row r="480" spans="5:5" x14ac:dyDescent="0.25">
      <c r="E480" s="4">
        <f t="shared" si="7"/>
        <v>-1100</v>
      </c>
    </row>
    <row r="481" spans="5:5" x14ac:dyDescent="0.25">
      <c r="E481" s="4">
        <f t="shared" si="7"/>
        <v>-1100</v>
      </c>
    </row>
    <row r="482" spans="5:5" x14ac:dyDescent="0.25">
      <c r="E482" s="4">
        <f t="shared" si="7"/>
        <v>-1100</v>
      </c>
    </row>
    <row r="483" spans="5:5" x14ac:dyDescent="0.25">
      <c r="E483" s="4">
        <f t="shared" si="7"/>
        <v>-1100</v>
      </c>
    </row>
    <row r="484" spans="5:5" x14ac:dyDescent="0.25">
      <c r="E484" s="4">
        <f t="shared" si="7"/>
        <v>-1100</v>
      </c>
    </row>
    <row r="485" spans="5:5" x14ac:dyDescent="0.25">
      <c r="E485" s="4">
        <f t="shared" si="7"/>
        <v>-1100</v>
      </c>
    </row>
    <row r="486" spans="5:5" x14ac:dyDescent="0.25">
      <c r="E486" s="4">
        <f t="shared" si="7"/>
        <v>-1100</v>
      </c>
    </row>
    <row r="487" spans="5:5" x14ac:dyDescent="0.25">
      <c r="E487" s="4">
        <f t="shared" si="7"/>
        <v>-1100</v>
      </c>
    </row>
    <row r="488" spans="5:5" x14ac:dyDescent="0.25">
      <c r="E488" s="4">
        <f t="shared" si="7"/>
        <v>-1100</v>
      </c>
    </row>
    <row r="489" spans="5:5" x14ac:dyDescent="0.25">
      <c r="E489" s="4">
        <f t="shared" si="7"/>
        <v>-1100</v>
      </c>
    </row>
    <row r="490" spans="5:5" x14ac:dyDescent="0.25">
      <c r="E490" s="4">
        <f t="shared" si="7"/>
        <v>-1100</v>
      </c>
    </row>
    <row r="491" spans="5:5" x14ac:dyDescent="0.25">
      <c r="E491" s="4">
        <f t="shared" si="7"/>
        <v>-1100</v>
      </c>
    </row>
    <row r="492" spans="5:5" x14ac:dyDescent="0.25">
      <c r="E492" s="4">
        <f t="shared" si="7"/>
        <v>-1100</v>
      </c>
    </row>
    <row r="493" spans="5:5" x14ac:dyDescent="0.25">
      <c r="E493" s="4">
        <f t="shared" si="7"/>
        <v>-1100</v>
      </c>
    </row>
    <row r="494" spans="5:5" x14ac:dyDescent="0.25">
      <c r="E494" s="4">
        <f t="shared" si="7"/>
        <v>-1100</v>
      </c>
    </row>
    <row r="495" spans="5:5" x14ac:dyDescent="0.25">
      <c r="E495" s="4">
        <f t="shared" si="7"/>
        <v>-1100</v>
      </c>
    </row>
    <row r="496" spans="5:5" x14ac:dyDescent="0.25">
      <c r="E496" s="4">
        <f t="shared" si="7"/>
        <v>-1100</v>
      </c>
    </row>
    <row r="497" spans="5:5" x14ac:dyDescent="0.25">
      <c r="E497" s="4">
        <f t="shared" si="7"/>
        <v>-1100</v>
      </c>
    </row>
    <row r="498" spans="5:5" x14ac:dyDescent="0.25">
      <c r="E498" s="4">
        <f t="shared" si="7"/>
        <v>-1100</v>
      </c>
    </row>
    <row r="499" spans="5:5" x14ac:dyDescent="0.25">
      <c r="E499" s="4">
        <f t="shared" si="7"/>
        <v>-1100</v>
      </c>
    </row>
    <row r="500" spans="5:5" x14ac:dyDescent="0.25">
      <c r="E500" s="4">
        <f t="shared" si="7"/>
        <v>-1100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&amp;CS.E.U.O.&amp;RTejidos Lucania</oddHeader>
    <oddFooter>&amp;CS.E.U.O.&amp;RTejidos Lucania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"/>
  <sheetViews>
    <sheetView view="pageBreakPreview" zoomScale="115" zoomScaleNormal="100" zoomScaleSheetLayoutView="115" workbookViewId="0">
      <selection activeCell="D16" sqref="D16"/>
    </sheetView>
  </sheetViews>
  <sheetFormatPr baseColWidth="10" defaultRowHeight="15" x14ac:dyDescent="0.25"/>
  <cols>
    <col min="1" max="1" width="11.42578125" style="5"/>
    <col min="2" max="2" width="34.140625" style="2" customWidth="1"/>
    <col min="3" max="3" width="14.42578125" style="4" bestFit="1" customWidth="1"/>
    <col min="4" max="4" width="14.140625" style="4" bestFit="1" customWidth="1"/>
    <col min="5" max="5" width="14.42578125" style="4" bestFit="1" customWidth="1"/>
    <col min="9" max="9" width="17.42578125" bestFit="1" customWidth="1"/>
    <col min="10" max="10" width="18" bestFit="1" customWidth="1"/>
    <col min="13" max="13" width="12" bestFit="1" customWidth="1"/>
  </cols>
  <sheetData>
    <row r="1" spans="1:14" ht="18.75" x14ac:dyDescent="0.3">
      <c r="A1" s="273" t="s">
        <v>1750</v>
      </c>
      <c r="B1" s="273"/>
      <c r="C1" s="273"/>
      <c r="D1" s="273"/>
      <c r="E1" s="273"/>
      <c r="I1" s="10" t="s">
        <v>4</v>
      </c>
      <c r="J1" s="12">
        <f>E500</f>
        <v>1000.7999999999884</v>
      </c>
      <c r="L1" t="s">
        <v>1122</v>
      </c>
    </row>
    <row r="2" spans="1:14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44365</v>
      </c>
      <c r="L2" t="s">
        <v>1752</v>
      </c>
      <c r="M2">
        <v>23057929944</v>
      </c>
      <c r="N2" t="s">
        <v>1753</v>
      </c>
    </row>
    <row r="3" spans="1:14" x14ac:dyDescent="0.25">
      <c r="A3" s="7">
        <v>44322</v>
      </c>
      <c r="B3" s="2" t="s">
        <v>1751</v>
      </c>
      <c r="C3" s="4">
        <v>139210.79999999999</v>
      </c>
      <c r="D3" s="4">
        <v>0</v>
      </c>
      <c r="E3" s="9">
        <f>C3-D3</f>
        <v>139210.79999999999</v>
      </c>
    </row>
    <row r="4" spans="1:14" x14ac:dyDescent="0.25">
      <c r="A4" s="5">
        <v>44358</v>
      </c>
      <c r="B4" s="2" t="s">
        <v>1926</v>
      </c>
      <c r="C4" s="4">
        <v>0</v>
      </c>
      <c r="D4" s="4">
        <v>45330</v>
      </c>
      <c r="E4" s="4">
        <f>E3+C4-D4</f>
        <v>93880.799999999988</v>
      </c>
    </row>
    <row r="5" spans="1:14" x14ac:dyDescent="0.25">
      <c r="A5" s="5">
        <v>44358</v>
      </c>
      <c r="B5" s="2" t="s">
        <v>1927</v>
      </c>
      <c r="C5" s="4">
        <v>0</v>
      </c>
      <c r="D5" s="4">
        <v>62290</v>
      </c>
      <c r="E5" s="4">
        <f t="shared" ref="E5:E68" si="0">E4+C5-D5</f>
        <v>31590.799999999988</v>
      </c>
    </row>
    <row r="6" spans="1:14" x14ac:dyDescent="0.25">
      <c r="A6" s="5">
        <v>44365</v>
      </c>
      <c r="B6" s="2" t="s">
        <v>876</v>
      </c>
      <c r="C6" s="4">
        <v>0</v>
      </c>
      <c r="D6" s="4">
        <v>30590</v>
      </c>
      <c r="E6" s="4">
        <f t="shared" si="0"/>
        <v>1000.7999999999884</v>
      </c>
    </row>
    <row r="7" spans="1:14" x14ac:dyDescent="0.25">
      <c r="E7" s="4">
        <f t="shared" si="0"/>
        <v>1000.7999999999884</v>
      </c>
    </row>
    <row r="8" spans="1:14" x14ac:dyDescent="0.25">
      <c r="E8" s="4">
        <f t="shared" si="0"/>
        <v>1000.7999999999884</v>
      </c>
    </row>
    <row r="9" spans="1:14" x14ac:dyDescent="0.25">
      <c r="E9" s="4">
        <f t="shared" si="0"/>
        <v>1000.7999999999884</v>
      </c>
    </row>
    <row r="10" spans="1:14" x14ac:dyDescent="0.25">
      <c r="E10" s="4">
        <f t="shared" si="0"/>
        <v>1000.7999999999884</v>
      </c>
    </row>
    <row r="11" spans="1:14" x14ac:dyDescent="0.25">
      <c r="E11" s="4">
        <f t="shared" si="0"/>
        <v>1000.7999999999884</v>
      </c>
    </row>
    <row r="12" spans="1:14" x14ac:dyDescent="0.25">
      <c r="E12" s="4">
        <f t="shared" si="0"/>
        <v>1000.7999999999884</v>
      </c>
    </row>
    <row r="13" spans="1:14" x14ac:dyDescent="0.25">
      <c r="E13" s="4">
        <f t="shared" si="0"/>
        <v>1000.7999999999884</v>
      </c>
    </row>
    <row r="14" spans="1:14" x14ac:dyDescent="0.25">
      <c r="E14" s="4">
        <f t="shared" si="0"/>
        <v>1000.7999999999884</v>
      </c>
    </row>
    <row r="15" spans="1:14" x14ac:dyDescent="0.25">
      <c r="E15" s="4">
        <f t="shared" si="0"/>
        <v>1000.7999999999884</v>
      </c>
    </row>
    <row r="16" spans="1:14" x14ac:dyDescent="0.25">
      <c r="E16" s="4">
        <f t="shared" si="0"/>
        <v>1000.7999999999884</v>
      </c>
    </row>
    <row r="17" spans="5:5" x14ac:dyDescent="0.25">
      <c r="E17" s="4">
        <f t="shared" si="0"/>
        <v>1000.7999999999884</v>
      </c>
    </row>
    <row r="18" spans="5:5" x14ac:dyDescent="0.25">
      <c r="E18" s="4">
        <f t="shared" si="0"/>
        <v>1000.7999999999884</v>
      </c>
    </row>
    <row r="19" spans="5:5" x14ac:dyDescent="0.25">
      <c r="E19" s="4">
        <f t="shared" si="0"/>
        <v>1000.7999999999884</v>
      </c>
    </row>
    <row r="20" spans="5:5" x14ac:dyDescent="0.25">
      <c r="E20" s="4">
        <f t="shared" si="0"/>
        <v>1000.7999999999884</v>
      </c>
    </row>
    <row r="21" spans="5:5" x14ac:dyDescent="0.25">
      <c r="E21" s="4">
        <f t="shared" si="0"/>
        <v>1000.7999999999884</v>
      </c>
    </row>
    <row r="22" spans="5:5" x14ac:dyDescent="0.25">
      <c r="E22" s="4">
        <f t="shared" si="0"/>
        <v>1000.7999999999884</v>
      </c>
    </row>
    <row r="23" spans="5:5" x14ac:dyDescent="0.25">
      <c r="E23" s="4">
        <f t="shared" si="0"/>
        <v>1000.7999999999884</v>
      </c>
    </row>
    <row r="24" spans="5:5" x14ac:dyDescent="0.25">
      <c r="E24" s="4">
        <f t="shared" si="0"/>
        <v>1000.7999999999884</v>
      </c>
    </row>
    <row r="25" spans="5:5" x14ac:dyDescent="0.25">
      <c r="E25" s="4">
        <f t="shared" si="0"/>
        <v>1000.7999999999884</v>
      </c>
    </row>
    <row r="26" spans="5:5" x14ac:dyDescent="0.25">
      <c r="E26" s="4">
        <f t="shared" si="0"/>
        <v>1000.7999999999884</v>
      </c>
    </row>
    <row r="27" spans="5:5" x14ac:dyDescent="0.25">
      <c r="E27" s="4">
        <f t="shared" si="0"/>
        <v>1000.7999999999884</v>
      </c>
    </row>
    <row r="28" spans="5:5" x14ac:dyDescent="0.25">
      <c r="E28" s="4">
        <f t="shared" si="0"/>
        <v>1000.7999999999884</v>
      </c>
    </row>
    <row r="29" spans="5:5" x14ac:dyDescent="0.25">
      <c r="E29" s="4">
        <f t="shared" si="0"/>
        <v>1000.7999999999884</v>
      </c>
    </row>
    <row r="30" spans="5:5" x14ac:dyDescent="0.25">
      <c r="E30" s="4">
        <f t="shared" si="0"/>
        <v>1000.7999999999884</v>
      </c>
    </row>
    <row r="31" spans="5:5" x14ac:dyDescent="0.25">
      <c r="E31" s="4">
        <f t="shared" si="0"/>
        <v>1000.7999999999884</v>
      </c>
    </row>
    <row r="32" spans="5:5" x14ac:dyDescent="0.25">
      <c r="E32" s="4">
        <f t="shared" si="0"/>
        <v>1000.7999999999884</v>
      </c>
    </row>
    <row r="33" spans="5:5" x14ac:dyDescent="0.25">
      <c r="E33" s="4">
        <f t="shared" si="0"/>
        <v>1000.7999999999884</v>
      </c>
    </row>
    <row r="34" spans="5:5" x14ac:dyDescent="0.25">
      <c r="E34" s="4">
        <f t="shared" si="0"/>
        <v>1000.7999999999884</v>
      </c>
    </row>
    <row r="35" spans="5:5" x14ac:dyDescent="0.25">
      <c r="E35" s="4">
        <f t="shared" si="0"/>
        <v>1000.7999999999884</v>
      </c>
    </row>
    <row r="36" spans="5:5" x14ac:dyDescent="0.25">
      <c r="E36" s="4">
        <f t="shared" si="0"/>
        <v>1000.7999999999884</v>
      </c>
    </row>
    <row r="37" spans="5:5" x14ac:dyDescent="0.25">
      <c r="E37" s="4">
        <f t="shared" si="0"/>
        <v>1000.7999999999884</v>
      </c>
    </row>
    <row r="38" spans="5:5" x14ac:dyDescent="0.25">
      <c r="E38" s="4">
        <f t="shared" si="0"/>
        <v>1000.7999999999884</v>
      </c>
    </row>
    <row r="39" spans="5:5" x14ac:dyDescent="0.25">
      <c r="E39" s="4">
        <f t="shared" si="0"/>
        <v>1000.7999999999884</v>
      </c>
    </row>
    <row r="40" spans="5:5" x14ac:dyDescent="0.25">
      <c r="E40" s="4">
        <f t="shared" si="0"/>
        <v>1000.7999999999884</v>
      </c>
    </row>
    <row r="41" spans="5:5" x14ac:dyDescent="0.25">
      <c r="E41" s="4">
        <f t="shared" si="0"/>
        <v>1000.7999999999884</v>
      </c>
    </row>
    <row r="42" spans="5:5" x14ac:dyDescent="0.25">
      <c r="E42" s="4">
        <f t="shared" si="0"/>
        <v>1000.7999999999884</v>
      </c>
    </row>
    <row r="43" spans="5:5" x14ac:dyDescent="0.25">
      <c r="E43" s="4">
        <f t="shared" si="0"/>
        <v>1000.7999999999884</v>
      </c>
    </row>
    <row r="44" spans="5:5" x14ac:dyDescent="0.25">
      <c r="E44" s="4">
        <f t="shared" si="0"/>
        <v>1000.7999999999884</v>
      </c>
    </row>
    <row r="45" spans="5:5" x14ac:dyDescent="0.25">
      <c r="E45" s="4">
        <f t="shared" si="0"/>
        <v>1000.7999999999884</v>
      </c>
    </row>
    <row r="46" spans="5:5" x14ac:dyDescent="0.25">
      <c r="E46" s="4">
        <f t="shared" si="0"/>
        <v>1000.7999999999884</v>
      </c>
    </row>
    <row r="47" spans="5:5" x14ac:dyDescent="0.25">
      <c r="E47" s="4">
        <f t="shared" si="0"/>
        <v>1000.7999999999884</v>
      </c>
    </row>
    <row r="48" spans="5:5" x14ac:dyDescent="0.25">
      <c r="E48" s="4">
        <f t="shared" si="0"/>
        <v>1000.7999999999884</v>
      </c>
    </row>
    <row r="49" spans="5:5" x14ac:dyDescent="0.25">
      <c r="E49" s="4">
        <f t="shared" si="0"/>
        <v>1000.7999999999884</v>
      </c>
    </row>
    <row r="50" spans="5:5" x14ac:dyDescent="0.25">
      <c r="E50" s="4">
        <f t="shared" si="0"/>
        <v>1000.7999999999884</v>
      </c>
    </row>
    <row r="51" spans="5:5" x14ac:dyDescent="0.25">
      <c r="E51" s="4">
        <f t="shared" si="0"/>
        <v>1000.7999999999884</v>
      </c>
    </row>
    <row r="52" spans="5:5" x14ac:dyDescent="0.25">
      <c r="E52" s="4">
        <f t="shared" si="0"/>
        <v>1000.7999999999884</v>
      </c>
    </row>
    <row r="53" spans="5:5" x14ac:dyDescent="0.25">
      <c r="E53" s="4">
        <f t="shared" si="0"/>
        <v>1000.7999999999884</v>
      </c>
    </row>
    <row r="54" spans="5:5" x14ac:dyDescent="0.25">
      <c r="E54" s="4">
        <f t="shared" si="0"/>
        <v>1000.7999999999884</v>
      </c>
    </row>
    <row r="55" spans="5:5" x14ac:dyDescent="0.25">
      <c r="E55" s="4">
        <f t="shared" si="0"/>
        <v>1000.7999999999884</v>
      </c>
    </row>
    <row r="56" spans="5:5" x14ac:dyDescent="0.25">
      <c r="E56" s="4">
        <f t="shared" si="0"/>
        <v>1000.7999999999884</v>
      </c>
    </row>
    <row r="57" spans="5:5" x14ac:dyDescent="0.25">
      <c r="E57" s="4">
        <f t="shared" si="0"/>
        <v>1000.7999999999884</v>
      </c>
    </row>
    <row r="58" spans="5:5" x14ac:dyDescent="0.25">
      <c r="E58" s="4">
        <f t="shared" si="0"/>
        <v>1000.7999999999884</v>
      </c>
    </row>
    <row r="59" spans="5:5" x14ac:dyDescent="0.25">
      <c r="E59" s="4">
        <f t="shared" si="0"/>
        <v>1000.7999999999884</v>
      </c>
    </row>
    <row r="60" spans="5:5" x14ac:dyDescent="0.25">
      <c r="E60" s="4">
        <f t="shared" si="0"/>
        <v>1000.7999999999884</v>
      </c>
    </row>
    <row r="61" spans="5:5" x14ac:dyDescent="0.25">
      <c r="E61" s="4">
        <f t="shared" si="0"/>
        <v>1000.7999999999884</v>
      </c>
    </row>
    <row r="62" spans="5:5" x14ac:dyDescent="0.25">
      <c r="E62" s="4">
        <f t="shared" si="0"/>
        <v>1000.7999999999884</v>
      </c>
    </row>
    <row r="63" spans="5:5" x14ac:dyDescent="0.25">
      <c r="E63" s="4">
        <f t="shared" si="0"/>
        <v>1000.7999999999884</v>
      </c>
    </row>
    <row r="64" spans="5:5" x14ac:dyDescent="0.25">
      <c r="E64" s="4">
        <f t="shared" si="0"/>
        <v>1000.7999999999884</v>
      </c>
    </row>
    <row r="65" spans="5:5" x14ac:dyDescent="0.25">
      <c r="E65" s="4">
        <f t="shared" si="0"/>
        <v>1000.7999999999884</v>
      </c>
    </row>
    <row r="66" spans="5:5" x14ac:dyDescent="0.25">
      <c r="E66" s="4">
        <f t="shared" si="0"/>
        <v>1000.7999999999884</v>
      </c>
    </row>
    <row r="67" spans="5:5" x14ac:dyDescent="0.25">
      <c r="E67" s="4">
        <f t="shared" si="0"/>
        <v>1000.7999999999884</v>
      </c>
    </row>
    <row r="68" spans="5:5" x14ac:dyDescent="0.25">
      <c r="E68" s="4">
        <f t="shared" si="0"/>
        <v>1000.7999999999884</v>
      </c>
    </row>
    <row r="69" spans="5:5" x14ac:dyDescent="0.25">
      <c r="E69" s="4">
        <f t="shared" ref="E69:E132" si="1">E68+C69-D69</f>
        <v>1000.7999999999884</v>
      </c>
    </row>
    <row r="70" spans="5:5" x14ac:dyDescent="0.25">
      <c r="E70" s="4">
        <f t="shared" si="1"/>
        <v>1000.7999999999884</v>
      </c>
    </row>
    <row r="71" spans="5:5" x14ac:dyDescent="0.25">
      <c r="E71" s="4">
        <f t="shared" si="1"/>
        <v>1000.7999999999884</v>
      </c>
    </row>
    <row r="72" spans="5:5" x14ac:dyDescent="0.25">
      <c r="E72" s="4">
        <f t="shared" si="1"/>
        <v>1000.7999999999884</v>
      </c>
    </row>
    <row r="73" spans="5:5" x14ac:dyDescent="0.25">
      <c r="E73" s="4">
        <f t="shared" si="1"/>
        <v>1000.7999999999884</v>
      </c>
    </row>
    <row r="74" spans="5:5" x14ac:dyDescent="0.25">
      <c r="E74" s="4">
        <f t="shared" si="1"/>
        <v>1000.7999999999884</v>
      </c>
    </row>
    <row r="75" spans="5:5" x14ac:dyDescent="0.25">
      <c r="E75" s="4">
        <f t="shared" si="1"/>
        <v>1000.7999999999884</v>
      </c>
    </row>
    <row r="76" spans="5:5" x14ac:dyDescent="0.25">
      <c r="E76" s="4">
        <f t="shared" si="1"/>
        <v>1000.7999999999884</v>
      </c>
    </row>
    <row r="77" spans="5:5" x14ac:dyDescent="0.25">
      <c r="E77" s="4">
        <f t="shared" si="1"/>
        <v>1000.7999999999884</v>
      </c>
    </row>
    <row r="78" spans="5:5" x14ac:dyDescent="0.25">
      <c r="E78" s="4">
        <f t="shared" si="1"/>
        <v>1000.7999999999884</v>
      </c>
    </row>
    <row r="79" spans="5:5" x14ac:dyDescent="0.25">
      <c r="E79" s="4">
        <f t="shared" si="1"/>
        <v>1000.7999999999884</v>
      </c>
    </row>
    <row r="80" spans="5:5" x14ac:dyDescent="0.25">
      <c r="E80" s="4">
        <f t="shared" si="1"/>
        <v>1000.7999999999884</v>
      </c>
    </row>
    <row r="81" spans="5:5" x14ac:dyDescent="0.25">
      <c r="E81" s="4">
        <f t="shared" si="1"/>
        <v>1000.7999999999884</v>
      </c>
    </row>
    <row r="82" spans="5:5" x14ac:dyDescent="0.25">
      <c r="E82" s="4">
        <f t="shared" si="1"/>
        <v>1000.7999999999884</v>
      </c>
    </row>
    <row r="83" spans="5:5" x14ac:dyDescent="0.25">
      <c r="E83" s="4">
        <f t="shared" si="1"/>
        <v>1000.7999999999884</v>
      </c>
    </row>
    <row r="84" spans="5:5" x14ac:dyDescent="0.25">
      <c r="E84" s="4">
        <f t="shared" si="1"/>
        <v>1000.7999999999884</v>
      </c>
    </row>
    <row r="85" spans="5:5" x14ac:dyDescent="0.25">
      <c r="E85" s="4">
        <f t="shared" si="1"/>
        <v>1000.7999999999884</v>
      </c>
    </row>
    <row r="86" spans="5:5" x14ac:dyDescent="0.25">
      <c r="E86" s="4">
        <f t="shared" si="1"/>
        <v>1000.7999999999884</v>
      </c>
    </row>
    <row r="87" spans="5:5" x14ac:dyDescent="0.25">
      <c r="E87" s="4">
        <f t="shared" si="1"/>
        <v>1000.7999999999884</v>
      </c>
    </row>
    <row r="88" spans="5:5" x14ac:dyDescent="0.25">
      <c r="E88" s="4">
        <f t="shared" si="1"/>
        <v>1000.7999999999884</v>
      </c>
    </row>
    <row r="89" spans="5:5" x14ac:dyDescent="0.25">
      <c r="E89" s="4">
        <f t="shared" si="1"/>
        <v>1000.7999999999884</v>
      </c>
    </row>
    <row r="90" spans="5:5" x14ac:dyDescent="0.25">
      <c r="E90" s="4">
        <f t="shared" si="1"/>
        <v>1000.7999999999884</v>
      </c>
    </row>
    <row r="91" spans="5:5" x14ac:dyDescent="0.25">
      <c r="E91" s="4">
        <f t="shared" si="1"/>
        <v>1000.7999999999884</v>
      </c>
    </row>
    <row r="92" spans="5:5" x14ac:dyDescent="0.25">
      <c r="E92" s="4">
        <f t="shared" si="1"/>
        <v>1000.7999999999884</v>
      </c>
    </row>
    <row r="93" spans="5:5" x14ac:dyDescent="0.25">
      <c r="E93" s="4">
        <f t="shared" si="1"/>
        <v>1000.7999999999884</v>
      </c>
    </row>
    <row r="94" spans="5:5" x14ac:dyDescent="0.25">
      <c r="E94" s="4">
        <f t="shared" si="1"/>
        <v>1000.7999999999884</v>
      </c>
    </row>
    <row r="95" spans="5:5" x14ac:dyDescent="0.25">
      <c r="E95" s="4">
        <f t="shared" si="1"/>
        <v>1000.7999999999884</v>
      </c>
    </row>
    <row r="96" spans="5:5" x14ac:dyDescent="0.25">
      <c r="E96" s="4">
        <f t="shared" si="1"/>
        <v>1000.7999999999884</v>
      </c>
    </row>
    <row r="97" spans="5:5" x14ac:dyDescent="0.25">
      <c r="E97" s="4">
        <f t="shared" si="1"/>
        <v>1000.7999999999884</v>
      </c>
    </row>
    <row r="98" spans="5:5" x14ac:dyDescent="0.25">
      <c r="E98" s="4">
        <f t="shared" si="1"/>
        <v>1000.7999999999884</v>
      </c>
    </row>
    <row r="99" spans="5:5" x14ac:dyDescent="0.25">
      <c r="E99" s="4">
        <f t="shared" si="1"/>
        <v>1000.7999999999884</v>
      </c>
    </row>
    <row r="100" spans="5:5" x14ac:dyDescent="0.25">
      <c r="E100" s="4">
        <f t="shared" si="1"/>
        <v>1000.7999999999884</v>
      </c>
    </row>
    <row r="101" spans="5:5" x14ac:dyDescent="0.25">
      <c r="E101" s="4">
        <f t="shared" si="1"/>
        <v>1000.7999999999884</v>
      </c>
    </row>
    <row r="102" spans="5:5" x14ac:dyDescent="0.25">
      <c r="E102" s="4">
        <f t="shared" si="1"/>
        <v>1000.7999999999884</v>
      </c>
    </row>
    <row r="103" spans="5:5" x14ac:dyDescent="0.25">
      <c r="E103" s="4">
        <f t="shared" si="1"/>
        <v>1000.7999999999884</v>
      </c>
    </row>
    <row r="104" spans="5:5" x14ac:dyDescent="0.25">
      <c r="E104" s="4">
        <f t="shared" si="1"/>
        <v>1000.7999999999884</v>
      </c>
    </row>
    <row r="105" spans="5:5" x14ac:dyDescent="0.25">
      <c r="E105" s="4">
        <f t="shared" si="1"/>
        <v>1000.7999999999884</v>
      </c>
    </row>
    <row r="106" spans="5:5" x14ac:dyDescent="0.25">
      <c r="E106" s="4">
        <f t="shared" si="1"/>
        <v>1000.7999999999884</v>
      </c>
    </row>
    <row r="107" spans="5:5" x14ac:dyDescent="0.25">
      <c r="E107" s="4">
        <f t="shared" si="1"/>
        <v>1000.7999999999884</v>
      </c>
    </row>
    <row r="108" spans="5:5" x14ac:dyDescent="0.25">
      <c r="E108" s="4">
        <f t="shared" si="1"/>
        <v>1000.7999999999884</v>
      </c>
    </row>
    <row r="109" spans="5:5" x14ac:dyDescent="0.25">
      <c r="E109" s="4">
        <f t="shared" si="1"/>
        <v>1000.7999999999884</v>
      </c>
    </row>
    <row r="110" spans="5:5" x14ac:dyDescent="0.25">
      <c r="E110" s="4">
        <f t="shared" si="1"/>
        <v>1000.7999999999884</v>
      </c>
    </row>
    <row r="111" spans="5:5" x14ac:dyDescent="0.25">
      <c r="E111" s="4">
        <f t="shared" si="1"/>
        <v>1000.7999999999884</v>
      </c>
    </row>
    <row r="112" spans="5:5" x14ac:dyDescent="0.25">
      <c r="E112" s="4">
        <f t="shared" si="1"/>
        <v>1000.7999999999884</v>
      </c>
    </row>
    <row r="113" spans="5:5" x14ac:dyDescent="0.25">
      <c r="E113" s="4">
        <f t="shared" si="1"/>
        <v>1000.7999999999884</v>
      </c>
    </row>
    <row r="114" spans="5:5" x14ac:dyDescent="0.25">
      <c r="E114" s="4">
        <f t="shared" si="1"/>
        <v>1000.7999999999884</v>
      </c>
    </row>
    <row r="115" spans="5:5" x14ac:dyDescent="0.25">
      <c r="E115" s="4">
        <f t="shared" si="1"/>
        <v>1000.7999999999884</v>
      </c>
    </row>
    <row r="116" spans="5:5" x14ac:dyDescent="0.25">
      <c r="E116" s="4">
        <f t="shared" si="1"/>
        <v>1000.7999999999884</v>
      </c>
    </row>
    <row r="117" spans="5:5" x14ac:dyDescent="0.25">
      <c r="E117" s="4">
        <f t="shared" si="1"/>
        <v>1000.7999999999884</v>
      </c>
    </row>
    <row r="118" spans="5:5" x14ac:dyDescent="0.25">
      <c r="E118" s="4">
        <f t="shared" si="1"/>
        <v>1000.7999999999884</v>
      </c>
    </row>
    <row r="119" spans="5:5" x14ac:dyDescent="0.25">
      <c r="E119" s="4">
        <f t="shared" si="1"/>
        <v>1000.7999999999884</v>
      </c>
    </row>
    <row r="120" spans="5:5" x14ac:dyDescent="0.25">
      <c r="E120" s="4">
        <f t="shared" si="1"/>
        <v>1000.7999999999884</v>
      </c>
    </row>
    <row r="121" spans="5:5" x14ac:dyDescent="0.25">
      <c r="E121" s="4">
        <f t="shared" si="1"/>
        <v>1000.7999999999884</v>
      </c>
    </row>
    <row r="122" spans="5:5" x14ac:dyDescent="0.25">
      <c r="E122" s="4">
        <f t="shared" si="1"/>
        <v>1000.7999999999884</v>
      </c>
    </row>
    <row r="123" spans="5:5" x14ac:dyDescent="0.25">
      <c r="E123" s="4">
        <f t="shared" si="1"/>
        <v>1000.7999999999884</v>
      </c>
    </row>
    <row r="124" spans="5:5" x14ac:dyDescent="0.25">
      <c r="E124" s="4">
        <f t="shared" si="1"/>
        <v>1000.7999999999884</v>
      </c>
    </row>
    <row r="125" spans="5:5" x14ac:dyDescent="0.25">
      <c r="E125" s="4">
        <f t="shared" si="1"/>
        <v>1000.7999999999884</v>
      </c>
    </row>
    <row r="126" spans="5:5" x14ac:dyDescent="0.25">
      <c r="E126" s="4">
        <f t="shared" si="1"/>
        <v>1000.7999999999884</v>
      </c>
    </row>
    <row r="127" spans="5:5" x14ac:dyDescent="0.25">
      <c r="E127" s="4">
        <f t="shared" si="1"/>
        <v>1000.7999999999884</v>
      </c>
    </row>
    <row r="128" spans="5:5" x14ac:dyDescent="0.25">
      <c r="E128" s="4">
        <f t="shared" si="1"/>
        <v>1000.7999999999884</v>
      </c>
    </row>
    <row r="129" spans="5:5" x14ac:dyDescent="0.25">
      <c r="E129" s="4">
        <f t="shared" si="1"/>
        <v>1000.7999999999884</v>
      </c>
    </row>
    <row r="130" spans="5:5" x14ac:dyDescent="0.25">
      <c r="E130" s="4">
        <f t="shared" si="1"/>
        <v>1000.7999999999884</v>
      </c>
    </row>
    <row r="131" spans="5:5" x14ac:dyDescent="0.25">
      <c r="E131" s="4">
        <f t="shared" si="1"/>
        <v>1000.7999999999884</v>
      </c>
    </row>
    <row r="132" spans="5:5" x14ac:dyDescent="0.25">
      <c r="E132" s="4">
        <f t="shared" si="1"/>
        <v>1000.7999999999884</v>
      </c>
    </row>
    <row r="133" spans="5:5" x14ac:dyDescent="0.25">
      <c r="E133" s="4">
        <f t="shared" ref="E133:E196" si="2">E132+C133-D133</f>
        <v>1000.7999999999884</v>
      </c>
    </row>
    <row r="134" spans="5:5" x14ac:dyDescent="0.25">
      <c r="E134" s="4">
        <f t="shared" si="2"/>
        <v>1000.7999999999884</v>
      </c>
    </row>
    <row r="135" spans="5:5" x14ac:dyDescent="0.25">
      <c r="E135" s="4">
        <f t="shared" si="2"/>
        <v>1000.7999999999884</v>
      </c>
    </row>
    <row r="136" spans="5:5" x14ac:dyDescent="0.25">
      <c r="E136" s="4">
        <f t="shared" si="2"/>
        <v>1000.7999999999884</v>
      </c>
    </row>
    <row r="137" spans="5:5" x14ac:dyDescent="0.25">
      <c r="E137" s="4">
        <f t="shared" si="2"/>
        <v>1000.7999999999884</v>
      </c>
    </row>
    <row r="138" spans="5:5" x14ac:dyDescent="0.25">
      <c r="E138" s="4">
        <f t="shared" si="2"/>
        <v>1000.7999999999884</v>
      </c>
    </row>
    <row r="139" spans="5:5" x14ac:dyDescent="0.25">
      <c r="E139" s="4">
        <f t="shared" si="2"/>
        <v>1000.7999999999884</v>
      </c>
    </row>
    <row r="140" spans="5:5" x14ac:dyDescent="0.25">
      <c r="E140" s="4">
        <f t="shared" si="2"/>
        <v>1000.7999999999884</v>
      </c>
    </row>
    <row r="141" spans="5:5" x14ac:dyDescent="0.25">
      <c r="E141" s="4">
        <f t="shared" si="2"/>
        <v>1000.7999999999884</v>
      </c>
    </row>
    <row r="142" spans="5:5" x14ac:dyDescent="0.25">
      <c r="E142" s="4">
        <f t="shared" si="2"/>
        <v>1000.7999999999884</v>
      </c>
    </row>
    <row r="143" spans="5:5" x14ac:dyDescent="0.25">
      <c r="E143" s="4">
        <f t="shared" si="2"/>
        <v>1000.7999999999884</v>
      </c>
    </row>
    <row r="144" spans="5:5" x14ac:dyDescent="0.25">
      <c r="E144" s="4">
        <f t="shared" si="2"/>
        <v>1000.7999999999884</v>
      </c>
    </row>
    <row r="145" spans="5:5" x14ac:dyDescent="0.25">
      <c r="E145" s="4">
        <f t="shared" si="2"/>
        <v>1000.7999999999884</v>
      </c>
    </row>
    <row r="146" spans="5:5" x14ac:dyDescent="0.25">
      <c r="E146" s="4">
        <f t="shared" si="2"/>
        <v>1000.7999999999884</v>
      </c>
    </row>
    <row r="147" spans="5:5" x14ac:dyDescent="0.25">
      <c r="E147" s="4">
        <f t="shared" si="2"/>
        <v>1000.7999999999884</v>
      </c>
    </row>
    <row r="148" spans="5:5" x14ac:dyDescent="0.25">
      <c r="E148" s="4">
        <f t="shared" si="2"/>
        <v>1000.7999999999884</v>
      </c>
    </row>
    <row r="149" spans="5:5" x14ac:dyDescent="0.25">
      <c r="E149" s="4">
        <f t="shared" si="2"/>
        <v>1000.7999999999884</v>
      </c>
    </row>
    <row r="150" spans="5:5" x14ac:dyDescent="0.25">
      <c r="E150" s="4">
        <f t="shared" si="2"/>
        <v>1000.7999999999884</v>
      </c>
    </row>
    <row r="151" spans="5:5" x14ac:dyDescent="0.25">
      <c r="E151" s="4">
        <f t="shared" si="2"/>
        <v>1000.7999999999884</v>
      </c>
    </row>
    <row r="152" spans="5:5" x14ac:dyDescent="0.25">
      <c r="E152" s="4">
        <f t="shared" si="2"/>
        <v>1000.7999999999884</v>
      </c>
    </row>
    <row r="153" spans="5:5" x14ac:dyDescent="0.25">
      <c r="E153" s="4">
        <f t="shared" si="2"/>
        <v>1000.7999999999884</v>
      </c>
    </row>
    <row r="154" spans="5:5" x14ac:dyDescent="0.25">
      <c r="E154" s="4">
        <f t="shared" si="2"/>
        <v>1000.7999999999884</v>
      </c>
    </row>
    <row r="155" spans="5:5" x14ac:dyDescent="0.25">
      <c r="E155" s="4">
        <f t="shared" si="2"/>
        <v>1000.7999999999884</v>
      </c>
    </row>
    <row r="156" spans="5:5" x14ac:dyDescent="0.25">
      <c r="E156" s="4">
        <f t="shared" si="2"/>
        <v>1000.7999999999884</v>
      </c>
    </row>
    <row r="157" spans="5:5" x14ac:dyDescent="0.25">
      <c r="E157" s="4">
        <f t="shared" si="2"/>
        <v>1000.7999999999884</v>
      </c>
    </row>
    <row r="158" spans="5:5" x14ac:dyDescent="0.25">
      <c r="E158" s="4">
        <f t="shared" si="2"/>
        <v>1000.7999999999884</v>
      </c>
    </row>
    <row r="159" spans="5:5" x14ac:dyDescent="0.25">
      <c r="E159" s="4">
        <f t="shared" si="2"/>
        <v>1000.7999999999884</v>
      </c>
    </row>
    <row r="160" spans="5:5" x14ac:dyDescent="0.25">
      <c r="E160" s="4">
        <f t="shared" si="2"/>
        <v>1000.7999999999884</v>
      </c>
    </row>
    <row r="161" spans="5:5" x14ac:dyDescent="0.25">
      <c r="E161" s="4">
        <f t="shared" si="2"/>
        <v>1000.7999999999884</v>
      </c>
    </row>
    <row r="162" spans="5:5" x14ac:dyDescent="0.25">
      <c r="E162" s="4">
        <f t="shared" si="2"/>
        <v>1000.7999999999884</v>
      </c>
    </row>
    <row r="163" spans="5:5" x14ac:dyDescent="0.25">
      <c r="E163" s="4">
        <f t="shared" si="2"/>
        <v>1000.7999999999884</v>
      </c>
    </row>
    <row r="164" spans="5:5" x14ac:dyDescent="0.25">
      <c r="E164" s="4">
        <f t="shared" si="2"/>
        <v>1000.7999999999884</v>
      </c>
    </row>
    <row r="165" spans="5:5" x14ac:dyDescent="0.25">
      <c r="E165" s="4">
        <f t="shared" si="2"/>
        <v>1000.7999999999884</v>
      </c>
    </row>
    <row r="166" spans="5:5" x14ac:dyDescent="0.25">
      <c r="E166" s="4">
        <f t="shared" si="2"/>
        <v>1000.7999999999884</v>
      </c>
    </row>
    <row r="167" spans="5:5" x14ac:dyDescent="0.25">
      <c r="E167" s="4">
        <f t="shared" si="2"/>
        <v>1000.7999999999884</v>
      </c>
    </row>
    <row r="168" spans="5:5" x14ac:dyDescent="0.25">
      <c r="E168" s="4">
        <f t="shared" si="2"/>
        <v>1000.7999999999884</v>
      </c>
    </row>
    <row r="169" spans="5:5" x14ac:dyDescent="0.25">
      <c r="E169" s="4">
        <f t="shared" si="2"/>
        <v>1000.7999999999884</v>
      </c>
    </row>
    <row r="170" spans="5:5" x14ac:dyDescent="0.25">
      <c r="E170" s="4">
        <f t="shared" si="2"/>
        <v>1000.7999999999884</v>
      </c>
    </row>
    <row r="171" spans="5:5" x14ac:dyDescent="0.25">
      <c r="E171" s="4">
        <f t="shared" si="2"/>
        <v>1000.7999999999884</v>
      </c>
    </row>
    <row r="172" spans="5:5" x14ac:dyDescent="0.25">
      <c r="E172" s="4">
        <f t="shared" si="2"/>
        <v>1000.7999999999884</v>
      </c>
    </row>
    <row r="173" spans="5:5" x14ac:dyDescent="0.25">
      <c r="E173" s="4">
        <f t="shared" si="2"/>
        <v>1000.7999999999884</v>
      </c>
    </row>
    <row r="174" spans="5:5" x14ac:dyDescent="0.25">
      <c r="E174" s="4">
        <f t="shared" si="2"/>
        <v>1000.7999999999884</v>
      </c>
    </row>
    <row r="175" spans="5:5" x14ac:dyDescent="0.25">
      <c r="E175" s="4">
        <f t="shared" si="2"/>
        <v>1000.7999999999884</v>
      </c>
    </row>
    <row r="176" spans="5:5" x14ac:dyDescent="0.25">
      <c r="E176" s="4">
        <f t="shared" si="2"/>
        <v>1000.7999999999884</v>
      </c>
    </row>
    <row r="177" spans="5:5" x14ac:dyDescent="0.25">
      <c r="E177" s="4">
        <f t="shared" si="2"/>
        <v>1000.7999999999884</v>
      </c>
    </row>
    <row r="178" spans="5:5" x14ac:dyDescent="0.25">
      <c r="E178" s="4">
        <f t="shared" si="2"/>
        <v>1000.7999999999884</v>
      </c>
    </row>
    <row r="179" spans="5:5" x14ac:dyDescent="0.25">
      <c r="E179" s="4">
        <f t="shared" si="2"/>
        <v>1000.7999999999884</v>
      </c>
    </row>
    <row r="180" spans="5:5" x14ac:dyDescent="0.25">
      <c r="E180" s="4">
        <f t="shared" si="2"/>
        <v>1000.7999999999884</v>
      </c>
    </row>
    <row r="181" spans="5:5" x14ac:dyDescent="0.25">
      <c r="E181" s="4">
        <f t="shared" si="2"/>
        <v>1000.7999999999884</v>
      </c>
    </row>
    <row r="182" spans="5:5" x14ac:dyDescent="0.25">
      <c r="E182" s="4">
        <f t="shared" si="2"/>
        <v>1000.7999999999884</v>
      </c>
    </row>
    <row r="183" spans="5:5" x14ac:dyDescent="0.25">
      <c r="E183" s="4">
        <f t="shared" si="2"/>
        <v>1000.7999999999884</v>
      </c>
    </row>
    <row r="184" spans="5:5" x14ac:dyDescent="0.25">
      <c r="E184" s="4">
        <f t="shared" si="2"/>
        <v>1000.7999999999884</v>
      </c>
    </row>
    <row r="185" spans="5:5" x14ac:dyDescent="0.25">
      <c r="E185" s="4">
        <f t="shared" si="2"/>
        <v>1000.7999999999884</v>
      </c>
    </row>
    <row r="186" spans="5:5" x14ac:dyDescent="0.25">
      <c r="E186" s="4">
        <f t="shared" si="2"/>
        <v>1000.7999999999884</v>
      </c>
    </row>
    <row r="187" spans="5:5" x14ac:dyDescent="0.25">
      <c r="E187" s="4">
        <f t="shared" si="2"/>
        <v>1000.7999999999884</v>
      </c>
    </row>
    <row r="188" spans="5:5" x14ac:dyDescent="0.25">
      <c r="E188" s="4">
        <f t="shared" si="2"/>
        <v>1000.7999999999884</v>
      </c>
    </row>
    <row r="189" spans="5:5" x14ac:dyDescent="0.25">
      <c r="E189" s="4">
        <f t="shared" si="2"/>
        <v>1000.7999999999884</v>
      </c>
    </row>
    <row r="190" spans="5:5" x14ac:dyDescent="0.25">
      <c r="E190" s="4">
        <f t="shared" si="2"/>
        <v>1000.7999999999884</v>
      </c>
    </row>
    <row r="191" spans="5:5" x14ac:dyDescent="0.25">
      <c r="E191" s="4">
        <f t="shared" si="2"/>
        <v>1000.7999999999884</v>
      </c>
    </row>
    <row r="192" spans="5:5" x14ac:dyDescent="0.25">
      <c r="E192" s="4">
        <f t="shared" si="2"/>
        <v>1000.7999999999884</v>
      </c>
    </row>
    <row r="193" spans="5:5" x14ac:dyDescent="0.25">
      <c r="E193" s="4">
        <f t="shared" si="2"/>
        <v>1000.7999999999884</v>
      </c>
    </row>
    <row r="194" spans="5:5" x14ac:dyDescent="0.25">
      <c r="E194" s="4">
        <f t="shared" si="2"/>
        <v>1000.7999999999884</v>
      </c>
    </row>
    <row r="195" spans="5:5" x14ac:dyDescent="0.25">
      <c r="E195" s="4">
        <f t="shared" si="2"/>
        <v>1000.7999999999884</v>
      </c>
    </row>
    <row r="196" spans="5:5" x14ac:dyDescent="0.25">
      <c r="E196" s="4">
        <f t="shared" si="2"/>
        <v>1000.7999999999884</v>
      </c>
    </row>
    <row r="197" spans="5:5" x14ac:dyDescent="0.25">
      <c r="E197" s="4">
        <f t="shared" ref="E197:E260" si="3">E196+C197-D197</f>
        <v>1000.7999999999884</v>
      </c>
    </row>
    <row r="198" spans="5:5" x14ac:dyDescent="0.25">
      <c r="E198" s="4">
        <f t="shared" si="3"/>
        <v>1000.7999999999884</v>
      </c>
    </row>
    <row r="199" spans="5:5" x14ac:dyDescent="0.25">
      <c r="E199" s="4">
        <f t="shared" si="3"/>
        <v>1000.7999999999884</v>
      </c>
    </row>
    <row r="200" spans="5:5" x14ac:dyDescent="0.25">
      <c r="E200" s="4">
        <f t="shared" si="3"/>
        <v>1000.7999999999884</v>
      </c>
    </row>
    <row r="201" spans="5:5" x14ac:dyDescent="0.25">
      <c r="E201" s="4">
        <f t="shared" si="3"/>
        <v>1000.7999999999884</v>
      </c>
    </row>
    <row r="202" spans="5:5" x14ac:dyDescent="0.25">
      <c r="E202" s="4">
        <f t="shared" si="3"/>
        <v>1000.7999999999884</v>
      </c>
    </row>
    <row r="203" spans="5:5" x14ac:dyDescent="0.25">
      <c r="E203" s="4">
        <f t="shared" si="3"/>
        <v>1000.7999999999884</v>
      </c>
    </row>
    <row r="204" spans="5:5" x14ac:dyDescent="0.25">
      <c r="E204" s="4">
        <f t="shared" si="3"/>
        <v>1000.7999999999884</v>
      </c>
    </row>
    <row r="205" spans="5:5" x14ac:dyDescent="0.25">
      <c r="E205" s="4">
        <f t="shared" si="3"/>
        <v>1000.7999999999884</v>
      </c>
    </row>
    <row r="206" spans="5:5" x14ac:dyDescent="0.25">
      <c r="E206" s="4">
        <f t="shared" si="3"/>
        <v>1000.7999999999884</v>
      </c>
    </row>
    <row r="207" spans="5:5" x14ac:dyDescent="0.25">
      <c r="E207" s="4">
        <f t="shared" si="3"/>
        <v>1000.7999999999884</v>
      </c>
    </row>
    <row r="208" spans="5:5" x14ac:dyDescent="0.25">
      <c r="E208" s="4">
        <f t="shared" si="3"/>
        <v>1000.7999999999884</v>
      </c>
    </row>
    <row r="209" spans="5:5" x14ac:dyDescent="0.25">
      <c r="E209" s="4">
        <f t="shared" si="3"/>
        <v>1000.7999999999884</v>
      </c>
    </row>
    <row r="210" spans="5:5" x14ac:dyDescent="0.25">
      <c r="E210" s="4">
        <f t="shared" si="3"/>
        <v>1000.7999999999884</v>
      </c>
    </row>
    <row r="211" spans="5:5" x14ac:dyDescent="0.25">
      <c r="E211" s="4">
        <f t="shared" si="3"/>
        <v>1000.7999999999884</v>
      </c>
    </row>
    <row r="212" spans="5:5" x14ac:dyDescent="0.25">
      <c r="E212" s="4">
        <f t="shared" si="3"/>
        <v>1000.7999999999884</v>
      </c>
    </row>
    <row r="213" spans="5:5" x14ac:dyDescent="0.25">
      <c r="E213" s="4">
        <f t="shared" si="3"/>
        <v>1000.7999999999884</v>
      </c>
    </row>
    <row r="214" spans="5:5" x14ac:dyDescent="0.25">
      <c r="E214" s="4">
        <f t="shared" si="3"/>
        <v>1000.7999999999884</v>
      </c>
    </row>
    <row r="215" spans="5:5" x14ac:dyDescent="0.25">
      <c r="E215" s="4">
        <f t="shared" si="3"/>
        <v>1000.7999999999884</v>
      </c>
    </row>
    <row r="216" spans="5:5" x14ac:dyDescent="0.25">
      <c r="E216" s="4">
        <f t="shared" si="3"/>
        <v>1000.7999999999884</v>
      </c>
    </row>
    <row r="217" spans="5:5" x14ac:dyDescent="0.25">
      <c r="E217" s="4">
        <f t="shared" si="3"/>
        <v>1000.7999999999884</v>
      </c>
    </row>
    <row r="218" spans="5:5" x14ac:dyDescent="0.25">
      <c r="E218" s="4">
        <f t="shared" si="3"/>
        <v>1000.7999999999884</v>
      </c>
    </row>
    <row r="219" spans="5:5" x14ac:dyDescent="0.25">
      <c r="E219" s="4">
        <f t="shared" si="3"/>
        <v>1000.7999999999884</v>
      </c>
    </row>
    <row r="220" spans="5:5" x14ac:dyDescent="0.25">
      <c r="E220" s="4">
        <f t="shared" si="3"/>
        <v>1000.7999999999884</v>
      </c>
    </row>
    <row r="221" spans="5:5" x14ac:dyDescent="0.25">
      <c r="E221" s="4">
        <f t="shared" si="3"/>
        <v>1000.7999999999884</v>
      </c>
    </row>
    <row r="222" spans="5:5" x14ac:dyDescent="0.25">
      <c r="E222" s="4">
        <f t="shared" si="3"/>
        <v>1000.7999999999884</v>
      </c>
    </row>
    <row r="223" spans="5:5" x14ac:dyDescent="0.25">
      <c r="E223" s="4">
        <f t="shared" si="3"/>
        <v>1000.7999999999884</v>
      </c>
    </row>
    <row r="224" spans="5:5" x14ac:dyDescent="0.25">
      <c r="E224" s="4">
        <f t="shared" si="3"/>
        <v>1000.7999999999884</v>
      </c>
    </row>
    <row r="225" spans="5:5" x14ac:dyDescent="0.25">
      <c r="E225" s="4">
        <f t="shared" si="3"/>
        <v>1000.7999999999884</v>
      </c>
    </row>
    <row r="226" spans="5:5" x14ac:dyDescent="0.25">
      <c r="E226" s="4">
        <f t="shared" si="3"/>
        <v>1000.7999999999884</v>
      </c>
    </row>
    <row r="227" spans="5:5" x14ac:dyDescent="0.25">
      <c r="E227" s="4">
        <f t="shared" si="3"/>
        <v>1000.7999999999884</v>
      </c>
    </row>
    <row r="228" spans="5:5" x14ac:dyDescent="0.25">
      <c r="E228" s="4">
        <f t="shared" si="3"/>
        <v>1000.7999999999884</v>
      </c>
    </row>
    <row r="229" spans="5:5" x14ac:dyDescent="0.25">
      <c r="E229" s="4">
        <f t="shared" si="3"/>
        <v>1000.7999999999884</v>
      </c>
    </row>
    <row r="230" spans="5:5" x14ac:dyDescent="0.25">
      <c r="E230" s="4">
        <f t="shared" si="3"/>
        <v>1000.7999999999884</v>
      </c>
    </row>
    <row r="231" spans="5:5" x14ac:dyDescent="0.25">
      <c r="E231" s="4">
        <f t="shared" si="3"/>
        <v>1000.7999999999884</v>
      </c>
    </row>
    <row r="232" spans="5:5" x14ac:dyDescent="0.25">
      <c r="E232" s="4">
        <f t="shared" si="3"/>
        <v>1000.7999999999884</v>
      </c>
    </row>
    <row r="233" spans="5:5" x14ac:dyDescent="0.25">
      <c r="E233" s="4">
        <f t="shared" si="3"/>
        <v>1000.7999999999884</v>
      </c>
    </row>
    <row r="234" spans="5:5" x14ac:dyDescent="0.25">
      <c r="E234" s="4">
        <f t="shared" si="3"/>
        <v>1000.7999999999884</v>
      </c>
    </row>
    <row r="235" spans="5:5" x14ac:dyDescent="0.25">
      <c r="E235" s="4">
        <f t="shared" si="3"/>
        <v>1000.7999999999884</v>
      </c>
    </row>
    <row r="236" spans="5:5" x14ac:dyDescent="0.25">
      <c r="E236" s="4">
        <f t="shared" si="3"/>
        <v>1000.7999999999884</v>
      </c>
    </row>
    <row r="237" spans="5:5" x14ac:dyDescent="0.25">
      <c r="E237" s="4">
        <f t="shared" si="3"/>
        <v>1000.7999999999884</v>
      </c>
    </row>
    <row r="238" spans="5:5" x14ac:dyDescent="0.25">
      <c r="E238" s="4">
        <f t="shared" si="3"/>
        <v>1000.7999999999884</v>
      </c>
    </row>
    <row r="239" spans="5:5" x14ac:dyDescent="0.25">
      <c r="E239" s="4">
        <f t="shared" si="3"/>
        <v>1000.7999999999884</v>
      </c>
    </row>
    <row r="240" spans="5:5" x14ac:dyDescent="0.25">
      <c r="E240" s="4">
        <f t="shared" si="3"/>
        <v>1000.7999999999884</v>
      </c>
    </row>
    <row r="241" spans="5:5" x14ac:dyDescent="0.25">
      <c r="E241" s="4">
        <f t="shared" si="3"/>
        <v>1000.7999999999884</v>
      </c>
    </row>
    <row r="242" spans="5:5" x14ac:dyDescent="0.25">
      <c r="E242" s="4">
        <f t="shared" si="3"/>
        <v>1000.7999999999884</v>
      </c>
    </row>
    <row r="243" spans="5:5" x14ac:dyDescent="0.25">
      <c r="E243" s="4">
        <f t="shared" si="3"/>
        <v>1000.7999999999884</v>
      </c>
    </row>
    <row r="244" spans="5:5" x14ac:dyDescent="0.25">
      <c r="E244" s="4">
        <f t="shared" si="3"/>
        <v>1000.7999999999884</v>
      </c>
    </row>
    <row r="245" spans="5:5" x14ac:dyDescent="0.25">
      <c r="E245" s="4">
        <f t="shared" si="3"/>
        <v>1000.7999999999884</v>
      </c>
    </row>
    <row r="246" spans="5:5" x14ac:dyDescent="0.25">
      <c r="E246" s="4">
        <f t="shared" si="3"/>
        <v>1000.7999999999884</v>
      </c>
    </row>
    <row r="247" spans="5:5" x14ac:dyDescent="0.25">
      <c r="E247" s="4">
        <f t="shared" si="3"/>
        <v>1000.7999999999884</v>
      </c>
    </row>
    <row r="248" spans="5:5" x14ac:dyDescent="0.25">
      <c r="E248" s="4">
        <f t="shared" si="3"/>
        <v>1000.7999999999884</v>
      </c>
    </row>
    <row r="249" spans="5:5" x14ac:dyDescent="0.25">
      <c r="E249" s="4">
        <f t="shared" si="3"/>
        <v>1000.7999999999884</v>
      </c>
    </row>
    <row r="250" spans="5:5" x14ac:dyDescent="0.25">
      <c r="E250" s="4">
        <f t="shared" si="3"/>
        <v>1000.7999999999884</v>
      </c>
    </row>
    <row r="251" spans="5:5" x14ac:dyDescent="0.25">
      <c r="E251" s="4">
        <f t="shared" si="3"/>
        <v>1000.7999999999884</v>
      </c>
    </row>
    <row r="252" spans="5:5" x14ac:dyDescent="0.25">
      <c r="E252" s="4">
        <f t="shared" si="3"/>
        <v>1000.7999999999884</v>
      </c>
    </row>
    <row r="253" spans="5:5" x14ac:dyDescent="0.25">
      <c r="E253" s="4">
        <f t="shared" si="3"/>
        <v>1000.7999999999884</v>
      </c>
    </row>
    <row r="254" spans="5:5" x14ac:dyDescent="0.25">
      <c r="E254" s="4">
        <f t="shared" si="3"/>
        <v>1000.7999999999884</v>
      </c>
    </row>
    <row r="255" spans="5:5" x14ac:dyDescent="0.25">
      <c r="E255" s="4">
        <f t="shared" si="3"/>
        <v>1000.7999999999884</v>
      </c>
    </row>
    <row r="256" spans="5:5" x14ac:dyDescent="0.25">
      <c r="E256" s="4">
        <f t="shared" si="3"/>
        <v>1000.7999999999884</v>
      </c>
    </row>
    <row r="257" spans="5:5" x14ac:dyDescent="0.25">
      <c r="E257" s="4">
        <f t="shared" si="3"/>
        <v>1000.7999999999884</v>
      </c>
    </row>
    <row r="258" spans="5:5" x14ac:dyDescent="0.25">
      <c r="E258" s="4">
        <f t="shared" si="3"/>
        <v>1000.7999999999884</v>
      </c>
    </row>
    <row r="259" spans="5:5" x14ac:dyDescent="0.25">
      <c r="E259" s="4">
        <f t="shared" si="3"/>
        <v>1000.7999999999884</v>
      </c>
    </row>
    <row r="260" spans="5:5" x14ac:dyDescent="0.25">
      <c r="E260" s="4">
        <f t="shared" si="3"/>
        <v>1000.7999999999884</v>
      </c>
    </row>
    <row r="261" spans="5:5" x14ac:dyDescent="0.25">
      <c r="E261" s="4">
        <f t="shared" ref="E261:E324" si="4">E260+C261-D261</f>
        <v>1000.7999999999884</v>
      </c>
    </row>
    <row r="262" spans="5:5" x14ac:dyDescent="0.25">
      <c r="E262" s="4">
        <f t="shared" si="4"/>
        <v>1000.7999999999884</v>
      </c>
    </row>
    <row r="263" spans="5:5" x14ac:dyDescent="0.25">
      <c r="E263" s="4">
        <f t="shared" si="4"/>
        <v>1000.7999999999884</v>
      </c>
    </row>
    <row r="264" spans="5:5" x14ac:dyDescent="0.25">
      <c r="E264" s="4">
        <f t="shared" si="4"/>
        <v>1000.7999999999884</v>
      </c>
    </row>
    <row r="265" spans="5:5" x14ac:dyDescent="0.25">
      <c r="E265" s="4">
        <f t="shared" si="4"/>
        <v>1000.7999999999884</v>
      </c>
    </row>
    <row r="266" spans="5:5" x14ac:dyDescent="0.25">
      <c r="E266" s="4">
        <f t="shared" si="4"/>
        <v>1000.7999999999884</v>
      </c>
    </row>
    <row r="267" spans="5:5" x14ac:dyDescent="0.25">
      <c r="E267" s="4">
        <f t="shared" si="4"/>
        <v>1000.7999999999884</v>
      </c>
    </row>
    <row r="268" spans="5:5" x14ac:dyDescent="0.25">
      <c r="E268" s="4">
        <f t="shared" si="4"/>
        <v>1000.7999999999884</v>
      </c>
    </row>
    <row r="269" spans="5:5" x14ac:dyDescent="0.25">
      <c r="E269" s="4">
        <f t="shared" si="4"/>
        <v>1000.7999999999884</v>
      </c>
    </row>
    <row r="270" spans="5:5" x14ac:dyDescent="0.25">
      <c r="E270" s="4">
        <f t="shared" si="4"/>
        <v>1000.7999999999884</v>
      </c>
    </row>
    <row r="271" spans="5:5" x14ac:dyDescent="0.25">
      <c r="E271" s="4">
        <f t="shared" si="4"/>
        <v>1000.7999999999884</v>
      </c>
    </row>
    <row r="272" spans="5:5" x14ac:dyDescent="0.25">
      <c r="E272" s="4">
        <f t="shared" si="4"/>
        <v>1000.7999999999884</v>
      </c>
    </row>
    <row r="273" spans="5:5" x14ac:dyDescent="0.25">
      <c r="E273" s="4">
        <f t="shared" si="4"/>
        <v>1000.7999999999884</v>
      </c>
    </row>
    <row r="274" spans="5:5" x14ac:dyDescent="0.25">
      <c r="E274" s="4">
        <f t="shared" si="4"/>
        <v>1000.7999999999884</v>
      </c>
    </row>
    <row r="275" spans="5:5" x14ac:dyDescent="0.25">
      <c r="E275" s="4">
        <f t="shared" si="4"/>
        <v>1000.7999999999884</v>
      </c>
    </row>
    <row r="276" spans="5:5" x14ac:dyDescent="0.25">
      <c r="E276" s="4">
        <f t="shared" si="4"/>
        <v>1000.7999999999884</v>
      </c>
    </row>
    <row r="277" spans="5:5" x14ac:dyDescent="0.25">
      <c r="E277" s="4">
        <f t="shared" si="4"/>
        <v>1000.7999999999884</v>
      </c>
    </row>
    <row r="278" spans="5:5" x14ac:dyDescent="0.25">
      <c r="E278" s="4">
        <f t="shared" si="4"/>
        <v>1000.7999999999884</v>
      </c>
    </row>
    <row r="279" spans="5:5" x14ac:dyDescent="0.25">
      <c r="E279" s="4">
        <f t="shared" si="4"/>
        <v>1000.7999999999884</v>
      </c>
    </row>
    <row r="280" spans="5:5" x14ac:dyDescent="0.25">
      <c r="E280" s="4">
        <f t="shared" si="4"/>
        <v>1000.7999999999884</v>
      </c>
    </row>
    <row r="281" spans="5:5" x14ac:dyDescent="0.25">
      <c r="E281" s="4">
        <f t="shared" si="4"/>
        <v>1000.7999999999884</v>
      </c>
    </row>
    <row r="282" spans="5:5" x14ac:dyDescent="0.25">
      <c r="E282" s="4">
        <f t="shared" si="4"/>
        <v>1000.7999999999884</v>
      </c>
    </row>
    <row r="283" spans="5:5" x14ac:dyDescent="0.25">
      <c r="E283" s="4">
        <f t="shared" si="4"/>
        <v>1000.7999999999884</v>
      </c>
    </row>
    <row r="284" spans="5:5" x14ac:dyDescent="0.25">
      <c r="E284" s="4">
        <f t="shared" si="4"/>
        <v>1000.7999999999884</v>
      </c>
    </row>
    <row r="285" spans="5:5" x14ac:dyDescent="0.25">
      <c r="E285" s="4">
        <f t="shared" si="4"/>
        <v>1000.7999999999884</v>
      </c>
    </row>
    <row r="286" spans="5:5" x14ac:dyDescent="0.25">
      <c r="E286" s="4">
        <f t="shared" si="4"/>
        <v>1000.7999999999884</v>
      </c>
    </row>
    <row r="287" spans="5:5" x14ac:dyDescent="0.25">
      <c r="E287" s="4">
        <f t="shared" si="4"/>
        <v>1000.7999999999884</v>
      </c>
    </row>
    <row r="288" spans="5:5" x14ac:dyDescent="0.25">
      <c r="E288" s="4">
        <f t="shared" si="4"/>
        <v>1000.7999999999884</v>
      </c>
    </row>
    <row r="289" spans="5:5" x14ac:dyDescent="0.25">
      <c r="E289" s="4">
        <f t="shared" si="4"/>
        <v>1000.7999999999884</v>
      </c>
    </row>
    <row r="290" spans="5:5" x14ac:dyDescent="0.25">
      <c r="E290" s="4">
        <f t="shared" si="4"/>
        <v>1000.7999999999884</v>
      </c>
    </row>
    <row r="291" spans="5:5" x14ac:dyDescent="0.25">
      <c r="E291" s="4">
        <f t="shared" si="4"/>
        <v>1000.7999999999884</v>
      </c>
    </row>
    <row r="292" spans="5:5" x14ac:dyDescent="0.25">
      <c r="E292" s="4">
        <f t="shared" si="4"/>
        <v>1000.7999999999884</v>
      </c>
    </row>
    <row r="293" spans="5:5" x14ac:dyDescent="0.25">
      <c r="E293" s="4">
        <f t="shared" si="4"/>
        <v>1000.7999999999884</v>
      </c>
    </row>
    <row r="294" spans="5:5" x14ac:dyDescent="0.25">
      <c r="E294" s="4">
        <f t="shared" si="4"/>
        <v>1000.7999999999884</v>
      </c>
    </row>
    <row r="295" spans="5:5" x14ac:dyDescent="0.25">
      <c r="E295" s="4">
        <f t="shared" si="4"/>
        <v>1000.7999999999884</v>
      </c>
    </row>
    <row r="296" spans="5:5" x14ac:dyDescent="0.25">
      <c r="E296" s="4">
        <f t="shared" si="4"/>
        <v>1000.7999999999884</v>
      </c>
    </row>
    <row r="297" spans="5:5" x14ac:dyDescent="0.25">
      <c r="E297" s="4">
        <f t="shared" si="4"/>
        <v>1000.7999999999884</v>
      </c>
    </row>
    <row r="298" spans="5:5" x14ac:dyDescent="0.25">
      <c r="E298" s="4">
        <f t="shared" si="4"/>
        <v>1000.7999999999884</v>
      </c>
    </row>
    <row r="299" spans="5:5" x14ac:dyDescent="0.25">
      <c r="E299" s="4">
        <f t="shared" si="4"/>
        <v>1000.7999999999884</v>
      </c>
    </row>
    <row r="300" spans="5:5" x14ac:dyDescent="0.25">
      <c r="E300" s="4">
        <f t="shared" si="4"/>
        <v>1000.7999999999884</v>
      </c>
    </row>
    <row r="301" spans="5:5" x14ac:dyDescent="0.25">
      <c r="E301" s="4">
        <f t="shared" si="4"/>
        <v>1000.7999999999884</v>
      </c>
    </row>
    <row r="302" spans="5:5" x14ac:dyDescent="0.25">
      <c r="E302" s="4">
        <f t="shared" si="4"/>
        <v>1000.7999999999884</v>
      </c>
    </row>
    <row r="303" spans="5:5" x14ac:dyDescent="0.25">
      <c r="E303" s="4">
        <f t="shared" si="4"/>
        <v>1000.7999999999884</v>
      </c>
    </row>
    <row r="304" spans="5:5" x14ac:dyDescent="0.25">
      <c r="E304" s="4">
        <f t="shared" si="4"/>
        <v>1000.7999999999884</v>
      </c>
    </row>
    <row r="305" spans="5:5" x14ac:dyDescent="0.25">
      <c r="E305" s="4">
        <f t="shared" si="4"/>
        <v>1000.7999999999884</v>
      </c>
    </row>
    <row r="306" spans="5:5" x14ac:dyDescent="0.25">
      <c r="E306" s="4">
        <f t="shared" si="4"/>
        <v>1000.7999999999884</v>
      </c>
    </row>
    <row r="307" spans="5:5" x14ac:dyDescent="0.25">
      <c r="E307" s="4">
        <f t="shared" si="4"/>
        <v>1000.7999999999884</v>
      </c>
    </row>
    <row r="308" spans="5:5" x14ac:dyDescent="0.25">
      <c r="E308" s="4">
        <f t="shared" si="4"/>
        <v>1000.7999999999884</v>
      </c>
    </row>
    <row r="309" spans="5:5" x14ac:dyDescent="0.25">
      <c r="E309" s="4">
        <f t="shared" si="4"/>
        <v>1000.7999999999884</v>
      </c>
    </row>
    <row r="310" spans="5:5" x14ac:dyDescent="0.25">
      <c r="E310" s="4">
        <f t="shared" si="4"/>
        <v>1000.7999999999884</v>
      </c>
    </row>
    <row r="311" spans="5:5" x14ac:dyDescent="0.25">
      <c r="E311" s="4">
        <f t="shared" si="4"/>
        <v>1000.7999999999884</v>
      </c>
    </row>
    <row r="312" spans="5:5" x14ac:dyDescent="0.25">
      <c r="E312" s="4">
        <f t="shared" si="4"/>
        <v>1000.7999999999884</v>
      </c>
    </row>
    <row r="313" spans="5:5" x14ac:dyDescent="0.25">
      <c r="E313" s="4">
        <f t="shared" si="4"/>
        <v>1000.7999999999884</v>
      </c>
    </row>
    <row r="314" spans="5:5" x14ac:dyDescent="0.25">
      <c r="E314" s="4">
        <f t="shared" si="4"/>
        <v>1000.7999999999884</v>
      </c>
    </row>
    <row r="315" spans="5:5" x14ac:dyDescent="0.25">
      <c r="E315" s="4">
        <f t="shared" si="4"/>
        <v>1000.7999999999884</v>
      </c>
    </row>
    <row r="316" spans="5:5" x14ac:dyDescent="0.25">
      <c r="E316" s="4">
        <f t="shared" si="4"/>
        <v>1000.7999999999884</v>
      </c>
    </row>
    <row r="317" spans="5:5" x14ac:dyDescent="0.25">
      <c r="E317" s="4">
        <f t="shared" si="4"/>
        <v>1000.7999999999884</v>
      </c>
    </row>
    <row r="318" spans="5:5" x14ac:dyDescent="0.25">
      <c r="E318" s="4">
        <f t="shared" si="4"/>
        <v>1000.7999999999884</v>
      </c>
    </row>
    <row r="319" spans="5:5" x14ac:dyDescent="0.25">
      <c r="E319" s="4">
        <f t="shared" si="4"/>
        <v>1000.7999999999884</v>
      </c>
    </row>
    <row r="320" spans="5:5" x14ac:dyDescent="0.25">
      <c r="E320" s="4">
        <f t="shared" si="4"/>
        <v>1000.7999999999884</v>
      </c>
    </row>
    <row r="321" spans="5:5" x14ac:dyDescent="0.25">
      <c r="E321" s="4">
        <f t="shared" si="4"/>
        <v>1000.7999999999884</v>
      </c>
    </row>
    <row r="322" spans="5:5" x14ac:dyDescent="0.25">
      <c r="E322" s="4">
        <f t="shared" si="4"/>
        <v>1000.7999999999884</v>
      </c>
    </row>
    <row r="323" spans="5:5" x14ac:dyDescent="0.25">
      <c r="E323" s="4">
        <f t="shared" si="4"/>
        <v>1000.7999999999884</v>
      </c>
    </row>
    <row r="324" spans="5:5" x14ac:dyDescent="0.25">
      <c r="E324" s="4">
        <f t="shared" si="4"/>
        <v>1000.7999999999884</v>
      </c>
    </row>
    <row r="325" spans="5:5" x14ac:dyDescent="0.25">
      <c r="E325" s="4">
        <f t="shared" ref="E325:E388" si="5">E324+C325-D325</f>
        <v>1000.7999999999884</v>
      </c>
    </row>
    <row r="326" spans="5:5" x14ac:dyDescent="0.25">
      <c r="E326" s="4">
        <f t="shared" si="5"/>
        <v>1000.7999999999884</v>
      </c>
    </row>
    <row r="327" spans="5:5" x14ac:dyDescent="0.25">
      <c r="E327" s="4">
        <f t="shared" si="5"/>
        <v>1000.7999999999884</v>
      </c>
    </row>
    <row r="328" spans="5:5" x14ac:dyDescent="0.25">
      <c r="E328" s="4">
        <f t="shared" si="5"/>
        <v>1000.7999999999884</v>
      </c>
    </row>
    <row r="329" spans="5:5" x14ac:dyDescent="0.25">
      <c r="E329" s="4">
        <f t="shared" si="5"/>
        <v>1000.7999999999884</v>
      </c>
    </row>
    <row r="330" spans="5:5" x14ac:dyDescent="0.25">
      <c r="E330" s="4">
        <f t="shared" si="5"/>
        <v>1000.7999999999884</v>
      </c>
    </row>
    <row r="331" spans="5:5" x14ac:dyDescent="0.25">
      <c r="E331" s="4">
        <f t="shared" si="5"/>
        <v>1000.7999999999884</v>
      </c>
    </row>
    <row r="332" spans="5:5" x14ac:dyDescent="0.25">
      <c r="E332" s="4">
        <f t="shared" si="5"/>
        <v>1000.7999999999884</v>
      </c>
    </row>
    <row r="333" spans="5:5" x14ac:dyDescent="0.25">
      <c r="E333" s="4">
        <f t="shared" si="5"/>
        <v>1000.7999999999884</v>
      </c>
    </row>
    <row r="334" spans="5:5" x14ac:dyDescent="0.25">
      <c r="E334" s="4">
        <f t="shared" si="5"/>
        <v>1000.7999999999884</v>
      </c>
    </row>
    <row r="335" spans="5:5" x14ac:dyDescent="0.25">
      <c r="E335" s="4">
        <f t="shared" si="5"/>
        <v>1000.7999999999884</v>
      </c>
    </row>
    <row r="336" spans="5:5" x14ac:dyDescent="0.25">
      <c r="E336" s="4">
        <f t="shared" si="5"/>
        <v>1000.7999999999884</v>
      </c>
    </row>
    <row r="337" spans="5:5" x14ac:dyDescent="0.25">
      <c r="E337" s="4">
        <f t="shared" si="5"/>
        <v>1000.7999999999884</v>
      </c>
    </row>
    <row r="338" spans="5:5" x14ac:dyDescent="0.25">
      <c r="E338" s="4">
        <f t="shared" si="5"/>
        <v>1000.7999999999884</v>
      </c>
    </row>
    <row r="339" spans="5:5" x14ac:dyDescent="0.25">
      <c r="E339" s="4">
        <f t="shared" si="5"/>
        <v>1000.7999999999884</v>
      </c>
    </row>
    <row r="340" spans="5:5" x14ac:dyDescent="0.25">
      <c r="E340" s="4">
        <f t="shared" si="5"/>
        <v>1000.7999999999884</v>
      </c>
    </row>
    <row r="341" spans="5:5" x14ac:dyDescent="0.25">
      <c r="E341" s="4">
        <f t="shared" si="5"/>
        <v>1000.7999999999884</v>
      </c>
    </row>
    <row r="342" spans="5:5" x14ac:dyDescent="0.25">
      <c r="E342" s="4">
        <f t="shared" si="5"/>
        <v>1000.7999999999884</v>
      </c>
    </row>
    <row r="343" spans="5:5" x14ac:dyDescent="0.25">
      <c r="E343" s="4">
        <f t="shared" si="5"/>
        <v>1000.7999999999884</v>
      </c>
    </row>
    <row r="344" spans="5:5" x14ac:dyDescent="0.25">
      <c r="E344" s="4">
        <f t="shared" si="5"/>
        <v>1000.7999999999884</v>
      </c>
    </row>
    <row r="345" spans="5:5" x14ac:dyDescent="0.25">
      <c r="E345" s="4">
        <f t="shared" si="5"/>
        <v>1000.7999999999884</v>
      </c>
    </row>
    <row r="346" spans="5:5" x14ac:dyDescent="0.25">
      <c r="E346" s="4">
        <f t="shared" si="5"/>
        <v>1000.7999999999884</v>
      </c>
    </row>
    <row r="347" spans="5:5" x14ac:dyDescent="0.25">
      <c r="E347" s="4">
        <f t="shared" si="5"/>
        <v>1000.7999999999884</v>
      </c>
    </row>
    <row r="348" spans="5:5" x14ac:dyDescent="0.25">
      <c r="E348" s="4">
        <f t="shared" si="5"/>
        <v>1000.7999999999884</v>
      </c>
    </row>
    <row r="349" spans="5:5" x14ac:dyDescent="0.25">
      <c r="E349" s="4">
        <f t="shared" si="5"/>
        <v>1000.7999999999884</v>
      </c>
    </row>
    <row r="350" spans="5:5" x14ac:dyDescent="0.25">
      <c r="E350" s="4">
        <f t="shared" si="5"/>
        <v>1000.7999999999884</v>
      </c>
    </row>
    <row r="351" spans="5:5" x14ac:dyDescent="0.25">
      <c r="E351" s="4">
        <f t="shared" si="5"/>
        <v>1000.7999999999884</v>
      </c>
    </row>
    <row r="352" spans="5:5" x14ac:dyDescent="0.25">
      <c r="E352" s="4">
        <f t="shared" si="5"/>
        <v>1000.7999999999884</v>
      </c>
    </row>
    <row r="353" spans="5:5" x14ac:dyDescent="0.25">
      <c r="E353" s="4">
        <f t="shared" si="5"/>
        <v>1000.7999999999884</v>
      </c>
    </row>
    <row r="354" spans="5:5" x14ac:dyDescent="0.25">
      <c r="E354" s="4">
        <f t="shared" si="5"/>
        <v>1000.7999999999884</v>
      </c>
    </row>
    <row r="355" spans="5:5" x14ac:dyDescent="0.25">
      <c r="E355" s="4">
        <f t="shared" si="5"/>
        <v>1000.7999999999884</v>
      </c>
    </row>
    <row r="356" spans="5:5" x14ac:dyDescent="0.25">
      <c r="E356" s="4">
        <f t="shared" si="5"/>
        <v>1000.7999999999884</v>
      </c>
    </row>
    <row r="357" spans="5:5" x14ac:dyDescent="0.25">
      <c r="E357" s="4">
        <f t="shared" si="5"/>
        <v>1000.7999999999884</v>
      </c>
    </row>
    <row r="358" spans="5:5" x14ac:dyDescent="0.25">
      <c r="E358" s="4">
        <f t="shared" si="5"/>
        <v>1000.7999999999884</v>
      </c>
    </row>
    <row r="359" spans="5:5" x14ac:dyDescent="0.25">
      <c r="E359" s="4">
        <f t="shared" si="5"/>
        <v>1000.7999999999884</v>
      </c>
    </row>
    <row r="360" spans="5:5" x14ac:dyDescent="0.25">
      <c r="E360" s="4">
        <f t="shared" si="5"/>
        <v>1000.7999999999884</v>
      </c>
    </row>
    <row r="361" spans="5:5" x14ac:dyDescent="0.25">
      <c r="E361" s="4">
        <f t="shared" si="5"/>
        <v>1000.7999999999884</v>
      </c>
    </row>
    <row r="362" spans="5:5" x14ac:dyDescent="0.25">
      <c r="E362" s="4">
        <f t="shared" si="5"/>
        <v>1000.7999999999884</v>
      </c>
    </row>
    <row r="363" spans="5:5" x14ac:dyDescent="0.25">
      <c r="E363" s="4">
        <f t="shared" si="5"/>
        <v>1000.7999999999884</v>
      </c>
    </row>
    <row r="364" spans="5:5" x14ac:dyDescent="0.25">
      <c r="E364" s="4">
        <f t="shared" si="5"/>
        <v>1000.7999999999884</v>
      </c>
    </row>
    <row r="365" spans="5:5" x14ac:dyDescent="0.25">
      <c r="E365" s="4">
        <f t="shared" si="5"/>
        <v>1000.7999999999884</v>
      </c>
    </row>
    <row r="366" spans="5:5" x14ac:dyDescent="0.25">
      <c r="E366" s="4">
        <f t="shared" si="5"/>
        <v>1000.7999999999884</v>
      </c>
    </row>
    <row r="367" spans="5:5" x14ac:dyDescent="0.25">
      <c r="E367" s="4">
        <f t="shared" si="5"/>
        <v>1000.7999999999884</v>
      </c>
    </row>
    <row r="368" spans="5:5" x14ac:dyDescent="0.25">
      <c r="E368" s="4">
        <f t="shared" si="5"/>
        <v>1000.7999999999884</v>
      </c>
    </row>
    <row r="369" spans="5:5" x14ac:dyDescent="0.25">
      <c r="E369" s="4">
        <f t="shared" si="5"/>
        <v>1000.7999999999884</v>
      </c>
    </row>
    <row r="370" spans="5:5" x14ac:dyDescent="0.25">
      <c r="E370" s="4">
        <f t="shared" si="5"/>
        <v>1000.7999999999884</v>
      </c>
    </row>
    <row r="371" spans="5:5" x14ac:dyDescent="0.25">
      <c r="E371" s="4">
        <f t="shared" si="5"/>
        <v>1000.7999999999884</v>
      </c>
    </row>
    <row r="372" spans="5:5" x14ac:dyDescent="0.25">
      <c r="E372" s="4">
        <f t="shared" si="5"/>
        <v>1000.7999999999884</v>
      </c>
    </row>
    <row r="373" spans="5:5" x14ac:dyDescent="0.25">
      <c r="E373" s="4">
        <f t="shared" si="5"/>
        <v>1000.7999999999884</v>
      </c>
    </row>
    <row r="374" spans="5:5" x14ac:dyDescent="0.25">
      <c r="E374" s="4">
        <f t="shared" si="5"/>
        <v>1000.7999999999884</v>
      </c>
    </row>
    <row r="375" spans="5:5" x14ac:dyDescent="0.25">
      <c r="E375" s="4">
        <f t="shared" si="5"/>
        <v>1000.7999999999884</v>
      </c>
    </row>
    <row r="376" spans="5:5" x14ac:dyDescent="0.25">
      <c r="E376" s="4">
        <f t="shared" si="5"/>
        <v>1000.7999999999884</v>
      </c>
    </row>
    <row r="377" spans="5:5" x14ac:dyDescent="0.25">
      <c r="E377" s="4">
        <f t="shared" si="5"/>
        <v>1000.7999999999884</v>
      </c>
    </row>
    <row r="378" spans="5:5" x14ac:dyDescent="0.25">
      <c r="E378" s="4">
        <f t="shared" si="5"/>
        <v>1000.7999999999884</v>
      </c>
    </row>
    <row r="379" spans="5:5" x14ac:dyDescent="0.25">
      <c r="E379" s="4">
        <f t="shared" si="5"/>
        <v>1000.7999999999884</v>
      </c>
    </row>
    <row r="380" spans="5:5" x14ac:dyDescent="0.25">
      <c r="E380" s="4">
        <f t="shared" si="5"/>
        <v>1000.7999999999884</v>
      </c>
    </row>
    <row r="381" spans="5:5" x14ac:dyDescent="0.25">
      <c r="E381" s="4">
        <f t="shared" si="5"/>
        <v>1000.7999999999884</v>
      </c>
    </row>
    <row r="382" spans="5:5" x14ac:dyDescent="0.25">
      <c r="E382" s="4">
        <f t="shared" si="5"/>
        <v>1000.7999999999884</v>
      </c>
    </row>
    <row r="383" spans="5:5" x14ac:dyDescent="0.25">
      <c r="E383" s="4">
        <f t="shared" si="5"/>
        <v>1000.7999999999884</v>
      </c>
    </row>
    <row r="384" spans="5:5" x14ac:dyDescent="0.25">
      <c r="E384" s="4">
        <f t="shared" si="5"/>
        <v>1000.7999999999884</v>
      </c>
    </row>
    <row r="385" spans="5:5" x14ac:dyDescent="0.25">
      <c r="E385" s="4">
        <f t="shared" si="5"/>
        <v>1000.7999999999884</v>
      </c>
    </row>
    <row r="386" spans="5:5" x14ac:dyDescent="0.25">
      <c r="E386" s="4">
        <f t="shared" si="5"/>
        <v>1000.7999999999884</v>
      </c>
    </row>
    <row r="387" spans="5:5" x14ac:dyDescent="0.25">
      <c r="E387" s="4">
        <f t="shared" si="5"/>
        <v>1000.7999999999884</v>
      </c>
    </row>
    <row r="388" spans="5:5" x14ac:dyDescent="0.25">
      <c r="E388" s="4">
        <f t="shared" si="5"/>
        <v>1000.7999999999884</v>
      </c>
    </row>
    <row r="389" spans="5:5" x14ac:dyDescent="0.25">
      <c r="E389" s="4">
        <f t="shared" ref="E389:E452" si="6">E388+C389-D389</f>
        <v>1000.7999999999884</v>
      </c>
    </row>
    <row r="390" spans="5:5" x14ac:dyDescent="0.25">
      <c r="E390" s="4">
        <f t="shared" si="6"/>
        <v>1000.7999999999884</v>
      </c>
    </row>
    <row r="391" spans="5:5" x14ac:dyDescent="0.25">
      <c r="E391" s="4">
        <f t="shared" si="6"/>
        <v>1000.7999999999884</v>
      </c>
    </row>
    <row r="392" spans="5:5" x14ac:dyDescent="0.25">
      <c r="E392" s="4">
        <f t="shared" si="6"/>
        <v>1000.7999999999884</v>
      </c>
    </row>
    <row r="393" spans="5:5" x14ac:dyDescent="0.25">
      <c r="E393" s="4">
        <f t="shared" si="6"/>
        <v>1000.7999999999884</v>
      </c>
    </row>
    <row r="394" spans="5:5" x14ac:dyDescent="0.25">
      <c r="E394" s="4">
        <f t="shared" si="6"/>
        <v>1000.7999999999884</v>
      </c>
    </row>
    <row r="395" spans="5:5" x14ac:dyDescent="0.25">
      <c r="E395" s="4">
        <f t="shared" si="6"/>
        <v>1000.7999999999884</v>
      </c>
    </row>
    <row r="396" spans="5:5" x14ac:dyDescent="0.25">
      <c r="E396" s="4">
        <f t="shared" si="6"/>
        <v>1000.7999999999884</v>
      </c>
    </row>
    <row r="397" spans="5:5" x14ac:dyDescent="0.25">
      <c r="E397" s="4">
        <f t="shared" si="6"/>
        <v>1000.7999999999884</v>
      </c>
    </row>
    <row r="398" spans="5:5" x14ac:dyDescent="0.25">
      <c r="E398" s="4">
        <f t="shared" si="6"/>
        <v>1000.7999999999884</v>
      </c>
    </row>
    <row r="399" spans="5:5" x14ac:dyDescent="0.25">
      <c r="E399" s="4">
        <f t="shared" si="6"/>
        <v>1000.7999999999884</v>
      </c>
    </row>
    <row r="400" spans="5:5" x14ac:dyDescent="0.25">
      <c r="E400" s="4">
        <f t="shared" si="6"/>
        <v>1000.7999999999884</v>
      </c>
    </row>
    <row r="401" spans="5:5" x14ac:dyDescent="0.25">
      <c r="E401" s="4">
        <f t="shared" si="6"/>
        <v>1000.7999999999884</v>
      </c>
    </row>
    <row r="402" spans="5:5" x14ac:dyDescent="0.25">
      <c r="E402" s="4">
        <f t="shared" si="6"/>
        <v>1000.7999999999884</v>
      </c>
    </row>
    <row r="403" spans="5:5" x14ac:dyDescent="0.25">
      <c r="E403" s="4">
        <f t="shared" si="6"/>
        <v>1000.7999999999884</v>
      </c>
    </row>
    <row r="404" spans="5:5" x14ac:dyDescent="0.25">
      <c r="E404" s="4">
        <f t="shared" si="6"/>
        <v>1000.7999999999884</v>
      </c>
    </row>
    <row r="405" spans="5:5" x14ac:dyDescent="0.25">
      <c r="E405" s="4">
        <f t="shared" si="6"/>
        <v>1000.7999999999884</v>
      </c>
    </row>
    <row r="406" spans="5:5" x14ac:dyDescent="0.25">
      <c r="E406" s="4">
        <f t="shared" si="6"/>
        <v>1000.7999999999884</v>
      </c>
    </row>
    <row r="407" spans="5:5" x14ac:dyDescent="0.25">
      <c r="E407" s="4">
        <f t="shared" si="6"/>
        <v>1000.7999999999884</v>
      </c>
    </row>
    <row r="408" spans="5:5" x14ac:dyDescent="0.25">
      <c r="E408" s="4">
        <f t="shared" si="6"/>
        <v>1000.7999999999884</v>
      </c>
    </row>
    <row r="409" spans="5:5" x14ac:dyDescent="0.25">
      <c r="E409" s="4">
        <f t="shared" si="6"/>
        <v>1000.7999999999884</v>
      </c>
    </row>
    <row r="410" spans="5:5" x14ac:dyDescent="0.25">
      <c r="E410" s="4">
        <f t="shared" si="6"/>
        <v>1000.7999999999884</v>
      </c>
    </row>
    <row r="411" spans="5:5" x14ac:dyDescent="0.25">
      <c r="E411" s="4">
        <f t="shared" si="6"/>
        <v>1000.7999999999884</v>
      </c>
    </row>
    <row r="412" spans="5:5" x14ac:dyDescent="0.25">
      <c r="E412" s="4">
        <f t="shared" si="6"/>
        <v>1000.7999999999884</v>
      </c>
    </row>
    <row r="413" spans="5:5" x14ac:dyDescent="0.25">
      <c r="E413" s="4">
        <f t="shared" si="6"/>
        <v>1000.7999999999884</v>
      </c>
    </row>
    <row r="414" spans="5:5" x14ac:dyDescent="0.25">
      <c r="E414" s="4">
        <f t="shared" si="6"/>
        <v>1000.7999999999884</v>
      </c>
    </row>
    <row r="415" spans="5:5" x14ac:dyDescent="0.25">
      <c r="E415" s="4">
        <f t="shared" si="6"/>
        <v>1000.7999999999884</v>
      </c>
    </row>
    <row r="416" spans="5:5" x14ac:dyDescent="0.25">
      <c r="E416" s="4">
        <f t="shared" si="6"/>
        <v>1000.7999999999884</v>
      </c>
    </row>
    <row r="417" spans="5:5" x14ac:dyDescent="0.25">
      <c r="E417" s="4">
        <f t="shared" si="6"/>
        <v>1000.7999999999884</v>
      </c>
    </row>
    <row r="418" spans="5:5" x14ac:dyDescent="0.25">
      <c r="E418" s="4">
        <f t="shared" si="6"/>
        <v>1000.7999999999884</v>
      </c>
    </row>
    <row r="419" spans="5:5" x14ac:dyDescent="0.25">
      <c r="E419" s="4">
        <f t="shared" si="6"/>
        <v>1000.7999999999884</v>
      </c>
    </row>
    <row r="420" spans="5:5" x14ac:dyDescent="0.25">
      <c r="E420" s="4">
        <f t="shared" si="6"/>
        <v>1000.7999999999884</v>
      </c>
    </row>
    <row r="421" spans="5:5" x14ac:dyDescent="0.25">
      <c r="E421" s="4">
        <f t="shared" si="6"/>
        <v>1000.7999999999884</v>
      </c>
    </row>
    <row r="422" spans="5:5" x14ac:dyDescent="0.25">
      <c r="E422" s="4">
        <f t="shared" si="6"/>
        <v>1000.7999999999884</v>
      </c>
    </row>
    <row r="423" spans="5:5" x14ac:dyDescent="0.25">
      <c r="E423" s="4">
        <f t="shared" si="6"/>
        <v>1000.7999999999884</v>
      </c>
    </row>
    <row r="424" spans="5:5" x14ac:dyDescent="0.25">
      <c r="E424" s="4">
        <f t="shared" si="6"/>
        <v>1000.7999999999884</v>
      </c>
    </row>
    <row r="425" spans="5:5" x14ac:dyDescent="0.25">
      <c r="E425" s="4">
        <f t="shared" si="6"/>
        <v>1000.7999999999884</v>
      </c>
    </row>
    <row r="426" spans="5:5" x14ac:dyDescent="0.25">
      <c r="E426" s="4">
        <f t="shared" si="6"/>
        <v>1000.7999999999884</v>
      </c>
    </row>
    <row r="427" spans="5:5" x14ac:dyDescent="0.25">
      <c r="E427" s="4">
        <f t="shared" si="6"/>
        <v>1000.7999999999884</v>
      </c>
    </row>
    <row r="428" spans="5:5" x14ac:dyDescent="0.25">
      <c r="E428" s="4">
        <f t="shared" si="6"/>
        <v>1000.7999999999884</v>
      </c>
    </row>
    <row r="429" spans="5:5" x14ac:dyDescent="0.25">
      <c r="E429" s="4">
        <f t="shared" si="6"/>
        <v>1000.7999999999884</v>
      </c>
    </row>
    <row r="430" spans="5:5" x14ac:dyDescent="0.25">
      <c r="E430" s="4">
        <f t="shared" si="6"/>
        <v>1000.7999999999884</v>
      </c>
    </row>
    <row r="431" spans="5:5" x14ac:dyDescent="0.25">
      <c r="E431" s="4">
        <f t="shared" si="6"/>
        <v>1000.7999999999884</v>
      </c>
    </row>
    <row r="432" spans="5:5" x14ac:dyDescent="0.25">
      <c r="E432" s="4">
        <f t="shared" si="6"/>
        <v>1000.7999999999884</v>
      </c>
    </row>
    <row r="433" spans="5:5" x14ac:dyDescent="0.25">
      <c r="E433" s="4">
        <f t="shared" si="6"/>
        <v>1000.7999999999884</v>
      </c>
    </row>
    <row r="434" spans="5:5" x14ac:dyDescent="0.25">
      <c r="E434" s="4">
        <f t="shared" si="6"/>
        <v>1000.7999999999884</v>
      </c>
    </row>
    <row r="435" spans="5:5" x14ac:dyDescent="0.25">
      <c r="E435" s="4">
        <f t="shared" si="6"/>
        <v>1000.7999999999884</v>
      </c>
    </row>
    <row r="436" spans="5:5" x14ac:dyDescent="0.25">
      <c r="E436" s="4">
        <f t="shared" si="6"/>
        <v>1000.7999999999884</v>
      </c>
    </row>
    <row r="437" spans="5:5" x14ac:dyDescent="0.25">
      <c r="E437" s="4">
        <f t="shared" si="6"/>
        <v>1000.7999999999884</v>
      </c>
    </row>
    <row r="438" spans="5:5" x14ac:dyDescent="0.25">
      <c r="E438" s="4">
        <f t="shared" si="6"/>
        <v>1000.7999999999884</v>
      </c>
    </row>
    <row r="439" spans="5:5" x14ac:dyDescent="0.25">
      <c r="E439" s="4">
        <f t="shared" si="6"/>
        <v>1000.7999999999884</v>
      </c>
    </row>
    <row r="440" spans="5:5" x14ac:dyDescent="0.25">
      <c r="E440" s="4">
        <f t="shared" si="6"/>
        <v>1000.7999999999884</v>
      </c>
    </row>
    <row r="441" spans="5:5" x14ac:dyDescent="0.25">
      <c r="E441" s="4">
        <f t="shared" si="6"/>
        <v>1000.7999999999884</v>
      </c>
    </row>
    <row r="442" spans="5:5" x14ac:dyDescent="0.25">
      <c r="E442" s="4">
        <f t="shared" si="6"/>
        <v>1000.7999999999884</v>
      </c>
    </row>
    <row r="443" spans="5:5" x14ac:dyDescent="0.25">
      <c r="E443" s="4">
        <f t="shared" si="6"/>
        <v>1000.7999999999884</v>
      </c>
    </row>
    <row r="444" spans="5:5" x14ac:dyDescent="0.25">
      <c r="E444" s="4">
        <f t="shared" si="6"/>
        <v>1000.7999999999884</v>
      </c>
    </row>
    <row r="445" spans="5:5" x14ac:dyDescent="0.25">
      <c r="E445" s="4">
        <f t="shared" si="6"/>
        <v>1000.7999999999884</v>
      </c>
    </row>
    <row r="446" spans="5:5" x14ac:dyDescent="0.25">
      <c r="E446" s="4">
        <f t="shared" si="6"/>
        <v>1000.7999999999884</v>
      </c>
    </row>
    <row r="447" spans="5:5" x14ac:dyDescent="0.25">
      <c r="E447" s="4">
        <f t="shared" si="6"/>
        <v>1000.7999999999884</v>
      </c>
    </row>
    <row r="448" spans="5:5" x14ac:dyDescent="0.25">
      <c r="E448" s="4">
        <f t="shared" si="6"/>
        <v>1000.7999999999884</v>
      </c>
    </row>
    <row r="449" spans="5:5" x14ac:dyDescent="0.25">
      <c r="E449" s="4">
        <f t="shared" si="6"/>
        <v>1000.7999999999884</v>
      </c>
    </row>
    <row r="450" spans="5:5" x14ac:dyDescent="0.25">
      <c r="E450" s="4">
        <f t="shared" si="6"/>
        <v>1000.7999999999884</v>
      </c>
    </row>
    <row r="451" spans="5:5" x14ac:dyDescent="0.25">
      <c r="E451" s="4">
        <f t="shared" si="6"/>
        <v>1000.7999999999884</v>
      </c>
    </row>
    <row r="452" spans="5:5" x14ac:dyDescent="0.25">
      <c r="E452" s="4">
        <f t="shared" si="6"/>
        <v>1000.7999999999884</v>
      </c>
    </row>
    <row r="453" spans="5:5" x14ac:dyDescent="0.25">
      <c r="E453" s="4">
        <f t="shared" ref="E453:E500" si="7">E452+C453-D453</f>
        <v>1000.7999999999884</v>
      </c>
    </row>
    <row r="454" spans="5:5" x14ac:dyDescent="0.25">
      <c r="E454" s="4">
        <f t="shared" si="7"/>
        <v>1000.7999999999884</v>
      </c>
    </row>
    <row r="455" spans="5:5" x14ac:dyDescent="0.25">
      <c r="E455" s="4">
        <f t="shared" si="7"/>
        <v>1000.7999999999884</v>
      </c>
    </row>
    <row r="456" spans="5:5" x14ac:dyDescent="0.25">
      <c r="E456" s="4">
        <f t="shared" si="7"/>
        <v>1000.7999999999884</v>
      </c>
    </row>
    <row r="457" spans="5:5" x14ac:dyDescent="0.25">
      <c r="E457" s="4">
        <f t="shared" si="7"/>
        <v>1000.7999999999884</v>
      </c>
    </row>
    <row r="458" spans="5:5" x14ac:dyDescent="0.25">
      <c r="E458" s="4">
        <f t="shared" si="7"/>
        <v>1000.7999999999884</v>
      </c>
    </row>
    <row r="459" spans="5:5" x14ac:dyDescent="0.25">
      <c r="E459" s="4">
        <f t="shared" si="7"/>
        <v>1000.7999999999884</v>
      </c>
    </row>
    <row r="460" spans="5:5" x14ac:dyDescent="0.25">
      <c r="E460" s="4">
        <f t="shared" si="7"/>
        <v>1000.7999999999884</v>
      </c>
    </row>
    <row r="461" spans="5:5" x14ac:dyDescent="0.25">
      <c r="E461" s="4">
        <f t="shared" si="7"/>
        <v>1000.7999999999884</v>
      </c>
    </row>
    <row r="462" spans="5:5" x14ac:dyDescent="0.25">
      <c r="E462" s="4">
        <f t="shared" si="7"/>
        <v>1000.7999999999884</v>
      </c>
    </row>
    <row r="463" spans="5:5" x14ac:dyDescent="0.25">
      <c r="E463" s="4">
        <f t="shared" si="7"/>
        <v>1000.7999999999884</v>
      </c>
    </row>
    <row r="464" spans="5:5" x14ac:dyDescent="0.25">
      <c r="E464" s="4">
        <f t="shared" si="7"/>
        <v>1000.7999999999884</v>
      </c>
    </row>
    <row r="465" spans="5:5" x14ac:dyDescent="0.25">
      <c r="E465" s="4">
        <f t="shared" si="7"/>
        <v>1000.7999999999884</v>
      </c>
    </row>
    <row r="466" spans="5:5" x14ac:dyDescent="0.25">
      <c r="E466" s="4">
        <f t="shared" si="7"/>
        <v>1000.7999999999884</v>
      </c>
    </row>
    <row r="467" spans="5:5" x14ac:dyDescent="0.25">
      <c r="E467" s="4">
        <f t="shared" si="7"/>
        <v>1000.7999999999884</v>
      </c>
    </row>
    <row r="468" spans="5:5" x14ac:dyDescent="0.25">
      <c r="E468" s="4">
        <f t="shared" si="7"/>
        <v>1000.7999999999884</v>
      </c>
    </row>
    <row r="469" spans="5:5" x14ac:dyDescent="0.25">
      <c r="E469" s="4">
        <f t="shared" si="7"/>
        <v>1000.7999999999884</v>
      </c>
    </row>
    <row r="470" spans="5:5" x14ac:dyDescent="0.25">
      <c r="E470" s="4">
        <f t="shared" si="7"/>
        <v>1000.7999999999884</v>
      </c>
    </row>
    <row r="471" spans="5:5" x14ac:dyDescent="0.25">
      <c r="E471" s="4">
        <f t="shared" si="7"/>
        <v>1000.7999999999884</v>
      </c>
    </row>
    <row r="472" spans="5:5" x14ac:dyDescent="0.25">
      <c r="E472" s="4">
        <f t="shared" si="7"/>
        <v>1000.7999999999884</v>
      </c>
    </row>
    <row r="473" spans="5:5" x14ac:dyDescent="0.25">
      <c r="E473" s="4">
        <f t="shared" si="7"/>
        <v>1000.7999999999884</v>
      </c>
    </row>
    <row r="474" spans="5:5" x14ac:dyDescent="0.25">
      <c r="E474" s="4">
        <f t="shared" si="7"/>
        <v>1000.7999999999884</v>
      </c>
    </row>
    <row r="475" spans="5:5" x14ac:dyDescent="0.25">
      <c r="E475" s="4">
        <f t="shared" si="7"/>
        <v>1000.7999999999884</v>
      </c>
    </row>
    <row r="476" spans="5:5" x14ac:dyDescent="0.25">
      <c r="E476" s="4">
        <f t="shared" si="7"/>
        <v>1000.7999999999884</v>
      </c>
    </row>
    <row r="477" spans="5:5" x14ac:dyDescent="0.25">
      <c r="E477" s="4">
        <f t="shared" si="7"/>
        <v>1000.7999999999884</v>
      </c>
    </row>
    <row r="478" spans="5:5" x14ac:dyDescent="0.25">
      <c r="E478" s="4">
        <f t="shared" si="7"/>
        <v>1000.7999999999884</v>
      </c>
    </row>
    <row r="479" spans="5:5" x14ac:dyDescent="0.25">
      <c r="E479" s="4">
        <f t="shared" si="7"/>
        <v>1000.7999999999884</v>
      </c>
    </row>
    <row r="480" spans="5:5" x14ac:dyDescent="0.25">
      <c r="E480" s="4">
        <f t="shared" si="7"/>
        <v>1000.7999999999884</v>
      </c>
    </row>
    <row r="481" spans="5:5" x14ac:dyDescent="0.25">
      <c r="E481" s="4">
        <f t="shared" si="7"/>
        <v>1000.7999999999884</v>
      </c>
    </row>
    <row r="482" spans="5:5" x14ac:dyDescent="0.25">
      <c r="E482" s="4">
        <f t="shared" si="7"/>
        <v>1000.7999999999884</v>
      </c>
    </row>
    <row r="483" spans="5:5" x14ac:dyDescent="0.25">
      <c r="E483" s="4">
        <f t="shared" si="7"/>
        <v>1000.7999999999884</v>
      </c>
    </row>
    <row r="484" spans="5:5" x14ac:dyDescent="0.25">
      <c r="E484" s="4">
        <f t="shared" si="7"/>
        <v>1000.7999999999884</v>
      </c>
    </row>
    <row r="485" spans="5:5" x14ac:dyDescent="0.25">
      <c r="E485" s="4">
        <f t="shared" si="7"/>
        <v>1000.7999999999884</v>
      </c>
    </row>
    <row r="486" spans="5:5" x14ac:dyDescent="0.25">
      <c r="E486" s="4">
        <f t="shared" si="7"/>
        <v>1000.7999999999884</v>
      </c>
    </row>
    <row r="487" spans="5:5" x14ac:dyDescent="0.25">
      <c r="E487" s="4">
        <f t="shared" si="7"/>
        <v>1000.7999999999884</v>
      </c>
    </row>
    <row r="488" spans="5:5" x14ac:dyDescent="0.25">
      <c r="E488" s="4">
        <f t="shared" si="7"/>
        <v>1000.7999999999884</v>
      </c>
    </row>
    <row r="489" spans="5:5" x14ac:dyDescent="0.25">
      <c r="E489" s="4">
        <f t="shared" si="7"/>
        <v>1000.7999999999884</v>
      </c>
    </row>
    <row r="490" spans="5:5" x14ac:dyDescent="0.25">
      <c r="E490" s="4">
        <f t="shared" si="7"/>
        <v>1000.7999999999884</v>
      </c>
    </row>
    <row r="491" spans="5:5" x14ac:dyDescent="0.25">
      <c r="E491" s="4">
        <f t="shared" si="7"/>
        <v>1000.7999999999884</v>
      </c>
    </row>
    <row r="492" spans="5:5" x14ac:dyDescent="0.25">
      <c r="E492" s="4">
        <f t="shared" si="7"/>
        <v>1000.7999999999884</v>
      </c>
    </row>
    <row r="493" spans="5:5" x14ac:dyDescent="0.25">
      <c r="E493" s="4">
        <f t="shared" si="7"/>
        <v>1000.7999999999884</v>
      </c>
    </row>
    <row r="494" spans="5:5" x14ac:dyDescent="0.25">
      <c r="E494" s="4">
        <f t="shared" si="7"/>
        <v>1000.7999999999884</v>
      </c>
    </row>
    <row r="495" spans="5:5" x14ac:dyDescent="0.25">
      <c r="E495" s="4">
        <f t="shared" si="7"/>
        <v>1000.7999999999884</v>
      </c>
    </row>
    <row r="496" spans="5:5" x14ac:dyDescent="0.25">
      <c r="E496" s="4">
        <f t="shared" si="7"/>
        <v>1000.7999999999884</v>
      </c>
    </row>
    <row r="497" spans="5:5" x14ac:dyDescent="0.25">
      <c r="E497" s="4">
        <f t="shared" si="7"/>
        <v>1000.7999999999884</v>
      </c>
    </row>
    <row r="498" spans="5:5" x14ac:dyDescent="0.25">
      <c r="E498" s="4">
        <f t="shared" si="7"/>
        <v>1000.7999999999884</v>
      </c>
    </row>
    <row r="499" spans="5:5" x14ac:dyDescent="0.25">
      <c r="E499" s="4">
        <f t="shared" si="7"/>
        <v>1000.7999999999884</v>
      </c>
    </row>
    <row r="500" spans="5:5" x14ac:dyDescent="0.25">
      <c r="E500" s="4">
        <f t="shared" si="7"/>
        <v>1000.7999999999884</v>
      </c>
    </row>
  </sheetData>
  <mergeCells count="1">
    <mergeCell ref="A1:E1"/>
  </mergeCells>
  <pageMargins left="0.7" right="0.7" top="0.75" bottom="0.75" header="0.3" footer="0.3"/>
  <pageSetup paperSize="9" scale="98" orientation="portrait" r:id="rId1"/>
  <headerFooter>
    <oddHeader>&amp;CS.E.U.O.&amp;RTejidos Lucania</oddHeader>
    <oddFooter>&amp;CS.E.U.O.&amp;RTejidos Lucania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1"/>
  <sheetViews>
    <sheetView view="pageBreakPreview" topLeftCell="A62" zoomScaleNormal="100" zoomScaleSheetLayoutView="100" workbookViewId="0">
      <selection activeCell="I83" sqref="I83"/>
    </sheetView>
  </sheetViews>
  <sheetFormatPr baseColWidth="10" defaultRowHeight="15" x14ac:dyDescent="0.25"/>
  <cols>
    <col min="1" max="1" width="11.42578125" style="2"/>
    <col min="2" max="2" width="34.140625" style="2" customWidth="1"/>
    <col min="3" max="5" width="13" style="4" bestFit="1" customWidth="1"/>
    <col min="6" max="6" width="20.5703125" style="2" bestFit="1" customWidth="1"/>
    <col min="7" max="7" width="18.28515625" style="2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635</v>
      </c>
      <c r="B1" s="273"/>
      <c r="C1" s="273"/>
      <c r="D1" s="273"/>
      <c r="E1" s="273"/>
      <c r="F1" s="276" t="s">
        <v>351</v>
      </c>
      <c r="G1" s="276" t="s">
        <v>352</v>
      </c>
      <c r="I1" s="10" t="s">
        <v>4</v>
      </c>
      <c r="J1" s="12">
        <f>E501</f>
        <v>17894.990000000013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F2" s="277"/>
      <c r="G2" s="277"/>
      <c r="I2" s="11" t="s">
        <v>92</v>
      </c>
      <c r="J2" s="13">
        <f>MAX(A4:A501)</f>
        <v>44475</v>
      </c>
    </row>
    <row r="3" spans="1:10" hidden="1" x14ac:dyDescent="0.25">
      <c r="A3" s="7" t="s">
        <v>6</v>
      </c>
      <c r="B3" s="2" t="s">
        <v>339</v>
      </c>
      <c r="C3" s="4">
        <v>71400</v>
      </c>
      <c r="D3" s="4">
        <v>0</v>
      </c>
      <c r="E3" s="3">
        <f>C3-D3</f>
        <v>71400</v>
      </c>
      <c r="F3" s="2">
        <v>0</v>
      </c>
      <c r="G3" s="2">
        <v>0</v>
      </c>
    </row>
    <row r="4" spans="1:10" hidden="1" x14ac:dyDescent="0.25">
      <c r="A4" s="5">
        <v>43826</v>
      </c>
      <c r="B4" s="2" t="s">
        <v>340</v>
      </c>
      <c r="C4" s="4">
        <v>1120</v>
      </c>
      <c r="D4" s="4">
        <v>47701</v>
      </c>
      <c r="E4" s="4">
        <f>E3+C4-D4</f>
        <v>24819</v>
      </c>
      <c r="F4" s="2">
        <v>80</v>
      </c>
      <c r="G4" s="2">
        <v>0</v>
      </c>
    </row>
    <row r="5" spans="1:10" hidden="1" x14ac:dyDescent="0.25">
      <c r="A5" s="5">
        <v>43844</v>
      </c>
      <c r="B5" s="2" t="s">
        <v>341</v>
      </c>
      <c r="C5" s="4">
        <v>3276</v>
      </c>
      <c r="D5" s="4">
        <v>0</v>
      </c>
      <c r="E5" s="4">
        <f t="shared" ref="E5:E68" si="0">E4+C5-D5</f>
        <v>28095</v>
      </c>
      <c r="F5" s="2">
        <v>231</v>
      </c>
      <c r="G5" s="2">
        <v>0</v>
      </c>
    </row>
    <row r="6" spans="1:10" hidden="1" x14ac:dyDescent="0.25">
      <c r="A6" s="5">
        <v>43854</v>
      </c>
      <c r="B6" s="2" t="s">
        <v>342</v>
      </c>
      <c r="C6" s="4">
        <v>3556</v>
      </c>
      <c r="D6" s="4">
        <v>0</v>
      </c>
      <c r="E6" s="4">
        <f t="shared" si="0"/>
        <v>31651</v>
      </c>
      <c r="F6" s="2">
        <v>254</v>
      </c>
      <c r="G6" s="2">
        <v>0</v>
      </c>
    </row>
    <row r="7" spans="1:10" hidden="1" x14ac:dyDescent="0.25">
      <c r="A7" s="5">
        <v>43854</v>
      </c>
      <c r="B7" s="2" t="s">
        <v>343</v>
      </c>
      <c r="C7" s="4">
        <v>3892</v>
      </c>
      <c r="D7" s="4">
        <v>0</v>
      </c>
      <c r="E7" s="4">
        <f t="shared" si="0"/>
        <v>35543</v>
      </c>
      <c r="F7" s="2">
        <v>276</v>
      </c>
      <c r="G7" s="2">
        <v>0</v>
      </c>
    </row>
    <row r="8" spans="1:10" hidden="1" x14ac:dyDescent="0.25">
      <c r="A8" s="5">
        <v>43875</v>
      </c>
      <c r="B8" s="2" t="s">
        <v>350</v>
      </c>
      <c r="C8" s="4">
        <v>18462</v>
      </c>
      <c r="D8" s="4">
        <v>22494</v>
      </c>
      <c r="E8" s="4">
        <f t="shared" si="0"/>
        <v>31511</v>
      </c>
      <c r="F8" s="2">
        <v>153</v>
      </c>
      <c r="G8" s="2">
        <v>136</v>
      </c>
    </row>
    <row r="9" spans="1:10" hidden="1" x14ac:dyDescent="0.25">
      <c r="A9" s="5">
        <v>43875</v>
      </c>
      <c r="B9" s="2" t="s">
        <v>353</v>
      </c>
      <c r="C9" s="4">
        <v>3024</v>
      </c>
      <c r="D9" s="4">
        <v>0</v>
      </c>
      <c r="E9" s="4">
        <f t="shared" si="0"/>
        <v>34535</v>
      </c>
      <c r="F9" s="2">
        <v>216</v>
      </c>
      <c r="G9" s="2">
        <v>0</v>
      </c>
    </row>
    <row r="10" spans="1:10" hidden="1" x14ac:dyDescent="0.25">
      <c r="A10" s="5">
        <v>43875</v>
      </c>
      <c r="B10" s="2" t="s">
        <v>355</v>
      </c>
      <c r="C10" s="4">
        <v>406</v>
      </c>
      <c r="D10" s="4">
        <v>0</v>
      </c>
      <c r="E10" s="4">
        <f t="shared" si="0"/>
        <v>34941</v>
      </c>
      <c r="F10" s="2">
        <v>29</v>
      </c>
      <c r="G10" s="2">
        <v>0</v>
      </c>
    </row>
    <row r="11" spans="1:10" hidden="1" x14ac:dyDescent="0.25">
      <c r="A11" s="5">
        <v>43887</v>
      </c>
      <c r="B11" s="2" t="s">
        <v>506</v>
      </c>
      <c r="C11" s="4">
        <v>4900</v>
      </c>
      <c r="D11" s="4">
        <v>25460</v>
      </c>
      <c r="E11" s="4">
        <f t="shared" si="0"/>
        <v>14381</v>
      </c>
      <c r="F11" s="2">
        <v>350</v>
      </c>
      <c r="G11" s="2">
        <v>0</v>
      </c>
    </row>
    <row r="12" spans="1:10" hidden="1" x14ac:dyDescent="0.25">
      <c r="A12" s="5">
        <v>43894</v>
      </c>
      <c r="B12" s="2" t="s">
        <v>541</v>
      </c>
      <c r="C12" s="4">
        <v>1414</v>
      </c>
      <c r="D12" s="4">
        <v>0</v>
      </c>
      <c r="E12" s="4">
        <f t="shared" si="0"/>
        <v>15795</v>
      </c>
      <c r="F12" s="2">
        <v>101</v>
      </c>
      <c r="G12" s="2">
        <v>0</v>
      </c>
    </row>
    <row r="13" spans="1:10" hidden="1" x14ac:dyDescent="0.25">
      <c r="A13" s="5">
        <v>43904</v>
      </c>
      <c r="B13" s="2" t="s">
        <v>575</v>
      </c>
      <c r="C13" s="4">
        <v>2992</v>
      </c>
      <c r="D13" s="4">
        <v>0</v>
      </c>
      <c r="E13" s="4">
        <f t="shared" si="0"/>
        <v>18787</v>
      </c>
      <c r="F13" s="2">
        <v>187</v>
      </c>
      <c r="G13" s="2">
        <v>0</v>
      </c>
    </row>
    <row r="14" spans="1:10" hidden="1" x14ac:dyDescent="0.25">
      <c r="A14" s="5">
        <v>43904</v>
      </c>
      <c r="B14" s="2" t="s">
        <v>579</v>
      </c>
      <c r="C14" s="4">
        <v>546</v>
      </c>
      <c r="D14" s="4">
        <v>0</v>
      </c>
      <c r="E14" s="4">
        <f t="shared" si="0"/>
        <v>19333</v>
      </c>
      <c r="F14" s="2">
        <v>39</v>
      </c>
      <c r="G14" s="2">
        <v>0</v>
      </c>
    </row>
    <row r="15" spans="1:10" hidden="1" x14ac:dyDescent="0.25">
      <c r="A15" s="5">
        <v>43963</v>
      </c>
      <c r="B15" s="2" t="s">
        <v>286</v>
      </c>
      <c r="C15" s="4">
        <v>0</v>
      </c>
      <c r="D15" s="4">
        <v>17550</v>
      </c>
      <c r="E15" s="4">
        <f t="shared" si="0"/>
        <v>1783</v>
      </c>
    </row>
    <row r="16" spans="1:10" hidden="1" x14ac:dyDescent="0.25">
      <c r="A16" s="5">
        <v>43963</v>
      </c>
      <c r="B16" s="2" t="s">
        <v>629</v>
      </c>
      <c r="C16" s="4">
        <v>3424</v>
      </c>
      <c r="D16" s="4">
        <v>0</v>
      </c>
      <c r="E16" s="4">
        <f t="shared" si="0"/>
        <v>5207</v>
      </c>
      <c r="F16" s="2">
        <v>214</v>
      </c>
      <c r="G16" s="2">
        <v>0</v>
      </c>
    </row>
    <row r="17" spans="1:7" hidden="1" x14ac:dyDescent="0.25">
      <c r="A17" s="5">
        <v>43963</v>
      </c>
      <c r="B17" s="2" t="s">
        <v>631</v>
      </c>
      <c r="C17" s="4">
        <v>2720</v>
      </c>
      <c r="D17" s="4">
        <v>0</v>
      </c>
      <c r="E17" s="4">
        <f t="shared" si="0"/>
        <v>7927</v>
      </c>
      <c r="F17" s="2">
        <v>170</v>
      </c>
      <c r="G17" s="2">
        <v>0</v>
      </c>
    </row>
    <row r="18" spans="1:7" hidden="1" x14ac:dyDescent="0.25">
      <c r="A18" s="5">
        <v>43963</v>
      </c>
      <c r="B18" s="2" t="s">
        <v>632</v>
      </c>
      <c r="C18" s="4">
        <v>2112</v>
      </c>
      <c r="D18" s="4">
        <v>0</v>
      </c>
      <c r="E18" s="4">
        <f t="shared" si="0"/>
        <v>10039</v>
      </c>
      <c r="F18" s="2">
        <v>132</v>
      </c>
      <c r="G18" s="2">
        <v>0</v>
      </c>
    </row>
    <row r="19" spans="1:7" hidden="1" x14ac:dyDescent="0.25">
      <c r="A19" s="5">
        <v>43963</v>
      </c>
      <c r="B19" s="2" t="s">
        <v>633</v>
      </c>
      <c r="C19" s="4">
        <v>17400</v>
      </c>
      <c r="D19" s="4">
        <v>0</v>
      </c>
      <c r="E19" s="4">
        <f t="shared" si="0"/>
        <v>27439</v>
      </c>
      <c r="F19" s="2">
        <v>0</v>
      </c>
      <c r="G19" s="2">
        <v>116</v>
      </c>
    </row>
    <row r="20" spans="1:7" hidden="1" x14ac:dyDescent="0.25">
      <c r="A20" s="5">
        <v>43963</v>
      </c>
      <c r="B20" s="2" t="s">
        <v>634</v>
      </c>
      <c r="C20" s="4">
        <v>2112</v>
      </c>
      <c r="D20" s="4">
        <v>0</v>
      </c>
      <c r="E20" s="4">
        <f t="shared" si="0"/>
        <v>29551</v>
      </c>
      <c r="F20" s="2">
        <v>132</v>
      </c>
      <c r="G20" s="2">
        <v>0</v>
      </c>
    </row>
    <row r="21" spans="1:7" hidden="1" x14ac:dyDescent="0.25">
      <c r="A21" s="5">
        <v>43963</v>
      </c>
      <c r="B21" s="2" t="s">
        <v>636</v>
      </c>
      <c r="C21" s="4">
        <v>768</v>
      </c>
      <c r="D21" s="4">
        <v>0</v>
      </c>
      <c r="E21" s="4">
        <f t="shared" si="0"/>
        <v>30319</v>
      </c>
      <c r="F21" s="2">
        <v>48</v>
      </c>
      <c r="G21" s="2">
        <v>0</v>
      </c>
    </row>
    <row r="22" spans="1:7" hidden="1" x14ac:dyDescent="0.25">
      <c r="A22" s="5">
        <v>43978</v>
      </c>
      <c r="B22" s="2" t="s">
        <v>755</v>
      </c>
      <c r="C22" s="4">
        <v>4720</v>
      </c>
      <c r="D22" s="4">
        <v>0</v>
      </c>
      <c r="E22" s="4">
        <f t="shared" si="0"/>
        <v>35039</v>
      </c>
      <c r="F22" s="2">
        <v>295</v>
      </c>
    </row>
    <row r="23" spans="1:7" hidden="1" x14ac:dyDescent="0.25">
      <c r="A23" s="5">
        <v>43978</v>
      </c>
      <c r="B23" s="2" t="s">
        <v>756</v>
      </c>
      <c r="C23" s="4">
        <v>4848</v>
      </c>
      <c r="D23" s="4">
        <v>0</v>
      </c>
      <c r="E23" s="4">
        <f t="shared" si="0"/>
        <v>39887</v>
      </c>
      <c r="F23" s="2">
        <v>303</v>
      </c>
    </row>
    <row r="24" spans="1:7" hidden="1" x14ac:dyDescent="0.25">
      <c r="A24" s="5">
        <v>43978</v>
      </c>
      <c r="B24" s="2" t="s">
        <v>757</v>
      </c>
      <c r="C24" s="4">
        <v>1184</v>
      </c>
      <c r="D24" s="4">
        <v>0</v>
      </c>
      <c r="E24" s="4">
        <f t="shared" si="0"/>
        <v>41071</v>
      </c>
      <c r="F24" s="2">
        <v>74</v>
      </c>
    </row>
    <row r="25" spans="1:7" hidden="1" x14ac:dyDescent="0.25">
      <c r="A25" s="5">
        <v>43978</v>
      </c>
      <c r="B25" s="2" t="s">
        <v>758</v>
      </c>
      <c r="C25" s="4">
        <v>5200</v>
      </c>
      <c r="D25" s="4">
        <v>0</v>
      </c>
      <c r="E25" s="4">
        <f t="shared" si="0"/>
        <v>46271</v>
      </c>
    </row>
    <row r="26" spans="1:7" hidden="1" x14ac:dyDescent="0.25">
      <c r="A26" s="5">
        <v>43978</v>
      </c>
      <c r="B26" s="2" t="s">
        <v>57</v>
      </c>
      <c r="C26" s="4">
        <v>0</v>
      </c>
      <c r="D26" s="4">
        <v>15000</v>
      </c>
      <c r="E26" s="4">
        <f t="shared" si="0"/>
        <v>31271</v>
      </c>
    </row>
    <row r="27" spans="1:7" hidden="1" x14ac:dyDescent="0.25">
      <c r="A27" s="5">
        <v>43990</v>
      </c>
      <c r="B27" s="2" t="s">
        <v>798</v>
      </c>
      <c r="C27" s="4">
        <v>1568</v>
      </c>
      <c r="D27" s="4">
        <v>0</v>
      </c>
      <c r="E27" s="4">
        <f t="shared" si="0"/>
        <v>32839</v>
      </c>
      <c r="F27" s="2">
        <v>98</v>
      </c>
    </row>
    <row r="28" spans="1:7" hidden="1" x14ac:dyDescent="0.25">
      <c r="A28" s="5">
        <v>44004</v>
      </c>
      <c r="B28" s="2" t="s">
        <v>286</v>
      </c>
      <c r="C28" s="4">
        <v>0</v>
      </c>
      <c r="D28" s="4">
        <v>25330</v>
      </c>
      <c r="E28" s="4">
        <f t="shared" si="0"/>
        <v>7509</v>
      </c>
    </row>
    <row r="29" spans="1:7" hidden="1" x14ac:dyDescent="0.25">
      <c r="A29" s="5">
        <v>43999</v>
      </c>
      <c r="B29" s="2" t="s">
        <v>823</v>
      </c>
      <c r="C29" s="4">
        <v>2032</v>
      </c>
      <c r="D29" s="4">
        <v>0</v>
      </c>
      <c r="E29" s="4">
        <f t="shared" si="0"/>
        <v>9541</v>
      </c>
      <c r="F29" s="2">
        <v>127</v>
      </c>
    </row>
    <row r="30" spans="1:7" hidden="1" x14ac:dyDescent="0.25">
      <c r="A30" s="5">
        <v>44032</v>
      </c>
      <c r="B30" s="2" t="s">
        <v>939</v>
      </c>
      <c r="C30" s="4">
        <v>20720</v>
      </c>
      <c r="D30" s="4">
        <v>0</v>
      </c>
      <c r="E30" s="4">
        <f t="shared" si="0"/>
        <v>30261</v>
      </c>
      <c r="F30" s="2">
        <v>135</v>
      </c>
      <c r="G30" s="2">
        <v>136</v>
      </c>
    </row>
    <row r="31" spans="1:7" hidden="1" x14ac:dyDescent="0.25">
      <c r="A31" s="5">
        <v>44032</v>
      </c>
      <c r="B31" s="2" t="s">
        <v>940</v>
      </c>
      <c r="C31" s="4">
        <v>2528</v>
      </c>
      <c r="D31" s="4">
        <v>29475</v>
      </c>
      <c r="E31" s="4">
        <f t="shared" si="0"/>
        <v>3314</v>
      </c>
      <c r="F31" s="2">
        <v>158</v>
      </c>
    </row>
    <row r="32" spans="1:7" hidden="1" x14ac:dyDescent="0.25">
      <c r="A32" s="5">
        <v>44050</v>
      </c>
      <c r="B32" s="2" t="s">
        <v>1031</v>
      </c>
      <c r="C32" s="4">
        <v>12540</v>
      </c>
      <c r="D32" s="4">
        <v>0</v>
      </c>
      <c r="E32" s="4">
        <f t="shared" si="0"/>
        <v>15854</v>
      </c>
    </row>
    <row r="33" spans="1:8" hidden="1" x14ac:dyDescent="0.25">
      <c r="A33" s="5">
        <v>44070</v>
      </c>
      <c r="B33" s="2" t="s">
        <v>1071</v>
      </c>
      <c r="C33" s="4">
        <v>1512</v>
      </c>
      <c r="D33" s="4">
        <v>0</v>
      </c>
      <c r="E33" s="4">
        <f t="shared" si="0"/>
        <v>17366</v>
      </c>
      <c r="F33" s="2">
        <v>84</v>
      </c>
    </row>
    <row r="34" spans="1:8" hidden="1" x14ac:dyDescent="0.25">
      <c r="A34" s="5">
        <v>44070</v>
      </c>
      <c r="B34" s="2" t="s">
        <v>1072</v>
      </c>
      <c r="C34" s="4">
        <v>0</v>
      </c>
      <c r="D34" s="4">
        <v>8054</v>
      </c>
      <c r="E34" s="4">
        <f t="shared" si="0"/>
        <v>9312</v>
      </c>
      <c r="F34" s="2">
        <v>0</v>
      </c>
      <c r="G34" s="2">
        <v>0</v>
      </c>
    </row>
    <row r="35" spans="1:8" hidden="1" x14ac:dyDescent="0.25">
      <c r="A35" s="5">
        <v>44085</v>
      </c>
      <c r="B35" s="2" t="s">
        <v>1130</v>
      </c>
      <c r="C35" s="4">
        <v>4482</v>
      </c>
      <c r="D35" s="4">
        <v>0</v>
      </c>
      <c r="E35" s="4">
        <f t="shared" si="0"/>
        <v>13794</v>
      </c>
      <c r="F35" s="2">
        <v>249</v>
      </c>
      <c r="G35" s="2">
        <v>0</v>
      </c>
    </row>
    <row r="36" spans="1:8" hidden="1" x14ac:dyDescent="0.25">
      <c r="A36" s="5">
        <v>44098</v>
      </c>
      <c r="B36" s="2" t="s">
        <v>1175</v>
      </c>
      <c r="C36" s="4">
        <v>5598</v>
      </c>
      <c r="D36" s="4">
        <v>0</v>
      </c>
      <c r="E36" s="4">
        <f t="shared" si="0"/>
        <v>19392</v>
      </c>
      <c r="F36" s="2">
        <v>311</v>
      </c>
      <c r="G36" s="2">
        <v>0</v>
      </c>
    </row>
    <row r="37" spans="1:8" hidden="1" x14ac:dyDescent="0.25">
      <c r="A37" s="5">
        <v>44117</v>
      </c>
      <c r="B37" s="2" t="s">
        <v>1235</v>
      </c>
      <c r="C37" s="4">
        <v>4680</v>
      </c>
      <c r="D37" s="4">
        <v>0</v>
      </c>
      <c r="E37" s="4">
        <f t="shared" si="0"/>
        <v>24072</v>
      </c>
      <c r="F37" s="2">
        <v>260</v>
      </c>
      <c r="G37" s="2">
        <v>0</v>
      </c>
    </row>
    <row r="38" spans="1:8" hidden="1" x14ac:dyDescent="0.25">
      <c r="A38" s="5">
        <v>44118</v>
      </c>
      <c r="B38" s="2" t="s">
        <v>1236</v>
      </c>
      <c r="C38" s="4">
        <v>1512</v>
      </c>
      <c r="D38" s="4">
        <v>11800</v>
      </c>
      <c r="E38" s="4">
        <f t="shared" si="0"/>
        <v>13784</v>
      </c>
      <c r="F38" s="2">
        <v>86</v>
      </c>
      <c r="G38" s="2">
        <v>0</v>
      </c>
    </row>
    <row r="39" spans="1:8" hidden="1" x14ac:dyDescent="0.25">
      <c r="A39" s="5">
        <v>44125</v>
      </c>
      <c r="B39" s="2" t="s">
        <v>1244</v>
      </c>
      <c r="C39" s="4">
        <v>2538</v>
      </c>
      <c r="D39" s="4">
        <v>0</v>
      </c>
      <c r="E39" s="4">
        <f t="shared" si="0"/>
        <v>16322</v>
      </c>
      <c r="F39" s="2">
        <v>141</v>
      </c>
      <c r="G39" s="2">
        <v>0</v>
      </c>
    </row>
    <row r="40" spans="1:8" hidden="1" x14ac:dyDescent="0.25">
      <c r="A40" s="5">
        <v>44145</v>
      </c>
      <c r="B40" s="2" t="s">
        <v>1290</v>
      </c>
      <c r="C40" s="4">
        <v>2376</v>
      </c>
      <c r="E40" s="4">
        <f t="shared" si="0"/>
        <v>18698</v>
      </c>
      <c r="F40" s="2">
        <v>132</v>
      </c>
      <c r="G40" s="2">
        <v>0</v>
      </c>
    </row>
    <row r="41" spans="1:8" hidden="1" x14ac:dyDescent="0.25">
      <c r="A41" s="5">
        <v>44165</v>
      </c>
      <c r="B41" s="2" t="s">
        <v>1323</v>
      </c>
      <c r="C41" s="4">
        <v>0</v>
      </c>
      <c r="D41" s="4">
        <v>7550</v>
      </c>
      <c r="E41" s="4">
        <f t="shared" si="0"/>
        <v>11148</v>
      </c>
    </row>
    <row r="42" spans="1:8" hidden="1" x14ac:dyDescent="0.25">
      <c r="A42" s="5">
        <v>44166</v>
      </c>
      <c r="B42" s="2" t="s">
        <v>1329</v>
      </c>
      <c r="C42" s="4">
        <v>0</v>
      </c>
      <c r="D42" s="4">
        <v>6800</v>
      </c>
      <c r="E42" s="4">
        <f t="shared" si="0"/>
        <v>4348</v>
      </c>
    </row>
    <row r="43" spans="1:8" hidden="1" x14ac:dyDescent="0.25">
      <c r="A43" s="5">
        <v>44202</v>
      </c>
      <c r="B43" s="2" t="s">
        <v>100</v>
      </c>
      <c r="C43" s="4">
        <v>0</v>
      </c>
      <c r="D43" s="4">
        <v>4348</v>
      </c>
      <c r="E43" s="4">
        <f t="shared" si="0"/>
        <v>0</v>
      </c>
    </row>
    <row r="44" spans="1:8" x14ac:dyDescent="0.25">
      <c r="A44" s="5">
        <v>44260</v>
      </c>
      <c r="B44" s="2" t="s">
        <v>1488</v>
      </c>
      <c r="C44" s="4">
        <v>3072</v>
      </c>
      <c r="E44" s="4">
        <f t="shared" si="0"/>
        <v>3072</v>
      </c>
      <c r="F44" s="2">
        <v>190</v>
      </c>
      <c r="G44" s="2">
        <v>0</v>
      </c>
    </row>
    <row r="45" spans="1:8" x14ac:dyDescent="0.25">
      <c r="A45" s="5">
        <v>44260</v>
      </c>
      <c r="B45" s="2" t="s">
        <v>1489</v>
      </c>
      <c r="C45" s="4">
        <v>9000</v>
      </c>
      <c r="D45" s="4">
        <v>0</v>
      </c>
      <c r="E45" s="4">
        <f t="shared" si="0"/>
        <v>12072</v>
      </c>
      <c r="F45" s="2">
        <v>0</v>
      </c>
      <c r="G45" s="2">
        <v>50</v>
      </c>
    </row>
    <row r="46" spans="1:8" x14ac:dyDescent="0.25">
      <c r="A46" s="5">
        <v>44260</v>
      </c>
      <c r="B46" s="2" t="s">
        <v>1509</v>
      </c>
      <c r="C46" s="4">
        <v>736</v>
      </c>
      <c r="D46" s="4">
        <v>0</v>
      </c>
      <c r="E46" s="4">
        <f t="shared" si="0"/>
        <v>12808</v>
      </c>
      <c r="F46" s="2">
        <v>46</v>
      </c>
      <c r="G46" s="2">
        <v>0</v>
      </c>
    </row>
    <row r="47" spans="1:8" x14ac:dyDescent="0.25">
      <c r="A47" s="5">
        <v>44274</v>
      </c>
      <c r="B47" s="2" t="s">
        <v>1560</v>
      </c>
      <c r="C47" s="4">
        <v>6120</v>
      </c>
      <c r="D47" s="4">
        <v>0</v>
      </c>
      <c r="E47" s="4">
        <f t="shared" si="0"/>
        <v>18928</v>
      </c>
      <c r="F47" s="2">
        <v>255</v>
      </c>
      <c r="G47" s="2">
        <v>0</v>
      </c>
    </row>
    <row r="48" spans="1:8" x14ac:dyDescent="0.25">
      <c r="A48" s="5">
        <v>44270</v>
      </c>
      <c r="B48" s="2" t="s">
        <v>1583</v>
      </c>
      <c r="C48" s="43">
        <v>183704.39</v>
      </c>
      <c r="D48" s="43">
        <v>0</v>
      </c>
      <c r="E48" s="4">
        <f t="shared" si="0"/>
        <v>202632.39</v>
      </c>
      <c r="H48" t="s">
        <v>1584</v>
      </c>
    </row>
    <row r="49" spans="1:10" x14ac:dyDescent="0.25">
      <c r="A49" s="5">
        <v>44284</v>
      </c>
      <c r="B49" s="2" t="s">
        <v>1585</v>
      </c>
      <c r="C49" s="43">
        <v>0</v>
      </c>
      <c r="D49" s="43">
        <f>15000+5000+85000+5000</f>
        <v>110000</v>
      </c>
      <c r="E49" s="4">
        <f t="shared" si="0"/>
        <v>92632.390000000014</v>
      </c>
      <c r="J49" s="14">
        <f>+C48-D49</f>
        <v>73704.390000000014</v>
      </c>
    </row>
    <row r="50" spans="1:10" x14ac:dyDescent="0.25">
      <c r="A50" s="5">
        <v>44291</v>
      </c>
      <c r="B50" s="2" t="s">
        <v>1615</v>
      </c>
      <c r="C50" s="43">
        <v>0</v>
      </c>
      <c r="D50" s="43">
        <v>50000</v>
      </c>
      <c r="E50" s="4">
        <f t="shared" si="0"/>
        <v>42632.390000000014</v>
      </c>
    </row>
    <row r="51" spans="1:10" x14ac:dyDescent="0.25">
      <c r="A51" s="5">
        <v>44291</v>
      </c>
      <c r="B51" s="2" t="s">
        <v>1615</v>
      </c>
      <c r="C51" s="43">
        <v>0</v>
      </c>
      <c r="D51" s="43">
        <v>27300</v>
      </c>
      <c r="E51" s="4">
        <f t="shared" si="0"/>
        <v>15332.390000000014</v>
      </c>
    </row>
    <row r="52" spans="1:10" x14ac:dyDescent="0.25">
      <c r="A52" s="5">
        <v>44284</v>
      </c>
      <c r="B52" s="2" t="s">
        <v>1610</v>
      </c>
      <c r="C52" s="43">
        <v>5568</v>
      </c>
      <c r="D52" s="43">
        <v>0</v>
      </c>
      <c r="E52" s="4">
        <f t="shared" si="0"/>
        <v>20900.390000000014</v>
      </c>
      <c r="F52" s="2">
        <v>232</v>
      </c>
    </row>
    <row r="53" spans="1:10" x14ac:dyDescent="0.25">
      <c r="A53" s="5">
        <v>44286</v>
      </c>
      <c r="B53" s="2" t="s">
        <v>1611</v>
      </c>
      <c r="C53" s="43">
        <v>4920</v>
      </c>
      <c r="D53" s="43">
        <v>0</v>
      </c>
      <c r="E53" s="4">
        <f t="shared" si="0"/>
        <v>25820.390000000014</v>
      </c>
      <c r="F53" s="2">
        <v>205</v>
      </c>
    </row>
    <row r="54" spans="1:10" x14ac:dyDescent="0.25">
      <c r="A54" s="5">
        <v>44286</v>
      </c>
      <c r="B54" s="2" t="s">
        <v>1612</v>
      </c>
      <c r="C54" s="43">
        <v>576</v>
      </c>
      <c r="D54" s="43">
        <v>0</v>
      </c>
      <c r="E54" s="4">
        <f t="shared" si="0"/>
        <v>26396.390000000014</v>
      </c>
      <c r="F54" s="2">
        <v>24</v>
      </c>
    </row>
    <row r="55" spans="1:10" x14ac:dyDescent="0.25">
      <c r="A55" s="5">
        <v>44293</v>
      </c>
      <c r="B55" s="2" t="s">
        <v>1626</v>
      </c>
      <c r="C55" s="43">
        <f>180*112</f>
        <v>20160</v>
      </c>
      <c r="D55" s="43">
        <v>0</v>
      </c>
      <c r="E55" s="4">
        <f t="shared" si="0"/>
        <v>46556.390000000014</v>
      </c>
      <c r="G55" s="2">
        <v>112</v>
      </c>
      <c r="H55" t="s">
        <v>1940</v>
      </c>
    </row>
    <row r="56" spans="1:10" x14ac:dyDescent="0.25">
      <c r="A56" s="5">
        <v>44301</v>
      </c>
      <c r="B56" s="2" t="s">
        <v>1673</v>
      </c>
      <c r="C56" s="43">
        <v>27720</v>
      </c>
      <c r="D56" s="43">
        <v>32624</v>
      </c>
      <c r="E56" s="4">
        <f t="shared" si="0"/>
        <v>41652.390000000014</v>
      </c>
      <c r="G56" s="2">
        <v>132</v>
      </c>
      <c r="H56" t="s">
        <v>1941</v>
      </c>
    </row>
    <row r="57" spans="1:10" x14ac:dyDescent="0.25">
      <c r="A57" s="5">
        <v>44305</v>
      </c>
      <c r="B57" s="2" t="s">
        <v>1685</v>
      </c>
      <c r="C57" s="43">
        <v>2760</v>
      </c>
      <c r="D57" s="43">
        <v>0</v>
      </c>
      <c r="E57" s="4">
        <f t="shared" si="0"/>
        <v>44412.390000000014</v>
      </c>
      <c r="F57" s="2">
        <v>115</v>
      </c>
    </row>
    <row r="58" spans="1:10" x14ac:dyDescent="0.25">
      <c r="A58" s="5">
        <v>44305</v>
      </c>
      <c r="B58" s="2" t="s">
        <v>1686</v>
      </c>
      <c r="C58" s="43">
        <v>4176</v>
      </c>
      <c r="D58" s="43">
        <v>0</v>
      </c>
      <c r="E58" s="4">
        <f t="shared" si="0"/>
        <v>48588.390000000014</v>
      </c>
      <c r="F58" s="2">
        <v>174</v>
      </c>
      <c r="G58" s="2">
        <v>0</v>
      </c>
    </row>
    <row r="59" spans="1:10" x14ac:dyDescent="0.25">
      <c r="A59" s="5">
        <v>44307</v>
      </c>
      <c r="B59" s="2" t="s">
        <v>1691</v>
      </c>
      <c r="C59" s="43">
        <v>2160</v>
      </c>
      <c r="D59" s="43">
        <v>0</v>
      </c>
      <c r="E59" s="4">
        <f t="shared" si="0"/>
        <v>50748.390000000014</v>
      </c>
      <c r="F59" s="2">
        <v>90</v>
      </c>
      <c r="G59" s="2">
        <v>0</v>
      </c>
    </row>
    <row r="60" spans="1:10" x14ac:dyDescent="0.25">
      <c r="A60" s="5">
        <v>44323</v>
      </c>
      <c r="B60" s="2" t="s">
        <v>286</v>
      </c>
      <c r="C60" s="43">
        <v>0</v>
      </c>
      <c r="D60" s="43">
        <v>34096</v>
      </c>
      <c r="E60" s="4">
        <f t="shared" si="0"/>
        <v>16652.390000000014</v>
      </c>
    </row>
    <row r="61" spans="1:10" x14ac:dyDescent="0.25">
      <c r="A61" s="5">
        <v>44309</v>
      </c>
      <c r="B61" s="2" t="s">
        <v>1759</v>
      </c>
      <c r="C61" s="43">
        <f>14000-1320</f>
        <v>12680</v>
      </c>
      <c r="D61" s="43">
        <v>0</v>
      </c>
      <c r="E61" s="4">
        <f t="shared" si="0"/>
        <v>29332.390000000014</v>
      </c>
      <c r="F61" s="2">
        <v>0</v>
      </c>
      <c r="G61" s="2">
        <v>70</v>
      </c>
      <c r="H61" t="s">
        <v>1941</v>
      </c>
    </row>
    <row r="62" spans="1:10" x14ac:dyDescent="0.25">
      <c r="A62" s="5">
        <v>44323</v>
      </c>
      <c r="B62" s="2" t="s">
        <v>1765</v>
      </c>
      <c r="C62" s="43">
        <v>5112</v>
      </c>
      <c r="D62" s="43">
        <v>0</v>
      </c>
      <c r="E62" s="4">
        <f t="shared" si="0"/>
        <v>34444.390000000014</v>
      </c>
      <c r="F62" s="2">
        <v>213</v>
      </c>
    </row>
    <row r="63" spans="1:10" x14ac:dyDescent="0.25">
      <c r="A63" s="5">
        <v>44323</v>
      </c>
      <c r="B63" s="2" t="s">
        <v>1767</v>
      </c>
      <c r="C63" s="43">
        <v>1368</v>
      </c>
      <c r="D63" s="43">
        <v>0</v>
      </c>
      <c r="E63" s="4">
        <f t="shared" si="0"/>
        <v>35812.390000000014</v>
      </c>
      <c r="F63" s="2">
        <v>57</v>
      </c>
    </row>
    <row r="64" spans="1:10" x14ac:dyDescent="0.25">
      <c r="A64" s="5">
        <v>44336</v>
      </c>
      <c r="B64" s="2" t="s">
        <v>1832</v>
      </c>
      <c r="C64" s="43">
        <v>5088</v>
      </c>
      <c r="D64" s="43">
        <v>0</v>
      </c>
      <c r="E64" s="4">
        <f t="shared" si="0"/>
        <v>40900.390000000014</v>
      </c>
      <c r="F64" s="2">
        <v>212</v>
      </c>
    </row>
    <row r="65" spans="1:8" x14ac:dyDescent="0.25">
      <c r="A65" s="5">
        <v>44336</v>
      </c>
      <c r="B65" s="2" t="s">
        <v>1833</v>
      </c>
      <c r="C65" s="43">
        <v>4848</v>
      </c>
      <c r="D65" s="43">
        <v>0</v>
      </c>
      <c r="E65" s="4">
        <f t="shared" si="0"/>
        <v>45748.390000000014</v>
      </c>
      <c r="F65" s="2">
        <v>202</v>
      </c>
    </row>
    <row r="66" spans="1:8" x14ac:dyDescent="0.25">
      <c r="A66" s="5">
        <v>44344</v>
      </c>
      <c r="B66" s="2" t="s">
        <v>1942</v>
      </c>
      <c r="C66" s="43">
        <v>20800</v>
      </c>
      <c r="D66" s="43">
        <v>0</v>
      </c>
      <c r="E66" s="4">
        <f t="shared" si="0"/>
        <v>66548.390000000014</v>
      </c>
      <c r="F66" s="2">
        <v>0</v>
      </c>
      <c r="G66" s="2">
        <v>104</v>
      </c>
    </row>
    <row r="67" spans="1:8" x14ac:dyDescent="0.25">
      <c r="A67" s="5">
        <v>44361</v>
      </c>
      <c r="B67" s="2" t="s">
        <v>1943</v>
      </c>
      <c r="C67" s="43">
        <f>146*24</f>
        <v>3504</v>
      </c>
      <c r="D67" s="43">
        <v>0</v>
      </c>
      <c r="E67" s="4">
        <f t="shared" si="0"/>
        <v>70052.390000000014</v>
      </c>
      <c r="F67" s="2">
        <v>146</v>
      </c>
    </row>
    <row r="68" spans="1:8" x14ac:dyDescent="0.25">
      <c r="A68" s="5">
        <v>44361</v>
      </c>
      <c r="B68" s="2" t="s">
        <v>1944</v>
      </c>
      <c r="C68" s="43">
        <v>0</v>
      </c>
      <c r="D68" s="43">
        <v>49300</v>
      </c>
      <c r="E68" s="4">
        <f t="shared" si="0"/>
        <v>20752.390000000014</v>
      </c>
    </row>
    <row r="69" spans="1:8" x14ac:dyDescent="0.25">
      <c r="A69" s="5">
        <v>44361</v>
      </c>
      <c r="B69" s="2" t="s">
        <v>1945</v>
      </c>
      <c r="C69" s="43">
        <f>169*24</f>
        <v>4056</v>
      </c>
      <c r="D69" s="43">
        <v>0</v>
      </c>
      <c r="E69" s="4">
        <f t="shared" ref="E69:E132" si="1">E68+C69-D69</f>
        <v>24808.390000000014</v>
      </c>
    </row>
    <row r="70" spans="1:8" x14ac:dyDescent="0.25">
      <c r="A70" s="5">
        <v>44363</v>
      </c>
      <c r="B70" s="2" t="s">
        <v>1952</v>
      </c>
      <c r="C70" s="43">
        <f>42*200</f>
        <v>8400</v>
      </c>
      <c r="D70" s="43">
        <v>0</v>
      </c>
      <c r="E70" s="4">
        <f t="shared" si="1"/>
        <v>33208.390000000014</v>
      </c>
      <c r="G70" s="2">
        <v>42</v>
      </c>
    </row>
    <row r="71" spans="1:8" x14ac:dyDescent="0.25">
      <c r="A71" s="5">
        <v>44377</v>
      </c>
      <c r="B71" s="2" t="s">
        <v>1039</v>
      </c>
      <c r="C71" s="4">
        <v>0</v>
      </c>
      <c r="D71" s="4">
        <v>27313.4</v>
      </c>
      <c r="E71" s="4">
        <f t="shared" si="1"/>
        <v>5894.9900000000125</v>
      </c>
    </row>
    <row r="72" spans="1:8" x14ac:dyDescent="0.25">
      <c r="A72" s="5">
        <v>44370</v>
      </c>
      <c r="B72" s="2" t="s">
        <v>2077</v>
      </c>
      <c r="C72" s="4">
        <v>33544</v>
      </c>
      <c r="D72" s="4">
        <v>0</v>
      </c>
      <c r="E72" s="4">
        <f t="shared" si="1"/>
        <v>39438.990000000013</v>
      </c>
    </row>
    <row r="73" spans="1:8" x14ac:dyDescent="0.25">
      <c r="A73" s="5">
        <v>44389</v>
      </c>
      <c r="B73" s="2" t="s">
        <v>2085</v>
      </c>
      <c r="C73" s="4">
        <v>1560</v>
      </c>
      <c r="D73" s="4">
        <v>0</v>
      </c>
      <c r="E73" s="4">
        <f t="shared" si="1"/>
        <v>40998.990000000013</v>
      </c>
      <c r="F73" s="2">
        <v>65</v>
      </c>
    </row>
    <row r="74" spans="1:8" x14ac:dyDescent="0.25">
      <c r="A74" s="5">
        <v>44390</v>
      </c>
      <c r="B74" s="2" t="s">
        <v>2112</v>
      </c>
      <c r="C74" s="4">
        <v>17800</v>
      </c>
      <c r="D74" s="4">
        <v>0</v>
      </c>
      <c r="E74" s="4">
        <f t="shared" si="1"/>
        <v>58798.990000000013</v>
      </c>
      <c r="G74" s="2">
        <v>89</v>
      </c>
    </row>
    <row r="75" spans="1:8" x14ac:dyDescent="0.25">
      <c r="A75" s="5">
        <v>44404</v>
      </c>
      <c r="B75" s="2" t="s">
        <v>2189</v>
      </c>
      <c r="C75" s="4">
        <v>2856</v>
      </c>
      <c r="D75" s="4">
        <v>36700</v>
      </c>
      <c r="E75" s="4">
        <f t="shared" si="1"/>
        <v>24954.990000000013</v>
      </c>
      <c r="F75" s="2">
        <v>119</v>
      </c>
      <c r="H75">
        <f>146*200</f>
        <v>29200</v>
      </c>
    </row>
    <row r="76" spans="1:8" x14ac:dyDescent="0.25">
      <c r="A76" s="5">
        <v>44421</v>
      </c>
      <c r="B76" s="2" t="s">
        <v>286</v>
      </c>
      <c r="C76" s="4">
        <v>0</v>
      </c>
      <c r="D76" s="4">
        <v>24120</v>
      </c>
      <c r="E76" s="4">
        <f t="shared" si="1"/>
        <v>834.99000000001251</v>
      </c>
    </row>
    <row r="77" spans="1:8" x14ac:dyDescent="0.25">
      <c r="A77" s="5">
        <v>44407</v>
      </c>
      <c r="B77" s="2" t="s">
        <v>2242</v>
      </c>
      <c r="C77" s="4">
        <v>21960</v>
      </c>
      <c r="D77" s="4">
        <v>0</v>
      </c>
      <c r="E77" s="4">
        <f t="shared" si="1"/>
        <v>22794.990000000013</v>
      </c>
      <c r="F77" s="2">
        <v>145</v>
      </c>
      <c r="G77" s="2">
        <v>84</v>
      </c>
      <c r="H77" t="s">
        <v>2243</v>
      </c>
    </row>
    <row r="78" spans="1:8" x14ac:dyDescent="0.25">
      <c r="A78" s="5">
        <v>44431</v>
      </c>
      <c r="B78" s="2" t="s">
        <v>2261</v>
      </c>
      <c r="C78" s="4">
        <v>5472</v>
      </c>
      <c r="D78" s="4">
        <v>0</v>
      </c>
      <c r="E78" s="4">
        <f t="shared" si="1"/>
        <v>28266.990000000013</v>
      </c>
      <c r="F78" s="2">
        <v>178</v>
      </c>
      <c r="H78" t="s">
        <v>2262</v>
      </c>
    </row>
    <row r="79" spans="1:8" x14ac:dyDescent="0.25">
      <c r="A79" s="5">
        <v>44447</v>
      </c>
      <c r="B79" s="2" t="s">
        <v>286</v>
      </c>
      <c r="C79" s="4">
        <v>0</v>
      </c>
      <c r="D79" s="4">
        <f>7530+7530</f>
        <v>15060</v>
      </c>
      <c r="E79" s="4">
        <f t="shared" si="1"/>
        <v>13206.990000000013</v>
      </c>
    </row>
    <row r="80" spans="1:8" x14ac:dyDescent="0.25">
      <c r="A80" s="5">
        <v>44448</v>
      </c>
      <c r="B80" s="2" t="s">
        <v>2311</v>
      </c>
      <c r="C80" s="4">
        <v>2856</v>
      </c>
      <c r="D80" s="4">
        <v>0</v>
      </c>
      <c r="E80" s="4">
        <f t="shared" si="1"/>
        <v>16062.990000000013</v>
      </c>
    </row>
    <row r="81" spans="1:6" x14ac:dyDescent="0.25">
      <c r="A81" s="5">
        <v>44448</v>
      </c>
      <c r="B81" s="2" t="s">
        <v>2312</v>
      </c>
      <c r="C81" s="4">
        <v>3720</v>
      </c>
      <c r="D81" s="4">
        <v>0</v>
      </c>
      <c r="E81" s="4">
        <f t="shared" si="1"/>
        <v>19782.990000000013</v>
      </c>
    </row>
    <row r="82" spans="1:6" x14ac:dyDescent="0.25">
      <c r="A82" s="5">
        <v>44461</v>
      </c>
      <c r="B82" s="2" t="s">
        <v>2357</v>
      </c>
      <c r="C82" s="4">
        <v>5568</v>
      </c>
      <c r="D82" s="4">
        <v>0</v>
      </c>
      <c r="E82" s="4">
        <f t="shared" si="1"/>
        <v>25350.990000000013</v>
      </c>
    </row>
    <row r="83" spans="1:6" x14ac:dyDescent="0.25">
      <c r="A83" s="5">
        <v>44461</v>
      </c>
      <c r="B83" s="2" t="s">
        <v>2358</v>
      </c>
      <c r="C83" s="4">
        <v>4368</v>
      </c>
      <c r="D83" s="4">
        <v>0</v>
      </c>
      <c r="E83" s="4">
        <f t="shared" si="1"/>
        <v>29718.990000000013</v>
      </c>
    </row>
    <row r="84" spans="1:6" x14ac:dyDescent="0.25">
      <c r="A84" s="5">
        <v>44475</v>
      </c>
      <c r="B84" s="2" t="s">
        <v>2394</v>
      </c>
      <c r="C84" s="4">
        <v>4920</v>
      </c>
      <c r="D84" s="4">
        <v>16744</v>
      </c>
      <c r="E84" s="4">
        <f t="shared" si="1"/>
        <v>17894.990000000013</v>
      </c>
      <c r="F84" s="2">
        <v>205</v>
      </c>
    </row>
    <row r="85" spans="1:6" x14ac:dyDescent="0.25">
      <c r="E85" s="4">
        <f t="shared" si="1"/>
        <v>17894.990000000013</v>
      </c>
    </row>
    <row r="86" spans="1:6" x14ac:dyDescent="0.25">
      <c r="E86" s="4">
        <f t="shared" si="1"/>
        <v>17894.990000000013</v>
      </c>
    </row>
    <row r="87" spans="1:6" x14ac:dyDescent="0.25">
      <c r="E87" s="4">
        <f t="shared" si="1"/>
        <v>17894.990000000013</v>
      </c>
    </row>
    <row r="88" spans="1:6" x14ac:dyDescent="0.25">
      <c r="E88" s="4">
        <f t="shared" si="1"/>
        <v>17894.990000000013</v>
      </c>
    </row>
    <row r="89" spans="1:6" x14ac:dyDescent="0.25">
      <c r="E89" s="4">
        <f t="shared" si="1"/>
        <v>17894.990000000013</v>
      </c>
    </row>
    <row r="90" spans="1:6" x14ac:dyDescent="0.25">
      <c r="E90" s="4">
        <f t="shared" si="1"/>
        <v>17894.990000000013</v>
      </c>
    </row>
    <row r="91" spans="1:6" x14ac:dyDescent="0.25">
      <c r="E91" s="4">
        <f t="shared" si="1"/>
        <v>17894.990000000013</v>
      </c>
    </row>
    <row r="92" spans="1:6" x14ac:dyDescent="0.25">
      <c r="E92" s="4">
        <f t="shared" si="1"/>
        <v>17894.990000000013</v>
      </c>
    </row>
    <row r="93" spans="1:6" x14ac:dyDescent="0.25">
      <c r="E93" s="4">
        <f t="shared" si="1"/>
        <v>17894.990000000013</v>
      </c>
    </row>
    <row r="94" spans="1:6" x14ac:dyDescent="0.25">
      <c r="E94" s="4">
        <f t="shared" si="1"/>
        <v>17894.990000000013</v>
      </c>
    </row>
    <row r="95" spans="1:6" x14ac:dyDescent="0.25">
      <c r="E95" s="4">
        <f t="shared" si="1"/>
        <v>17894.990000000013</v>
      </c>
    </row>
    <row r="96" spans="1:6" x14ac:dyDescent="0.25">
      <c r="E96" s="4">
        <f t="shared" si="1"/>
        <v>17894.990000000013</v>
      </c>
    </row>
    <row r="97" spans="5:5" x14ac:dyDescent="0.25">
      <c r="E97" s="4">
        <f t="shared" si="1"/>
        <v>17894.990000000013</v>
      </c>
    </row>
    <row r="98" spans="5:5" x14ac:dyDescent="0.25">
      <c r="E98" s="4">
        <f t="shared" si="1"/>
        <v>17894.990000000013</v>
      </c>
    </row>
    <row r="99" spans="5:5" x14ac:dyDescent="0.25">
      <c r="E99" s="4">
        <f t="shared" si="1"/>
        <v>17894.990000000013</v>
      </c>
    </row>
    <row r="100" spans="5:5" x14ac:dyDescent="0.25">
      <c r="E100" s="4">
        <f t="shared" si="1"/>
        <v>17894.990000000013</v>
      </c>
    </row>
    <row r="101" spans="5:5" x14ac:dyDescent="0.25">
      <c r="E101" s="4">
        <f t="shared" si="1"/>
        <v>17894.990000000013</v>
      </c>
    </row>
    <row r="102" spans="5:5" x14ac:dyDescent="0.25">
      <c r="E102" s="4">
        <f t="shared" si="1"/>
        <v>17894.990000000013</v>
      </c>
    </row>
    <row r="103" spans="5:5" x14ac:dyDescent="0.25">
      <c r="E103" s="4">
        <f t="shared" si="1"/>
        <v>17894.990000000013</v>
      </c>
    </row>
    <row r="104" spans="5:5" x14ac:dyDescent="0.25">
      <c r="E104" s="4">
        <f t="shared" si="1"/>
        <v>17894.990000000013</v>
      </c>
    </row>
    <row r="105" spans="5:5" x14ac:dyDescent="0.25">
      <c r="E105" s="4">
        <f t="shared" si="1"/>
        <v>17894.990000000013</v>
      </c>
    </row>
    <row r="106" spans="5:5" x14ac:dyDescent="0.25">
      <c r="E106" s="4">
        <f t="shared" si="1"/>
        <v>17894.990000000013</v>
      </c>
    </row>
    <row r="107" spans="5:5" x14ac:dyDescent="0.25">
      <c r="E107" s="4">
        <f t="shared" si="1"/>
        <v>17894.990000000013</v>
      </c>
    </row>
    <row r="108" spans="5:5" x14ac:dyDescent="0.25">
      <c r="E108" s="4">
        <f t="shared" si="1"/>
        <v>17894.990000000013</v>
      </c>
    </row>
    <row r="109" spans="5:5" x14ac:dyDescent="0.25">
      <c r="E109" s="4">
        <f t="shared" si="1"/>
        <v>17894.990000000013</v>
      </c>
    </row>
    <row r="110" spans="5:5" x14ac:dyDescent="0.25">
      <c r="E110" s="4">
        <f t="shared" si="1"/>
        <v>17894.990000000013</v>
      </c>
    </row>
    <row r="111" spans="5:5" x14ac:dyDescent="0.25">
      <c r="E111" s="4">
        <f t="shared" si="1"/>
        <v>17894.990000000013</v>
      </c>
    </row>
    <row r="112" spans="5:5" x14ac:dyDescent="0.25">
      <c r="E112" s="4">
        <f t="shared" si="1"/>
        <v>17894.990000000013</v>
      </c>
    </row>
    <row r="113" spans="5:5" x14ac:dyDescent="0.25">
      <c r="E113" s="4">
        <f t="shared" si="1"/>
        <v>17894.990000000013</v>
      </c>
    </row>
    <row r="114" spans="5:5" x14ac:dyDescent="0.25">
      <c r="E114" s="4">
        <f t="shared" si="1"/>
        <v>17894.990000000013</v>
      </c>
    </row>
    <row r="115" spans="5:5" x14ac:dyDescent="0.25">
      <c r="E115" s="4">
        <f t="shared" si="1"/>
        <v>17894.990000000013</v>
      </c>
    </row>
    <row r="116" spans="5:5" x14ac:dyDescent="0.25">
      <c r="E116" s="4">
        <f t="shared" si="1"/>
        <v>17894.990000000013</v>
      </c>
    </row>
    <row r="117" spans="5:5" x14ac:dyDescent="0.25">
      <c r="E117" s="4">
        <f t="shared" si="1"/>
        <v>17894.990000000013</v>
      </c>
    </row>
    <row r="118" spans="5:5" x14ac:dyDescent="0.25">
      <c r="E118" s="4">
        <f t="shared" si="1"/>
        <v>17894.990000000013</v>
      </c>
    </row>
    <row r="119" spans="5:5" x14ac:dyDescent="0.25">
      <c r="E119" s="4">
        <f t="shared" si="1"/>
        <v>17894.990000000013</v>
      </c>
    </row>
    <row r="120" spans="5:5" x14ac:dyDescent="0.25">
      <c r="E120" s="4">
        <f t="shared" si="1"/>
        <v>17894.990000000013</v>
      </c>
    </row>
    <row r="121" spans="5:5" x14ac:dyDescent="0.25">
      <c r="E121" s="4">
        <f t="shared" si="1"/>
        <v>17894.990000000013</v>
      </c>
    </row>
    <row r="122" spans="5:5" x14ac:dyDescent="0.25">
      <c r="E122" s="4">
        <f t="shared" si="1"/>
        <v>17894.990000000013</v>
      </c>
    </row>
    <row r="123" spans="5:5" x14ac:dyDescent="0.25">
      <c r="E123" s="4">
        <f t="shared" si="1"/>
        <v>17894.990000000013</v>
      </c>
    </row>
    <row r="124" spans="5:5" x14ac:dyDescent="0.25">
      <c r="E124" s="4">
        <f t="shared" si="1"/>
        <v>17894.990000000013</v>
      </c>
    </row>
    <row r="125" spans="5:5" x14ac:dyDescent="0.25">
      <c r="E125" s="4">
        <f t="shared" si="1"/>
        <v>17894.990000000013</v>
      </c>
    </row>
    <row r="126" spans="5:5" x14ac:dyDescent="0.25">
      <c r="E126" s="4">
        <f t="shared" si="1"/>
        <v>17894.990000000013</v>
      </c>
    </row>
    <row r="127" spans="5:5" x14ac:dyDescent="0.25">
      <c r="E127" s="4">
        <f t="shared" si="1"/>
        <v>17894.990000000013</v>
      </c>
    </row>
    <row r="128" spans="5:5" x14ac:dyDescent="0.25">
      <c r="E128" s="4">
        <f t="shared" si="1"/>
        <v>17894.990000000013</v>
      </c>
    </row>
    <row r="129" spans="5:5" x14ac:dyDescent="0.25">
      <c r="E129" s="4">
        <f t="shared" si="1"/>
        <v>17894.990000000013</v>
      </c>
    </row>
    <row r="130" spans="5:5" x14ac:dyDescent="0.25">
      <c r="E130" s="4">
        <f t="shared" si="1"/>
        <v>17894.990000000013</v>
      </c>
    </row>
    <row r="131" spans="5:5" x14ac:dyDescent="0.25">
      <c r="E131" s="4">
        <f t="shared" si="1"/>
        <v>17894.990000000013</v>
      </c>
    </row>
    <row r="132" spans="5:5" x14ac:dyDescent="0.25">
      <c r="E132" s="4">
        <f t="shared" si="1"/>
        <v>17894.990000000013</v>
      </c>
    </row>
    <row r="133" spans="5:5" x14ac:dyDescent="0.25">
      <c r="E133" s="4">
        <f t="shared" ref="E133:E196" si="2">E132+C133-D133</f>
        <v>17894.990000000013</v>
      </c>
    </row>
    <row r="134" spans="5:5" x14ac:dyDescent="0.25">
      <c r="E134" s="4">
        <f t="shared" si="2"/>
        <v>17894.990000000013</v>
      </c>
    </row>
    <row r="135" spans="5:5" x14ac:dyDescent="0.25">
      <c r="E135" s="4">
        <f t="shared" si="2"/>
        <v>17894.990000000013</v>
      </c>
    </row>
    <row r="136" spans="5:5" x14ac:dyDescent="0.25">
      <c r="E136" s="4">
        <f t="shared" si="2"/>
        <v>17894.990000000013</v>
      </c>
    </row>
    <row r="137" spans="5:5" x14ac:dyDescent="0.25">
      <c r="E137" s="4">
        <f t="shared" si="2"/>
        <v>17894.990000000013</v>
      </c>
    </row>
    <row r="138" spans="5:5" x14ac:dyDescent="0.25">
      <c r="E138" s="4">
        <f t="shared" si="2"/>
        <v>17894.990000000013</v>
      </c>
    </row>
    <row r="139" spans="5:5" x14ac:dyDescent="0.25">
      <c r="E139" s="4">
        <f t="shared" si="2"/>
        <v>17894.990000000013</v>
      </c>
    </row>
    <row r="140" spans="5:5" x14ac:dyDescent="0.25">
      <c r="E140" s="4">
        <f t="shared" si="2"/>
        <v>17894.990000000013</v>
      </c>
    </row>
    <row r="141" spans="5:5" x14ac:dyDescent="0.25">
      <c r="E141" s="4">
        <f t="shared" si="2"/>
        <v>17894.990000000013</v>
      </c>
    </row>
    <row r="142" spans="5:5" x14ac:dyDescent="0.25">
      <c r="E142" s="4">
        <f t="shared" si="2"/>
        <v>17894.990000000013</v>
      </c>
    </row>
    <row r="143" spans="5:5" x14ac:dyDescent="0.25">
      <c r="E143" s="4">
        <f t="shared" si="2"/>
        <v>17894.990000000013</v>
      </c>
    </row>
    <row r="144" spans="5:5" x14ac:dyDescent="0.25">
      <c r="E144" s="4">
        <f t="shared" si="2"/>
        <v>17894.990000000013</v>
      </c>
    </row>
    <row r="145" spans="5:5" x14ac:dyDescent="0.25">
      <c r="E145" s="4">
        <f t="shared" si="2"/>
        <v>17894.990000000013</v>
      </c>
    </row>
    <row r="146" spans="5:5" x14ac:dyDescent="0.25">
      <c r="E146" s="4">
        <f t="shared" si="2"/>
        <v>17894.990000000013</v>
      </c>
    </row>
    <row r="147" spans="5:5" x14ac:dyDescent="0.25">
      <c r="E147" s="4">
        <f t="shared" si="2"/>
        <v>17894.990000000013</v>
      </c>
    </row>
    <row r="148" spans="5:5" x14ac:dyDescent="0.25">
      <c r="E148" s="4">
        <f t="shared" si="2"/>
        <v>17894.990000000013</v>
      </c>
    </row>
    <row r="149" spans="5:5" x14ac:dyDescent="0.25">
      <c r="E149" s="4">
        <f t="shared" si="2"/>
        <v>17894.990000000013</v>
      </c>
    </row>
    <row r="150" spans="5:5" x14ac:dyDescent="0.25">
      <c r="E150" s="4">
        <f t="shared" si="2"/>
        <v>17894.990000000013</v>
      </c>
    </row>
    <row r="151" spans="5:5" x14ac:dyDescent="0.25">
      <c r="E151" s="4">
        <f t="shared" si="2"/>
        <v>17894.990000000013</v>
      </c>
    </row>
    <row r="152" spans="5:5" x14ac:dyDescent="0.25">
      <c r="E152" s="4">
        <f t="shared" si="2"/>
        <v>17894.990000000013</v>
      </c>
    </row>
    <row r="153" spans="5:5" x14ac:dyDescent="0.25">
      <c r="E153" s="4">
        <f t="shared" si="2"/>
        <v>17894.990000000013</v>
      </c>
    </row>
    <row r="154" spans="5:5" x14ac:dyDescent="0.25">
      <c r="E154" s="4">
        <f t="shared" si="2"/>
        <v>17894.990000000013</v>
      </c>
    </row>
    <row r="155" spans="5:5" x14ac:dyDescent="0.25">
      <c r="E155" s="4">
        <f t="shared" si="2"/>
        <v>17894.990000000013</v>
      </c>
    </row>
    <row r="156" spans="5:5" x14ac:dyDescent="0.25">
      <c r="E156" s="4">
        <f t="shared" si="2"/>
        <v>17894.990000000013</v>
      </c>
    </row>
    <row r="157" spans="5:5" x14ac:dyDescent="0.25">
      <c r="E157" s="4">
        <f t="shared" si="2"/>
        <v>17894.990000000013</v>
      </c>
    </row>
    <row r="158" spans="5:5" x14ac:dyDescent="0.25">
      <c r="E158" s="4">
        <f t="shared" si="2"/>
        <v>17894.990000000013</v>
      </c>
    </row>
    <row r="159" spans="5:5" x14ac:dyDescent="0.25">
      <c r="E159" s="4">
        <f t="shared" si="2"/>
        <v>17894.990000000013</v>
      </c>
    </row>
    <row r="160" spans="5:5" x14ac:dyDescent="0.25">
      <c r="E160" s="4">
        <f t="shared" si="2"/>
        <v>17894.990000000013</v>
      </c>
    </row>
    <row r="161" spans="5:5" x14ac:dyDescent="0.25">
      <c r="E161" s="4">
        <f t="shared" si="2"/>
        <v>17894.990000000013</v>
      </c>
    </row>
    <row r="162" spans="5:5" x14ac:dyDescent="0.25">
      <c r="E162" s="4">
        <f t="shared" si="2"/>
        <v>17894.990000000013</v>
      </c>
    </row>
    <row r="163" spans="5:5" x14ac:dyDescent="0.25">
      <c r="E163" s="4">
        <f t="shared" si="2"/>
        <v>17894.990000000013</v>
      </c>
    </row>
    <row r="164" spans="5:5" x14ac:dyDescent="0.25">
      <c r="E164" s="4">
        <f t="shared" si="2"/>
        <v>17894.990000000013</v>
      </c>
    </row>
    <row r="165" spans="5:5" x14ac:dyDescent="0.25">
      <c r="E165" s="4">
        <f t="shared" si="2"/>
        <v>17894.990000000013</v>
      </c>
    </row>
    <row r="166" spans="5:5" x14ac:dyDescent="0.25">
      <c r="E166" s="4">
        <f t="shared" si="2"/>
        <v>17894.990000000013</v>
      </c>
    </row>
    <row r="167" spans="5:5" x14ac:dyDescent="0.25">
      <c r="E167" s="4">
        <f t="shared" si="2"/>
        <v>17894.990000000013</v>
      </c>
    </row>
    <row r="168" spans="5:5" x14ac:dyDescent="0.25">
      <c r="E168" s="4">
        <f t="shared" si="2"/>
        <v>17894.990000000013</v>
      </c>
    </row>
    <row r="169" spans="5:5" x14ac:dyDescent="0.25">
      <c r="E169" s="4">
        <f t="shared" si="2"/>
        <v>17894.990000000013</v>
      </c>
    </row>
    <row r="170" spans="5:5" x14ac:dyDescent="0.25">
      <c r="E170" s="4">
        <f t="shared" si="2"/>
        <v>17894.990000000013</v>
      </c>
    </row>
    <row r="171" spans="5:5" x14ac:dyDescent="0.25">
      <c r="E171" s="4">
        <f t="shared" si="2"/>
        <v>17894.990000000013</v>
      </c>
    </row>
    <row r="172" spans="5:5" x14ac:dyDescent="0.25">
      <c r="E172" s="4">
        <f t="shared" si="2"/>
        <v>17894.990000000013</v>
      </c>
    </row>
    <row r="173" spans="5:5" x14ac:dyDescent="0.25">
      <c r="E173" s="4">
        <f t="shared" si="2"/>
        <v>17894.990000000013</v>
      </c>
    </row>
    <row r="174" spans="5:5" x14ac:dyDescent="0.25">
      <c r="E174" s="4">
        <f t="shared" si="2"/>
        <v>17894.990000000013</v>
      </c>
    </row>
    <row r="175" spans="5:5" x14ac:dyDescent="0.25">
      <c r="E175" s="4">
        <f t="shared" si="2"/>
        <v>17894.990000000013</v>
      </c>
    </row>
    <row r="176" spans="5:5" x14ac:dyDescent="0.25">
      <c r="E176" s="4">
        <f t="shared" si="2"/>
        <v>17894.990000000013</v>
      </c>
    </row>
    <row r="177" spans="5:5" x14ac:dyDescent="0.25">
      <c r="E177" s="4">
        <f t="shared" si="2"/>
        <v>17894.990000000013</v>
      </c>
    </row>
    <row r="178" spans="5:5" x14ac:dyDescent="0.25">
      <c r="E178" s="4">
        <f t="shared" si="2"/>
        <v>17894.990000000013</v>
      </c>
    </row>
    <row r="179" spans="5:5" x14ac:dyDescent="0.25">
      <c r="E179" s="4">
        <f t="shared" si="2"/>
        <v>17894.990000000013</v>
      </c>
    </row>
    <row r="180" spans="5:5" x14ac:dyDescent="0.25">
      <c r="E180" s="4">
        <f t="shared" si="2"/>
        <v>17894.990000000013</v>
      </c>
    </row>
    <row r="181" spans="5:5" x14ac:dyDescent="0.25">
      <c r="E181" s="4">
        <f t="shared" si="2"/>
        <v>17894.990000000013</v>
      </c>
    </row>
    <row r="182" spans="5:5" x14ac:dyDescent="0.25">
      <c r="E182" s="4">
        <f t="shared" si="2"/>
        <v>17894.990000000013</v>
      </c>
    </row>
    <row r="183" spans="5:5" x14ac:dyDescent="0.25">
      <c r="E183" s="4">
        <f t="shared" si="2"/>
        <v>17894.990000000013</v>
      </c>
    </row>
    <row r="184" spans="5:5" x14ac:dyDescent="0.25">
      <c r="E184" s="4">
        <f t="shared" si="2"/>
        <v>17894.990000000013</v>
      </c>
    </row>
    <row r="185" spans="5:5" x14ac:dyDescent="0.25">
      <c r="E185" s="4">
        <f t="shared" si="2"/>
        <v>17894.990000000013</v>
      </c>
    </row>
    <row r="186" spans="5:5" x14ac:dyDescent="0.25">
      <c r="E186" s="4">
        <f t="shared" si="2"/>
        <v>17894.990000000013</v>
      </c>
    </row>
    <row r="187" spans="5:5" x14ac:dyDescent="0.25">
      <c r="E187" s="4">
        <f t="shared" si="2"/>
        <v>17894.990000000013</v>
      </c>
    </row>
    <row r="188" spans="5:5" x14ac:dyDescent="0.25">
      <c r="E188" s="4">
        <f t="shared" si="2"/>
        <v>17894.990000000013</v>
      </c>
    </row>
    <row r="189" spans="5:5" x14ac:dyDescent="0.25">
      <c r="E189" s="4">
        <f t="shared" si="2"/>
        <v>17894.990000000013</v>
      </c>
    </row>
    <row r="190" spans="5:5" x14ac:dyDescent="0.25">
      <c r="E190" s="4">
        <f t="shared" si="2"/>
        <v>17894.990000000013</v>
      </c>
    </row>
    <row r="191" spans="5:5" x14ac:dyDescent="0.25">
      <c r="E191" s="4">
        <f t="shared" si="2"/>
        <v>17894.990000000013</v>
      </c>
    </row>
    <row r="192" spans="5:5" x14ac:dyDescent="0.25">
      <c r="E192" s="4">
        <f t="shared" si="2"/>
        <v>17894.990000000013</v>
      </c>
    </row>
    <row r="193" spans="5:5" x14ac:dyDescent="0.25">
      <c r="E193" s="4">
        <f t="shared" si="2"/>
        <v>17894.990000000013</v>
      </c>
    </row>
    <row r="194" spans="5:5" x14ac:dyDescent="0.25">
      <c r="E194" s="4">
        <f t="shared" si="2"/>
        <v>17894.990000000013</v>
      </c>
    </row>
    <row r="195" spans="5:5" x14ac:dyDescent="0.25">
      <c r="E195" s="4">
        <f t="shared" si="2"/>
        <v>17894.990000000013</v>
      </c>
    </row>
    <row r="196" spans="5:5" x14ac:dyDescent="0.25">
      <c r="E196" s="4">
        <f t="shared" si="2"/>
        <v>17894.990000000013</v>
      </c>
    </row>
    <row r="197" spans="5:5" x14ac:dyDescent="0.25">
      <c r="E197" s="4">
        <f t="shared" ref="E197:E260" si="3">E196+C197-D197</f>
        <v>17894.990000000013</v>
      </c>
    </row>
    <row r="198" spans="5:5" x14ac:dyDescent="0.25">
      <c r="E198" s="4">
        <f t="shared" si="3"/>
        <v>17894.990000000013</v>
      </c>
    </row>
    <row r="199" spans="5:5" x14ac:dyDescent="0.25">
      <c r="E199" s="4">
        <f t="shared" si="3"/>
        <v>17894.990000000013</v>
      </c>
    </row>
    <row r="200" spans="5:5" x14ac:dyDescent="0.25">
      <c r="E200" s="4">
        <f t="shared" si="3"/>
        <v>17894.990000000013</v>
      </c>
    </row>
    <row r="201" spans="5:5" x14ac:dyDescent="0.25">
      <c r="E201" s="4">
        <f t="shared" si="3"/>
        <v>17894.990000000013</v>
      </c>
    </row>
    <row r="202" spans="5:5" x14ac:dyDescent="0.25">
      <c r="E202" s="4">
        <f t="shared" si="3"/>
        <v>17894.990000000013</v>
      </c>
    </row>
    <row r="203" spans="5:5" x14ac:dyDescent="0.25">
      <c r="E203" s="4">
        <f t="shared" si="3"/>
        <v>17894.990000000013</v>
      </c>
    </row>
    <row r="204" spans="5:5" x14ac:dyDescent="0.25">
      <c r="E204" s="4">
        <f t="shared" si="3"/>
        <v>17894.990000000013</v>
      </c>
    </row>
    <row r="205" spans="5:5" x14ac:dyDescent="0.25">
      <c r="E205" s="4">
        <f t="shared" si="3"/>
        <v>17894.990000000013</v>
      </c>
    </row>
    <row r="206" spans="5:5" x14ac:dyDescent="0.25">
      <c r="E206" s="4">
        <f t="shared" si="3"/>
        <v>17894.990000000013</v>
      </c>
    </row>
    <row r="207" spans="5:5" x14ac:dyDescent="0.25">
      <c r="E207" s="4">
        <f t="shared" si="3"/>
        <v>17894.990000000013</v>
      </c>
    </row>
    <row r="208" spans="5:5" x14ac:dyDescent="0.25">
      <c r="E208" s="4">
        <f t="shared" si="3"/>
        <v>17894.990000000013</v>
      </c>
    </row>
    <row r="209" spans="5:5" x14ac:dyDescent="0.25">
      <c r="E209" s="4">
        <f t="shared" si="3"/>
        <v>17894.990000000013</v>
      </c>
    </row>
    <row r="210" spans="5:5" x14ac:dyDescent="0.25">
      <c r="E210" s="4">
        <f t="shared" si="3"/>
        <v>17894.990000000013</v>
      </c>
    </row>
    <row r="211" spans="5:5" x14ac:dyDescent="0.25">
      <c r="E211" s="4">
        <f t="shared" si="3"/>
        <v>17894.990000000013</v>
      </c>
    </row>
    <row r="212" spans="5:5" x14ac:dyDescent="0.25">
      <c r="E212" s="4">
        <f t="shared" si="3"/>
        <v>17894.990000000013</v>
      </c>
    </row>
    <row r="213" spans="5:5" x14ac:dyDescent="0.25">
      <c r="E213" s="4">
        <f t="shared" si="3"/>
        <v>17894.990000000013</v>
      </c>
    </row>
    <row r="214" spans="5:5" x14ac:dyDescent="0.25">
      <c r="E214" s="4">
        <f t="shared" si="3"/>
        <v>17894.990000000013</v>
      </c>
    </row>
    <row r="215" spans="5:5" x14ac:dyDescent="0.25">
      <c r="E215" s="4">
        <f t="shared" si="3"/>
        <v>17894.990000000013</v>
      </c>
    </row>
    <row r="216" spans="5:5" x14ac:dyDescent="0.25">
      <c r="E216" s="4">
        <f t="shared" si="3"/>
        <v>17894.990000000013</v>
      </c>
    </row>
    <row r="217" spans="5:5" x14ac:dyDescent="0.25">
      <c r="E217" s="4">
        <f t="shared" si="3"/>
        <v>17894.990000000013</v>
      </c>
    </row>
    <row r="218" spans="5:5" x14ac:dyDescent="0.25">
      <c r="E218" s="4">
        <f t="shared" si="3"/>
        <v>17894.990000000013</v>
      </c>
    </row>
    <row r="219" spans="5:5" x14ac:dyDescent="0.25">
      <c r="E219" s="4">
        <f t="shared" si="3"/>
        <v>17894.990000000013</v>
      </c>
    </row>
    <row r="220" spans="5:5" x14ac:dyDescent="0.25">
      <c r="E220" s="4">
        <f t="shared" si="3"/>
        <v>17894.990000000013</v>
      </c>
    </row>
    <row r="221" spans="5:5" x14ac:dyDescent="0.25">
      <c r="E221" s="4">
        <f t="shared" si="3"/>
        <v>17894.990000000013</v>
      </c>
    </row>
    <row r="222" spans="5:5" x14ac:dyDescent="0.25">
      <c r="E222" s="4">
        <f t="shared" si="3"/>
        <v>17894.990000000013</v>
      </c>
    </row>
    <row r="223" spans="5:5" x14ac:dyDescent="0.25">
      <c r="E223" s="4">
        <f t="shared" si="3"/>
        <v>17894.990000000013</v>
      </c>
    </row>
    <row r="224" spans="5:5" x14ac:dyDescent="0.25">
      <c r="E224" s="4">
        <f t="shared" si="3"/>
        <v>17894.990000000013</v>
      </c>
    </row>
    <row r="225" spans="5:5" x14ac:dyDescent="0.25">
      <c r="E225" s="4">
        <f t="shared" si="3"/>
        <v>17894.990000000013</v>
      </c>
    </row>
    <row r="226" spans="5:5" x14ac:dyDescent="0.25">
      <c r="E226" s="4">
        <f t="shared" si="3"/>
        <v>17894.990000000013</v>
      </c>
    </row>
    <row r="227" spans="5:5" x14ac:dyDescent="0.25">
      <c r="E227" s="4">
        <f t="shared" si="3"/>
        <v>17894.990000000013</v>
      </c>
    </row>
    <row r="228" spans="5:5" x14ac:dyDescent="0.25">
      <c r="E228" s="4">
        <f t="shared" si="3"/>
        <v>17894.990000000013</v>
      </c>
    </row>
    <row r="229" spans="5:5" x14ac:dyDescent="0.25">
      <c r="E229" s="4">
        <f t="shared" si="3"/>
        <v>17894.990000000013</v>
      </c>
    </row>
    <row r="230" spans="5:5" x14ac:dyDescent="0.25">
      <c r="E230" s="4">
        <f t="shared" si="3"/>
        <v>17894.990000000013</v>
      </c>
    </row>
    <row r="231" spans="5:5" x14ac:dyDescent="0.25">
      <c r="E231" s="4">
        <f t="shared" si="3"/>
        <v>17894.990000000013</v>
      </c>
    </row>
    <row r="232" spans="5:5" x14ac:dyDescent="0.25">
      <c r="E232" s="4">
        <f t="shared" si="3"/>
        <v>17894.990000000013</v>
      </c>
    </row>
    <row r="233" spans="5:5" x14ac:dyDescent="0.25">
      <c r="E233" s="4">
        <f t="shared" si="3"/>
        <v>17894.990000000013</v>
      </c>
    </row>
    <row r="234" spans="5:5" x14ac:dyDescent="0.25">
      <c r="E234" s="4">
        <f t="shared" si="3"/>
        <v>17894.990000000013</v>
      </c>
    </row>
    <row r="235" spans="5:5" x14ac:dyDescent="0.25">
      <c r="E235" s="4">
        <f t="shared" si="3"/>
        <v>17894.990000000013</v>
      </c>
    </row>
    <row r="236" spans="5:5" x14ac:dyDescent="0.25">
      <c r="E236" s="4">
        <f t="shared" si="3"/>
        <v>17894.990000000013</v>
      </c>
    </row>
    <row r="237" spans="5:5" x14ac:dyDescent="0.25">
      <c r="E237" s="4">
        <f t="shared" si="3"/>
        <v>17894.990000000013</v>
      </c>
    </row>
    <row r="238" spans="5:5" x14ac:dyDescent="0.25">
      <c r="E238" s="4">
        <f t="shared" si="3"/>
        <v>17894.990000000013</v>
      </c>
    </row>
    <row r="239" spans="5:5" x14ac:dyDescent="0.25">
      <c r="E239" s="4">
        <f t="shared" si="3"/>
        <v>17894.990000000013</v>
      </c>
    </row>
    <row r="240" spans="5:5" x14ac:dyDescent="0.25">
      <c r="E240" s="4">
        <f t="shared" si="3"/>
        <v>17894.990000000013</v>
      </c>
    </row>
    <row r="241" spans="5:5" x14ac:dyDescent="0.25">
      <c r="E241" s="4">
        <f t="shared" si="3"/>
        <v>17894.990000000013</v>
      </c>
    </row>
    <row r="242" spans="5:5" x14ac:dyDescent="0.25">
      <c r="E242" s="4">
        <f t="shared" si="3"/>
        <v>17894.990000000013</v>
      </c>
    </row>
    <row r="243" spans="5:5" x14ac:dyDescent="0.25">
      <c r="E243" s="4">
        <f t="shared" si="3"/>
        <v>17894.990000000013</v>
      </c>
    </row>
    <row r="244" spans="5:5" x14ac:dyDescent="0.25">
      <c r="E244" s="4">
        <f t="shared" si="3"/>
        <v>17894.990000000013</v>
      </c>
    </row>
    <row r="245" spans="5:5" x14ac:dyDescent="0.25">
      <c r="E245" s="4">
        <f t="shared" si="3"/>
        <v>17894.990000000013</v>
      </c>
    </row>
    <row r="246" spans="5:5" x14ac:dyDescent="0.25">
      <c r="E246" s="4">
        <f t="shared" si="3"/>
        <v>17894.990000000013</v>
      </c>
    </row>
    <row r="247" spans="5:5" x14ac:dyDescent="0.25">
      <c r="E247" s="4">
        <f t="shared" si="3"/>
        <v>17894.990000000013</v>
      </c>
    </row>
    <row r="248" spans="5:5" x14ac:dyDescent="0.25">
      <c r="E248" s="4">
        <f t="shared" si="3"/>
        <v>17894.990000000013</v>
      </c>
    </row>
    <row r="249" spans="5:5" x14ac:dyDescent="0.25">
      <c r="E249" s="4">
        <f t="shared" si="3"/>
        <v>17894.990000000013</v>
      </c>
    </row>
    <row r="250" spans="5:5" x14ac:dyDescent="0.25">
      <c r="E250" s="4">
        <f t="shared" si="3"/>
        <v>17894.990000000013</v>
      </c>
    </row>
    <row r="251" spans="5:5" x14ac:dyDescent="0.25">
      <c r="E251" s="4">
        <f t="shared" si="3"/>
        <v>17894.990000000013</v>
      </c>
    </row>
    <row r="252" spans="5:5" x14ac:dyDescent="0.25">
      <c r="E252" s="4">
        <f t="shared" si="3"/>
        <v>17894.990000000013</v>
      </c>
    </row>
    <row r="253" spans="5:5" x14ac:dyDescent="0.25">
      <c r="E253" s="4">
        <f t="shared" si="3"/>
        <v>17894.990000000013</v>
      </c>
    </row>
    <row r="254" spans="5:5" x14ac:dyDescent="0.25">
      <c r="E254" s="4">
        <f t="shared" si="3"/>
        <v>17894.990000000013</v>
      </c>
    </row>
    <row r="255" spans="5:5" x14ac:dyDescent="0.25">
      <c r="E255" s="4">
        <f t="shared" si="3"/>
        <v>17894.990000000013</v>
      </c>
    </row>
    <row r="256" spans="5:5" x14ac:dyDescent="0.25">
      <c r="E256" s="4">
        <f t="shared" si="3"/>
        <v>17894.990000000013</v>
      </c>
    </row>
    <row r="257" spans="5:5" x14ac:dyDescent="0.25">
      <c r="E257" s="4">
        <f t="shared" si="3"/>
        <v>17894.990000000013</v>
      </c>
    </row>
    <row r="258" spans="5:5" x14ac:dyDescent="0.25">
      <c r="E258" s="4">
        <f t="shared" si="3"/>
        <v>17894.990000000013</v>
      </c>
    </row>
    <row r="259" spans="5:5" x14ac:dyDescent="0.25">
      <c r="E259" s="4">
        <f t="shared" si="3"/>
        <v>17894.990000000013</v>
      </c>
    </row>
    <row r="260" spans="5:5" x14ac:dyDescent="0.25">
      <c r="E260" s="4">
        <f t="shared" si="3"/>
        <v>17894.990000000013</v>
      </c>
    </row>
    <row r="261" spans="5:5" x14ac:dyDescent="0.25">
      <c r="E261" s="4">
        <f t="shared" ref="E261:E324" si="4">E260+C261-D261</f>
        <v>17894.990000000013</v>
      </c>
    </row>
    <row r="262" spans="5:5" x14ac:dyDescent="0.25">
      <c r="E262" s="4">
        <f t="shared" si="4"/>
        <v>17894.990000000013</v>
      </c>
    </row>
    <row r="263" spans="5:5" x14ac:dyDescent="0.25">
      <c r="E263" s="4">
        <f t="shared" si="4"/>
        <v>17894.990000000013</v>
      </c>
    </row>
    <row r="264" spans="5:5" x14ac:dyDescent="0.25">
      <c r="E264" s="4">
        <f t="shared" si="4"/>
        <v>17894.990000000013</v>
      </c>
    </row>
    <row r="265" spans="5:5" x14ac:dyDescent="0.25">
      <c r="E265" s="4">
        <f t="shared" si="4"/>
        <v>17894.990000000013</v>
      </c>
    </row>
    <row r="266" spans="5:5" x14ac:dyDescent="0.25">
      <c r="E266" s="4">
        <f t="shared" si="4"/>
        <v>17894.990000000013</v>
      </c>
    </row>
    <row r="267" spans="5:5" x14ac:dyDescent="0.25">
      <c r="E267" s="4">
        <f t="shared" si="4"/>
        <v>17894.990000000013</v>
      </c>
    </row>
    <row r="268" spans="5:5" x14ac:dyDescent="0.25">
      <c r="E268" s="4">
        <f t="shared" si="4"/>
        <v>17894.990000000013</v>
      </c>
    </row>
    <row r="269" spans="5:5" x14ac:dyDescent="0.25">
      <c r="E269" s="4">
        <f t="shared" si="4"/>
        <v>17894.990000000013</v>
      </c>
    </row>
    <row r="270" spans="5:5" x14ac:dyDescent="0.25">
      <c r="E270" s="4">
        <f t="shared" si="4"/>
        <v>17894.990000000013</v>
      </c>
    </row>
    <row r="271" spans="5:5" x14ac:dyDescent="0.25">
      <c r="E271" s="4">
        <f t="shared" si="4"/>
        <v>17894.990000000013</v>
      </c>
    </row>
    <row r="272" spans="5:5" x14ac:dyDescent="0.25">
      <c r="E272" s="4">
        <f t="shared" si="4"/>
        <v>17894.990000000013</v>
      </c>
    </row>
    <row r="273" spans="5:5" x14ac:dyDescent="0.25">
      <c r="E273" s="4">
        <f t="shared" si="4"/>
        <v>17894.990000000013</v>
      </c>
    </row>
    <row r="274" spans="5:5" x14ac:dyDescent="0.25">
      <c r="E274" s="4">
        <f t="shared" si="4"/>
        <v>17894.990000000013</v>
      </c>
    </row>
    <row r="275" spans="5:5" x14ac:dyDescent="0.25">
      <c r="E275" s="4">
        <f t="shared" si="4"/>
        <v>17894.990000000013</v>
      </c>
    </row>
    <row r="276" spans="5:5" x14ac:dyDescent="0.25">
      <c r="E276" s="4">
        <f t="shared" si="4"/>
        <v>17894.990000000013</v>
      </c>
    </row>
    <row r="277" spans="5:5" x14ac:dyDescent="0.25">
      <c r="E277" s="4">
        <f t="shared" si="4"/>
        <v>17894.990000000013</v>
      </c>
    </row>
    <row r="278" spans="5:5" x14ac:dyDescent="0.25">
      <c r="E278" s="4">
        <f t="shared" si="4"/>
        <v>17894.990000000013</v>
      </c>
    </row>
    <row r="279" spans="5:5" x14ac:dyDescent="0.25">
      <c r="E279" s="4">
        <f t="shared" si="4"/>
        <v>17894.990000000013</v>
      </c>
    </row>
    <row r="280" spans="5:5" x14ac:dyDescent="0.25">
      <c r="E280" s="4">
        <f t="shared" si="4"/>
        <v>17894.990000000013</v>
      </c>
    </row>
    <row r="281" spans="5:5" x14ac:dyDescent="0.25">
      <c r="E281" s="4">
        <f t="shared" si="4"/>
        <v>17894.990000000013</v>
      </c>
    </row>
    <row r="282" spans="5:5" x14ac:dyDescent="0.25">
      <c r="E282" s="4">
        <f t="shared" si="4"/>
        <v>17894.990000000013</v>
      </c>
    </row>
    <row r="283" spans="5:5" x14ac:dyDescent="0.25">
      <c r="E283" s="4">
        <f t="shared" si="4"/>
        <v>17894.990000000013</v>
      </c>
    </row>
    <row r="284" spans="5:5" x14ac:dyDescent="0.25">
      <c r="E284" s="4">
        <f t="shared" si="4"/>
        <v>17894.990000000013</v>
      </c>
    </row>
    <row r="285" spans="5:5" x14ac:dyDescent="0.25">
      <c r="E285" s="4">
        <f t="shared" si="4"/>
        <v>17894.990000000013</v>
      </c>
    </row>
    <row r="286" spans="5:5" x14ac:dyDescent="0.25">
      <c r="E286" s="4">
        <f t="shared" si="4"/>
        <v>17894.990000000013</v>
      </c>
    </row>
    <row r="287" spans="5:5" x14ac:dyDescent="0.25">
      <c r="E287" s="4">
        <f t="shared" si="4"/>
        <v>17894.990000000013</v>
      </c>
    </row>
    <row r="288" spans="5:5" x14ac:dyDescent="0.25">
      <c r="E288" s="4">
        <f t="shared" si="4"/>
        <v>17894.990000000013</v>
      </c>
    </row>
    <row r="289" spans="5:5" x14ac:dyDescent="0.25">
      <c r="E289" s="4">
        <f t="shared" si="4"/>
        <v>17894.990000000013</v>
      </c>
    </row>
    <row r="290" spans="5:5" x14ac:dyDescent="0.25">
      <c r="E290" s="4">
        <f t="shared" si="4"/>
        <v>17894.990000000013</v>
      </c>
    </row>
    <row r="291" spans="5:5" x14ac:dyDescent="0.25">
      <c r="E291" s="4">
        <f t="shared" si="4"/>
        <v>17894.990000000013</v>
      </c>
    </row>
    <row r="292" spans="5:5" x14ac:dyDescent="0.25">
      <c r="E292" s="4">
        <f t="shared" si="4"/>
        <v>17894.990000000013</v>
      </c>
    </row>
    <row r="293" spans="5:5" x14ac:dyDescent="0.25">
      <c r="E293" s="4">
        <f t="shared" si="4"/>
        <v>17894.990000000013</v>
      </c>
    </row>
    <row r="294" spans="5:5" x14ac:dyDescent="0.25">
      <c r="E294" s="4">
        <f t="shared" si="4"/>
        <v>17894.990000000013</v>
      </c>
    </row>
    <row r="295" spans="5:5" x14ac:dyDescent="0.25">
      <c r="E295" s="4">
        <f t="shared" si="4"/>
        <v>17894.990000000013</v>
      </c>
    </row>
    <row r="296" spans="5:5" x14ac:dyDescent="0.25">
      <c r="E296" s="4">
        <f t="shared" si="4"/>
        <v>17894.990000000013</v>
      </c>
    </row>
    <row r="297" spans="5:5" x14ac:dyDescent="0.25">
      <c r="E297" s="4">
        <f t="shared" si="4"/>
        <v>17894.990000000013</v>
      </c>
    </row>
    <row r="298" spans="5:5" x14ac:dyDescent="0.25">
      <c r="E298" s="4">
        <f t="shared" si="4"/>
        <v>17894.990000000013</v>
      </c>
    </row>
    <row r="299" spans="5:5" x14ac:dyDescent="0.25">
      <c r="E299" s="4">
        <f t="shared" si="4"/>
        <v>17894.990000000013</v>
      </c>
    </row>
    <row r="300" spans="5:5" x14ac:dyDescent="0.25">
      <c r="E300" s="4">
        <f t="shared" si="4"/>
        <v>17894.990000000013</v>
      </c>
    </row>
    <row r="301" spans="5:5" x14ac:dyDescent="0.25">
      <c r="E301" s="4">
        <f t="shared" si="4"/>
        <v>17894.990000000013</v>
      </c>
    </row>
    <row r="302" spans="5:5" x14ac:dyDescent="0.25">
      <c r="E302" s="4">
        <f t="shared" si="4"/>
        <v>17894.990000000013</v>
      </c>
    </row>
    <row r="303" spans="5:5" x14ac:dyDescent="0.25">
      <c r="E303" s="4">
        <f t="shared" si="4"/>
        <v>17894.990000000013</v>
      </c>
    </row>
    <row r="304" spans="5:5" x14ac:dyDescent="0.25">
      <c r="E304" s="4">
        <f t="shared" si="4"/>
        <v>17894.990000000013</v>
      </c>
    </row>
    <row r="305" spans="5:5" x14ac:dyDescent="0.25">
      <c r="E305" s="4">
        <f t="shared" si="4"/>
        <v>17894.990000000013</v>
      </c>
    </row>
    <row r="306" spans="5:5" x14ac:dyDescent="0.25">
      <c r="E306" s="4">
        <f t="shared" si="4"/>
        <v>17894.990000000013</v>
      </c>
    </row>
    <row r="307" spans="5:5" x14ac:dyDescent="0.25">
      <c r="E307" s="4">
        <f t="shared" si="4"/>
        <v>17894.990000000013</v>
      </c>
    </row>
    <row r="308" spans="5:5" x14ac:dyDescent="0.25">
      <c r="E308" s="4">
        <f t="shared" si="4"/>
        <v>17894.990000000013</v>
      </c>
    </row>
    <row r="309" spans="5:5" x14ac:dyDescent="0.25">
      <c r="E309" s="4">
        <f t="shared" si="4"/>
        <v>17894.990000000013</v>
      </c>
    </row>
    <row r="310" spans="5:5" x14ac:dyDescent="0.25">
      <c r="E310" s="4">
        <f t="shared" si="4"/>
        <v>17894.990000000013</v>
      </c>
    </row>
    <row r="311" spans="5:5" x14ac:dyDescent="0.25">
      <c r="E311" s="4">
        <f t="shared" si="4"/>
        <v>17894.990000000013</v>
      </c>
    </row>
    <row r="312" spans="5:5" x14ac:dyDescent="0.25">
      <c r="E312" s="4">
        <f t="shared" si="4"/>
        <v>17894.990000000013</v>
      </c>
    </row>
    <row r="313" spans="5:5" x14ac:dyDescent="0.25">
      <c r="E313" s="4">
        <f t="shared" si="4"/>
        <v>17894.990000000013</v>
      </c>
    </row>
    <row r="314" spans="5:5" x14ac:dyDescent="0.25">
      <c r="E314" s="4">
        <f t="shared" si="4"/>
        <v>17894.990000000013</v>
      </c>
    </row>
    <row r="315" spans="5:5" x14ac:dyDescent="0.25">
      <c r="E315" s="4">
        <f t="shared" si="4"/>
        <v>17894.990000000013</v>
      </c>
    </row>
    <row r="316" spans="5:5" x14ac:dyDescent="0.25">
      <c r="E316" s="4">
        <f t="shared" si="4"/>
        <v>17894.990000000013</v>
      </c>
    </row>
    <row r="317" spans="5:5" x14ac:dyDescent="0.25">
      <c r="E317" s="4">
        <f t="shared" si="4"/>
        <v>17894.990000000013</v>
      </c>
    </row>
    <row r="318" spans="5:5" x14ac:dyDescent="0.25">
      <c r="E318" s="4">
        <f t="shared" si="4"/>
        <v>17894.990000000013</v>
      </c>
    </row>
    <row r="319" spans="5:5" x14ac:dyDescent="0.25">
      <c r="E319" s="4">
        <f t="shared" si="4"/>
        <v>17894.990000000013</v>
      </c>
    </row>
    <row r="320" spans="5:5" x14ac:dyDescent="0.25">
      <c r="E320" s="4">
        <f t="shared" si="4"/>
        <v>17894.990000000013</v>
      </c>
    </row>
    <row r="321" spans="5:5" x14ac:dyDescent="0.25">
      <c r="E321" s="4">
        <f t="shared" si="4"/>
        <v>17894.990000000013</v>
      </c>
    </row>
    <row r="322" spans="5:5" x14ac:dyDescent="0.25">
      <c r="E322" s="4">
        <f t="shared" si="4"/>
        <v>17894.990000000013</v>
      </c>
    </row>
    <row r="323" spans="5:5" x14ac:dyDescent="0.25">
      <c r="E323" s="4">
        <f t="shared" si="4"/>
        <v>17894.990000000013</v>
      </c>
    </row>
    <row r="324" spans="5:5" x14ac:dyDescent="0.25">
      <c r="E324" s="4">
        <f t="shared" si="4"/>
        <v>17894.990000000013</v>
      </c>
    </row>
    <row r="325" spans="5:5" x14ac:dyDescent="0.25">
      <c r="E325" s="4">
        <f t="shared" ref="E325:E388" si="5">E324+C325-D325</f>
        <v>17894.990000000013</v>
      </c>
    </row>
    <row r="326" spans="5:5" x14ac:dyDescent="0.25">
      <c r="E326" s="4">
        <f t="shared" si="5"/>
        <v>17894.990000000013</v>
      </c>
    </row>
    <row r="327" spans="5:5" x14ac:dyDescent="0.25">
      <c r="E327" s="4">
        <f t="shared" si="5"/>
        <v>17894.990000000013</v>
      </c>
    </row>
    <row r="328" spans="5:5" x14ac:dyDescent="0.25">
      <c r="E328" s="4">
        <f t="shared" si="5"/>
        <v>17894.990000000013</v>
      </c>
    </row>
    <row r="329" spans="5:5" x14ac:dyDescent="0.25">
      <c r="E329" s="4">
        <f t="shared" si="5"/>
        <v>17894.990000000013</v>
      </c>
    </row>
    <row r="330" spans="5:5" x14ac:dyDescent="0.25">
      <c r="E330" s="4">
        <f t="shared" si="5"/>
        <v>17894.990000000013</v>
      </c>
    </row>
    <row r="331" spans="5:5" x14ac:dyDescent="0.25">
      <c r="E331" s="4">
        <f t="shared" si="5"/>
        <v>17894.990000000013</v>
      </c>
    </row>
    <row r="332" spans="5:5" x14ac:dyDescent="0.25">
      <c r="E332" s="4">
        <f t="shared" si="5"/>
        <v>17894.990000000013</v>
      </c>
    </row>
    <row r="333" spans="5:5" x14ac:dyDescent="0.25">
      <c r="E333" s="4">
        <f t="shared" si="5"/>
        <v>17894.990000000013</v>
      </c>
    </row>
    <row r="334" spans="5:5" x14ac:dyDescent="0.25">
      <c r="E334" s="4">
        <f t="shared" si="5"/>
        <v>17894.990000000013</v>
      </c>
    </row>
    <row r="335" spans="5:5" x14ac:dyDescent="0.25">
      <c r="E335" s="4">
        <f t="shared" si="5"/>
        <v>17894.990000000013</v>
      </c>
    </row>
    <row r="336" spans="5:5" x14ac:dyDescent="0.25">
      <c r="E336" s="4">
        <f t="shared" si="5"/>
        <v>17894.990000000013</v>
      </c>
    </row>
    <row r="337" spans="5:5" x14ac:dyDescent="0.25">
      <c r="E337" s="4">
        <f t="shared" si="5"/>
        <v>17894.990000000013</v>
      </c>
    </row>
    <row r="338" spans="5:5" x14ac:dyDescent="0.25">
      <c r="E338" s="4">
        <f t="shared" si="5"/>
        <v>17894.990000000013</v>
      </c>
    </row>
    <row r="339" spans="5:5" x14ac:dyDescent="0.25">
      <c r="E339" s="4">
        <f t="shared" si="5"/>
        <v>17894.990000000013</v>
      </c>
    </row>
    <row r="340" spans="5:5" x14ac:dyDescent="0.25">
      <c r="E340" s="4">
        <f t="shared" si="5"/>
        <v>17894.990000000013</v>
      </c>
    </row>
    <row r="341" spans="5:5" x14ac:dyDescent="0.25">
      <c r="E341" s="4">
        <f t="shared" si="5"/>
        <v>17894.990000000013</v>
      </c>
    </row>
    <row r="342" spans="5:5" x14ac:dyDescent="0.25">
      <c r="E342" s="4">
        <f t="shared" si="5"/>
        <v>17894.990000000013</v>
      </c>
    </row>
    <row r="343" spans="5:5" x14ac:dyDescent="0.25">
      <c r="E343" s="4">
        <f t="shared" si="5"/>
        <v>17894.990000000013</v>
      </c>
    </row>
    <row r="344" spans="5:5" x14ac:dyDescent="0.25">
      <c r="E344" s="4">
        <f t="shared" si="5"/>
        <v>17894.990000000013</v>
      </c>
    </row>
    <row r="345" spans="5:5" x14ac:dyDescent="0.25">
      <c r="E345" s="4">
        <f t="shared" si="5"/>
        <v>17894.990000000013</v>
      </c>
    </row>
    <row r="346" spans="5:5" x14ac:dyDescent="0.25">
      <c r="E346" s="4">
        <f t="shared" si="5"/>
        <v>17894.990000000013</v>
      </c>
    </row>
    <row r="347" spans="5:5" x14ac:dyDescent="0.25">
      <c r="E347" s="4">
        <f t="shared" si="5"/>
        <v>17894.990000000013</v>
      </c>
    </row>
    <row r="348" spans="5:5" x14ac:dyDescent="0.25">
      <c r="E348" s="4">
        <f t="shared" si="5"/>
        <v>17894.990000000013</v>
      </c>
    </row>
    <row r="349" spans="5:5" x14ac:dyDescent="0.25">
      <c r="E349" s="4">
        <f t="shared" si="5"/>
        <v>17894.990000000013</v>
      </c>
    </row>
    <row r="350" spans="5:5" x14ac:dyDescent="0.25">
      <c r="E350" s="4">
        <f t="shared" si="5"/>
        <v>17894.990000000013</v>
      </c>
    </row>
    <row r="351" spans="5:5" x14ac:dyDescent="0.25">
      <c r="E351" s="4">
        <f t="shared" si="5"/>
        <v>17894.990000000013</v>
      </c>
    </row>
    <row r="352" spans="5:5" x14ac:dyDescent="0.25">
      <c r="E352" s="4">
        <f t="shared" si="5"/>
        <v>17894.990000000013</v>
      </c>
    </row>
    <row r="353" spans="5:5" x14ac:dyDescent="0.25">
      <c r="E353" s="4">
        <f t="shared" si="5"/>
        <v>17894.990000000013</v>
      </c>
    </row>
    <row r="354" spans="5:5" x14ac:dyDescent="0.25">
      <c r="E354" s="4">
        <f t="shared" si="5"/>
        <v>17894.990000000013</v>
      </c>
    </row>
    <row r="355" spans="5:5" x14ac:dyDescent="0.25">
      <c r="E355" s="4">
        <f t="shared" si="5"/>
        <v>17894.990000000013</v>
      </c>
    </row>
    <row r="356" spans="5:5" x14ac:dyDescent="0.25">
      <c r="E356" s="4">
        <f t="shared" si="5"/>
        <v>17894.990000000013</v>
      </c>
    </row>
    <row r="357" spans="5:5" x14ac:dyDescent="0.25">
      <c r="E357" s="4">
        <f t="shared" si="5"/>
        <v>17894.990000000013</v>
      </c>
    </row>
    <row r="358" spans="5:5" x14ac:dyDescent="0.25">
      <c r="E358" s="4">
        <f t="shared" si="5"/>
        <v>17894.990000000013</v>
      </c>
    </row>
    <row r="359" spans="5:5" x14ac:dyDescent="0.25">
      <c r="E359" s="4">
        <f t="shared" si="5"/>
        <v>17894.990000000013</v>
      </c>
    </row>
    <row r="360" spans="5:5" x14ac:dyDescent="0.25">
      <c r="E360" s="4">
        <f t="shared" si="5"/>
        <v>17894.990000000013</v>
      </c>
    </row>
    <row r="361" spans="5:5" x14ac:dyDescent="0.25">
      <c r="E361" s="4">
        <f t="shared" si="5"/>
        <v>17894.990000000013</v>
      </c>
    </row>
    <row r="362" spans="5:5" x14ac:dyDescent="0.25">
      <c r="E362" s="4">
        <f t="shared" si="5"/>
        <v>17894.990000000013</v>
      </c>
    </row>
    <row r="363" spans="5:5" x14ac:dyDescent="0.25">
      <c r="E363" s="4">
        <f t="shared" si="5"/>
        <v>17894.990000000013</v>
      </c>
    </row>
    <row r="364" spans="5:5" x14ac:dyDescent="0.25">
      <c r="E364" s="4">
        <f t="shared" si="5"/>
        <v>17894.990000000013</v>
      </c>
    </row>
    <row r="365" spans="5:5" x14ac:dyDescent="0.25">
      <c r="E365" s="4">
        <f t="shared" si="5"/>
        <v>17894.990000000013</v>
      </c>
    </row>
    <row r="366" spans="5:5" x14ac:dyDescent="0.25">
      <c r="E366" s="4">
        <f t="shared" si="5"/>
        <v>17894.990000000013</v>
      </c>
    </row>
    <row r="367" spans="5:5" x14ac:dyDescent="0.25">
      <c r="E367" s="4">
        <f t="shared" si="5"/>
        <v>17894.990000000013</v>
      </c>
    </row>
    <row r="368" spans="5:5" x14ac:dyDescent="0.25">
      <c r="E368" s="4">
        <f t="shared" si="5"/>
        <v>17894.990000000013</v>
      </c>
    </row>
    <row r="369" spans="5:5" x14ac:dyDescent="0.25">
      <c r="E369" s="4">
        <f t="shared" si="5"/>
        <v>17894.990000000013</v>
      </c>
    </row>
    <row r="370" spans="5:5" x14ac:dyDescent="0.25">
      <c r="E370" s="4">
        <f t="shared" si="5"/>
        <v>17894.990000000013</v>
      </c>
    </row>
    <row r="371" spans="5:5" x14ac:dyDescent="0.25">
      <c r="E371" s="4">
        <f t="shared" si="5"/>
        <v>17894.990000000013</v>
      </c>
    </row>
    <row r="372" spans="5:5" x14ac:dyDescent="0.25">
      <c r="E372" s="4">
        <f t="shared" si="5"/>
        <v>17894.990000000013</v>
      </c>
    </row>
    <row r="373" spans="5:5" x14ac:dyDescent="0.25">
      <c r="E373" s="4">
        <f t="shared" si="5"/>
        <v>17894.990000000013</v>
      </c>
    </row>
    <row r="374" spans="5:5" x14ac:dyDescent="0.25">
      <c r="E374" s="4">
        <f t="shared" si="5"/>
        <v>17894.990000000013</v>
      </c>
    </row>
    <row r="375" spans="5:5" x14ac:dyDescent="0.25">
      <c r="E375" s="4">
        <f t="shared" si="5"/>
        <v>17894.990000000013</v>
      </c>
    </row>
    <row r="376" spans="5:5" x14ac:dyDescent="0.25">
      <c r="E376" s="4">
        <f t="shared" si="5"/>
        <v>17894.990000000013</v>
      </c>
    </row>
    <row r="377" spans="5:5" x14ac:dyDescent="0.25">
      <c r="E377" s="4">
        <f t="shared" si="5"/>
        <v>17894.990000000013</v>
      </c>
    </row>
    <row r="378" spans="5:5" x14ac:dyDescent="0.25">
      <c r="E378" s="4">
        <f t="shared" si="5"/>
        <v>17894.990000000013</v>
      </c>
    </row>
    <row r="379" spans="5:5" x14ac:dyDescent="0.25">
      <c r="E379" s="4">
        <f t="shared" si="5"/>
        <v>17894.990000000013</v>
      </c>
    </row>
    <row r="380" spans="5:5" x14ac:dyDescent="0.25">
      <c r="E380" s="4">
        <f t="shared" si="5"/>
        <v>17894.990000000013</v>
      </c>
    </row>
    <row r="381" spans="5:5" x14ac:dyDescent="0.25">
      <c r="E381" s="4">
        <f t="shared" si="5"/>
        <v>17894.990000000013</v>
      </c>
    </row>
    <row r="382" spans="5:5" x14ac:dyDescent="0.25">
      <c r="E382" s="4">
        <f t="shared" si="5"/>
        <v>17894.990000000013</v>
      </c>
    </row>
    <row r="383" spans="5:5" x14ac:dyDescent="0.25">
      <c r="E383" s="4">
        <f t="shared" si="5"/>
        <v>17894.990000000013</v>
      </c>
    </row>
    <row r="384" spans="5:5" x14ac:dyDescent="0.25">
      <c r="E384" s="4">
        <f t="shared" si="5"/>
        <v>17894.990000000013</v>
      </c>
    </row>
    <row r="385" spans="5:5" x14ac:dyDescent="0.25">
      <c r="E385" s="4">
        <f t="shared" si="5"/>
        <v>17894.990000000013</v>
      </c>
    </row>
    <row r="386" spans="5:5" x14ac:dyDescent="0.25">
      <c r="E386" s="4">
        <f t="shared" si="5"/>
        <v>17894.990000000013</v>
      </c>
    </row>
    <row r="387" spans="5:5" x14ac:dyDescent="0.25">
      <c r="E387" s="4">
        <f t="shared" si="5"/>
        <v>17894.990000000013</v>
      </c>
    </row>
    <row r="388" spans="5:5" x14ac:dyDescent="0.25">
      <c r="E388" s="4">
        <f t="shared" si="5"/>
        <v>17894.990000000013</v>
      </c>
    </row>
    <row r="389" spans="5:5" x14ac:dyDescent="0.25">
      <c r="E389" s="4">
        <f t="shared" ref="E389:E452" si="6">E388+C389-D389</f>
        <v>17894.990000000013</v>
      </c>
    </row>
    <row r="390" spans="5:5" x14ac:dyDescent="0.25">
      <c r="E390" s="4">
        <f t="shared" si="6"/>
        <v>17894.990000000013</v>
      </c>
    </row>
    <row r="391" spans="5:5" x14ac:dyDescent="0.25">
      <c r="E391" s="4">
        <f t="shared" si="6"/>
        <v>17894.990000000013</v>
      </c>
    </row>
    <row r="392" spans="5:5" x14ac:dyDescent="0.25">
      <c r="E392" s="4">
        <f t="shared" si="6"/>
        <v>17894.990000000013</v>
      </c>
    </row>
    <row r="393" spans="5:5" x14ac:dyDescent="0.25">
      <c r="E393" s="4">
        <f t="shared" si="6"/>
        <v>17894.990000000013</v>
      </c>
    </row>
    <row r="394" spans="5:5" x14ac:dyDescent="0.25">
      <c r="E394" s="4">
        <f t="shared" si="6"/>
        <v>17894.990000000013</v>
      </c>
    </row>
    <row r="395" spans="5:5" x14ac:dyDescent="0.25">
      <c r="E395" s="4">
        <f t="shared" si="6"/>
        <v>17894.990000000013</v>
      </c>
    </row>
    <row r="396" spans="5:5" x14ac:dyDescent="0.25">
      <c r="E396" s="4">
        <f t="shared" si="6"/>
        <v>17894.990000000013</v>
      </c>
    </row>
    <row r="397" spans="5:5" x14ac:dyDescent="0.25">
      <c r="E397" s="4">
        <f t="shared" si="6"/>
        <v>17894.990000000013</v>
      </c>
    </row>
    <row r="398" spans="5:5" x14ac:dyDescent="0.25">
      <c r="E398" s="4">
        <f t="shared" si="6"/>
        <v>17894.990000000013</v>
      </c>
    </row>
    <row r="399" spans="5:5" x14ac:dyDescent="0.25">
      <c r="E399" s="4">
        <f t="shared" si="6"/>
        <v>17894.990000000013</v>
      </c>
    </row>
    <row r="400" spans="5:5" x14ac:dyDescent="0.25">
      <c r="E400" s="4">
        <f t="shared" si="6"/>
        <v>17894.990000000013</v>
      </c>
    </row>
    <row r="401" spans="5:5" x14ac:dyDescent="0.25">
      <c r="E401" s="4">
        <f t="shared" si="6"/>
        <v>17894.990000000013</v>
      </c>
    </row>
    <row r="402" spans="5:5" x14ac:dyDescent="0.25">
      <c r="E402" s="4">
        <f t="shared" si="6"/>
        <v>17894.990000000013</v>
      </c>
    </row>
    <row r="403" spans="5:5" x14ac:dyDescent="0.25">
      <c r="E403" s="4">
        <f t="shared" si="6"/>
        <v>17894.990000000013</v>
      </c>
    </row>
    <row r="404" spans="5:5" x14ac:dyDescent="0.25">
      <c r="E404" s="4">
        <f t="shared" si="6"/>
        <v>17894.990000000013</v>
      </c>
    </row>
    <row r="405" spans="5:5" x14ac:dyDescent="0.25">
      <c r="E405" s="4">
        <f t="shared" si="6"/>
        <v>17894.990000000013</v>
      </c>
    </row>
    <row r="406" spans="5:5" x14ac:dyDescent="0.25">
      <c r="E406" s="4">
        <f t="shared" si="6"/>
        <v>17894.990000000013</v>
      </c>
    </row>
    <row r="407" spans="5:5" x14ac:dyDescent="0.25">
      <c r="E407" s="4">
        <f t="shared" si="6"/>
        <v>17894.990000000013</v>
      </c>
    </row>
    <row r="408" spans="5:5" x14ac:dyDescent="0.25">
      <c r="E408" s="4">
        <f t="shared" si="6"/>
        <v>17894.990000000013</v>
      </c>
    </row>
    <row r="409" spans="5:5" x14ac:dyDescent="0.25">
      <c r="E409" s="4">
        <f t="shared" si="6"/>
        <v>17894.990000000013</v>
      </c>
    </row>
    <row r="410" spans="5:5" x14ac:dyDescent="0.25">
      <c r="E410" s="4">
        <f t="shared" si="6"/>
        <v>17894.990000000013</v>
      </c>
    </row>
    <row r="411" spans="5:5" x14ac:dyDescent="0.25">
      <c r="E411" s="4">
        <f t="shared" si="6"/>
        <v>17894.990000000013</v>
      </c>
    </row>
    <row r="412" spans="5:5" x14ac:dyDescent="0.25">
      <c r="E412" s="4">
        <f t="shared" si="6"/>
        <v>17894.990000000013</v>
      </c>
    </row>
    <row r="413" spans="5:5" x14ac:dyDescent="0.25">
      <c r="E413" s="4">
        <f t="shared" si="6"/>
        <v>17894.990000000013</v>
      </c>
    </row>
    <row r="414" spans="5:5" x14ac:dyDescent="0.25">
      <c r="E414" s="4">
        <f t="shared" si="6"/>
        <v>17894.990000000013</v>
      </c>
    </row>
    <row r="415" spans="5:5" x14ac:dyDescent="0.25">
      <c r="E415" s="4">
        <f t="shared" si="6"/>
        <v>17894.990000000013</v>
      </c>
    </row>
    <row r="416" spans="5:5" x14ac:dyDescent="0.25">
      <c r="E416" s="4">
        <f t="shared" si="6"/>
        <v>17894.990000000013</v>
      </c>
    </row>
    <row r="417" spans="5:5" x14ac:dyDescent="0.25">
      <c r="E417" s="4">
        <f t="shared" si="6"/>
        <v>17894.990000000013</v>
      </c>
    </row>
    <row r="418" spans="5:5" x14ac:dyDescent="0.25">
      <c r="E418" s="4">
        <f t="shared" si="6"/>
        <v>17894.990000000013</v>
      </c>
    </row>
    <row r="419" spans="5:5" x14ac:dyDescent="0.25">
      <c r="E419" s="4">
        <f t="shared" si="6"/>
        <v>17894.990000000013</v>
      </c>
    </row>
    <row r="420" spans="5:5" x14ac:dyDescent="0.25">
      <c r="E420" s="4">
        <f t="shared" si="6"/>
        <v>17894.990000000013</v>
      </c>
    </row>
    <row r="421" spans="5:5" x14ac:dyDescent="0.25">
      <c r="E421" s="4">
        <f t="shared" si="6"/>
        <v>17894.990000000013</v>
      </c>
    </row>
    <row r="422" spans="5:5" x14ac:dyDescent="0.25">
      <c r="E422" s="4">
        <f t="shared" si="6"/>
        <v>17894.990000000013</v>
      </c>
    </row>
    <row r="423" spans="5:5" x14ac:dyDescent="0.25">
      <c r="E423" s="4">
        <f t="shared" si="6"/>
        <v>17894.990000000013</v>
      </c>
    </row>
    <row r="424" spans="5:5" x14ac:dyDescent="0.25">
      <c r="E424" s="4">
        <f t="shared" si="6"/>
        <v>17894.990000000013</v>
      </c>
    </row>
    <row r="425" spans="5:5" x14ac:dyDescent="0.25">
      <c r="E425" s="4">
        <f t="shared" si="6"/>
        <v>17894.990000000013</v>
      </c>
    </row>
    <row r="426" spans="5:5" x14ac:dyDescent="0.25">
      <c r="E426" s="4">
        <f t="shared" si="6"/>
        <v>17894.990000000013</v>
      </c>
    </row>
    <row r="427" spans="5:5" x14ac:dyDescent="0.25">
      <c r="E427" s="4">
        <f t="shared" si="6"/>
        <v>17894.990000000013</v>
      </c>
    </row>
    <row r="428" spans="5:5" x14ac:dyDescent="0.25">
      <c r="E428" s="4">
        <f t="shared" si="6"/>
        <v>17894.990000000013</v>
      </c>
    </row>
    <row r="429" spans="5:5" x14ac:dyDescent="0.25">
      <c r="E429" s="4">
        <f t="shared" si="6"/>
        <v>17894.990000000013</v>
      </c>
    </row>
    <row r="430" spans="5:5" x14ac:dyDescent="0.25">
      <c r="E430" s="4">
        <f t="shared" si="6"/>
        <v>17894.990000000013</v>
      </c>
    </row>
    <row r="431" spans="5:5" x14ac:dyDescent="0.25">
      <c r="E431" s="4">
        <f t="shared" si="6"/>
        <v>17894.990000000013</v>
      </c>
    </row>
    <row r="432" spans="5:5" x14ac:dyDescent="0.25">
      <c r="E432" s="4">
        <f t="shared" si="6"/>
        <v>17894.990000000013</v>
      </c>
    </row>
    <row r="433" spans="5:5" x14ac:dyDescent="0.25">
      <c r="E433" s="4">
        <f t="shared" si="6"/>
        <v>17894.990000000013</v>
      </c>
    </row>
    <row r="434" spans="5:5" x14ac:dyDescent="0.25">
      <c r="E434" s="4">
        <f t="shared" si="6"/>
        <v>17894.990000000013</v>
      </c>
    </row>
    <row r="435" spans="5:5" x14ac:dyDescent="0.25">
      <c r="E435" s="4">
        <f t="shared" si="6"/>
        <v>17894.990000000013</v>
      </c>
    </row>
    <row r="436" spans="5:5" x14ac:dyDescent="0.25">
      <c r="E436" s="4">
        <f t="shared" si="6"/>
        <v>17894.990000000013</v>
      </c>
    </row>
    <row r="437" spans="5:5" x14ac:dyDescent="0.25">
      <c r="E437" s="4">
        <f t="shared" si="6"/>
        <v>17894.990000000013</v>
      </c>
    </row>
    <row r="438" spans="5:5" x14ac:dyDescent="0.25">
      <c r="E438" s="4">
        <f t="shared" si="6"/>
        <v>17894.990000000013</v>
      </c>
    </row>
    <row r="439" spans="5:5" x14ac:dyDescent="0.25">
      <c r="E439" s="4">
        <f t="shared" si="6"/>
        <v>17894.990000000013</v>
      </c>
    </row>
    <row r="440" spans="5:5" x14ac:dyDescent="0.25">
      <c r="E440" s="4">
        <f t="shared" si="6"/>
        <v>17894.990000000013</v>
      </c>
    </row>
    <row r="441" spans="5:5" x14ac:dyDescent="0.25">
      <c r="E441" s="4">
        <f t="shared" si="6"/>
        <v>17894.990000000013</v>
      </c>
    </row>
    <row r="442" spans="5:5" x14ac:dyDescent="0.25">
      <c r="E442" s="4">
        <f t="shared" si="6"/>
        <v>17894.990000000013</v>
      </c>
    </row>
    <row r="443" spans="5:5" x14ac:dyDescent="0.25">
      <c r="E443" s="4">
        <f t="shared" si="6"/>
        <v>17894.990000000013</v>
      </c>
    </row>
    <row r="444" spans="5:5" x14ac:dyDescent="0.25">
      <c r="E444" s="4">
        <f t="shared" si="6"/>
        <v>17894.990000000013</v>
      </c>
    </row>
    <row r="445" spans="5:5" x14ac:dyDescent="0.25">
      <c r="E445" s="4">
        <f t="shared" si="6"/>
        <v>17894.990000000013</v>
      </c>
    </row>
    <row r="446" spans="5:5" x14ac:dyDescent="0.25">
      <c r="E446" s="4">
        <f t="shared" si="6"/>
        <v>17894.990000000013</v>
      </c>
    </row>
    <row r="447" spans="5:5" x14ac:dyDescent="0.25">
      <c r="E447" s="4">
        <f t="shared" si="6"/>
        <v>17894.990000000013</v>
      </c>
    </row>
    <row r="448" spans="5:5" x14ac:dyDescent="0.25">
      <c r="E448" s="4">
        <f t="shared" si="6"/>
        <v>17894.990000000013</v>
      </c>
    </row>
    <row r="449" spans="5:5" x14ac:dyDescent="0.25">
      <c r="E449" s="4">
        <f t="shared" si="6"/>
        <v>17894.990000000013</v>
      </c>
    </row>
    <row r="450" spans="5:5" x14ac:dyDescent="0.25">
      <c r="E450" s="4">
        <f t="shared" si="6"/>
        <v>17894.990000000013</v>
      </c>
    </row>
    <row r="451" spans="5:5" x14ac:dyDescent="0.25">
      <c r="E451" s="4">
        <f t="shared" si="6"/>
        <v>17894.990000000013</v>
      </c>
    </row>
    <row r="452" spans="5:5" x14ac:dyDescent="0.25">
      <c r="E452" s="4">
        <f t="shared" si="6"/>
        <v>17894.990000000013</v>
      </c>
    </row>
    <row r="453" spans="5:5" x14ac:dyDescent="0.25">
      <c r="E453" s="4">
        <f t="shared" ref="E453:E501" si="7">E452+C453-D453</f>
        <v>17894.990000000013</v>
      </c>
    </row>
    <row r="454" spans="5:5" x14ac:dyDescent="0.25">
      <c r="E454" s="4">
        <f t="shared" si="7"/>
        <v>17894.990000000013</v>
      </c>
    </row>
    <row r="455" spans="5:5" x14ac:dyDescent="0.25">
      <c r="E455" s="4">
        <f t="shared" si="7"/>
        <v>17894.990000000013</v>
      </c>
    </row>
    <row r="456" spans="5:5" x14ac:dyDescent="0.25">
      <c r="E456" s="4">
        <f t="shared" si="7"/>
        <v>17894.990000000013</v>
      </c>
    </row>
    <row r="457" spans="5:5" x14ac:dyDescent="0.25">
      <c r="E457" s="4">
        <f t="shared" si="7"/>
        <v>17894.990000000013</v>
      </c>
    </row>
    <row r="458" spans="5:5" x14ac:dyDescent="0.25">
      <c r="E458" s="4">
        <f t="shared" si="7"/>
        <v>17894.990000000013</v>
      </c>
    </row>
    <row r="459" spans="5:5" x14ac:dyDescent="0.25">
      <c r="E459" s="4">
        <f t="shared" si="7"/>
        <v>17894.990000000013</v>
      </c>
    </row>
    <row r="460" spans="5:5" x14ac:dyDescent="0.25">
      <c r="E460" s="4">
        <f t="shared" si="7"/>
        <v>17894.990000000013</v>
      </c>
    </row>
    <row r="461" spans="5:5" x14ac:dyDescent="0.25">
      <c r="E461" s="4">
        <f t="shared" si="7"/>
        <v>17894.990000000013</v>
      </c>
    </row>
    <row r="462" spans="5:5" x14ac:dyDescent="0.25">
      <c r="E462" s="4">
        <f t="shared" si="7"/>
        <v>17894.990000000013</v>
      </c>
    </row>
    <row r="463" spans="5:5" x14ac:dyDescent="0.25">
      <c r="E463" s="4">
        <f t="shared" si="7"/>
        <v>17894.990000000013</v>
      </c>
    </row>
    <row r="464" spans="5:5" x14ac:dyDescent="0.25">
      <c r="E464" s="4">
        <f t="shared" si="7"/>
        <v>17894.990000000013</v>
      </c>
    </row>
    <row r="465" spans="5:5" x14ac:dyDescent="0.25">
      <c r="E465" s="4">
        <f t="shared" si="7"/>
        <v>17894.990000000013</v>
      </c>
    </row>
    <row r="466" spans="5:5" x14ac:dyDescent="0.25">
      <c r="E466" s="4">
        <f t="shared" si="7"/>
        <v>17894.990000000013</v>
      </c>
    </row>
    <row r="467" spans="5:5" x14ac:dyDescent="0.25">
      <c r="E467" s="4">
        <f t="shared" si="7"/>
        <v>17894.990000000013</v>
      </c>
    </row>
    <row r="468" spans="5:5" x14ac:dyDescent="0.25">
      <c r="E468" s="4">
        <f t="shared" si="7"/>
        <v>17894.990000000013</v>
      </c>
    </row>
    <row r="469" spans="5:5" x14ac:dyDescent="0.25">
      <c r="E469" s="4">
        <f t="shared" si="7"/>
        <v>17894.990000000013</v>
      </c>
    </row>
    <row r="470" spans="5:5" x14ac:dyDescent="0.25">
      <c r="E470" s="4">
        <f t="shared" si="7"/>
        <v>17894.990000000013</v>
      </c>
    </row>
    <row r="471" spans="5:5" x14ac:dyDescent="0.25">
      <c r="E471" s="4">
        <f t="shared" si="7"/>
        <v>17894.990000000013</v>
      </c>
    </row>
    <row r="472" spans="5:5" x14ac:dyDescent="0.25">
      <c r="E472" s="4">
        <f t="shared" si="7"/>
        <v>17894.990000000013</v>
      </c>
    </row>
    <row r="473" spans="5:5" x14ac:dyDescent="0.25">
      <c r="E473" s="4">
        <f t="shared" si="7"/>
        <v>17894.990000000013</v>
      </c>
    </row>
    <row r="474" spans="5:5" x14ac:dyDescent="0.25">
      <c r="E474" s="4">
        <f t="shared" si="7"/>
        <v>17894.990000000013</v>
      </c>
    </row>
    <row r="475" spans="5:5" x14ac:dyDescent="0.25">
      <c r="E475" s="4">
        <f t="shared" si="7"/>
        <v>17894.990000000013</v>
      </c>
    </row>
    <row r="476" spans="5:5" x14ac:dyDescent="0.25">
      <c r="E476" s="4">
        <f t="shared" si="7"/>
        <v>17894.990000000013</v>
      </c>
    </row>
    <row r="477" spans="5:5" x14ac:dyDescent="0.25">
      <c r="E477" s="4">
        <f t="shared" si="7"/>
        <v>17894.990000000013</v>
      </c>
    </row>
    <row r="478" spans="5:5" x14ac:dyDescent="0.25">
      <c r="E478" s="4">
        <f t="shared" si="7"/>
        <v>17894.990000000013</v>
      </c>
    </row>
    <row r="479" spans="5:5" x14ac:dyDescent="0.25">
      <c r="E479" s="4">
        <f t="shared" si="7"/>
        <v>17894.990000000013</v>
      </c>
    </row>
    <row r="480" spans="5:5" x14ac:dyDescent="0.25">
      <c r="E480" s="4">
        <f t="shared" si="7"/>
        <v>17894.990000000013</v>
      </c>
    </row>
    <row r="481" spans="5:5" x14ac:dyDescent="0.25">
      <c r="E481" s="4">
        <f t="shared" si="7"/>
        <v>17894.990000000013</v>
      </c>
    </row>
    <row r="482" spans="5:5" x14ac:dyDescent="0.25">
      <c r="E482" s="4">
        <f t="shared" si="7"/>
        <v>17894.990000000013</v>
      </c>
    </row>
    <row r="483" spans="5:5" x14ac:dyDescent="0.25">
      <c r="E483" s="4">
        <f t="shared" si="7"/>
        <v>17894.990000000013</v>
      </c>
    </row>
    <row r="484" spans="5:5" x14ac:dyDescent="0.25">
      <c r="E484" s="4">
        <f t="shared" si="7"/>
        <v>17894.990000000013</v>
      </c>
    </row>
    <row r="485" spans="5:5" x14ac:dyDescent="0.25">
      <c r="E485" s="4">
        <f t="shared" si="7"/>
        <v>17894.990000000013</v>
      </c>
    </row>
    <row r="486" spans="5:5" x14ac:dyDescent="0.25">
      <c r="E486" s="4">
        <f t="shared" si="7"/>
        <v>17894.990000000013</v>
      </c>
    </row>
    <row r="487" spans="5:5" x14ac:dyDescent="0.25">
      <c r="E487" s="4">
        <f t="shared" si="7"/>
        <v>17894.990000000013</v>
      </c>
    </row>
    <row r="488" spans="5:5" x14ac:dyDescent="0.25">
      <c r="E488" s="4">
        <f t="shared" si="7"/>
        <v>17894.990000000013</v>
      </c>
    </row>
    <row r="489" spans="5:5" x14ac:dyDescent="0.25">
      <c r="E489" s="4">
        <f t="shared" si="7"/>
        <v>17894.990000000013</v>
      </c>
    </row>
    <row r="490" spans="5:5" x14ac:dyDescent="0.25">
      <c r="E490" s="4">
        <f t="shared" si="7"/>
        <v>17894.990000000013</v>
      </c>
    </row>
    <row r="491" spans="5:5" x14ac:dyDescent="0.25">
      <c r="E491" s="4">
        <f t="shared" si="7"/>
        <v>17894.990000000013</v>
      </c>
    </row>
    <row r="492" spans="5:5" x14ac:dyDescent="0.25">
      <c r="E492" s="4">
        <f t="shared" si="7"/>
        <v>17894.990000000013</v>
      </c>
    </row>
    <row r="493" spans="5:5" x14ac:dyDescent="0.25">
      <c r="E493" s="4">
        <f t="shared" si="7"/>
        <v>17894.990000000013</v>
      </c>
    </row>
    <row r="494" spans="5:5" x14ac:dyDescent="0.25">
      <c r="E494" s="4">
        <f t="shared" si="7"/>
        <v>17894.990000000013</v>
      </c>
    </row>
    <row r="495" spans="5:5" x14ac:dyDescent="0.25">
      <c r="E495" s="4">
        <f t="shared" si="7"/>
        <v>17894.990000000013</v>
      </c>
    </row>
    <row r="496" spans="5:5" x14ac:dyDescent="0.25">
      <c r="E496" s="4">
        <f t="shared" si="7"/>
        <v>17894.990000000013</v>
      </c>
    </row>
    <row r="497" spans="5:5" x14ac:dyDescent="0.25">
      <c r="E497" s="4">
        <f t="shared" si="7"/>
        <v>17894.990000000013</v>
      </c>
    </row>
    <row r="498" spans="5:5" x14ac:dyDescent="0.25">
      <c r="E498" s="4">
        <f t="shared" si="7"/>
        <v>17894.990000000013</v>
      </c>
    </row>
    <row r="499" spans="5:5" x14ac:dyDescent="0.25">
      <c r="E499" s="4">
        <f t="shared" si="7"/>
        <v>17894.990000000013</v>
      </c>
    </row>
    <row r="500" spans="5:5" x14ac:dyDescent="0.25">
      <c r="E500" s="4">
        <f t="shared" si="7"/>
        <v>17894.990000000013</v>
      </c>
    </row>
    <row r="501" spans="5:5" x14ac:dyDescent="0.25">
      <c r="E501" s="4">
        <f t="shared" si="7"/>
        <v>17894.990000000013</v>
      </c>
    </row>
  </sheetData>
  <mergeCells count="3">
    <mergeCell ref="A1:E1"/>
    <mergeCell ref="G1:G2"/>
    <mergeCell ref="F1:F2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view="pageBreakPreview" zoomScaleNormal="100" zoomScaleSheetLayoutView="100" workbookViewId="0">
      <selection activeCell="A27" sqref="A27"/>
    </sheetView>
  </sheetViews>
  <sheetFormatPr baseColWidth="10" defaultRowHeight="15" x14ac:dyDescent="0.25"/>
  <cols>
    <col min="1" max="1" width="10.7109375" style="2" bestFit="1" customWidth="1"/>
    <col min="2" max="2" width="22.85546875" style="2" customWidth="1"/>
    <col min="3" max="5" width="12" style="4" bestFit="1" customWidth="1"/>
    <col min="9" max="9" width="17.42578125" bestFit="1" customWidth="1"/>
    <col min="10" max="10" width="16.5703125" bestFit="1" customWidth="1"/>
    <col min="13" max="13" width="13.7109375" bestFit="1" customWidth="1"/>
  </cols>
  <sheetData>
    <row r="1" spans="1:13" ht="18.75" x14ac:dyDescent="0.3">
      <c r="A1" s="273" t="s">
        <v>709</v>
      </c>
      <c r="B1" s="273"/>
      <c r="C1" s="273"/>
      <c r="D1" s="273"/>
      <c r="E1" s="273"/>
      <c r="I1" s="10" t="s">
        <v>4</v>
      </c>
      <c r="J1" s="12">
        <f>E500</f>
        <v>38030</v>
      </c>
      <c r="L1" t="s">
        <v>711</v>
      </c>
      <c r="M1" t="s">
        <v>713</v>
      </c>
    </row>
    <row r="2" spans="1:13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44390</v>
      </c>
      <c r="L2" t="s">
        <v>712</v>
      </c>
    </row>
    <row r="3" spans="1:13" x14ac:dyDescent="0.25">
      <c r="A3" s="7">
        <v>43983</v>
      </c>
      <c r="B3" s="2" t="s">
        <v>710</v>
      </c>
      <c r="C3" s="4">
        <v>29530</v>
      </c>
      <c r="D3" s="4">
        <v>0</v>
      </c>
      <c r="E3" s="9">
        <f>C3-D3</f>
        <v>29530</v>
      </c>
      <c r="L3" t="s">
        <v>714</v>
      </c>
      <c r="M3" t="s">
        <v>715</v>
      </c>
    </row>
    <row r="4" spans="1:13" x14ac:dyDescent="0.25">
      <c r="A4" s="5">
        <v>43986</v>
      </c>
      <c r="B4" s="2" t="s">
        <v>733</v>
      </c>
      <c r="C4" s="4">
        <v>-590</v>
      </c>
      <c r="D4" s="4">
        <v>2500</v>
      </c>
      <c r="E4" s="4">
        <f>E3+C4-D4</f>
        <v>26440</v>
      </c>
      <c r="L4" t="s">
        <v>716</v>
      </c>
      <c r="M4" t="s">
        <v>717</v>
      </c>
    </row>
    <row r="5" spans="1:13" x14ac:dyDescent="0.25">
      <c r="A5" s="5">
        <v>43986</v>
      </c>
      <c r="B5" s="2" t="s">
        <v>737</v>
      </c>
      <c r="C5" s="4">
        <v>750</v>
      </c>
      <c r="D5" s="4">
        <v>0</v>
      </c>
      <c r="E5" s="4">
        <f t="shared" ref="E5:E68" si="0">E4+C5-D5</f>
        <v>27190</v>
      </c>
    </row>
    <row r="6" spans="1:13" x14ac:dyDescent="0.25">
      <c r="A6" s="5">
        <v>43990</v>
      </c>
      <c r="B6" s="2" t="s">
        <v>773</v>
      </c>
      <c r="C6" s="4">
        <v>3000</v>
      </c>
      <c r="D6" s="4">
        <v>10000</v>
      </c>
      <c r="E6" s="4">
        <f t="shared" si="0"/>
        <v>20190</v>
      </c>
    </row>
    <row r="7" spans="1:13" x14ac:dyDescent="0.25">
      <c r="A7" s="5">
        <v>43993</v>
      </c>
      <c r="B7" s="2" t="s">
        <v>787</v>
      </c>
      <c r="C7" s="4">
        <v>9620</v>
      </c>
      <c r="D7" s="4">
        <v>4000</v>
      </c>
      <c r="E7" s="4">
        <f t="shared" si="0"/>
        <v>25810</v>
      </c>
    </row>
    <row r="8" spans="1:13" x14ac:dyDescent="0.25">
      <c r="A8" s="5">
        <v>43999</v>
      </c>
      <c r="B8" s="2" t="s">
        <v>809</v>
      </c>
      <c r="C8" s="4">
        <v>-3320</v>
      </c>
      <c r="D8" s="4">
        <v>5000</v>
      </c>
      <c r="E8" s="4">
        <f t="shared" si="0"/>
        <v>17490</v>
      </c>
    </row>
    <row r="9" spans="1:13" x14ac:dyDescent="0.25">
      <c r="A9" s="5">
        <v>44000</v>
      </c>
      <c r="B9" s="2" t="s">
        <v>811</v>
      </c>
      <c r="C9" s="4">
        <v>1070</v>
      </c>
      <c r="D9" s="4">
        <v>0</v>
      </c>
      <c r="E9" s="4">
        <f t="shared" si="0"/>
        <v>18560</v>
      </c>
    </row>
    <row r="10" spans="1:13" x14ac:dyDescent="0.25">
      <c r="A10" s="5">
        <v>44006</v>
      </c>
      <c r="B10" s="2" t="s">
        <v>828</v>
      </c>
      <c r="C10" s="4">
        <v>-790</v>
      </c>
      <c r="D10" s="4">
        <v>7000</v>
      </c>
      <c r="E10" s="4">
        <f t="shared" si="0"/>
        <v>10770</v>
      </c>
    </row>
    <row r="11" spans="1:13" x14ac:dyDescent="0.25">
      <c r="A11" s="5">
        <v>44042</v>
      </c>
      <c r="B11" s="2" t="s">
        <v>993</v>
      </c>
      <c r="C11" s="4">
        <v>0</v>
      </c>
      <c r="D11" s="4">
        <v>4540</v>
      </c>
      <c r="E11" s="4">
        <f t="shared" si="0"/>
        <v>6230</v>
      </c>
    </row>
    <row r="12" spans="1:13" x14ac:dyDescent="0.25">
      <c r="A12" s="5">
        <v>44056</v>
      </c>
      <c r="B12" s="2" t="s">
        <v>1045</v>
      </c>
      <c r="C12" s="4">
        <v>7940</v>
      </c>
      <c r="D12" s="4">
        <v>5000</v>
      </c>
      <c r="E12" s="4">
        <f t="shared" si="0"/>
        <v>9170</v>
      </c>
    </row>
    <row r="13" spans="1:13" x14ac:dyDescent="0.25">
      <c r="A13" s="5">
        <v>44083</v>
      </c>
      <c r="B13" s="2" t="s">
        <v>1113</v>
      </c>
      <c r="C13" s="4">
        <v>0</v>
      </c>
      <c r="D13" s="4">
        <v>1500</v>
      </c>
      <c r="E13" s="4">
        <f t="shared" si="0"/>
        <v>7670</v>
      </c>
    </row>
    <row r="14" spans="1:13" x14ac:dyDescent="0.25">
      <c r="A14" s="5">
        <v>44083</v>
      </c>
      <c r="B14" s="2" t="s">
        <v>1114</v>
      </c>
      <c r="C14" s="4">
        <v>0</v>
      </c>
      <c r="D14" s="4">
        <v>6000</v>
      </c>
      <c r="E14" s="4">
        <f t="shared" si="0"/>
        <v>1670</v>
      </c>
    </row>
    <row r="15" spans="1:13" x14ac:dyDescent="0.25">
      <c r="A15" s="5">
        <v>44083</v>
      </c>
      <c r="B15" s="2" t="s">
        <v>1112</v>
      </c>
      <c r="C15" s="4">
        <v>8400</v>
      </c>
      <c r="D15" s="4">
        <v>0</v>
      </c>
      <c r="E15" s="4">
        <f t="shared" si="0"/>
        <v>10070</v>
      </c>
    </row>
    <row r="16" spans="1:13" x14ac:dyDescent="0.25">
      <c r="A16" s="5">
        <v>44140</v>
      </c>
      <c r="B16" s="2" t="s">
        <v>1277</v>
      </c>
      <c r="C16" s="4">
        <v>0</v>
      </c>
      <c r="D16" s="4">
        <v>5090</v>
      </c>
      <c r="E16" s="4">
        <f t="shared" si="0"/>
        <v>4980</v>
      </c>
    </row>
    <row r="17" spans="1:12" x14ac:dyDescent="0.25">
      <c r="A17" s="5">
        <v>44140</v>
      </c>
      <c r="B17" s="2" t="s">
        <v>1278</v>
      </c>
      <c r="C17" s="4">
        <v>0</v>
      </c>
      <c r="D17" s="4">
        <v>4080</v>
      </c>
      <c r="E17" s="4">
        <f t="shared" si="0"/>
        <v>900</v>
      </c>
    </row>
    <row r="18" spans="1:12" x14ac:dyDescent="0.25">
      <c r="A18" s="5">
        <v>44140</v>
      </c>
      <c r="B18" s="2" t="s">
        <v>1281</v>
      </c>
      <c r="C18" s="4">
        <v>16890</v>
      </c>
      <c r="D18" s="4">
        <v>0</v>
      </c>
      <c r="E18" s="4">
        <f t="shared" si="0"/>
        <v>17790</v>
      </c>
    </row>
    <row r="19" spans="1:12" x14ac:dyDescent="0.25">
      <c r="A19" s="5">
        <v>44141</v>
      </c>
      <c r="B19" s="2" t="s">
        <v>1282</v>
      </c>
      <c r="C19" s="4">
        <v>0</v>
      </c>
      <c r="D19" s="4">
        <v>10</v>
      </c>
      <c r="E19" s="4">
        <f t="shared" si="0"/>
        <v>17780</v>
      </c>
    </row>
    <row r="20" spans="1:12" x14ac:dyDescent="0.25">
      <c r="A20" s="5">
        <v>44160</v>
      </c>
      <c r="B20" s="2" t="s">
        <v>1316</v>
      </c>
      <c r="C20" s="4">
        <v>2100</v>
      </c>
      <c r="D20" s="4">
        <v>0</v>
      </c>
      <c r="E20" s="4">
        <f t="shared" si="0"/>
        <v>19880</v>
      </c>
    </row>
    <row r="21" spans="1:12" x14ac:dyDescent="0.25">
      <c r="A21" s="5">
        <v>44350</v>
      </c>
      <c r="B21" s="2" t="s">
        <v>1876</v>
      </c>
      <c r="C21" s="4">
        <v>0</v>
      </c>
      <c r="D21" s="4">
        <v>14790</v>
      </c>
      <c r="E21" s="4">
        <f t="shared" si="0"/>
        <v>5090</v>
      </c>
      <c r="J21">
        <v>3</v>
      </c>
      <c r="K21">
        <v>1080</v>
      </c>
      <c r="L21">
        <f>+J21*K21</f>
        <v>3240</v>
      </c>
    </row>
    <row r="22" spans="1:12" x14ac:dyDescent="0.25">
      <c r="A22" s="5">
        <v>44350</v>
      </c>
      <c r="B22" s="2" t="s">
        <v>1877</v>
      </c>
      <c r="C22" s="4">
        <v>0</v>
      </c>
      <c r="D22" s="4">
        <v>5100</v>
      </c>
      <c r="E22" s="4">
        <f t="shared" si="0"/>
        <v>-10</v>
      </c>
      <c r="J22">
        <v>5</v>
      </c>
      <c r="K22">
        <v>1050</v>
      </c>
      <c r="L22">
        <f>+J22*K22</f>
        <v>5250</v>
      </c>
    </row>
    <row r="23" spans="1:12" x14ac:dyDescent="0.25">
      <c r="A23" s="5">
        <v>44350</v>
      </c>
      <c r="B23" s="2" t="s">
        <v>1878</v>
      </c>
      <c r="C23" s="4">
        <v>43490</v>
      </c>
      <c r="D23" s="4">
        <v>0</v>
      </c>
      <c r="E23" s="4">
        <f t="shared" si="0"/>
        <v>43480</v>
      </c>
      <c r="J23">
        <v>6</v>
      </c>
      <c r="K23">
        <v>1050</v>
      </c>
      <c r="L23">
        <f>+J23*K23</f>
        <v>6300</v>
      </c>
    </row>
    <row r="24" spans="1:12" x14ac:dyDescent="0.25">
      <c r="A24" s="5">
        <v>44355</v>
      </c>
      <c r="B24" s="2" t="s">
        <v>1906</v>
      </c>
      <c r="C24" s="4">
        <v>6550</v>
      </c>
      <c r="D24" s="4">
        <v>0</v>
      </c>
      <c r="E24" s="4">
        <f t="shared" si="0"/>
        <v>50030</v>
      </c>
      <c r="L24">
        <f>+SUM(L21:L23)</f>
        <v>14790</v>
      </c>
    </row>
    <row r="25" spans="1:12" x14ac:dyDescent="0.25">
      <c r="A25" s="5">
        <v>44369</v>
      </c>
      <c r="B25" s="2" t="s">
        <v>188</v>
      </c>
      <c r="C25" s="4">
        <v>0</v>
      </c>
      <c r="D25" s="4">
        <v>6000</v>
      </c>
      <c r="E25" s="4">
        <f t="shared" si="0"/>
        <v>44030</v>
      </c>
    </row>
    <row r="26" spans="1:12" x14ac:dyDescent="0.25">
      <c r="A26" s="5">
        <v>44390</v>
      </c>
      <c r="B26" s="2" t="s">
        <v>876</v>
      </c>
      <c r="C26" s="4">
        <v>0</v>
      </c>
      <c r="D26" s="4">
        <v>6000</v>
      </c>
      <c r="E26" s="4">
        <f t="shared" si="0"/>
        <v>38030</v>
      </c>
      <c r="J26">
        <f>8*150*5</f>
        <v>6000</v>
      </c>
    </row>
    <row r="27" spans="1:12" x14ac:dyDescent="0.25">
      <c r="E27" s="4">
        <f t="shared" si="0"/>
        <v>38030</v>
      </c>
    </row>
    <row r="28" spans="1:12" x14ac:dyDescent="0.25">
      <c r="E28" s="4">
        <f t="shared" si="0"/>
        <v>38030</v>
      </c>
    </row>
    <row r="29" spans="1:12" x14ac:dyDescent="0.25">
      <c r="E29" s="4">
        <f t="shared" si="0"/>
        <v>38030</v>
      </c>
    </row>
    <row r="30" spans="1:12" x14ac:dyDescent="0.25">
      <c r="E30" s="4">
        <f t="shared" si="0"/>
        <v>38030</v>
      </c>
    </row>
    <row r="31" spans="1:12" x14ac:dyDescent="0.25">
      <c r="E31" s="4">
        <f t="shared" si="0"/>
        <v>38030</v>
      </c>
    </row>
    <row r="32" spans="1:12" x14ac:dyDescent="0.25">
      <c r="E32" s="4">
        <f t="shared" si="0"/>
        <v>38030</v>
      </c>
    </row>
    <row r="33" spans="5:5" x14ac:dyDescent="0.25">
      <c r="E33" s="4">
        <f t="shared" si="0"/>
        <v>38030</v>
      </c>
    </row>
    <row r="34" spans="5:5" x14ac:dyDescent="0.25">
      <c r="E34" s="4">
        <f t="shared" si="0"/>
        <v>38030</v>
      </c>
    </row>
    <row r="35" spans="5:5" x14ac:dyDescent="0.25">
      <c r="E35" s="4">
        <f t="shared" si="0"/>
        <v>38030</v>
      </c>
    </row>
    <row r="36" spans="5:5" x14ac:dyDescent="0.25">
      <c r="E36" s="4">
        <f t="shared" si="0"/>
        <v>38030</v>
      </c>
    </row>
    <row r="37" spans="5:5" x14ac:dyDescent="0.25">
      <c r="E37" s="4">
        <f t="shared" si="0"/>
        <v>38030</v>
      </c>
    </row>
    <row r="38" spans="5:5" x14ac:dyDescent="0.25">
      <c r="E38" s="4">
        <f t="shared" si="0"/>
        <v>38030</v>
      </c>
    </row>
    <row r="39" spans="5:5" x14ac:dyDescent="0.25">
      <c r="E39" s="4">
        <f t="shared" si="0"/>
        <v>38030</v>
      </c>
    </row>
    <row r="40" spans="5:5" x14ac:dyDescent="0.25">
      <c r="E40" s="4">
        <f t="shared" si="0"/>
        <v>38030</v>
      </c>
    </row>
    <row r="41" spans="5:5" x14ac:dyDescent="0.25">
      <c r="E41" s="4">
        <f t="shared" si="0"/>
        <v>38030</v>
      </c>
    </row>
    <row r="42" spans="5:5" x14ac:dyDescent="0.25">
      <c r="E42" s="4">
        <f t="shared" si="0"/>
        <v>38030</v>
      </c>
    </row>
    <row r="43" spans="5:5" x14ac:dyDescent="0.25">
      <c r="E43" s="4">
        <f t="shared" si="0"/>
        <v>38030</v>
      </c>
    </row>
    <row r="44" spans="5:5" x14ac:dyDescent="0.25">
      <c r="E44" s="4">
        <f t="shared" si="0"/>
        <v>38030</v>
      </c>
    </row>
    <row r="45" spans="5:5" x14ac:dyDescent="0.25">
      <c r="E45" s="4">
        <f t="shared" si="0"/>
        <v>38030</v>
      </c>
    </row>
    <row r="46" spans="5:5" x14ac:dyDescent="0.25">
      <c r="E46" s="4">
        <f t="shared" si="0"/>
        <v>38030</v>
      </c>
    </row>
    <row r="47" spans="5:5" x14ac:dyDescent="0.25">
      <c r="E47" s="4">
        <f t="shared" si="0"/>
        <v>38030</v>
      </c>
    </row>
    <row r="48" spans="5:5" x14ac:dyDescent="0.25">
      <c r="E48" s="4">
        <f t="shared" si="0"/>
        <v>38030</v>
      </c>
    </row>
    <row r="49" spans="5:5" x14ac:dyDescent="0.25">
      <c r="E49" s="4">
        <f t="shared" si="0"/>
        <v>38030</v>
      </c>
    </row>
    <row r="50" spans="5:5" x14ac:dyDescent="0.25">
      <c r="E50" s="4">
        <f t="shared" si="0"/>
        <v>38030</v>
      </c>
    </row>
    <row r="51" spans="5:5" x14ac:dyDescent="0.25">
      <c r="E51" s="4">
        <f t="shared" si="0"/>
        <v>38030</v>
      </c>
    </row>
    <row r="52" spans="5:5" x14ac:dyDescent="0.25">
      <c r="E52" s="4">
        <f t="shared" si="0"/>
        <v>38030</v>
      </c>
    </row>
    <row r="53" spans="5:5" x14ac:dyDescent="0.25">
      <c r="E53" s="4">
        <f t="shared" si="0"/>
        <v>38030</v>
      </c>
    </row>
    <row r="54" spans="5:5" x14ac:dyDescent="0.25">
      <c r="E54" s="4">
        <f t="shared" si="0"/>
        <v>38030</v>
      </c>
    </row>
    <row r="55" spans="5:5" x14ac:dyDescent="0.25">
      <c r="E55" s="4">
        <f t="shared" si="0"/>
        <v>38030</v>
      </c>
    </row>
    <row r="56" spans="5:5" x14ac:dyDescent="0.25">
      <c r="E56" s="4">
        <f t="shared" si="0"/>
        <v>38030</v>
      </c>
    </row>
    <row r="57" spans="5:5" x14ac:dyDescent="0.25">
      <c r="E57" s="4">
        <f t="shared" si="0"/>
        <v>38030</v>
      </c>
    </row>
    <row r="58" spans="5:5" x14ac:dyDescent="0.25">
      <c r="E58" s="4">
        <f t="shared" si="0"/>
        <v>38030</v>
      </c>
    </row>
    <row r="59" spans="5:5" x14ac:dyDescent="0.25">
      <c r="E59" s="4">
        <f t="shared" si="0"/>
        <v>38030</v>
      </c>
    </row>
    <row r="60" spans="5:5" x14ac:dyDescent="0.25">
      <c r="E60" s="4">
        <f t="shared" si="0"/>
        <v>38030</v>
      </c>
    </row>
    <row r="61" spans="5:5" x14ac:dyDescent="0.25">
      <c r="E61" s="4">
        <f t="shared" si="0"/>
        <v>38030</v>
      </c>
    </row>
    <row r="62" spans="5:5" x14ac:dyDescent="0.25">
      <c r="E62" s="4">
        <f t="shared" si="0"/>
        <v>38030</v>
      </c>
    </row>
    <row r="63" spans="5:5" x14ac:dyDescent="0.25">
      <c r="E63" s="4">
        <f t="shared" si="0"/>
        <v>38030</v>
      </c>
    </row>
    <row r="64" spans="5:5" x14ac:dyDescent="0.25">
      <c r="E64" s="4">
        <f t="shared" si="0"/>
        <v>38030</v>
      </c>
    </row>
    <row r="65" spans="5:5" x14ac:dyDescent="0.25">
      <c r="E65" s="4">
        <f t="shared" si="0"/>
        <v>38030</v>
      </c>
    </row>
    <row r="66" spans="5:5" x14ac:dyDescent="0.25">
      <c r="E66" s="4">
        <f t="shared" si="0"/>
        <v>38030</v>
      </c>
    </row>
    <row r="67" spans="5:5" x14ac:dyDescent="0.25">
      <c r="E67" s="4">
        <f t="shared" si="0"/>
        <v>38030</v>
      </c>
    </row>
    <row r="68" spans="5:5" x14ac:dyDescent="0.25">
      <c r="E68" s="4">
        <f t="shared" si="0"/>
        <v>38030</v>
      </c>
    </row>
    <row r="69" spans="5:5" x14ac:dyDescent="0.25">
      <c r="E69" s="4">
        <f t="shared" ref="E69:E132" si="1">E68+C69-D69</f>
        <v>38030</v>
      </c>
    </row>
    <row r="70" spans="5:5" x14ac:dyDescent="0.25">
      <c r="E70" s="4">
        <f t="shared" si="1"/>
        <v>38030</v>
      </c>
    </row>
    <row r="71" spans="5:5" x14ac:dyDescent="0.25">
      <c r="E71" s="4">
        <f t="shared" si="1"/>
        <v>38030</v>
      </c>
    </row>
    <row r="72" spans="5:5" x14ac:dyDescent="0.25">
      <c r="E72" s="4">
        <f t="shared" si="1"/>
        <v>38030</v>
      </c>
    </row>
    <row r="73" spans="5:5" x14ac:dyDescent="0.25">
      <c r="E73" s="4">
        <f t="shared" si="1"/>
        <v>38030</v>
      </c>
    </row>
    <row r="74" spans="5:5" x14ac:dyDescent="0.25">
      <c r="E74" s="4">
        <f t="shared" si="1"/>
        <v>38030</v>
      </c>
    </row>
    <row r="75" spans="5:5" x14ac:dyDescent="0.25">
      <c r="E75" s="4">
        <f t="shared" si="1"/>
        <v>38030</v>
      </c>
    </row>
    <row r="76" spans="5:5" x14ac:dyDescent="0.25">
      <c r="E76" s="4">
        <f t="shared" si="1"/>
        <v>38030</v>
      </c>
    </row>
    <row r="77" spans="5:5" x14ac:dyDescent="0.25">
      <c r="E77" s="4">
        <f t="shared" si="1"/>
        <v>38030</v>
      </c>
    </row>
    <row r="78" spans="5:5" x14ac:dyDescent="0.25">
      <c r="E78" s="4">
        <f t="shared" si="1"/>
        <v>38030</v>
      </c>
    </row>
    <row r="79" spans="5:5" x14ac:dyDescent="0.25">
      <c r="E79" s="4">
        <f t="shared" si="1"/>
        <v>38030</v>
      </c>
    </row>
    <row r="80" spans="5:5" x14ac:dyDescent="0.25">
      <c r="E80" s="4">
        <f t="shared" si="1"/>
        <v>38030</v>
      </c>
    </row>
    <row r="81" spans="5:5" x14ac:dyDescent="0.25">
      <c r="E81" s="4">
        <f t="shared" si="1"/>
        <v>38030</v>
      </c>
    </row>
    <row r="82" spans="5:5" x14ac:dyDescent="0.25">
      <c r="E82" s="4">
        <f t="shared" si="1"/>
        <v>38030</v>
      </c>
    </row>
    <row r="83" spans="5:5" x14ac:dyDescent="0.25">
      <c r="E83" s="4">
        <f t="shared" si="1"/>
        <v>38030</v>
      </c>
    </row>
    <row r="84" spans="5:5" x14ac:dyDescent="0.25">
      <c r="E84" s="4">
        <f t="shared" si="1"/>
        <v>38030</v>
      </c>
    </row>
    <row r="85" spans="5:5" x14ac:dyDescent="0.25">
      <c r="E85" s="4">
        <f t="shared" si="1"/>
        <v>38030</v>
      </c>
    </row>
    <row r="86" spans="5:5" x14ac:dyDescent="0.25">
      <c r="E86" s="4">
        <f t="shared" si="1"/>
        <v>38030</v>
      </c>
    </row>
    <row r="87" spans="5:5" x14ac:dyDescent="0.25">
      <c r="E87" s="4">
        <f t="shared" si="1"/>
        <v>38030</v>
      </c>
    </row>
    <row r="88" spans="5:5" x14ac:dyDescent="0.25">
      <c r="E88" s="4">
        <f t="shared" si="1"/>
        <v>38030</v>
      </c>
    </row>
    <row r="89" spans="5:5" x14ac:dyDescent="0.25">
      <c r="E89" s="4">
        <f t="shared" si="1"/>
        <v>38030</v>
      </c>
    </row>
    <row r="90" spans="5:5" x14ac:dyDescent="0.25">
      <c r="E90" s="4">
        <f t="shared" si="1"/>
        <v>38030</v>
      </c>
    </row>
    <row r="91" spans="5:5" x14ac:dyDescent="0.25">
      <c r="E91" s="4">
        <f t="shared" si="1"/>
        <v>38030</v>
      </c>
    </row>
    <row r="92" spans="5:5" x14ac:dyDescent="0.25">
      <c r="E92" s="4">
        <f t="shared" si="1"/>
        <v>38030</v>
      </c>
    </row>
    <row r="93" spans="5:5" x14ac:dyDescent="0.25">
      <c r="E93" s="4">
        <f t="shared" si="1"/>
        <v>38030</v>
      </c>
    </row>
    <row r="94" spans="5:5" x14ac:dyDescent="0.25">
      <c r="E94" s="4">
        <f t="shared" si="1"/>
        <v>38030</v>
      </c>
    </row>
    <row r="95" spans="5:5" x14ac:dyDescent="0.25">
      <c r="E95" s="4">
        <f t="shared" si="1"/>
        <v>38030</v>
      </c>
    </row>
    <row r="96" spans="5:5" x14ac:dyDescent="0.25">
      <c r="E96" s="4">
        <f t="shared" si="1"/>
        <v>38030</v>
      </c>
    </row>
    <row r="97" spans="5:5" x14ac:dyDescent="0.25">
      <c r="E97" s="4">
        <f t="shared" si="1"/>
        <v>38030</v>
      </c>
    </row>
    <row r="98" spans="5:5" x14ac:dyDescent="0.25">
      <c r="E98" s="4">
        <f t="shared" si="1"/>
        <v>38030</v>
      </c>
    </row>
    <row r="99" spans="5:5" x14ac:dyDescent="0.25">
      <c r="E99" s="4">
        <f t="shared" si="1"/>
        <v>38030</v>
      </c>
    </row>
    <row r="100" spans="5:5" x14ac:dyDescent="0.25">
      <c r="E100" s="4">
        <f t="shared" si="1"/>
        <v>38030</v>
      </c>
    </row>
    <row r="101" spans="5:5" x14ac:dyDescent="0.25">
      <c r="E101" s="4">
        <f t="shared" si="1"/>
        <v>38030</v>
      </c>
    </row>
    <row r="102" spans="5:5" x14ac:dyDescent="0.25">
      <c r="E102" s="4">
        <f t="shared" si="1"/>
        <v>38030</v>
      </c>
    </row>
    <row r="103" spans="5:5" x14ac:dyDescent="0.25">
      <c r="E103" s="4">
        <f t="shared" si="1"/>
        <v>38030</v>
      </c>
    </row>
    <row r="104" spans="5:5" x14ac:dyDescent="0.25">
      <c r="E104" s="4">
        <f t="shared" si="1"/>
        <v>38030</v>
      </c>
    </row>
    <row r="105" spans="5:5" x14ac:dyDescent="0.25">
      <c r="E105" s="4">
        <f t="shared" si="1"/>
        <v>38030</v>
      </c>
    </row>
    <row r="106" spans="5:5" x14ac:dyDescent="0.25">
      <c r="E106" s="4">
        <f t="shared" si="1"/>
        <v>38030</v>
      </c>
    </row>
    <row r="107" spans="5:5" x14ac:dyDescent="0.25">
      <c r="E107" s="4">
        <f t="shared" si="1"/>
        <v>38030</v>
      </c>
    </row>
    <row r="108" spans="5:5" x14ac:dyDescent="0.25">
      <c r="E108" s="4">
        <f t="shared" si="1"/>
        <v>38030</v>
      </c>
    </row>
    <row r="109" spans="5:5" x14ac:dyDescent="0.25">
      <c r="E109" s="4">
        <f t="shared" si="1"/>
        <v>38030</v>
      </c>
    </row>
    <row r="110" spans="5:5" x14ac:dyDescent="0.25">
      <c r="E110" s="4">
        <f t="shared" si="1"/>
        <v>38030</v>
      </c>
    </row>
    <row r="111" spans="5:5" x14ac:dyDescent="0.25">
      <c r="E111" s="4">
        <f t="shared" si="1"/>
        <v>38030</v>
      </c>
    </row>
    <row r="112" spans="5:5" x14ac:dyDescent="0.25">
      <c r="E112" s="4">
        <f t="shared" si="1"/>
        <v>38030</v>
      </c>
    </row>
    <row r="113" spans="5:5" x14ac:dyDescent="0.25">
      <c r="E113" s="4">
        <f t="shared" si="1"/>
        <v>38030</v>
      </c>
    </row>
    <row r="114" spans="5:5" x14ac:dyDescent="0.25">
      <c r="E114" s="4">
        <f t="shared" si="1"/>
        <v>38030</v>
      </c>
    </row>
    <row r="115" spans="5:5" x14ac:dyDescent="0.25">
      <c r="E115" s="4">
        <f t="shared" si="1"/>
        <v>38030</v>
      </c>
    </row>
    <row r="116" spans="5:5" x14ac:dyDescent="0.25">
      <c r="E116" s="4">
        <f t="shared" si="1"/>
        <v>38030</v>
      </c>
    </row>
    <row r="117" spans="5:5" x14ac:dyDescent="0.25">
      <c r="E117" s="4">
        <f t="shared" si="1"/>
        <v>38030</v>
      </c>
    </row>
    <row r="118" spans="5:5" x14ac:dyDescent="0.25">
      <c r="E118" s="4">
        <f t="shared" si="1"/>
        <v>38030</v>
      </c>
    </row>
    <row r="119" spans="5:5" x14ac:dyDescent="0.25">
      <c r="E119" s="4">
        <f t="shared" si="1"/>
        <v>38030</v>
      </c>
    </row>
    <row r="120" spans="5:5" x14ac:dyDescent="0.25">
      <c r="E120" s="4">
        <f t="shared" si="1"/>
        <v>38030</v>
      </c>
    </row>
    <row r="121" spans="5:5" x14ac:dyDescent="0.25">
      <c r="E121" s="4">
        <f t="shared" si="1"/>
        <v>38030</v>
      </c>
    </row>
    <row r="122" spans="5:5" x14ac:dyDescent="0.25">
      <c r="E122" s="4">
        <f t="shared" si="1"/>
        <v>38030</v>
      </c>
    </row>
    <row r="123" spans="5:5" x14ac:dyDescent="0.25">
      <c r="E123" s="4">
        <f t="shared" si="1"/>
        <v>38030</v>
      </c>
    </row>
    <row r="124" spans="5:5" x14ac:dyDescent="0.25">
      <c r="E124" s="4">
        <f t="shared" si="1"/>
        <v>38030</v>
      </c>
    </row>
    <row r="125" spans="5:5" x14ac:dyDescent="0.25">
      <c r="E125" s="4">
        <f t="shared" si="1"/>
        <v>38030</v>
      </c>
    </row>
    <row r="126" spans="5:5" x14ac:dyDescent="0.25">
      <c r="E126" s="4">
        <f t="shared" si="1"/>
        <v>38030</v>
      </c>
    </row>
    <row r="127" spans="5:5" x14ac:dyDescent="0.25">
      <c r="E127" s="4">
        <f t="shared" si="1"/>
        <v>38030</v>
      </c>
    </row>
    <row r="128" spans="5:5" x14ac:dyDescent="0.25">
      <c r="E128" s="4">
        <f t="shared" si="1"/>
        <v>38030</v>
      </c>
    </row>
    <row r="129" spans="5:5" x14ac:dyDescent="0.25">
      <c r="E129" s="4">
        <f t="shared" si="1"/>
        <v>38030</v>
      </c>
    </row>
    <row r="130" spans="5:5" x14ac:dyDescent="0.25">
      <c r="E130" s="4">
        <f t="shared" si="1"/>
        <v>38030</v>
      </c>
    </row>
    <row r="131" spans="5:5" x14ac:dyDescent="0.25">
      <c r="E131" s="4">
        <f t="shared" si="1"/>
        <v>38030</v>
      </c>
    </row>
    <row r="132" spans="5:5" x14ac:dyDescent="0.25">
      <c r="E132" s="4">
        <f t="shared" si="1"/>
        <v>38030</v>
      </c>
    </row>
    <row r="133" spans="5:5" x14ac:dyDescent="0.25">
      <c r="E133" s="4">
        <f t="shared" ref="E133:E196" si="2">E132+C133-D133</f>
        <v>38030</v>
      </c>
    </row>
    <row r="134" spans="5:5" x14ac:dyDescent="0.25">
      <c r="E134" s="4">
        <f t="shared" si="2"/>
        <v>38030</v>
      </c>
    </row>
    <row r="135" spans="5:5" x14ac:dyDescent="0.25">
      <c r="E135" s="4">
        <f t="shared" si="2"/>
        <v>38030</v>
      </c>
    </row>
    <row r="136" spans="5:5" x14ac:dyDescent="0.25">
      <c r="E136" s="4">
        <f t="shared" si="2"/>
        <v>38030</v>
      </c>
    </row>
    <row r="137" spans="5:5" x14ac:dyDescent="0.25">
      <c r="E137" s="4">
        <f t="shared" si="2"/>
        <v>38030</v>
      </c>
    </row>
    <row r="138" spans="5:5" x14ac:dyDescent="0.25">
      <c r="E138" s="4">
        <f t="shared" si="2"/>
        <v>38030</v>
      </c>
    </row>
    <row r="139" spans="5:5" x14ac:dyDescent="0.25">
      <c r="E139" s="4">
        <f t="shared" si="2"/>
        <v>38030</v>
      </c>
    </row>
    <row r="140" spans="5:5" x14ac:dyDescent="0.25">
      <c r="E140" s="4">
        <f t="shared" si="2"/>
        <v>38030</v>
      </c>
    </row>
    <row r="141" spans="5:5" x14ac:dyDescent="0.25">
      <c r="E141" s="4">
        <f t="shared" si="2"/>
        <v>38030</v>
      </c>
    </row>
    <row r="142" spans="5:5" x14ac:dyDescent="0.25">
      <c r="E142" s="4">
        <f t="shared" si="2"/>
        <v>38030</v>
      </c>
    </row>
    <row r="143" spans="5:5" x14ac:dyDescent="0.25">
      <c r="E143" s="4">
        <f t="shared" si="2"/>
        <v>38030</v>
      </c>
    </row>
    <row r="144" spans="5:5" x14ac:dyDescent="0.25">
      <c r="E144" s="4">
        <f t="shared" si="2"/>
        <v>38030</v>
      </c>
    </row>
    <row r="145" spans="5:5" x14ac:dyDescent="0.25">
      <c r="E145" s="4">
        <f t="shared" si="2"/>
        <v>38030</v>
      </c>
    </row>
    <row r="146" spans="5:5" x14ac:dyDescent="0.25">
      <c r="E146" s="4">
        <f t="shared" si="2"/>
        <v>38030</v>
      </c>
    </row>
    <row r="147" spans="5:5" x14ac:dyDescent="0.25">
      <c r="E147" s="4">
        <f t="shared" si="2"/>
        <v>38030</v>
      </c>
    </row>
    <row r="148" spans="5:5" x14ac:dyDescent="0.25">
      <c r="E148" s="4">
        <f t="shared" si="2"/>
        <v>38030</v>
      </c>
    </row>
    <row r="149" spans="5:5" x14ac:dyDescent="0.25">
      <c r="E149" s="4">
        <f t="shared" si="2"/>
        <v>38030</v>
      </c>
    </row>
    <row r="150" spans="5:5" x14ac:dyDescent="0.25">
      <c r="E150" s="4">
        <f t="shared" si="2"/>
        <v>38030</v>
      </c>
    </row>
    <row r="151" spans="5:5" x14ac:dyDescent="0.25">
      <c r="E151" s="4">
        <f t="shared" si="2"/>
        <v>38030</v>
      </c>
    </row>
    <row r="152" spans="5:5" x14ac:dyDescent="0.25">
      <c r="E152" s="4">
        <f t="shared" si="2"/>
        <v>38030</v>
      </c>
    </row>
    <row r="153" spans="5:5" x14ac:dyDescent="0.25">
      <c r="E153" s="4">
        <f t="shared" si="2"/>
        <v>38030</v>
      </c>
    </row>
    <row r="154" spans="5:5" x14ac:dyDescent="0.25">
      <c r="E154" s="4">
        <f t="shared" si="2"/>
        <v>38030</v>
      </c>
    </row>
    <row r="155" spans="5:5" x14ac:dyDescent="0.25">
      <c r="E155" s="4">
        <f t="shared" si="2"/>
        <v>38030</v>
      </c>
    </row>
    <row r="156" spans="5:5" x14ac:dyDescent="0.25">
      <c r="E156" s="4">
        <f t="shared" si="2"/>
        <v>38030</v>
      </c>
    </row>
    <row r="157" spans="5:5" x14ac:dyDescent="0.25">
      <c r="E157" s="4">
        <f t="shared" si="2"/>
        <v>38030</v>
      </c>
    </row>
    <row r="158" spans="5:5" x14ac:dyDescent="0.25">
      <c r="E158" s="4">
        <f t="shared" si="2"/>
        <v>38030</v>
      </c>
    </row>
    <row r="159" spans="5:5" x14ac:dyDescent="0.25">
      <c r="E159" s="4">
        <f t="shared" si="2"/>
        <v>38030</v>
      </c>
    </row>
    <row r="160" spans="5:5" x14ac:dyDescent="0.25">
      <c r="E160" s="4">
        <f t="shared" si="2"/>
        <v>38030</v>
      </c>
    </row>
    <row r="161" spans="5:5" x14ac:dyDescent="0.25">
      <c r="E161" s="4">
        <f t="shared" si="2"/>
        <v>38030</v>
      </c>
    </row>
    <row r="162" spans="5:5" x14ac:dyDescent="0.25">
      <c r="E162" s="4">
        <f t="shared" si="2"/>
        <v>38030</v>
      </c>
    </row>
    <row r="163" spans="5:5" x14ac:dyDescent="0.25">
      <c r="E163" s="4">
        <f t="shared" si="2"/>
        <v>38030</v>
      </c>
    </row>
    <row r="164" spans="5:5" x14ac:dyDescent="0.25">
      <c r="E164" s="4">
        <f t="shared" si="2"/>
        <v>38030</v>
      </c>
    </row>
    <row r="165" spans="5:5" x14ac:dyDescent="0.25">
      <c r="E165" s="4">
        <f t="shared" si="2"/>
        <v>38030</v>
      </c>
    </row>
    <row r="166" spans="5:5" x14ac:dyDescent="0.25">
      <c r="E166" s="4">
        <f t="shared" si="2"/>
        <v>38030</v>
      </c>
    </row>
    <row r="167" spans="5:5" x14ac:dyDescent="0.25">
      <c r="E167" s="4">
        <f t="shared" si="2"/>
        <v>38030</v>
      </c>
    </row>
    <row r="168" spans="5:5" x14ac:dyDescent="0.25">
      <c r="E168" s="4">
        <f t="shared" si="2"/>
        <v>38030</v>
      </c>
    </row>
    <row r="169" spans="5:5" x14ac:dyDescent="0.25">
      <c r="E169" s="4">
        <f t="shared" si="2"/>
        <v>38030</v>
      </c>
    </row>
    <row r="170" spans="5:5" x14ac:dyDescent="0.25">
      <c r="E170" s="4">
        <f t="shared" si="2"/>
        <v>38030</v>
      </c>
    </row>
    <row r="171" spans="5:5" x14ac:dyDescent="0.25">
      <c r="E171" s="4">
        <f t="shared" si="2"/>
        <v>38030</v>
      </c>
    </row>
    <row r="172" spans="5:5" x14ac:dyDescent="0.25">
      <c r="E172" s="4">
        <f t="shared" si="2"/>
        <v>38030</v>
      </c>
    </row>
    <row r="173" spans="5:5" x14ac:dyDescent="0.25">
      <c r="E173" s="4">
        <f t="shared" si="2"/>
        <v>38030</v>
      </c>
    </row>
    <row r="174" spans="5:5" x14ac:dyDescent="0.25">
      <c r="E174" s="4">
        <f t="shared" si="2"/>
        <v>38030</v>
      </c>
    </row>
    <row r="175" spans="5:5" x14ac:dyDescent="0.25">
      <c r="E175" s="4">
        <f t="shared" si="2"/>
        <v>38030</v>
      </c>
    </row>
    <row r="176" spans="5:5" x14ac:dyDescent="0.25">
      <c r="E176" s="4">
        <f t="shared" si="2"/>
        <v>38030</v>
      </c>
    </row>
    <row r="177" spans="5:5" x14ac:dyDescent="0.25">
      <c r="E177" s="4">
        <f t="shared" si="2"/>
        <v>38030</v>
      </c>
    </row>
    <row r="178" spans="5:5" x14ac:dyDescent="0.25">
      <c r="E178" s="4">
        <f t="shared" si="2"/>
        <v>38030</v>
      </c>
    </row>
    <row r="179" spans="5:5" x14ac:dyDescent="0.25">
      <c r="E179" s="4">
        <f t="shared" si="2"/>
        <v>38030</v>
      </c>
    </row>
    <row r="180" spans="5:5" x14ac:dyDescent="0.25">
      <c r="E180" s="4">
        <f t="shared" si="2"/>
        <v>38030</v>
      </c>
    </row>
    <row r="181" spans="5:5" x14ac:dyDescent="0.25">
      <c r="E181" s="4">
        <f t="shared" si="2"/>
        <v>38030</v>
      </c>
    </row>
    <row r="182" spans="5:5" x14ac:dyDescent="0.25">
      <c r="E182" s="4">
        <f t="shared" si="2"/>
        <v>38030</v>
      </c>
    </row>
    <row r="183" spans="5:5" x14ac:dyDescent="0.25">
      <c r="E183" s="4">
        <f t="shared" si="2"/>
        <v>38030</v>
      </c>
    </row>
    <row r="184" spans="5:5" x14ac:dyDescent="0.25">
      <c r="E184" s="4">
        <f t="shared" si="2"/>
        <v>38030</v>
      </c>
    </row>
    <row r="185" spans="5:5" x14ac:dyDescent="0.25">
      <c r="E185" s="4">
        <f t="shared" si="2"/>
        <v>38030</v>
      </c>
    </row>
    <row r="186" spans="5:5" x14ac:dyDescent="0.25">
      <c r="E186" s="4">
        <f t="shared" si="2"/>
        <v>38030</v>
      </c>
    </row>
    <row r="187" spans="5:5" x14ac:dyDescent="0.25">
      <c r="E187" s="4">
        <f t="shared" si="2"/>
        <v>38030</v>
      </c>
    </row>
    <row r="188" spans="5:5" x14ac:dyDescent="0.25">
      <c r="E188" s="4">
        <f t="shared" si="2"/>
        <v>38030</v>
      </c>
    </row>
    <row r="189" spans="5:5" x14ac:dyDescent="0.25">
      <c r="E189" s="4">
        <f t="shared" si="2"/>
        <v>38030</v>
      </c>
    </row>
    <row r="190" spans="5:5" x14ac:dyDescent="0.25">
      <c r="E190" s="4">
        <f t="shared" si="2"/>
        <v>38030</v>
      </c>
    </row>
    <row r="191" spans="5:5" x14ac:dyDescent="0.25">
      <c r="E191" s="4">
        <f t="shared" si="2"/>
        <v>38030</v>
      </c>
    </row>
    <row r="192" spans="5:5" x14ac:dyDescent="0.25">
      <c r="E192" s="4">
        <f t="shared" si="2"/>
        <v>38030</v>
      </c>
    </row>
    <row r="193" spans="5:5" x14ac:dyDescent="0.25">
      <c r="E193" s="4">
        <f t="shared" si="2"/>
        <v>38030</v>
      </c>
    </row>
    <row r="194" spans="5:5" x14ac:dyDescent="0.25">
      <c r="E194" s="4">
        <f t="shared" si="2"/>
        <v>38030</v>
      </c>
    </row>
    <row r="195" spans="5:5" x14ac:dyDescent="0.25">
      <c r="E195" s="4">
        <f t="shared" si="2"/>
        <v>38030</v>
      </c>
    </row>
    <row r="196" spans="5:5" x14ac:dyDescent="0.25">
      <c r="E196" s="4">
        <f t="shared" si="2"/>
        <v>38030</v>
      </c>
    </row>
    <row r="197" spans="5:5" x14ac:dyDescent="0.25">
      <c r="E197" s="4">
        <f t="shared" ref="E197:E260" si="3">E196+C197-D197</f>
        <v>38030</v>
      </c>
    </row>
    <row r="198" spans="5:5" x14ac:dyDescent="0.25">
      <c r="E198" s="4">
        <f t="shared" si="3"/>
        <v>38030</v>
      </c>
    </row>
    <row r="199" spans="5:5" x14ac:dyDescent="0.25">
      <c r="E199" s="4">
        <f t="shared" si="3"/>
        <v>38030</v>
      </c>
    </row>
    <row r="200" spans="5:5" x14ac:dyDescent="0.25">
      <c r="E200" s="4">
        <f t="shared" si="3"/>
        <v>38030</v>
      </c>
    </row>
    <row r="201" spans="5:5" x14ac:dyDescent="0.25">
      <c r="E201" s="4">
        <f t="shared" si="3"/>
        <v>38030</v>
      </c>
    </row>
    <row r="202" spans="5:5" x14ac:dyDescent="0.25">
      <c r="E202" s="4">
        <f t="shared" si="3"/>
        <v>38030</v>
      </c>
    </row>
    <row r="203" spans="5:5" x14ac:dyDescent="0.25">
      <c r="E203" s="4">
        <f t="shared" si="3"/>
        <v>38030</v>
      </c>
    </row>
    <row r="204" spans="5:5" x14ac:dyDescent="0.25">
      <c r="E204" s="4">
        <f t="shared" si="3"/>
        <v>38030</v>
      </c>
    </row>
    <row r="205" spans="5:5" x14ac:dyDescent="0.25">
      <c r="E205" s="4">
        <f t="shared" si="3"/>
        <v>38030</v>
      </c>
    </row>
    <row r="206" spans="5:5" x14ac:dyDescent="0.25">
      <c r="E206" s="4">
        <f t="shared" si="3"/>
        <v>38030</v>
      </c>
    </row>
    <row r="207" spans="5:5" x14ac:dyDescent="0.25">
      <c r="E207" s="4">
        <f t="shared" si="3"/>
        <v>38030</v>
      </c>
    </row>
    <row r="208" spans="5:5" x14ac:dyDescent="0.25">
      <c r="E208" s="4">
        <f t="shared" si="3"/>
        <v>38030</v>
      </c>
    </row>
    <row r="209" spans="5:5" x14ac:dyDescent="0.25">
      <c r="E209" s="4">
        <f t="shared" si="3"/>
        <v>38030</v>
      </c>
    </row>
    <row r="210" spans="5:5" x14ac:dyDescent="0.25">
      <c r="E210" s="4">
        <f t="shared" si="3"/>
        <v>38030</v>
      </c>
    </row>
    <row r="211" spans="5:5" x14ac:dyDescent="0.25">
      <c r="E211" s="4">
        <f t="shared" si="3"/>
        <v>38030</v>
      </c>
    </row>
    <row r="212" spans="5:5" x14ac:dyDescent="0.25">
      <c r="E212" s="4">
        <f t="shared" si="3"/>
        <v>38030</v>
      </c>
    </row>
    <row r="213" spans="5:5" x14ac:dyDescent="0.25">
      <c r="E213" s="4">
        <f t="shared" si="3"/>
        <v>38030</v>
      </c>
    </row>
    <row r="214" spans="5:5" x14ac:dyDescent="0.25">
      <c r="E214" s="4">
        <f t="shared" si="3"/>
        <v>38030</v>
      </c>
    </row>
    <row r="215" spans="5:5" x14ac:dyDescent="0.25">
      <c r="E215" s="4">
        <f t="shared" si="3"/>
        <v>38030</v>
      </c>
    </row>
    <row r="216" spans="5:5" x14ac:dyDescent="0.25">
      <c r="E216" s="4">
        <f t="shared" si="3"/>
        <v>38030</v>
      </c>
    </row>
    <row r="217" spans="5:5" x14ac:dyDescent="0.25">
      <c r="E217" s="4">
        <f t="shared" si="3"/>
        <v>38030</v>
      </c>
    </row>
    <row r="218" spans="5:5" x14ac:dyDescent="0.25">
      <c r="E218" s="4">
        <f t="shared" si="3"/>
        <v>38030</v>
      </c>
    </row>
    <row r="219" spans="5:5" x14ac:dyDescent="0.25">
      <c r="E219" s="4">
        <f t="shared" si="3"/>
        <v>38030</v>
      </c>
    </row>
    <row r="220" spans="5:5" x14ac:dyDescent="0.25">
      <c r="E220" s="4">
        <f t="shared" si="3"/>
        <v>38030</v>
      </c>
    </row>
    <row r="221" spans="5:5" x14ac:dyDescent="0.25">
      <c r="E221" s="4">
        <f t="shared" si="3"/>
        <v>38030</v>
      </c>
    </row>
    <row r="222" spans="5:5" x14ac:dyDescent="0.25">
      <c r="E222" s="4">
        <f t="shared" si="3"/>
        <v>38030</v>
      </c>
    </row>
    <row r="223" spans="5:5" x14ac:dyDescent="0.25">
      <c r="E223" s="4">
        <f t="shared" si="3"/>
        <v>38030</v>
      </c>
    </row>
    <row r="224" spans="5:5" x14ac:dyDescent="0.25">
      <c r="E224" s="4">
        <f t="shared" si="3"/>
        <v>38030</v>
      </c>
    </row>
    <row r="225" spans="5:5" x14ac:dyDescent="0.25">
      <c r="E225" s="4">
        <f t="shared" si="3"/>
        <v>38030</v>
      </c>
    </row>
    <row r="226" spans="5:5" x14ac:dyDescent="0.25">
      <c r="E226" s="4">
        <f t="shared" si="3"/>
        <v>38030</v>
      </c>
    </row>
    <row r="227" spans="5:5" x14ac:dyDescent="0.25">
      <c r="E227" s="4">
        <f t="shared" si="3"/>
        <v>38030</v>
      </c>
    </row>
    <row r="228" spans="5:5" x14ac:dyDescent="0.25">
      <c r="E228" s="4">
        <f t="shared" si="3"/>
        <v>38030</v>
      </c>
    </row>
    <row r="229" spans="5:5" x14ac:dyDescent="0.25">
      <c r="E229" s="4">
        <f t="shared" si="3"/>
        <v>38030</v>
      </c>
    </row>
    <row r="230" spans="5:5" x14ac:dyDescent="0.25">
      <c r="E230" s="4">
        <f t="shared" si="3"/>
        <v>38030</v>
      </c>
    </row>
    <row r="231" spans="5:5" x14ac:dyDescent="0.25">
      <c r="E231" s="4">
        <f t="shared" si="3"/>
        <v>38030</v>
      </c>
    </row>
    <row r="232" spans="5:5" x14ac:dyDescent="0.25">
      <c r="E232" s="4">
        <f t="shared" si="3"/>
        <v>38030</v>
      </c>
    </row>
    <row r="233" spans="5:5" x14ac:dyDescent="0.25">
      <c r="E233" s="4">
        <f t="shared" si="3"/>
        <v>38030</v>
      </c>
    </row>
    <row r="234" spans="5:5" x14ac:dyDescent="0.25">
      <c r="E234" s="4">
        <f t="shared" si="3"/>
        <v>38030</v>
      </c>
    </row>
    <row r="235" spans="5:5" x14ac:dyDescent="0.25">
      <c r="E235" s="4">
        <f t="shared" si="3"/>
        <v>38030</v>
      </c>
    </row>
    <row r="236" spans="5:5" x14ac:dyDescent="0.25">
      <c r="E236" s="4">
        <f t="shared" si="3"/>
        <v>38030</v>
      </c>
    </row>
    <row r="237" spans="5:5" x14ac:dyDescent="0.25">
      <c r="E237" s="4">
        <f t="shared" si="3"/>
        <v>38030</v>
      </c>
    </row>
    <row r="238" spans="5:5" x14ac:dyDescent="0.25">
      <c r="E238" s="4">
        <f t="shared" si="3"/>
        <v>38030</v>
      </c>
    </row>
    <row r="239" spans="5:5" x14ac:dyDescent="0.25">
      <c r="E239" s="4">
        <f t="shared" si="3"/>
        <v>38030</v>
      </c>
    </row>
    <row r="240" spans="5:5" x14ac:dyDescent="0.25">
      <c r="E240" s="4">
        <f t="shared" si="3"/>
        <v>38030</v>
      </c>
    </row>
    <row r="241" spans="5:5" x14ac:dyDescent="0.25">
      <c r="E241" s="4">
        <f t="shared" si="3"/>
        <v>38030</v>
      </c>
    </row>
    <row r="242" spans="5:5" x14ac:dyDescent="0.25">
      <c r="E242" s="4">
        <f t="shared" si="3"/>
        <v>38030</v>
      </c>
    </row>
    <row r="243" spans="5:5" x14ac:dyDescent="0.25">
      <c r="E243" s="4">
        <f t="shared" si="3"/>
        <v>38030</v>
      </c>
    </row>
    <row r="244" spans="5:5" x14ac:dyDescent="0.25">
      <c r="E244" s="4">
        <f t="shared" si="3"/>
        <v>38030</v>
      </c>
    </row>
    <row r="245" spans="5:5" x14ac:dyDescent="0.25">
      <c r="E245" s="4">
        <f t="shared" si="3"/>
        <v>38030</v>
      </c>
    </row>
    <row r="246" spans="5:5" x14ac:dyDescent="0.25">
      <c r="E246" s="4">
        <f t="shared" si="3"/>
        <v>38030</v>
      </c>
    </row>
    <row r="247" spans="5:5" x14ac:dyDescent="0.25">
      <c r="E247" s="4">
        <f t="shared" si="3"/>
        <v>38030</v>
      </c>
    </row>
    <row r="248" spans="5:5" x14ac:dyDescent="0.25">
      <c r="E248" s="4">
        <f t="shared" si="3"/>
        <v>38030</v>
      </c>
    </row>
    <row r="249" spans="5:5" x14ac:dyDescent="0.25">
      <c r="E249" s="4">
        <f t="shared" si="3"/>
        <v>38030</v>
      </c>
    </row>
    <row r="250" spans="5:5" x14ac:dyDescent="0.25">
      <c r="E250" s="4">
        <f t="shared" si="3"/>
        <v>38030</v>
      </c>
    </row>
    <row r="251" spans="5:5" x14ac:dyDescent="0.25">
      <c r="E251" s="4">
        <f t="shared" si="3"/>
        <v>38030</v>
      </c>
    </row>
    <row r="252" spans="5:5" x14ac:dyDescent="0.25">
      <c r="E252" s="4">
        <f t="shared" si="3"/>
        <v>38030</v>
      </c>
    </row>
    <row r="253" spans="5:5" x14ac:dyDescent="0.25">
      <c r="E253" s="4">
        <f t="shared" si="3"/>
        <v>38030</v>
      </c>
    </row>
    <row r="254" spans="5:5" x14ac:dyDescent="0.25">
      <c r="E254" s="4">
        <f t="shared" si="3"/>
        <v>38030</v>
      </c>
    </row>
    <row r="255" spans="5:5" x14ac:dyDescent="0.25">
      <c r="E255" s="4">
        <f t="shared" si="3"/>
        <v>38030</v>
      </c>
    </row>
    <row r="256" spans="5:5" x14ac:dyDescent="0.25">
      <c r="E256" s="4">
        <f t="shared" si="3"/>
        <v>38030</v>
      </c>
    </row>
    <row r="257" spans="5:5" x14ac:dyDescent="0.25">
      <c r="E257" s="4">
        <f t="shared" si="3"/>
        <v>38030</v>
      </c>
    </row>
    <row r="258" spans="5:5" x14ac:dyDescent="0.25">
      <c r="E258" s="4">
        <f t="shared" si="3"/>
        <v>38030</v>
      </c>
    </row>
    <row r="259" spans="5:5" x14ac:dyDescent="0.25">
      <c r="E259" s="4">
        <f t="shared" si="3"/>
        <v>38030</v>
      </c>
    </row>
    <row r="260" spans="5:5" x14ac:dyDescent="0.25">
      <c r="E260" s="4">
        <f t="shared" si="3"/>
        <v>38030</v>
      </c>
    </row>
    <row r="261" spans="5:5" x14ac:dyDescent="0.25">
      <c r="E261" s="4">
        <f t="shared" ref="E261:E324" si="4">E260+C261-D261</f>
        <v>38030</v>
      </c>
    </row>
    <row r="262" spans="5:5" x14ac:dyDescent="0.25">
      <c r="E262" s="4">
        <f t="shared" si="4"/>
        <v>38030</v>
      </c>
    </row>
    <row r="263" spans="5:5" x14ac:dyDescent="0.25">
      <c r="E263" s="4">
        <f t="shared" si="4"/>
        <v>38030</v>
      </c>
    </row>
    <row r="264" spans="5:5" x14ac:dyDescent="0.25">
      <c r="E264" s="4">
        <f t="shared" si="4"/>
        <v>38030</v>
      </c>
    </row>
    <row r="265" spans="5:5" x14ac:dyDescent="0.25">
      <c r="E265" s="4">
        <f t="shared" si="4"/>
        <v>38030</v>
      </c>
    </row>
    <row r="266" spans="5:5" x14ac:dyDescent="0.25">
      <c r="E266" s="4">
        <f t="shared" si="4"/>
        <v>38030</v>
      </c>
    </row>
    <row r="267" spans="5:5" x14ac:dyDescent="0.25">
      <c r="E267" s="4">
        <f t="shared" si="4"/>
        <v>38030</v>
      </c>
    </row>
    <row r="268" spans="5:5" x14ac:dyDescent="0.25">
      <c r="E268" s="4">
        <f t="shared" si="4"/>
        <v>38030</v>
      </c>
    </row>
    <row r="269" spans="5:5" x14ac:dyDescent="0.25">
      <c r="E269" s="4">
        <f t="shared" si="4"/>
        <v>38030</v>
      </c>
    </row>
    <row r="270" spans="5:5" x14ac:dyDescent="0.25">
      <c r="E270" s="4">
        <f t="shared" si="4"/>
        <v>38030</v>
      </c>
    </row>
    <row r="271" spans="5:5" x14ac:dyDescent="0.25">
      <c r="E271" s="4">
        <f t="shared" si="4"/>
        <v>38030</v>
      </c>
    </row>
    <row r="272" spans="5:5" x14ac:dyDescent="0.25">
      <c r="E272" s="4">
        <f t="shared" si="4"/>
        <v>38030</v>
      </c>
    </row>
    <row r="273" spans="5:5" x14ac:dyDescent="0.25">
      <c r="E273" s="4">
        <f t="shared" si="4"/>
        <v>38030</v>
      </c>
    </row>
    <row r="274" spans="5:5" x14ac:dyDescent="0.25">
      <c r="E274" s="4">
        <f t="shared" si="4"/>
        <v>38030</v>
      </c>
    </row>
    <row r="275" spans="5:5" x14ac:dyDescent="0.25">
      <c r="E275" s="4">
        <f t="shared" si="4"/>
        <v>38030</v>
      </c>
    </row>
    <row r="276" spans="5:5" x14ac:dyDescent="0.25">
      <c r="E276" s="4">
        <f t="shared" si="4"/>
        <v>38030</v>
      </c>
    </row>
    <row r="277" spans="5:5" x14ac:dyDescent="0.25">
      <c r="E277" s="4">
        <f t="shared" si="4"/>
        <v>38030</v>
      </c>
    </row>
    <row r="278" spans="5:5" x14ac:dyDescent="0.25">
      <c r="E278" s="4">
        <f t="shared" si="4"/>
        <v>38030</v>
      </c>
    </row>
    <row r="279" spans="5:5" x14ac:dyDescent="0.25">
      <c r="E279" s="4">
        <f t="shared" si="4"/>
        <v>38030</v>
      </c>
    </row>
    <row r="280" spans="5:5" x14ac:dyDescent="0.25">
      <c r="E280" s="4">
        <f t="shared" si="4"/>
        <v>38030</v>
      </c>
    </row>
    <row r="281" spans="5:5" x14ac:dyDescent="0.25">
      <c r="E281" s="4">
        <f t="shared" si="4"/>
        <v>38030</v>
      </c>
    </row>
    <row r="282" spans="5:5" x14ac:dyDescent="0.25">
      <c r="E282" s="4">
        <f t="shared" si="4"/>
        <v>38030</v>
      </c>
    </row>
    <row r="283" spans="5:5" x14ac:dyDescent="0.25">
      <c r="E283" s="4">
        <f t="shared" si="4"/>
        <v>38030</v>
      </c>
    </row>
    <row r="284" spans="5:5" x14ac:dyDescent="0.25">
      <c r="E284" s="4">
        <f t="shared" si="4"/>
        <v>38030</v>
      </c>
    </row>
    <row r="285" spans="5:5" x14ac:dyDescent="0.25">
      <c r="E285" s="4">
        <f t="shared" si="4"/>
        <v>38030</v>
      </c>
    </row>
    <row r="286" spans="5:5" x14ac:dyDescent="0.25">
      <c r="E286" s="4">
        <f t="shared" si="4"/>
        <v>38030</v>
      </c>
    </row>
    <row r="287" spans="5:5" x14ac:dyDescent="0.25">
      <c r="E287" s="4">
        <f t="shared" si="4"/>
        <v>38030</v>
      </c>
    </row>
    <row r="288" spans="5:5" x14ac:dyDescent="0.25">
      <c r="E288" s="4">
        <f t="shared" si="4"/>
        <v>38030</v>
      </c>
    </row>
    <row r="289" spans="5:5" x14ac:dyDescent="0.25">
      <c r="E289" s="4">
        <f t="shared" si="4"/>
        <v>38030</v>
      </c>
    </row>
    <row r="290" spans="5:5" x14ac:dyDescent="0.25">
      <c r="E290" s="4">
        <f t="shared" si="4"/>
        <v>38030</v>
      </c>
    </row>
    <row r="291" spans="5:5" x14ac:dyDescent="0.25">
      <c r="E291" s="4">
        <f t="shared" si="4"/>
        <v>38030</v>
      </c>
    </row>
    <row r="292" spans="5:5" x14ac:dyDescent="0.25">
      <c r="E292" s="4">
        <f t="shared" si="4"/>
        <v>38030</v>
      </c>
    </row>
    <row r="293" spans="5:5" x14ac:dyDescent="0.25">
      <c r="E293" s="4">
        <f t="shared" si="4"/>
        <v>38030</v>
      </c>
    </row>
    <row r="294" spans="5:5" x14ac:dyDescent="0.25">
      <c r="E294" s="4">
        <f t="shared" si="4"/>
        <v>38030</v>
      </c>
    </row>
    <row r="295" spans="5:5" x14ac:dyDescent="0.25">
      <c r="E295" s="4">
        <f t="shared" si="4"/>
        <v>38030</v>
      </c>
    </row>
    <row r="296" spans="5:5" x14ac:dyDescent="0.25">
      <c r="E296" s="4">
        <f t="shared" si="4"/>
        <v>38030</v>
      </c>
    </row>
    <row r="297" spans="5:5" x14ac:dyDescent="0.25">
      <c r="E297" s="4">
        <f t="shared" si="4"/>
        <v>38030</v>
      </c>
    </row>
    <row r="298" spans="5:5" x14ac:dyDescent="0.25">
      <c r="E298" s="4">
        <f t="shared" si="4"/>
        <v>38030</v>
      </c>
    </row>
    <row r="299" spans="5:5" x14ac:dyDescent="0.25">
      <c r="E299" s="4">
        <f t="shared" si="4"/>
        <v>38030</v>
      </c>
    </row>
    <row r="300" spans="5:5" x14ac:dyDescent="0.25">
      <c r="E300" s="4">
        <f t="shared" si="4"/>
        <v>38030</v>
      </c>
    </row>
    <row r="301" spans="5:5" x14ac:dyDescent="0.25">
      <c r="E301" s="4">
        <f t="shared" si="4"/>
        <v>38030</v>
      </c>
    </row>
    <row r="302" spans="5:5" x14ac:dyDescent="0.25">
      <c r="E302" s="4">
        <f t="shared" si="4"/>
        <v>38030</v>
      </c>
    </row>
    <row r="303" spans="5:5" x14ac:dyDescent="0.25">
      <c r="E303" s="4">
        <f t="shared" si="4"/>
        <v>38030</v>
      </c>
    </row>
    <row r="304" spans="5:5" x14ac:dyDescent="0.25">
      <c r="E304" s="4">
        <f t="shared" si="4"/>
        <v>38030</v>
      </c>
    </row>
    <row r="305" spans="5:5" x14ac:dyDescent="0.25">
      <c r="E305" s="4">
        <f t="shared" si="4"/>
        <v>38030</v>
      </c>
    </row>
    <row r="306" spans="5:5" x14ac:dyDescent="0.25">
      <c r="E306" s="4">
        <f t="shared" si="4"/>
        <v>38030</v>
      </c>
    </row>
    <row r="307" spans="5:5" x14ac:dyDescent="0.25">
      <c r="E307" s="4">
        <f t="shared" si="4"/>
        <v>38030</v>
      </c>
    </row>
    <row r="308" spans="5:5" x14ac:dyDescent="0.25">
      <c r="E308" s="4">
        <f t="shared" si="4"/>
        <v>38030</v>
      </c>
    </row>
    <row r="309" spans="5:5" x14ac:dyDescent="0.25">
      <c r="E309" s="4">
        <f t="shared" si="4"/>
        <v>38030</v>
      </c>
    </row>
    <row r="310" spans="5:5" x14ac:dyDescent="0.25">
      <c r="E310" s="4">
        <f t="shared" si="4"/>
        <v>38030</v>
      </c>
    </row>
    <row r="311" spans="5:5" x14ac:dyDescent="0.25">
      <c r="E311" s="4">
        <f t="shared" si="4"/>
        <v>38030</v>
      </c>
    </row>
    <row r="312" spans="5:5" x14ac:dyDescent="0.25">
      <c r="E312" s="4">
        <f t="shared" si="4"/>
        <v>38030</v>
      </c>
    </row>
    <row r="313" spans="5:5" x14ac:dyDescent="0.25">
      <c r="E313" s="4">
        <f t="shared" si="4"/>
        <v>38030</v>
      </c>
    </row>
    <row r="314" spans="5:5" x14ac:dyDescent="0.25">
      <c r="E314" s="4">
        <f t="shared" si="4"/>
        <v>38030</v>
      </c>
    </row>
    <row r="315" spans="5:5" x14ac:dyDescent="0.25">
      <c r="E315" s="4">
        <f t="shared" si="4"/>
        <v>38030</v>
      </c>
    </row>
    <row r="316" spans="5:5" x14ac:dyDescent="0.25">
      <c r="E316" s="4">
        <f t="shared" si="4"/>
        <v>38030</v>
      </c>
    </row>
    <row r="317" spans="5:5" x14ac:dyDescent="0.25">
      <c r="E317" s="4">
        <f t="shared" si="4"/>
        <v>38030</v>
      </c>
    </row>
    <row r="318" spans="5:5" x14ac:dyDescent="0.25">
      <c r="E318" s="4">
        <f t="shared" si="4"/>
        <v>38030</v>
      </c>
    </row>
    <row r="319" spans="5:5" x14ac:dyDescent="0.25">
      <c r="E319" s="4">
        <f t="shared" si="4"/>
        <v>38030</v>
      </c>
    </row>
    <row r="320" spans="5:5" x14ac:dyDescent="0.25">
      <c r="E320" s="4">
        <f t="shared" si="4"/>
        <v>38030</v>
      </c>
    </row>
    <row r="321" spans="5:5" x14ac:dyDescent="0.25">
      <c r="E321" s="4">
        <f t="shared" si="4"/>
        <v>38030</v>
      </c>
    </row>
    <row r="322" spans="5:5" x14ac:dyDescent="0.25">
      <c r="E322" s="4">
        <f t="shared" si="4"/>
        <v>38030</v>
      </c>
    </row>
    <row r="323" spans="5:5" x14ac:dyDescent="0.25">
      <c r="E323" s="4">
        <f t="shared" si="4"/>
        <v>38030</v>
      </c>
    </row>
    <row r="324" spans="5:5" x14ac:dyDescent="0.25">
      <c r="E324" s="4">
        <f t="shared" si="4"/>
        <v>38030</v>
      </c>
    </row>
    <row r="325" spans="5:5" x14ac:dyDescent="0.25">
      <c r="E325" s="4">
        <f t="shared" ref="E325:E388" si="5">E324+C325-D325</f>
        <v>38030</v>
      </c>
    </row>
    <row r="326" spans="5:5" x14ac:dyDescent="0.25">
      <c r="E326" s="4">
        <f t="shared" si="5"/>
        <v>38030</v>
      </c>
    </row>
    <row r="327" spans="5:5" x14ac:dyDescent="0.25">
      <c r="E327" s="4">
        <f t="shared" si="5"/>
        <v>38030</v>
      </c>
    </row>
    <row r="328" spans="5:5" x14ac:dyDescent="0.25">
      <c r="E328" s="4">
        <f t="shared" si="5"/>
        <v>38030</v>
      </c>
    </row>
    <row r="329" spans="5:5" x14ac:dyDescent="0.25">
      <c r="E329" s="4">
        <f t="shared" si="5"/>
        <v>38030</v>
      </c>
    </row>
    <row r="330" spans="5:5" x14ac:dyDescent="0.25">
      <c r="E330" s="4">
        <f t="shared" si="5"/>
        <v>38030</v>
      </c>
    </row>
    <row r="331" spans="5:5" x14ac:dyDescent="0.25">
      <c r="E331" s="4">
        <f t="shared" si="5"/>
        <v>38030</v>
      </c>
    </row>
    <row r="332" spans="5:5" x14ac:dyDescent="0.25">
      <c r="E332" s="4">
        <f t="shared" si="5"/>
        <v>38030</v>
      </c>
    </row>
    <row r="333" spans="5:5" x14ac:dyDescent="0.25">
      <c r="E333" s="4">
        <f t="shared" si="5"/>
        <v>38030</v>
      </c>
    </row>
    <row r="334" spans="5:5" x14ac:dyDescent="0.25">
      <c r="E334" s="4">
        <f t="shared" si="5"/>
        <v>38030</v>
      </c>
    </row>
    <row r="335" spans="5:5" x14ac:dyDescent="0.25">
      <c r="E335" s="4">
        <f t="shared" si="5"/>
        <v>38030</v>
      </c>
    </row>
    <row r="336" spans="5:5" x14ac:dyDescent="0.25">
      <c r="E336" s="4">
        <f t="shared" si="5"/>
        <v>38030</v>
      </c>
    </row>
    <row r="337" spans="5:5" x14ac:dyDescent="0.25">
      <c r="E337" s="4">
        <f t="shared" si="5"/>
        <v>38030</v>
      </c>
    </row>
    <row r="338" spans="5:5" x14ac:dyDescent="0.25">
      <c r="E338" s="4">
        <f t="shared" si="5"/>
        <v>38030</v>
      </c>
    </row>
    <row r="339" spans="5:5" x14ac:dyDescent="0.25">
      <c r="E339" s="4">
        <f t="shared" si="5"/>
        <v>38030</v>
      </c>
    </row>
    <row r="340" spans="5:5" x14ac:dyDescent="0.25">
      <c r="E340" s="4">
        <f t="shared" si="5"/>
        <v>38030</v>
      </c>
    </row>
    <row r="341" spans="5:5" x14ac:dyDescent="0.25">
      <c r="E341" s="4">
        <f t="shared" si="5"/>
        <v>38030</v>
      </c>
    </row>
    <row r="342" spans="5:5" x14ac:dyDescent="0.25">
      <c r="E342" s="4">
        <f t="shared" si="5"/>
        <v>38030</v>
      </c>
    </row>
    <row r="343" spans="5:5" x14ac:dyDescent="0.25">
      <c r="E343" s="4">
        <f t="shared" si="5"/>
        <v>38030</v>
      </c>
    </row>
    <row r="344" spans="5:5" x14ac:dyDescent="0.25">
      <c r="E344" s="4">
        <f t="shared" si="5"/>
        <v>38030</v>
      </c>
    </row>
    <row r="345" spans="5:5" x14ac:dyDescent="0.25">
      <c r="E345" s="4">
        <f t="shared" si="5"/>
        <v>38030</v>
      </c>
    </row>
    <row r="346" spans="5:5" x14ac:dyDescent="0.25">
      <c r="E346" s="4">
        <f t="shared" si="5"/>
        <v>38030</v>
      </c>
    </row>
    <row r="347" spans="5:5" x14ac:dyDescent="0.25">
      <c r="E347" s="4">
        <f t="shared" si="5"/>
        <v>38030</v>
      </c>
    </row>
    <row r="348" spans="5:5" x14ac:dyDescent="0.25">
      <c r="E348" s="4">
        <f t="shared" si="5"/>
        <v>38030</v>
      </c>
    </row>
    <row r="349" spans="5:5" x14ac:dyDescent="0.25">
      <c r="E349" s="4">
        <f t="shared" si="5"/>
        <v>38030</v>
      </c>
    </row>
    <row r="350" spans="5:5" x14ac:dyDescent="0.25">
      <c r="E350" s="4">
        <f t="shared" si="5"/>
        <v>38030</v>
      </c>
    </row>
    <row r="351" spans="5:5" x14ac:dyDescent="0.25">
      <c r="E351" s="4">
        <f t="shared" si="5"/>
        <v>38030</v>
      </c>
    </row>
    <row r="352" spans="5:5" x14ac:dyDescent="0.25">
      <c r="E352" s="4">
        <f t="shared" si="5"/>
        <v>38030</v>
      </c>
    </row>
    <row r="353" spans="5:5" x14ac:dyDescent="0.25">
      <c r="E353" s="4">
        <f t="shared" si="5"/>
        <v>38030</v>
      </c>
    </row>
    <row r="354" spans="5:5" x14ac:dyDescent="0.25">
      <c r="E354" s="4">
        <f t="shared" si="5"/>
        <v>38030</v>
      </c>
    </row>
    <row r="355" spans="5:5" x14ac:dyDescent="0.25">
      <c r="E355" s="4">
        <f t="shared" si="5"/>
        <v>38030</v>
      </c>
    </row>
    <row r="356" spans="5:5" x14ac:dyDescent="0.25">
      <c r="E356" s="4">
        <f t="shared" si="5"/>
        <v>38030</v>
      </c>
    </row>
    <row r="357" spans="5:5" x14ac:dyDescent="0.25">
      <c r="E357" s="4">
        <f t="shared" si="5"/>
        <v>38030</v>
      </c>
    </row>
    <row r="358" spans="5:5" x14ac:dyDescent="0.25">
      <c r="E358" s="4">
        <f t="shared" si="5"/>
        <v>38030</v>
      </c>
    </row>
    <row r="359" spans="5:5" x14ac:dyDescent="0.25">
      <c r="E359" s="4">
        <f t="shared" si="5"/>
        <v>38030</v>
      </c>
    </row>
    <row r="360" spans="5:5" x14ac:dyDescent="0.25">
      <c r="E360" s="4">
        <f t="shared" si="5"/>
        <v>38030</v>
      </c>
    </row>
    <row r="361" spans="5:5" x14ac:dyDescent="0.25">
      <c r="E361" s="4">
        <f t="shared" si="5"/>
        <v>38030</v>
      </c>
    </row>
    <row r="362" spans="5:5" x14ac:dyDescent="0.25">
      <c r="E362" s="4">
        <f t="shared" si="5"/>
        <v>38030</v>
      </c>
    </row>
    <row r="363" spans="5:5" x14ac:dyDescent="0.25">
      <c r="E363" s="4">
        <f t="shared" si="5"/>
        <v>38030</v>
      </c>
    </row>
    <row r="364" spans="5:5" x14ac:dyDescent="0.25">
      <c r="E364" s="4">
        <f t="shared" si="5"/>
        <v>38030</v>
      </c>
    </row>
    <row r="365" spans="5:5" x14ac:dyDescent="0.25">
      <c r="E365" s="4">
        <f t="shared" si="5"/>
        <v>38030</v>
      </c>
    </row>
    <row r="366" spans="5:5" x14ac:dyDescent="0.25">
      <c r="E366" s="4">
        <f t="shared" si="5"/>
        <v>38030</v>
      </c>
    </row>
    <row r="367" spans="5:5" x14ac:dyDescent="0.25">
      <c r="E367" s="4">
        <f t="shared" si="5"/>
        <v>38030</v>
      </c>
    </row>
    <row r="368" spans="5:5" x14ac:dyDescent="0.25">
      <c r="E368" s="4">
        <f t="shared" si="5"/>
        <v>38030</v>
      </c>
    </row>
    <row r="369" spans="5:5" x14ac:dyDescent="0.25">
      <c r="E369" s="4">
        <f t="shared" si="5"/>
        <v>38030</v>
      </c>
    </row>
    <row r="370" spans="5:5" x14ac:dyDescent="0.25">
      <c r="E370" s="4">
        <f t="shared" si="5"/>
        <v>38030</v>
      </c>
    </row>
    <row r="371" spans="5:5" x14ac:dyDescent="0.25">
      <c r="E371" s="4">
        <f t="shared" si="5"/>
        <v>38030</v>
      </c>
    </row>
    <row r="372" spans="5:5" x14ac:dyDescent="0.25">
      <c r="E372" s="4">
        <f t="shared" si="5"/>
        <v>38030</v>
      </c>
    </row>
    <row r="373" spans="5:5" x14ac:dyDescent="0.25">
      <c r="E373" s="4">
        <f t="shared" si="5"/>
        <v>38030</v>
      </c>
    </row>
    <row r="374" spans="5:5" x14ac:dyDescent="0.25">
      <c r="E374" s="4">
        <f t="shared" si="5"/>
        <v>38030</v>
      </c>
    </row>
    <row r="375" spans="5:5" x14ac:dyDescent="0.25">
      <c r="E375" s="4">
        <f t="shared" si="5"/>
        <v>38030</v>
      </c>
    </row>
    <row r="376" spans="5:5" x14ac:dyDescent="0.25">
      <c r="E376" s="4">
        <f t="shared" si="5"/>
        <v>38030</v>
      </c>
    </row>
    <row r="377" spans="5:5" x14ac:dyDescent="0.25">
      <c r="E377" s="4">
        <f t="shared" si="5"/>
        <v>38030</v>
      </c>
    </row>
    <row r="378" spans="5:5" x14ac:dyDescent="0.25">
      <c r="E378" s="4">
        <f t="shared" si="5"/>
        <v>38030</v>
      </c>
    </row>
    <row r="379" spans="5:5" x14ac:dyDescent="0.25">
      <c r="E379" s="4">
        <f t="shared" si="5"/>
        <v>38030</v>
      </c>
    </row>
    <row r="380" spans="5:5" x14ac:dyDescent="0.25">
      <c r="E380" s="4">
        <f t="shared" si="5"/>
        <v>38030</v>
      </c>
    </row>
    <row r="381" spans="5:5" x14ac:dyDescent="0.25">
      <c r="E381" s="4">
        <f t="shared" si="5"/>
        <v>38030</v>
      </c>
    </row>
    <row r="382" spans="5:5" x14ac:dyDescent="0.25">
      <c r="E382" s="4">
        <f t="shared" si="5"/>
        <v>38030</v>
      </c>
    </row>
    <row r="383" spans="5:5" x14ac:dyDescent="0.25">
      <c r="E383" s="4">
        <f t="shared" si="5"/>
        <v>38030</v>
      </c>
    </row>
    <row r="384" spans="5:5" x14ac:dyDescent="0.25">
      <c r="E384" s="4">
        <f t="shared" si="5"/>
        <v>38030</v>
      </c>
    </row>
    <row r="385" spans="5:5" x14ac:dyDescent="0.25">
      <c r="E385" s="4">
        <f t="shared" si="5"/>
        <v>38030</v>
      </c>
    </row>
    <row r="386" spans="5:5" x14ac:dyDescent="0.25">
      <c r="E386" s="4">
        <f t="shared" si="5"/>
        <v>38030</v>
      </c>
    </row>
    <row r="387" spans="5:5" x14ac:dyDescent="0.25">
      <c r="E387" s="4">
        <f t="shared" si="5"/>
        <v>38030</v>
      </c>
    </row>
    <row r="388" spans="5:5" x14ac:dyDescent="0.25">
      <c r="E388" s="4">
        <f t="shared" si="5"/>
        <v>38030</v>
      </c>
    </row>
    <row r="389" spans="5:5" x14ac:dyDescent="0.25">
      <c r="E389" s="4">
        <f t="shared" ref="E389:E452" si="6">E388+C389-D389</f>
        <v>38030</v>
      </c>
    </row>
    <row r="390" spans="5:5" x14ac:dyDescent="0.25">
      <c r="E390" s="4">
        <f t="shared" si="6"/>
        <v>38030</v>
      </c>
    </row>
    <row r="391" spans="5:5" x14ac:dyDescent="0.25">
      <c r="E391" s="4">
        <f t="shared" si="6"/>
        <v>38030</v>
      </c>
    </row>
    <row r="392" spans="5:5" x14ac:dyDescent="0.25">
      <c r="E392" s="4">
        <f t="shared" si="6"/>
        <v>38030</v>
      </c>
    </row>
    <row r="393" spans="5:5" x14ac:dyDescent="0.25">
      <c r="E393" s="4">
        <f t="shared" si="6"/>
        <v>38030</v>
      </c>
    </row>
    <row r="394" spans="5:5" x14ac:dyDescent="0.25">
      <c r="E394" s="4">
        <f t="shared" si="6"/>
        <v>38030</v>
      </c>
    </row>
    <row r="395" spans="5:5" x14ac:dyDescent="0.25">
      <c r="E395" s="4">
        <f t="shared" si="6"/>
        <v>38030</v>
      </c>
    </row>
    <row r="396" spans="5:5" x14ac:dyDescent="0.25">
      <c r="E396" s="4">
        <f t="shared" si="6"/>
        <v>38030</v>
      </c>
    </row>
    <row r="397" spans="5:5" x14ac:dyDescent="0.25">
      <c r="E397" s="4">
        <f t="shared" si="6"/>
        <v>38030</v>
      </c>
    </row>
    <row r="398" spans="5:5" x14ac:dyDescent="0.25">
      <c r="E398" s="4">
        <f t="shared" si="6"/>
        <v>38030</v>
      </c>
    </row>
    <row r="399" spans="5:5" x14ac:dyDescent="0.25">
      <c r="E399" s="4">
        <f t="shared" si="6"/>
        <v>38030</v>
      </c>
    </row>
    <row r="400" spans="5:5" x14ac:dyDescent="0.25">
      <c r="E400" s="4">
        <f t="shared" si="6"/>
        <v>38030</v>
      </c>
    </row>
    <row r="401" spans="5:5" x14ac:dyDescent="0.25">
      <c r="E401" s="4">
        <f t="shared" si="6"/>
        <v>38030</v>
      </c>
    </row>
    <row r="402" spans="5:5" x14ac:dyDescent="0.25">
      <c r="E402" s="4">
        <f t="shared" si="6"/>
        <v>38030</v>
      </c>
    </row>
    <row r="403" spans="5:5" x14ac:dyDescent="0.25">
      <c r="E403" s="4">
        <f t="shared" si="6"/>
        <v>38030</v>
      </c>
    </row>
    <row r="404" spans="5:5" x14ac:dyDescent="0.25">
      <c r="E404" s="4">
        <f t="shared" si="6"/>
        <v>38030</v>
      </c>
    </row>
    <row r="405" spans="5:5" x14ac:dyDescent="0.25">
      <c r="E405" s="4">
        <f t="shared" si="6"/>
        <v>38030</v>
      </c>
    </row>
    <row r="406" spans="5:5" x14ac:dyDescent="0.25">
      <c r="E406" s="4">
        <f t="shared" si="6"/>
        <v>38030</v>
      </c>
    </row>
    <row r="407" spans="5:5" x14ac:dyDescent="0.25">
      <c r="E407" s="4">
        <f t="shared" si="6"/>
        <v>38030</v>
      </c>
    </row>
    <row r="408" spans="5:5" x14ac:dyDescent="0.25">
      <c r="E408" s="4">
        <f t="shared" si="6"/>
        <v>38030</v>
      </c>
    </row>
    <row r="409" spans="5:5" x14ac:dyDescent="0.25">
      <c r="E409" s="4">
        <f t="shared" si="6"/>
        <v>38030</v>
      </c>
    </row>
    <row r="410" spans="5:5" x14ac:dyDescent="0.25">
      <c r="E410" s="4">
        <f t="shared" si="6"/>
        <v>38030</v>
      </c>
    </row>
    <row r="411" spans="5:5" x14ac:dyDescent="0.25">
      <c r="E411" s="4">
        <f t="shared" si="6"/>
        <v>38030</v>
      </c>
    </row>
    <row r="412" spans="5:5" x14ac:dyDescent="0.25">
      <c r="E412" s="4">
        <f t="shared" si="6"/>
        <v>38030</v>
      </c>
    </row>
    <row r="413" spans="5:5" x14ac:dyDescent="0.25">
      <c r="E413" s="4">
        <f t="shared" si="6"/>
        <v>38030</v>
      </c>
    </row>
    <row r="414" spans="5:5" x14ac:dyDescent="0.25">
      <c r="E414" s="4">
        <f t="shared" si="6"/>
        <v>38030</v>
      </c>
    </row>
    <row r="415" spans="5:5" x14ac:dyDescent="0.25">
      <c r="E415" s="4">
        <f t="shared" si="6"/>
        <v>38030</v>
      </c>
    </row>
    <row r="416" spans="5:5" x14ac:dyDescent="0.25">
      <c r="E416" s="4">
        <f t="shared" si="6"/>
        <v>38030</v>
      </c>
    </row>
    <row r="417" spans="5:5" x14ac:dyDescent="0.25">
      <c r="E417" s="4">
        <f t="shared" si="6"/>
        <v>38030</v>
      </c>
    </row>
    <row r="418" spans="5:5" x14ac:dyDescent="0.25">
      <c r="E418" s="4">
        <f t="shared" si="6"/>
        <v>38030</v>
      </c>
    </row>
    <row r="419" spans="5:5" x14ac:dyDescent="0.25">
      <c r="E419" s="4">
        <f t="shared" si="6"/>
        <v>38030</v>
      </c>
    </row>
    <row r="420" spans="5:5" x14ac:dyDescent="0.25">
      <c r="E420" s="4">
        <f t="shared" si="6"/>
        <v>38030</v>
      </c>
    </row>
    <row r="421" spans="5:5" x14ac:dyDescent="0.25">
      <c r="E421" s="4">
        <f t="shared" si="6"/>
        <v>38030</v>
      </c>
    </row>
    <row r="422" spans="5:5" x14ac:dyDescent="0.25">
      <c r="E422" s="4">
        <f t="shared" si="6"/>
        <v>38030</v>
      </c>
    </row>
    <row r="423" spans="5:5" x14ac:dyDescent="0.25">
      <c r="E423" s="4">
        <f t="shared" si="6"/>
        <v>38030</v>
      </c>
    </row>
    <row r="424" spans="5:5" x14ac:dyDescent="0.25">
      <c r="E424" s="4">
        <f t="shared" si="6"/>
        <v>38030</v>
      </c>
    </row>
    <row r="425" spans="5:5" x14ac:dyDescent="0.25">
      <c r="E425" s="4">
        <f t="shared" si="6"/>
        <v>38030</v>
      </c>
    </row>
    <row r="426" spans="5:5" x14ac:dyDescent="0.25">
      <c r="E426" s="4">
        <f t="shared" si="6"/>
        <v>38030</v>
      </c>
    </row>
    <row r="427" spans="5:5" x14ac:dyDescent="0.25">
      <c r="E427" s="4">
        <f t="shared" si="6"/>
        <v>38030</v>
      </c>
    </row>
    <row r="428" spans="5:5" x14ac:dyDescent="0.25">
      <c r="E428" s="4">
        <f t="shared" si="6"/>
        <v>38030</v>
      </c>
    </row>
    <row r="429" spans="5:5" x14ac:dyDescent="0.25">
      <c r="E429" s="4">
        <f t="shared" si="6"/>
        <v>38030</v>
      </c>
    </row>
    <row r="430" spans="5:5" x14ac:dyDescent="0.25">
      <c r="E430" s="4">
        <f t="shared" si="6"/>
        <v>38030</v>
      </c>
    </row>
    <row r="431" spans="5:5" x14ac:dyDescent="0.25">
      <c r="E431" s="4">
        <f t="shared" si="6"/>
        <v>38030</v>
      </c>
    </row>
    <row r="432" spans="5:5" x14ac:dyDescent="0.25">
      <c r="E432" s="4">
        <f t="shared" si="6"/>
        <v>38030</v>
      </c>
    </row>
    <row r="433" spans="5:5" x14ac:dyDescent="0.25">
      <c r="E433" s="4">
        <f t="shared" si="6"/>
        <v>38030</v>
      </c>
    </row>
    <row r="434" spans="5:5" x14ac:dyDescent="0.25">
      <c r="E434" s="4">
        <f t="shared" si="6"/>
        <v>38030</v>
      </c>
    </row>
    <row r="435" spans="5:5" x14ac:dyDescent="0.25">
      <c r="E435" s="4">
        <f t="shared" si="6"/>
        <v>38030</v>
      </c>
    </row>
    <row r="436" spans="5:5" x14ac:dyDescent="0.25">
      <c r="E436" s="4">
        <f t="shared" si="6"/>
        <v>38030</v>
      </c>
    </row>
    <row r="437" spans="5:5" x14ac:dyDescent="0.25">
      <c r="E437" s="4">
        <f t="shared" si="6"/>
        <v>38030</v>
      </c>
    </row>
    <row r="438" spans="5:5" x14ac:dyDescent="0.25">
      <c r="E438" s="4">
        <f t="shared" si="6"/>
        <v>38030</v>
      </c>
    </row>
    <row r="439" spans="5:5" x14ac:dyDescent="0.25">
      <c r="E439" s="4">
        <f t="shared" si="6"/>
        <v>38030</v>
      </c>
    </row>
    <row r="440" spans="5:5" x14ac:dyDescent="0.25">
      <c r="E440" s="4">
        <f t="shared" si="6"/>
        <v>38030</v>
      </c>
    </row>
    <row r="441" spans="5:5" x14ac:dyDescent="0.25">
      <c r="E441" s="4">
        <f t="shared" si="6"/>
        <v>38030</v>
      </c>
    </row>
    <row r="442" spans="5:5" x14ac:dyDescent="0.25">
      <c r="E442" s="4">
        <f t="shared" si="6"/>
        <v>38030</v>
      </c>
    </row>
    <row r="443" spans="5:5" x14ac:dyDescent="0.25">
      <c r="E443" s="4">
        <f t="shared" si="6"/>
        <v>38030</v>
      </c>
    </row>
    <row r="444" spans="5:5" x14ac:dyDescent="0.25">
      <c r="E444" s="4">
        <f t="shared" si="6"/>
        <v>38030</v>
      </c>
    </row>
    <row r="445" spans="5:5" x14ac:dyDescent="0.25">
      <c r="E445" s="4">
        <f t="shared" si="6"/>
        <v>38030</v>
      </c>
    </row>
    <row r="446" spans="5:5" x14ac:dyDescent="0.25">
      <c r="E446" s="4">
        <f t="shared" si="6"/>
        <v>38030</v>
      </c>
    </row>
    <row r="447" spans="5:5" x14ac:dyDescent="0.25">
      <c r="E447" s="4">
        <f t="shared" si="6"/>
        <v>38030</v>
      </c>
    </row>
    <row r="448" spans="5:5" x14ac:dyDescent="0.25">
      <c r="E448" s="4">
        <f t="shared" si="6"/>
        <v>38030</v>
      </c>
    </row>
    <row r="449" spans="5:5" x14ac:dyDescent="0.25">
      <c r="E449" s="4">
        <f t="shared" si="6"/>
        <v>38030</v>
      </c>
    </row>
    <row r="450" spans="5:5" x14ac:dyDescent="0.25">
      <c r="E450" s="4">
        <f t="shared" si="6"/>
        <v>38030</v>
      </c>
    </row>
    <row r="451" spans="5:5" x14ac:dyDescent="0.25">
      <c r="E451" s="4">
        <f t="shared" si="6"/>
        <v>38030</v>
      </c>
    </row>
    <row r="452" spans="5:5" x14ac:dyDescent="0.25">
      <c r="E452" s="4">
        <f t="shared" si="6"/>
        <v>38030</v>
      </c>
    </row>
    <row r="453" spans="5:5" x14ac:dyDescent="0.25">
      <c r="E453" s="4">
        <f t="shared" ref="E453:E500" si="7">E452+C453-D453</f>
        <v>38030</v>
      </c>
    </row>
    <row r="454" spans="5:5" x14ac:dyDescent="0.25">
      <c r="E454" s="4">
        <f t="shared" si="7"/>
        <v>38030</v>
      </c>
    </row>
    <row r="455" spans="5:5" x14ac:dyDescent="0.25">
      <c r="E455" s="4">
        <f t="shared" si="7"/>
        <v>38030</v>
      </c>
    </row>
    <row r="456" spans="5:5" x14ac:dyDescent="0.25">
      <c r="E456" s="4">
        <f t="shared" si="7"/>
        <v>38030</v>
      </c>
    </row>
    <row r="457" spans="5:5" x14ac:dyDescent="0.25">
      <c r="E457" s="4">
        <f t="shared" si="7"/>
        <v>38030</v>
      </c>
    </row>
    <row r="458" spans="5:5" x14ac:dyDescent="0.25">
      <c r="E458" s="4">
        <f t="shared" si="7"/>
        <v>38030</v>
      </c>
    </row>
    <row r="459" spans="5:5" x14ac:dyDescent="0.25">
      <c r="E459" s="4">
        <f t="shared" si="7"/>
        <v>38030</v>
      </c>
    </row>
    <row r="460" spans="5:5" x14ac:dyDescent="0.25">
      <c r="E460" s="4">
        <f t="shared" si="7"/>
        <v>38030</v>
      </c>
    </row>
    <row r="461" spans="5:5" x14ac:dyDescent="0.25">
      <c r="E461" s="4">
        <f t="shared" si="7"/>
        <v>38030</v>
      </c>
    </row>
    <row r="462" spans="5:5" x14ac:dyDescent="0.25">
      <c r="E462" s="4">
        <f t="shared" si="7"/>
        <v>38030</v>
      </c>
    </row>
    <row r="463" spans="5:5" x14ac:dyDescent="0.25">
      <c r="E463" s="4">
        <f t="shared" si="7"/>
        <v>38030</v>
      </c>
    </row>
    <row r="464" spans="5:5" x14ac:dyDescent="0.25">
      <c r="E464" s="4">
        <f t="shared" si="7"/>
        <v>38030</v>
      </c>
    </row>
    <row r="465" spans="5:5" x14ac:dyDescent="0.25">
      <c r="E465" s="4">
        <f t="shared" si="7"/>
        <v>38030</v>
      </c>
    </row>
    <row r="466" spans="5:5" x14ac:dyDescent="0.25">
      <c r="E466" s="4">
        <f t="shared" si="7"/>
        <v>38030</v>
      </c>
    </row>
    <row r="467" spans="5:5" x14ac:dyDescent="0.25">
      <c r="E467" s="4">
        <f t="shared" si="7"/>
        <v>38030</v>
      </c>
    </row>
    <row r="468" spans="5:5" x14ac:dyDescent="0.25">
      <c r="E468" s="4">
        <f t="shared" si="7"/>
        <v>38030</v>
      </c>
    </row>
    <row r="469" spans="5:5" x14ac:dyDescent="0.25">
      <c r="E469" s="4">
        <f t="shared" si="7"/>
        <v>38030</v>
      </c>
    </row>
    <row r="470" spans="5:5" x14ac:dyDescent="0.25">
      <c r="E470" s="4">
        <f t="shared" si="7"/>
        <v>38030</v>
      </c>
    </row>
    <row r="471" spans="5:5" x14ac:dyDescent="0.25">
      <c r="E471" s="4">
        <f t="shared" si="7"/>
        <v>38030</v>
      </c>
    </row>
    <row r="472" spans="5:5" x14ac:dyDescent="0.25">
      <c r="E472" s="4">
        <f t="shared" si="7"/>
        <v>38030</v>
      </c>
    </row>
    <row r="473" spans="5:5" x14ac:dyDescent="0.25">
      <c r="E473" s="4">
        <f t="shared" si="7"/>
        <v>38030</v>
      </c>
    </row>
    <row r="474" spans="5:5" x14ac:dyDescent="0.25">
      <c r="E474" s="4">
        <f t="shared" si="7"/>
        <v>38030</v>
      </c>
    </row>
    <row r="475" spans="5:5" x14ac:dyDescent="0.25">
      <c r="E475" s="4">
        <f t="shared" si="7"/>
        <v>38030</v>
      </c>
    </row>
    <row r="476" spans="5:5" x14ac:dyDescent="0.25">
      <c r="E476" s="4">
        <f t="shared" si="7"/>
        <v>38030</v>
      </c>
    </row>
    <row r="477" spans="5:5" x14ac:dyDescent="0.25">
      <c r="E477" s="4">
        <f t="shared" si="7"/>
        <v>38030</v>
      </c>
    </row>
    <row r="478" spans="5:5" x14ac:dyDescent="0.25">
      <c r="E478" s="4">
        <f t="shared" si="7"/>
        <v>38030</v>
      </c>
    </row>
    <row r="479" spans="5:5" x14ac:dyDescent="0.25">
      <c r="E479" s="4">
        <f t="shared" si="7"/>
        <v>38030</v>
      </c>
    </row>
    <row r="480" spans="5:5" x14ac:dyDescent="0.25">
      <c r="E480" s="4">
        <f t="shared" si="7"/>
        <v>38030</v>
      </c>
    </row>
    <row r="481" spans="5:5" x14ac:dyDescent="0.25">
      <c r="E481" s="4">
        <f t="shared" si="7"/>
        <v>38030</v>
      </c>
    </row>
    <row r="482" spans="5:5" x14ac:dyDescent="0.25">
      <c r="E482" s="4">
        <f t="shared" si="7"/>
        <v>38030</v>
      </c>
    </row>
    <row r="483" spans="5:5" x14ac:dyDescent="0.25">
      <c r="E483" s="4">
        <f t="shared" si="7"/>
        <v>38030</v>
      </c>
    </row>
    <row r="484" spans="5:5" x14ac:dyDescent="0.25">
      <c r="E484" s="4">
        <f t="shared" si="7"/>
        <v>38030</v>
      </c>
    </row>
    <row r="485" spans="5:5" x14ac:dyDescent="0.25">
      <c r="E485" s="4">
        <f t="shared" si="7"/>
        <v>38030</v>
      </c>
    </row>
    <row r="486" spans="5:5" x14ac:dyDescent="0.25">
      <c r="E486" s="4">
        <f t="shared" si="7"/>
        <v>38030</v>
      </c>
    </row>
    <row r="487" spans="5:5" x14ac:dyDescent="0.25">
      <c r="E487" s="4">
        <f t="shared" si="7"/>
        <v>38030</v>
      </c>
    </row>
    <row r="488" spans="5:5" x14ac:dyDescent="0.25">
      <c r="E488" s="4">
        <f t="shared" si="7"/>
        <v>38030</v>
      </c>
    </row>
    <row r="489" spans="5:5" x14ac:dyDescent="0.25">
      <c r="E489" s="4">
        <f t="shared" si="7"/>
        <v>38030</v>
      </c>
    </row>
    <row r="490" spans="5:5" x14ac:dyDescent="0.25">
      <c r="E490" s="4">
        <f t="shared" si="7"/>
        <v>38030</v>
      </c>
    </row>
    <row r="491" spans="5:5" x14ac:dyDescent="0.25">
      <c r="E491" s="4">
        <f t="shared" si="7"/>
        <v>38030</v>
      </c>
    </row>
    <row r="492" spans="5:5" x14ac:dyDescent="0.25">
      <c r="E492" s="4">
        <f t="shared" si="7"/>
        <v>38030</v>
      </c>
    </row>
    <row r="493" spans="5:5" x14ac:dyDescent="0.25">
      <c r="E493" s="4">
        <f t="shared" si="7"/>
        <v>38030</v>
      </c>
    </row>
    <row r="494" spans="5:5" x14ac:dyDescent="0.25">
      <c r="E494" s="4">
        <f t="shared" si="7"/>
        <v>38030</v>
      </c>
    </row>
    <row r="495" spans="5:5" x14ac:dyDescent="0.25">
      <c r="E495" s="4">
        <f t="shared" si="7"/>
        <v>38030</v>
      </c>
    </row>
    <row r="496" spans="5:5" x14ac:dyDescent="0.25">
      <c r="E496" s="4">
        <f t="shared" si="7"/>
        <v>38030</v>
      </c>
    </row>
    <row r="497" spans="5:5" x14ac:dyDescent="0.25">
      <c r="E497" s="4">
        <f t="shared" si="7"/>
        <v>38030</v>
      </c>
    </row>
    <row r="498" spans="5:5" x14ac:dyDescent="0.25">
      <c r="E498" s="4">
        <f t="shared" si="7"/>
        <v>38030</v>
      </c>
    </row>
    <row r="499" spans="5:5" x14ac:dyDescent="0.25">
      <c r="E499" s="4">
        <f t="shared" si="7"/>
        <v>38030</v>
      </c>
    </row>
    <row r="500" spans="5:5" x14ac:dyDescent="0.25">
      <c r="E500" s="4">
        <f t="shared" si="7"/>
        <v>38030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4"/>
  <sheetViews>
    <sheetView view="pageBreakPreview" zoomScale="60" zoomScaleNormal="100" workbookViewId="0">
      <selection activeCell="H93" sqref="H93"/>
    </sheetView>
  </sheetViews>
  <sheetFormatPr baseColWidth="10" defaultRowHeight="15" x14ac:dyDescent="0.25"/>
  <cols>
    <col min="1" max="1" width="11.42578125" style="5"/>
    <col min="2" max="2" width="34.28515625" style="2" customWidth="1"/>
    <col min="3" max="3" width="13" style="4" bestFit="1" customWidth="1"/>
    <col min="4" max="4" width="12" style="4" bestFit="1" customWidth="1"/>
    <col min="5" max="5" width="13" style="4" bestFit="1" customWidth="1"/>
    <col min="8" max="8" width="17.42578125" bestFit="1" customWidth="1"/>
    <col min="9" max="9" width="18" bestFit="1" customWidth="1"/>
  </cols>
  <sheetData>
    <row r="1" spans="1:11" ht="18.75" x14ac:dyDescent="0.3">
      <c r="A1" s="273" t="s">
        <v>244</v>
      </c>
      <c r="B1" s="273"/>
      <c r="C1" s="273"/>
      <c r="D1" s="273"/>
      <c r="E1" s="273"/>
      <c r="H1" s="10" t="s">
        <v>4</v>
      </c>
      <c r="I1" s="12">
        <f>E504</f>
        <v>16610</v>
      </c>
      <c r="K1" t="s">
        <v>1822</v>
      </c>
    </row>
    <row r="2" spans="1:11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MAX(A3:A504)</f>
        <v>44449</v>
      </c>
      <c r="K2" t="s">
        <v>1823</v>
      </c>
    </row>
    <row r="3" spans="1:11" hidden="1" x14ac:dyDescent="0.25">
      <c r="A3" s="7">
        <v>43763</v>
      </c>
      <c r="B3" s="2" t="s">
        <v>312</v>
      </c>
      <c r="C3" s="4">
        <v>0</v>
      </c>
      <c r="D3" s="4">
        <v>4382</v>
      </c>
      <c r="E3" s="4">
        <f>C3-D3</f>
        <v>-4382</v>
      </c>
    </row>
    <row r="4" spans="1:11" hidden="1" x14ac:dyDescent="0.25">
      <c r="A4" s="7">
        <v>43762</v>
      </c>
      <c r="B4" s="2" t="s">
        <v>313</v>
      </c>
      <c r="C4" s="4">
        <v>0</v>
      </c>
      <c r="D4" s="4">
        <v>4000</v>
      </c>
      <c r="E4" s="4">
        <f>E3+C4-D4</f>
        <v>-8382</v>
      </c>
    </row>
    <row r="5" spans="1:11" hidden="1" x14ac:dyDescent="0.25">
      <c r="A5" s="7">
        <v>43769</v>
      </c>
      <c r="B5" s="2" t="s">
        <v>314</v>
      </c>
      <c r="C5" s="4">
        <v>0</v>
      </c>
      <c r="D5" s="4">
        <v>5000</v>
      </c>
      <c r="E5" s="4">
        <f t="shared" ref="E5:E68" si="0">E4+C5-D5</f>
        <v>-13382</v>
      </c>
    </row>
    <row r="6" spans="1:11" hidden="1" x14ac:dyDescent="0.25">
      <c r="A6" s="7">
        <v>43776</v>
      </c>
      <c r="B6" s="2" t="s">
        <v>315</v>
      </c>
      <c r="C6" s="4">
        <v>0</v>
      </c>
      <c r="D6" s="4">
        <v>4000</v>
      </c>
      <c r="E6" s="4">
        <f t="shared" si="0"/>
        <v>-17382</v>
      </c>
    </row>
    <row r="7" spans="1:11" hidden="1" x14ac:dyDescent="0.25">
      <c r="A7" s="7">
        <v>43784</v>
      </c>
      <c r="B7" s="2" t="s">
        <v>316</v>
      </c>
      <c r="C7" s="4">
        <v>0</v>
      </c>
      <c r="D7" s="4">
        <v>5000</v>
      </c>
      <c r="E7" s="4">
        <f t="shared" si="0"/>
        <v>-22382</v>
      </c>
    </row>
    <row r="8" spans="1:11" hidden="1" x14ac:dyDescent="0.25">
      <c r="A8" s="5">
        <v>43789</v>
      </c>
      <c r="B8" s="2" t="s">
        <v>245</v>
      </c>
      <c r="C8" s="4">
        <v>22080</v>
      </c>
      <c r="D8" s="4">
        <v>0</v>
      </c>
      <c r="E8" s="4">
        <f t="shared" si="0"/>
        <v>-302</v>
      </c>
    </row>
    <row r="9" spans="1:11" hidden="1" x14ac:dyDescent="0.25">
      <c r="A9" s="5">
        <v>43797</v>
      </c>
      <c r="B9" s="2" t="s">
        <v>311</v>
      </c>
      <c r="C9" s="4">
        <v>0</v>
      </c>
      <c r="D9" s="4">
        <v>4000</v>
      </c>
      <c r="E9" s="4">
        <f t="shared" si="0"/>
        <v>-4302</v>
      </c>
    </row>
    <row r="10" spans="1:11" hidden="1" x14ac:dyDescent="0.25">
      <c r="A10" s="5">
        <v>43806</v>
      </c>
      <c r="B10" s="2" t="s">
        <v>246</v>
      </c>
      <c r="C10" s="4">
        <v>15840</v>
      </c>
      <c r="D10" s="4">
        <v>0</v>
      </c>
      <c r="E10" s="4">
        <f t="shared" si="0"/>
        <v>11538</v>
      </c>
    </row>
    <row r="11" spans="1:11" hidden="1" x14ac:dyDescent="0.25">
      <c r="A11" s="5">
        <v>43811</v>
      </c>
      <c r="B11" s="2" t="s">
        <v>310</v>
      </c>
      <c r="C11" s="4">
        <v>0</v>
      </c>
      <c r="D11" s="4">
        <v>4000</v>
      </c>
      <c r="E11" s="4">
        <f t="shared" si="0"/>
        <v>7538</v>
      </c>
    </row>
    <row r="12" spans="1:11" hidden="1" x14ac:dyDescent="0.25">
      <c r="A12" s="5">
        <v>43811</v>
      </c>
      <c r="B12" s="2" t="s">
        <v>247</v>
      </c>
      <c r="C12" s="4">
        <v>38880</v>
      </c>
      <c r="D12" s="4">
        <v>0</v>
      </c>
      <c r="E12" s="4">
        <f t="shared" si="0"/>
        <v>46418</v>
      </c>
    </row>
    <row r="13" spans="1:11" hidden="1" x14ac:dyDescent="0.25">
      <c r="A13" s="5">
        <v>43818</v>
      </c>
      <c r="B13" s="2" t="s">
        <v>309</v>
      </c>
      <c r="C13" s="4">
        <v>0</v>
      </c>
      <c r="D13" s="4">
        <v>5000</v>
      </c>
      <c r="E13" s="4">
        <f t="shared" si="0"/>
        <v>41418</v>
      </c>
    </row>
    <row r="14" spans="1:11" hidden="1" x14ac:dyDescent="0.25">
      <c r="A14" s="5">
        <v>43826</v>
      </c>
      <c r="B14" s="2" t="s">
        <v>308</v>
      </c>
      <c r="C14" s="4">
        <v>0</v>
      </c>
      <c r="D14" s="4">
        <v>4000</v>
      </c>
      <c r="E14" s="4">
        <f t="shared" si="0"/>
        <v>37418</v>
      </c>
    </row>
    <row r="15" spans="1:11" hidden="1" x14ac:dyDescent="0.25">
      <c r="A15" s="5">
        <v>43832</v>
      </c>
      <c r="B15" s="2" t="s">
        <v>307</v>
      </c>
      <c r="C15" s="4">
        <v>0</v>
      </c>
      <c r="D15" s="4">
        <v>4000</v>
      </c>
      <c r="E15" s="4">
        <f t="shared" si="0"/>
        <v>33418</v>
      </c>
    </row>
    <row r="16" spans="1:11" hidden="1" x14ac:dyDescent="0.25">
      <c r="A16" s="5">
        <v>43839</v>
      </c>
      <c r="B16" s="2" t="s">
        <v>306</v>
      </c>
      <c r="C16" s="4">
        <v>0</v>
      </c>
      <c r="D16" s="4">
        <v>2000</v>
      </c>
      <c r="E16" s="4">
        <f t="shared" si="0"/>
        <v>31418</v>
      </c>
    </row>
    <row r="17" spans="1:5" hidden="1" x14ac:dyDescent="0.25">
      <c r="A17" s="5">
        <v>43839</v>
      </c>
      <c r="B17" s="2" t="s">
        <v>305</v>
      </c>
      <c r="C17" s="4">
        <v>0</v>
      </c>
      <c r="D17" s="4">
        <v>4000</v>
      </c>
      <c r="E17" s="4">
        <f t="shared" si="0"/>
        <v>27418</v>
      </c>
    </row>
    <row r="18" spans="1:5" hidden="1" x14ac:dyDescent="0.25">
      <c r="A18" s="5">
        <v>43846</v>
      </c>
      <c r="B18" s="2" t="s">
        <v>304</v>
      </c>
      <c r="C18" s="4">
        <v>0</v>
      </c>
      <c r="D18" s="4">
        <v>6000</v>
      </c>
      <c r="E18" s="4">
        <f t="shared" si="0"/>
        <v>21418</v>
      </c>
    </row>
    <row r="19" spans="1:5" hidden="1" x14ac:dyDescent="0.25">
      <c r="A19" s="5">
        <v>43854</v>
      </c>
      <c r="B19" s="2" t="s">
        <v>303</v>
      </c>
      <c r="C19" s="4">
        <v>0</v>
      </c>
      <c r="D19" s="4">
        <v>6000</v>
      </c>
      <c r="E19" s="4">
        <f t="shared" si="0"/>
        <v>15418</v>
      </c>
    </row>
    <row r="20" spans="1:5" hidden="1" x14ac:dyDescent="0.25">
      <c r="A20" s="5">
        <v>43860</v>
      </c>
      <c r="B20" s="2" t="s">
        <v>302</v>
      </c>
      <c r="C20" s="4">
        <v>0</v>
      </c>
      <c r="D20" s="4">
        <v>6000</v>
      </c>
      <c r="E20" s="4">
        <f t="shared" si="0"/>
        <v>9418</v>
      </c>
    </row>
    <row r="21" spans="1:5" hidden="1" x14ac:dyDescent="0.25">
      <c r="A21" s="5">
        <v>43867</v>
      </c>
      <c r="B21" s="2" t="s">
        <v>301</v>
      </c>
      <c r="C21" s="4">
        <v>0</v>
      </c>
      <c r="D21" s="4">
        <v>6000</v>
      </c>
      <c r="E21" s="4">
        <f t="shared" si="0"/>
        <v>3418</v>
      </c>
    </row>
    <row r="22" spans="1:5" hidden="1" x14ac:dyDescent="0.25">
      <c r="A22" s="5">
        <v>43874</v>
      </c>
      <c r="B22" s="35" t="s">
        <v>6</v>
      </c>
      <c r="C22" s="4">
        <v>0</v>
      </c>
      <c r="D22" s="4">
        <v>3418</v>
      </c>
      <c r="E22" s="4">
        <f t="shared" si="0"/>
        <v>0</v>
      </c>
    </row>
    <row r="23" spans="1:5" hidden="1" x14ac:dyDescent="0.25">
      <c r="A23" s="5">
        <v>43881</v>
      </c>
      <c r="B23" s="2" t="s">
        <v>500</v>
      </c>
      <c r="C23" s="4">
        <v>0</v>
      </c>
      <c r="D23" s="4">
        <v>7000</v>
      </c>
      <c r="E23" s="4">
        <f t="shared" si="0"/>
        <v>-7000</v>
      </c>
    </row>
    <row r="24" spans="1:5" hidden="1" x14ac:dyDescent="0.25">
      <c r="A24" s="5">
        <v>43888</v>
      </c>
      <c r="B24" s="2" t="s">
        <v>531</v>
      </c>
      <c r="C24" s="4">
        <v>0</v>
      </c>
      <c r="D24" s="4">
        <v>4000</v>
      </c>
      <c r="E24" s="4">
        <f t="shared" si="0"/>
        <v>-11000</v>
      </c>
    </row>
    <row r="25" spans="1:5" hidden="1" x14ac:dyDescent="0.25">
      <c r="A25" s="5">
        <v>43889</v>
      </c>
      <c r="B25" s="2" t="s">
        <v>532</v>
      </c>
      <c r="C25" s="4">
        <v>0</v>
      </c>
      <c r="D25" s="4">
        <v>2000</v>
      </c>
      <c r="E25" s="4">
        <f t="shared" si="0"/>
        <v>-13000</v>
      </c>
    </row>
    <row r="26" spans="1:5" hidden="1" x14ac:dyDescent="0.25">
      <c r="A26" s="5">
        <v>43895</v>
      </c>
      <c r="B26" s="2" t="s">
        <v>555</v>
      </c>
      <c r="C26" s="4">
        <v>0</v>
      </c>
      <c r="D26" s="4">
        <v>6000</v>
      </c>
      <c r="E26" s="4">
        <f t="shared" si="0"/>
        <v>-19000</v>
      </c>
    </row>
    <row r="27" spans="1:5" hidden="1" x14ac:dyDescent="0.25">
      <c r="A27" s="5">
        <v>43902</v>
      </c>
      <c r="B27" s="2" t="s">
        <v>718</v>
      </c>
      <c r="C27" s="4">
        <v>0</v>
      </c>
      <c r="D27" s="4">
        <v>4000</v>
      </c>
      <c r="E27" s="4">
        <f t="shared" si="0"/>
        <v>-23000</v>
      </c>
    </row>
    <row r="28" spans="1:5" hidden="1" x14ac:dyDescent="0.25">
      <c r="A28" s="5">
        <v>43979</v>
      </c>
      <c r="B28" s="2" t="s">
        <v>98</v>
      </c>
      <c r="C28" s="4">
        <v>65660</v>
      </c>
      <c r="D28" s="4">
        <v>0</v>
      </c>
      <c r="E28" s="4">
        <f t="shared" si="0"/>
        <v>42660</v>
      </c>
    </row>
    <row r="29" spans="1:5" hidden="1" x14ac:dyDescent="0.25">
      <c r="A29" s="5">
        <v>43983</v>
      </c>
      <c r="B29" s="2" t="s">
        <v>719</v>
      </c>
      <c r="C29" s="4">
        <v>0</v>
      </c>
      <c r="D29" s="4">
        <v>10000</v>
      </c>
      <c r="E29" s="4">
        <f t="shared" si="0"/>
        <v>32660</v>
      </c>
    </row>
    <row r="30" spans="1:5" hidden="1" x14ac:dyDescent="0.25">
      <c r="A30" s="5">
        <v>43985</v>
      </c>
      <c r="B30" s="2" t="s">
        <v>742</v>
      </c>
      <c r="C30" s="4">
        <v>73870</v>
      </c>
      <c r="D30" s="4">
        <v>0</v>
      </c>
      <c r="E30" s="4">
        <f t="shared" si="0"/>
        <v>106530</v>
      </c>
    </row>
    <row r="31" spans="1:5" hidden="1" x14ac:dyDescent="0.25">
      <c r="A31" s="5">
        <v>43992</v>
      </c>
      <c r="B31" s="2" t="s">
        <v>55</v>
      </c>
      <c r="C31" s="4">
        <v>58740</v>
      </c>
      <c r="D31" s="4">
        <v>0</v>
      </c>
      <c r="E31" s="4">
        <f t="shared" si="0"/>
        <v>165270</v>
      </c>
    </row>
    <row r="32" spans="1:5" hidden="1" x14ac:dyDescent="0.25">
      <c r="A32" s="5">
        <v>43993</v>
      </c>
      <c r="B32" s="2" t="s">
        <v>781</v>
      </c>
      <c r="C32" s="4">
        <v>0</v>
      </c>
      <c r="D32" s="4">
        <v>60000</v>
      </c>
      <c r="E32" s="4">
        <f t="shared" si="0"/>
        <v>105270</v>
      </c>
    </row>
    <row r="33" spans="1:8" hidden="1" x14ac:dyDescent="0.25">
      <c r="A33" s="5">
        <v>44000</v>
      </c>
      <c r="B33" s="2" t="s">
        <v>830</v>
      </c>
      <c r="C33" s="4">
        <v>0</v>
      </c>
      <c r="D33" s="4">
        <v>5000</v>
      </c>
      <c r="E33" s="4">
        <f t="shared" si="0"/>
        <v>100270</v>
      </c>
    </row>
    <row r="34" spans="1:8" hidden="1" x14ac:dyDescent="0.25">
      <c r="A34" s="5">
        <v>44002</v>
      </c>
      <c r="B34" s="2" t="s">
        <v>831</v>
      </c>
      <c r="C34" s="4">
        <v>0</v>
      </c>
      <c r="D34" s="4">
        <v>5000</v>
      </c>
      <c r="E34" s="4">
        <f t="shared" si="0"/>
        <v>95270</v>
      </c>
    </row>
    <row r="35" spans="1:8" hidden="1" x14ac:dyDescent="0.25">
      <c r="A35" s="5">
        <v>44012</v>
      </c>
      <c r="B35" s="2" t="s">
        <v>862</v>
      </c>
      <c r="C35" s="4">
        <v>0</v>
      </c>
      <c r="D35" s="4">
        <v>7000</v>
      </c>
      <c r="E35" s="4">
        <f t="shared" si="0"/>
        <v>88270</v>
      </c>
    </row>
    <row r="36" spans="1:8" hidden="1" x14ac:dyDescent="0.25">
      <c r="A36" s="5">
        <v>44015</v>
      </c>
      <c r="B36" s="2" t="s">
        <v>892</v>
      </c>
      <c r="C36" s="4">
        <v>0</v>
      </c>
      <c r="D36" s="4">
        <v>10000</v>
      </c>
      <c r="E36" s="4">
        <f t="shared" si="0"/>
        <v>78270</v>
      </c>
    </row>
    <row r="37" spans="1:8" hidden="1" x14ac:dyDescent="0.25">
      <c r="A37" s="5">
        <v>44023</v>
      </c>
      <c r="B37" s="2" t="s">
        <v>900</v>
      </c>
      <c r="C37" s="4">
        <v>0</v>
      </c>
      <c r="D37" s="4">
        <v>10240</v>
      </c>
      <c r="E37" s="4">
        <f t="shared" si="0"/>
        <v>68030</v>
      </c>
    </row>
    <row r="38" spans="1:8" hidden="1" x14ac:dyDescent="0.25">
      <c r="A38" s="5">
        <v>44028</v>
      </c>
      <c r="B38" s="2" t="s">
        <v>932</v>
      </c>
      <c r="C38" s="4">
        <v>0</v>
      </c>
      <c r="D38" s="4">
        <v>10000</v>
      </c>
      <c r="E38" s="4">
        <f t="shared" si="0"/>
        <v>58030</v>
      </c>
    </row>
    <row r="39" spans="1:8" hidden="1" x14ac:dyDescent="0.25">
      <c r="A39" s="5">
        <v>44040</v>
      </c>
      <c r="B39" s="2" t="s">
        <v>1004</v>
      </c>
      <c r="C39" s="4">
        <v>0</v>
      </c>
      <c r="D39" s="4">
        <v>8000</v>
      </c>
      <c r="E39" s="4">
        <f t="shared" si="0"/>
        <v>50030</v>
      </c>
    </row>
    <row r="40" spans="1:8" hidden="1" x14ac:dyDescent="0.25">
      <c r="A40" s="5">
        <v>44042</v>
      </c>
      <c r="B40" s="2" t="s">
        <v>1003</v>
      </c>
      <c r="C40" s="4">
        <v>0</v>
      </c>
      <c r="D40" s="4">
        <v>10000</v>
      </c>
      <c r="E40" s="4">
        <f t="shared" si="0"/>
        <v>40030</v>
      </c>
    </row>
    <row r="41" spans="1:8" hidden="1" x14ac:dyDescent="0.25">
      <c r="A41" s="5">
        <v>44049</v>
      </c>
      <c r="B41" s="2" t="s">
        <v>1025</v>
      </c>
      <c r="C41" s="4">
        <v>0</v>
      </c>
      <c r="D41" s="4">
        <v>8000</v>
      </c>
      <c r="E41" s="4">
        <f t="shared" si="0"/>
        <v>32030</v>
      </c>
    </row>
    <row r="42" spans="1:8" hidden="1" x14ac:dyDescent="0.25">
      <c r="A42" s="5">
        <v>44050</v>
      </c>
      <c r="B42" s="2" t="s">
        <v>1026</v>
      </c>
      <c r="C42" s="4">
        <v>0</v>
      </c>
      <c r="D42" s="4">
        <v>2000</v>
      </c>
      <c r="E42" s="4">
        <f t="shared" si="0"/>
        <v>30030</v>
      </c>
    </row>
    <row r="43" spans="1:8" hidden="1" x14ac:dyDescent="0.25">
      <c r="A43" s="5">
        <v>44054</v>
      </c>
      <c r="B43" s="2" t="s">
        <v>1044</v>
      </c>
      <c r="C43" s="4">
        <v>0</v>
      </c>
      <c r="D43" s="4">
        <v>10000</v>
      </c>
      <c r="E43" s="4">
        <f t="shared" si="0"/>
        <v>20030</v>
      </c>
    </row>
    <row r="44" spans="1:8" hidden="1" x14ac:dyDescent="0.25">
      <c r="A44" s="5">
        <v>44057</v>
      </c>
      <c r="B44" s="2" t="s">
        <v>1040</v>
      </c>
      <c r="C44" s="4">
        <v>82320</v>
      </c>
      <c r="D44" s="4">
        <v>0</v>
      </c>
      <c r="E44" s="4">
        <f t="shared" si="0"/>
        <v>102350</v>
      </c>
    </row>
    <row r="45" spans="1:8" hidden="1" x14ac:dyDescent="0.25">
      <c r="A45" s="5">
        <v>44064</v>
      </c>
      <c r="B45" s="2" t="s">
        <v>1073</v>
      </c>
      <c r="C45" s="4">
        <v>0</v>
      </c>
      <c r="D45" s="4">
        <v>10000</v>
      </c>
      <c r="E45" s="4">
        <f>E44+C45-D45+30</f>
        <v>92380</v>
      </c>
    </row>
    <row r="46" spans="1:8" hidden="1" x14ac:dyDescent="0.25">
      <c r="A46" s="5">
        <v>44074</v>
      </c>
      <c r="B46" s="2" t="s">
        <v>1085</v>
      </c>
      <c r="C46" s="4">
        <v>2940</v>
      </c>
      <c r="D46" s="4">
        <v>0</v>
      </c>
      <c r="E46" s="4">
        <f t="shared" si="0"/>
        <v>95320</v>
      </c>
    </row>
    <row r="47" spans="1:8" hidden="1" x14ac:dyDescent="0.25">
      <c r="A47" s="5">
        <v>44077</v>
      </c>
      <c r="B47" s="2" t="s">
        <v>1098</v>
      </c>
      <c r="C47" s="4">
        <v>0</v>
      </c>
      <c r="D47" s="4">
        <v>8000</v>
      </c>
      <c r="E47" s="4">
        <f t="shared" si="0"/>
        <v>87320</v>
      </c>
      <c r="F47" t="s">
        <v>1100</v>
      </c>
      <c r="H47" t="s">
        <v>1099</v>
      </c>
    </row>
    <row r="48" spans="1:8" hidden="1" x14ac:dyDescent="0.25">
      <c r="A48" s="5">
        <v>44091</v>
      </c>
      <c r="B48" s="2" t="s">
        <v>1158</v>
      </c>
      <c r="C48" s="4">
        <v>0</v>
      </c>
      <c r="D48" s="4">
        <v>10000</v>
      </c>
      <c r="E48" s="4">
        <f t="shared" si="0"/>
        <v>77320</v>
      </c>
    </row>
    <row r="49" spans="1:11" hidden="1" x14ac:dyDescent="0.25">
      <c r="A49" s="5">
        <v>44099</v>
      </c>
      <c r="B49" s="2" t="s">
        <v>1181</v>
      </c>
      <c r="C49" s="4">
        <v>0</v>
      </c>
      <c r="D49" s="4">
        <v>7320</v>
      </c>
      <c r="E49" s="4">
        <f t="shared" si="0"/>
        <v>70000</v>
      </c>
    </row>
    <row r="50" spans="1:11" hidden="1" x14ac:dyDescent="0.25">
      <c r="A50" s="5">
        <v>44113</v>
      </c>
      <c r="B50" s="2" t="s">
        <v>1219</v>
      </c>
      <c r="C50" s="4">
        <v>0</v>
      </c>
      <c r="D50" s="4">
        <v>10000</v>
      </c>
      <c r="E50" s="4">
        <f t="shared" si="0"/>
        <v>60000</v>
      </c>
    </row>
    <row r="51" spans="1:11" hidden="1" x14ac:dyDescent="0.25">
      <c r="A51" s="5">
        <v>44123</v>
      </c>
      <c r="B51" s="2" t="s">
        <v>1242</v>
      </c>
      <c r="C51" s="4">
        <v>0</v>
      </c>
      <c r="D51" s="4">
        <v>10000</v>
      </c>
      <c r="E51" s="4">
        <f t="shared" si="0"/>
        <v>50000</v>
      </c>
    </row>
    <row r="52" spans="1:11" hidden="1" x14ac:dyDescent="0.25">
      <c r="A52" s="5">
        <v>44133</v>
      </c>
      <c r="B52" s="2" t="s">
        <v>1265</v>
      </c>
      <c r="C52" s="4">
        <v>0</v>
      </c>
      <c r="D52" s="4">
        <v>10000</v>
      </c>
      <c r="E52" s="4">
        <f t="shared" si="0"/>
        <v>40000</v>
      </c>
    </row>
    <row r="53" spans="1:11" hidden="1" x14ac:dyDescent="0.25">
      <c r="A53" s="5">
        <v>44140</v>
      </c>
      <c r="B53" s="2" t="s">
        <v>1284</v>
      </c>
      <c r="C53" s="4">
        <v>0</v>
      </c>
      <c r="D53" s="4">
        <v>10000</v>
      </c>
      <c r="E53" s="4">
        <f t="shared" si="0"/>
        <v>30000</v>
      </c>
    </row>
    <row r="54" spans="1:11" hidden="1" x14ac:dyDescent="0.25">
      <c r="A54" s="5">
        <v>44146</v>
      </c>
      <c r="B54" s="2" t="s">
        <v>1298</v>
      </c>
      <c r="C54" s="4">
        <v>0</v>
      </c>
      <c r="D54" s="4">
        <v>10000</v>
      </c>
      <c r="E54" s="4">
        <f t="shared" si="0"/>
        <v>20000</v>
      </c>
    </row>
    <row r="55" spans="1:11" hidden="1" x14ac:dyDescent="0.25">
      <c r="A55" s="5">
        <v>44160</v>
      </c>
      <c r="B55" s="2" t="s">
        <v>57</v>
      </c>
      <c r="C55" s="4">
        <v>0</v>
      </c>
      <c r="D55" s="4">
        <v>10000</v>
      </c>
      <c r="E55" s="4">
        <f t="shared" si="0"/>
        <v>10000</v>
      </c>
    </row>
    <row r="56" spans="1:11" hidden="1" x14ac:dyDescent="0.25">
      <c r="A56" s="5">
        <v>44163</v>
      </c>
      <c r="B56" s="2" t="s">
        <v>1325</v>
      </c>
      <c r="C56" s="4">
        <v>0</v>
      </c>
      <c r="D56" s="4">
        <v>8500</v>
      </c>
      <c r="E56" s="4">
        <f t="shared" si="0"/>
        <v>1500</v>
      </c>
    </row>
    <row r="57" spans="1:11" hidden="1" x14ac:dyDescent="0.25">
      <c r="A57" s="5">
        <v>44163</v>
      </c>
      <c r="B57" s="2" t="s">
        <v>1326</v>
      </c>
      <c r="C57" s="4">
        <v>0</v>
      </c>
      <c r="D57" s="4">
        <v>1500</v>
      </c>
      <c r="E57" s="4">
        <f t="shared" si="0"/>
        <v>0</v>
      </c>
    </row>
    <row r="58" spans="1:11" x14ac:dyDescent="0.25">
      <c r="A58" s="5">
        <v>44287</v>
      </c>
      <c r="B58" s="2" t="s">
        <v>1632</v>
      </c>
      <c r="C58" s="4">
        <v>0</v>
      </c>
      <c r="D58" s="4">
        <v>10000</v>
      </c>
      <c r="E58" s="4">
        <f t="shared" si="0"/>
        <v>-10000</v>
      </c>
      <c r="K58" t="s">
        <v>1824</v>
      </c>
    </row>
    <row r="59" spans="1:11" x14ac:dyDescent="0.25">
      <c r="A59" s="5">
        <v>44294</v>
      </c>
      <c r="B59" s="2" t="s">
        <v>1633</v>
      </c>
      <c r="C59" s="4">
        <v>0</v>
      </c>
      <c r="D59" s="4">
        <v>10000</v>
      </c>
      <c r="E59" s="4">
        <f t="shared" si="0"/>
        <v>-20000</v>
      </c>
      <c r="K59">
        <v>2236231788</v>
      </c>
    </row>
    <row r="60" spans="1:11" x14ac:dyDescent="0.25">
      <c r="A60" s="5">
        <v>44306</v>
      </c>
      <c r="B60" s="2" t="s">
        <v>1692</v>
      </c>
      <c r="C60" s="4">
        <v>0</v>
      </c>
      <c r="D60" s="4">
        <v>10000</v>
      </c>
      <c r="E60" s="4">
        <f t="shared" si="0"/>
        <v>-30000</v>
      </c>
    </row>
    <row r="61" spans="1:11" x14ac:dyDescent="0.25">
      <c r="A61" s="5">
        <v>44323</v>
      </c>
      <c r="B61" s="2" t="s">
        <v>1773</v>
      </c>
      <c r="C61" s="4">
        <v>0</v>
      </c>
      <c r="D61" s="4">
        <v>10000</v>
      </c>
      <c r="E61" s="4">
        <f t="shared" si="0"/>
        <v>-40000</v>
      </c>
    </row>
    <row r="62" spans="1:11" x14ac:dyDescent="0.25">
      <c r="A62" s="5">
        <v>44330</v>
      </c>
      <c r="B62" s="2" t="s">
        <v>1821</v>
      </c>
      <c r="C62" s="4">
        <v>0</v>
      </c>
      <c r="D62" s="4">
        <v>4000</v>
      </c>
      <c r="E62" s="4">
        <f t="shared" si="0"/>
        <v>-44000</v>
      </c>
    </row>
    <row r="63" spans="1:11" x14ac:dyDescent="0.25">
      <c r="A63" s="5">
        <v>44357</v>
      </c>
      <c r="B63" s="2" t="s">
        <v>1911</v>
      </c>
      <c r="C63" s="4">
        <v>132610</v>
      </c>
      <c r="D63" s="4">
        <v>0</v>
      </c>
      <c r="E63" s="4">
        <f t="shared" si="0"/>
        <v>88610</v>
      </c>
    </row>
    <row r="64" spans="1:11" x14ac:dyDescent="0.25">
      <c r="A64" s="5">
        <v>44375</v>
      </c>
      <c r="B64" s="2" t="s">
        <v>57</v>
      </c>
      <c r="C64" s="4">
        <v>0</v>
      </c>
      <c r="D64" s="4">
        <v>20000</v>
      </c>
      <c r="E64" s="4">
        <f t="shared" si="0"/>
        <v>68610</v>
      </c>
    </row>
    <row r="65" spans="1:5" x14ac:dyDescent="0.25">
      <c r="A65" s="5">
        <v>44384</v>
      </c>
      <c r="B65" s="2" t="s">
        <v>2044</v>
      </c>
      <c r="C65" s="4">
        <v>0</v>
      </c>
      <c r="D65" s="4">
        <v>10000</v>
      </c>
      <c r="E65" s="4">
        <f t="shared" si="0"/>
        <v>58610</v>
      </c>
    </row>
    <row r="66" spans="1:5" x14ac:dyDescent="0.25">
      <c r="A66" s="5">
        <v>44404</v>
      </c>
      <c r="B66" s="2" t="s">
        <v>2158</v>
      </c>
      <c r="C66" s="4">
        <v>0</v>
      </c>
      <c r="D66" s="4">
        <v>20000</v>
      </c>
      <c r="E66" s="4">
        <f t="shared" si="0"/>
        <v>38610</v>
      </c>
    </row>
    <row r="67" spans="1:5" x14ac:dyDescent="0.25">
      <c r="A67" s="5">
        <v>44421</v>
      </c>
      <c r="B67" s="2" t="s">
        <v>2218</v>
      </c>
      <c r="C67" s="4">
        <v>0</v>
      </c>
      <c r="D67" s="4">
        <v>15000</v>
      </c>
      <c r="E67" s="4">
        <f t="shared" si="0"/>
        <v>23610</v>
      </c>
    </row>
    <row r="68" spans="1:5" x14ac:dyDescent="0.25">
      <c r="A68" s="5">
        <v>44449</v>
      </c>
      <c r="B68" s="2" t="s">
        <v>2316</v>
      </c>
      <c r="C68" s="4">
        <v>0</v>
      </c>
      <c r="D68" s="4">
        <v>7000</v>
      </c>
      <c r="E68" s="4">
        <f t="shared" si="0"/>
        <v>16610</v>
      </c>
    </row>
    <row r="69" spans="1:5" x14ac:dyDescent="0.25">
      <c r="E69" s="4">
        <f t="shared" ref="E69:E132" si="1">E68+C69-D69</f>
        <v>16610</v>
      </c>
    </row>
    <row r="70" spans="1:5" x14ac:dyDescent="0.25">
      <c r="E70" s="4">
        <f t="shared" si="1"/>
        <v>16610</v>
      </c>
    </row>
    <row r="71" spans="1:5" x14ac:dyDescent="0.25">
      <c r="E71" s="4">
        <f t="shared" si="1"/>
        <v>16610</v>
      </c>
    </row>
    <row r="72" spans="1:5" x14ac:dyDescent="0.25">
      <c r="E72" s="4">
        <f t="shared" si="1"/>
        <v>16610</v>
      </c>
    </row>
    <row r="73" spans="1:5" x14ac:dyDescent="0.25">
      <c r="E73" s="4">
        <f t="shared" si="1"/>
        <v>16610</v>
      </c>
    </row>
    <row r="74" spans="1:5" x14ac:dyDescent="0.25">
      <c r="E74" s="4">
        <f t="shared" si="1"/>
        <v>16610</v>
      </c>
    </row>
    <row r="75" spans="1:5" x14ac:dyDescent="0.25">
      <c r="E75" s="4">
        <f t="shared" si="1"/>
        <v>16610</v>
      </c>
    </row>
    <row r="76" spans="1:5" x14ac:dyDescent="0.25">
      <c r="E76" s="4">
        <f t="shared" si="1"/>
        <v>16610</v>
      </c>
    </row>
    <row r="77" spans="1:5" x14ac:dyDescent="0.25">
      <c r="E77" s="4">
        <f t="shared" si="1"/>
        <v>16610</v>
      </c>
    </row>
    <row r="78" spans="1:5" x14ac:dyDescent="0.25">
      <c r="E78" s="4">
        <f t="shared" si="1"/>
        <v>16610</v>
      </c>
    </row>
    <row r="79" spans="1:5" x14ac:dyDescent="0.25">
      <c r="E79" s="4">
        <f t="shared" si="1"/>
        <v>16610</v>
      </c>
    </row>
    <row r="80" spans="1:5" x14ac:dyDescent="0.25">
      <c r="E80" s="4">
        <f t="shared" si="1"/>
        <v>16610</v>
      </c>
    </row>
    <row r="81" spans="5:5" x14ac:dyDescent="0.25">
      <c r="E81" s="4">
        <f t="shared" si="1"/>
        <v>16610</v>
      </c>
    </row>
    <row r="82" spans="5:5" x14ac:dyDescent="0.25">
      <c r="E82" s="4">
        <f t="shared" si="1"/>
        <v>16610</v>
      </c>
    </row>
    <row r="83" spans="5:5" x14ac:dyDescent="0.25">
      <c r="E83" s="4">
        <f t="shared" si="1"/>
        <v>16610</v>
      </c>
    </row>
    <row r="84" spans="5:5" x14ac:dyDescent="0.25">
      <c r="E84" s="4">
        <f t="shared" si="1"/>
        <v>16610</v>
      </c>
    </row>
    <row r="85" spans="5:5" x14ac:dyDescent="0.25">
      <c r="E85" s="4">
        <f t="shared" si="1"/>
        <v>16610</v>
      </c>
    </row>
    <row r="86" spans="5:5" x14ac:dyDescent="0.25">
      <c r="E86" s="4">
        <f t="shared" si="1"/>
        <v>16610</v>
      </c>
    </row>
    <row r="87" spans="5:5" x14ac:dyDescent="0.25">
      <c r="E87" s="4">
        <f t="shared" si="1"/>
        <v>16610</v>
      </c>
    </row>
    <row r="88" spans="5:5" x14ac:dyDescent="0.25">
      <c r="E88" s="4">
        <f t="shared" si="1"/>
        <v>16610</v>
      </c>
    </row>
    <row r="89" spans="5:5" x14ac:dyDescent="0.25">
      <c r="E89" s="4">
        <f t="shared" si="1"/>
        <v>16610</v>
      </c>
    </row>
    <row r="90" spans="5:5" x14ac:dyDescent="0.25">
      <c r="E90" s="4">
        <f t="shared" si="1"/>
        <v>16610</v>
      </c>
    </row>
    <row r="91" spans="5:5" x14ac:dyDescent="0.25">
      <c r="E91" s="4">
        <f t="shared" si="1"/>
        <v>16610</v>
      </c>
    </row>
    <row r="92" spans="5:5" x14ac:dyDescent="0.25">
      <c r="E92" s="4">
        <f t="shared" si="1"/>
        <v>16610</v>
      </c>
    </row>
    <row r="93" spans="5:5" x14ac:dyDescent="0.25">
      <c r="E93" s="4">
        <f t="shared" si="1"/>
        <v>16610</v>
      </c>
    </row>
    <row r="94" spans="5:5" x14ac:dyDescent="0.25">
      <c r="E94" s="4">
        <f t="shared" si="1"/>
        <v>16610</v>
      </c>
    </row>
    <row r="95" spans="5:5" x14ac:dyDescent="0.25">
      <c r="E95" s="4">
        <f t="shared" si="1"/>
        <v>16610</v>
      </c>
    </row>
    <row r="96" spans="5:5" x14ac:dyDescent="0.25">
      <c r="E96" s="4">
        <f t="shared" si="1"/>
        <v>16610</v>
      </c>
    </row>
    <row r="97" spans="5:5" x14ac:dyDescent="0.25">
      <c r="E97" s="4">
        <f t="shared" si="1"/>
        <v>16610</v>
      </c>
    </row>
    <row r="98" spans="5:5" x14ac:dyDescent="0.25">
      <c r="E98" s="4">
        <f t="shared" si="1"/>
        <v>16610</v>
      </c>
    </row>
    <row r="99" spans="5:5" x14ac:dyDescent="0.25">
      <c r="E99" s="4">
        <f t="shared" si="1"/>
        <v>16610</v>
      </c>
    </row>
    <row r="100" spans="5:5" x14ac:dyDescent="0.25">
      <c r="E100" s="4">
        <f t="shared" si="1"/>
        <v>16610</v>
      </c>
    </row>
    <row r="101" spans="5:5" x14ac:dyDescent="0.25">
      <c r="E101" s="4">
        <f t="shared" si="1"/>
        <v>16610</v>
      </c>
    </row>
    <row r="102" spans="5:5" x14ac:dyDescent="0.25">
      <c r="E102" s="4">
        <f t="shared" si="1"/>
        <v>16610</v>
      </c>
    </row>
    <row r="103" spans="5:5" x14ac:dyDescent="0.25">
      <c r="E103" s="4">
        <f t="shared" si="1"/>
        <v>16610</v>
      </c>
    </row>
    <row r="104" spans="5:5" x14ac:dyDescent="0.25">
      <c r="E104" s="4">
        <f t="shared" si="1"/>
        <v>16610</v>
      </c>
    </row>
    <row r="105" spans="5:5" x14ac:dyDescent="0.25">
      <c r="E105" s="4">
        <f t="shared" si="1"/>
        <v>16610</v>
      </c>
    </row>
    <row r="106" spans="5:5" x14ac:dyDescent="0.25">
      <c r="E106" s="4">
        <f t="shared" si="1"/>
        <v>16610</v>
      </c>
    </row>
    <row r="107" spans="5:5" x14ac:dyDescent="0.25">
      <c r="E107" s="4">
        <f t="shared" si="1"/>
        <v>16610</v>
      </c>
    </row>
    <row r="108" spans="5:5" x14ac:dyDescent="0.25">
      <c r="E108" s="4">
        <f t="shared" si="1"/>
        <v>16610</v>
      </c>
    </row>
    <row r="109" spans="5:5" x14ac:dyDescent="0.25">
      <c r="E109" s="4">
        <f t="shared" si="1"/>
        <v>16610</v>
      </c>
    </row>
    <row r="110" spans="5:5" x14ac:dyDescent="0.25">
      <c r="E110" s="4">
        <f t="shared" si="1"/>
        <v>16610</v>
      </c>
    </row>
    <row r="111" spans="5:5" x14ac:dyDescent="0.25">
      <c r="E111" s="4">
        <f t="shared" si="1"/>
        <v>16610</v>
      </c>
    </row>
    <row r="112" spans="5:5" x14ac:dyDescent="0.25">
      <c r="E112" s="4">
        <f t="shared" si="1"/>
        <v>16610</v>
      </c>
    </row>
    <row r="113" spans="5:5" x14ac:dyDescent="0.25">
      <c r="E113" s="4">
        <f t="shared" si="1"/>
        <v>16610</v>
      </c>
    </row>
    <row r="114" spans="5:5" x14ac:dyDescent="0.25">
      <c r="E114" s="4">
        <f t="shared" si="1"/>
        <v>16610</v>
      </c>
    </row>
    <row r="115" spans="5:5" x14ac:dyDescent="0.25">
      <c r="E115" s="4">
        <f t="shared" si="1"/>
        <v>16610</v>
      </c>
    </row>
    <row r="116" spans="5:5" x14ac:dyDescent="0.25">
      <c r="E116" s="4">
        <f t="shared" si="1"/>
        <v>16610</v>
      </c>
    </row>
    <row r="117" spans="5:5" x14ac:dyDescent="0.25">
      <c r="E117" s="4">
        <f t="shared" si="1"/>
        <v>16610</v>
      </c>
    </row>
    <row r="118" spans="5:5" x14ac:dyDescent="0.25">
      <c r="E118" s="4">
        <f t="shared" si="1"/>
        <v>16610</v>
      </c>
    </row>
    <row r="119" spans="5:5" x14ac:dyDescent="0.25">
      <c r="E119" s="4">
        <f t="shared" si="1"/>
        <v>16610</v>
      </c>
    </row>
    <row r="120" spans="5:5" x14ac:dyDescent="0.25">
      <c r="E120" s="4">
        <f t="shared" si="1"/>
        <v>16610</v>
      </c>
    </row>
    <row r="121" spans="5:5" x14ac:dyDescent="0.25">
      <c r="E121" s="4">
        <f t="shared" si="1"/>
        <v>16610</v>
      </c>
    </row>
    <row r="122" spans="5:5" x14ac:dyDescent="0.25">
      <c r="E122" s="4">
        <f t="shared" si="1"/>
        <v>16610</v>
      </c>
    </row>
    <row r="123" spans="5:5" x14ac:dyDescent="0.25">
      <c r="E123" s="4">
        <f t="shared" si="1"/>
        <v>16610</v>
      </c>
    </row>
    <row r="124" spans="5:5" x14ac:dyDescent="0.25">
      <c r="E124" s="4">
        <f t="shared" si="1"/>
        <v>16610</v>
      </c>
    </row>
    <row r="125" spans="5:5" x14ac:dyDescent="0.25">
      <c r="E125" s="4">
        <f t="shared" si="1"/>
        <v>16610</v>
      </c>
    </row>
    <row r="126" spans="5:5" x14ac:dyDescent="0.25">
      <c r="E126" s="4">
        <f t="shared" si="1"/>
        <v>16610</v>
      </c>
    </row>
    <row r="127" spans="5:5" x14ac:dyDescent="0.25">
      <c r="E127" s="4">
        <f t="shared" si="1"/>
        <v>16610</v>
      </c>
    </row>
    <row r="128" spans="5:5" x14ac:dyDescent="0.25">
      <c r="E128" s="4">
        <f t="shared" si="1"/>
        <v>16610</v>
      </c>
    </row>
    <row r="129" spans="5:5" x14ac:dyDescent="0.25">
      <c r="E129" s="4">
        <f t="shared" si="1"/>
        <v>16610</v>
      </c>
    </row>
    <row r="130" spans="5:5" x14ac:dyDescent="0.25">
      <c r="E130" s="4">
        <f t="shared" si="1"/>
        <v>16610</v>
      </c>
    </row>
    <row r="131" spans="5:5" x14ac:dyDescent="0.25">
      <c r="E131" s="4">
        <f t="shared" si="1"/>
        <v>16610</v>
      </c>
    </row>
    <row r="132" spans="5:5" x14ac:dyDescent="0.25">
      <c r="E132" s="4">
        <f t="shared" si="1"/>
        <v>16610</v>
      </c>
    </row>
    <row r="133" spans="5:5" x14ac:dyDescent="0.25">
      <c r="E133" s="4">
        <f t="shared" ref="E133:E196" si="2">E132+C133-D133</f>
        <v>16610</v>
      </c>
    </row>
    <row r="134" spans="5:5" x14ac:dyDescent="0.25">
      <c r="E134" s="4">
        <f t="shared" si="2"/>
        <v>16610</v>
      </c>
    </row>
    <row r="135" spans="5:5" x14ac:dyDescent="0.25">
      <c r="E135" s="4">
        <f t="shared" si="2"/>
        <v>16610</v>
      </c>
    </row>
    <row r="136" spans="5:5" x14ac:dyDescent="0.25">
      <c r="E136" s="4">
        <f t="shared" si="2"/>
        <v>16610</v>
      </c>
    </row>
    <row r="137" spans="5:5" x14ac:dyDescent="0.25">
      <c r="E137" s="4">
        <f t="shared" si="2"/>
        <v>16610</v>
      </c>
    </row>
    <row r="138" spans="5:5" x14ac:dyDescent="0.25">
      <c r="E138" s="4">
        <f t="shared" si="2"/>
        <v>16610</v>
      </c>
    </row>
    <row r="139" spans="5:5" x14ac:dyDescent="0.25">
      <c r="E139" s="4">
        <f t="shared" si="2"/>
        <v>16610</v>
      </c>
    </row>
    <row r="140" spans="5:5" x14ac:dyDescent="0.25">
      <c r="E140" s="4">
        <f t="shared" si="2"/>
        <v>16610</v>
      </c>
    </row>
    <row r="141" spans="5:5" x14ac:dyDescent="0.25">
      <c r="E141" s="4">
        <f t="shared" si="2"/>
        <v>16610</v>
      </c>
    </row>
    <row r="142" spans="5:5" x14ac:dyDescent="0.25">
      <c r="E142" s="4">
        <f t="shared" si="2"/>
        <v>16610</v>
      </c>
    </row>
    <row r="143" spans="5:5" x14ac:dyDescent="0.25">
      <c r="E143" s="4">
        <f t="shared" si="2"/>
        <v>16610</v>
      </c>
    </row>
    <row r="144" spans="5:5" x14ac:dyDescent="0.25">
      <c r="E144" s="4">
        <f t="shared" si="2"/>
        <v>16610</v>
      </c>
    </row>
    <row r="145" spans="5:5" x14ac:dyDescent="0.25">
      <c r="E145" s="4">
        <f t="shared" si="2"/>
        <v>16610</v>
      </c>
    </row>
    <row r="146" spans="5:5" x14ac:dyDescent="0.25">
      <c r="E146" s="4">
        <f t="shared" si="2"/>
        <v>16610</v>
      </c>
    </row>
    <row r="147" spans="5:5" x14ac:dyDescent="0.25">
      <c r="E147" s="4">
        <f t="shared" si="2"/>
        <v>16610</v>
      </c>
    </row>
    <row r="148" spans="5:5" x14ac:dyDescent="0.25">
      <c r="E148" s="4">
        <f t="shared" si="2"/>
        <v>16610</v>
      </c>
    </row>
    <row r="149" spans="5:5" x14ac:dyDescent="0.25">
      <c r="E149" s="4">
        <f t="shared" si="2"/>
        <v>16610</v>
      </c>
    </row>
    <row r="150" spans="5:5" x14ac:dyDescent="0.25">
      <c r="E150" s="4">
        <f t="shared" si="2"/>
        <v>16610</v>
      </c>
    </row>
    <row r="151" spans="5:5" x14ac:dyDescent="0.25">
      <c r="E151" s="4">
        <f t="shared" si="2"/>
        <v>16610</v>
      </c>
    </row>
    <row r="152" spans="5:5" x14ac:dyDescent="0.25">
      <c r="E152" s="4">
        <f t="shared" si="2"/>
        <v>16610</v>
      </c>
    </row>
    <row r="153" spans="5:5" x14ac:dyDescent="0.25">
      <c r="E153" s="4">
        <f t="shared" si="2"/>
        <v>16610</v>
      </c>
    </row>
    <row r="154" spans="5:5" x14ac:dyDescent="0.25">
      <c r="E154" s="4">
        <f t="shared" si="2"/>
        <v>16610</v>
      </c>
    </row>
    <row r="155" spans="5:5" x14ac:dyDescent="0.25">
      <c r="E155" s="4">
        <f t="shared" si="2"/>
        <v>16610</v>
      </c>
    </row>
    <row r="156" spans="5:5" x14ac:dyDescent="0.25">
      <c r="E156" s="4">
        <f t="shared" si="2"/>
        <v>16610</v>
      </c>
    </row>
    <row r="157" spans="5:5" x14ac:dyDescent="0.25">
      <c r="E157" s="4">
        <f t="shared" si="2"/>
        <v>16610</v>
      </c>
    </row>
    <row r="158" spans="5:5" x14ac:dyDescent="0.25">
      <c r="E158" s="4">
        <f t="shared" si="2"/>
        <v>16610</v>
      </c>
    </row>
    <row r="159" spans="5:5" x14ac:dyDescent="0.25">
      <c r="E159" s="4">
        <f t="shared" si="2"/>
        <v>16610</v>
      </c>
    </row>
    <row r="160" spans="5:5" x14ac:dyDescent="0.25">
      <c r="E160" s="4">
        <f t="shared" si="2"/>
        <v>16610</v>
      </c>
    </row>
    <row r="161" spans="5:5" x14ac:dyDescent="0.25">
      <c r="E161" s="4">
        <f t="shared" si="2"/>
        <v>16610</v>
      </c>
    </row>
    <row r="162" spans="5:5" x14ac:dyDescent="0.25">
      <c r="E162" s="4">
        <f t="shared" si="2"/>
        <v>16610</v>
      </c>
    </row>
    <row r="163" spans="5:5" x14ac:dyDescent="0.25">
      <c r="E163" s="4">
        <f t="shared" si="2"/>
        <v>16610</v>
      </c>
    </row>
    <row r="164" spans="5:5" x14ac:dyDescent="0.25">
      <c r="E164" s="4">
        <f t="shared" si="2"/>
        <v>16610</v>
      </c>
    </row>
    <row r="165" spans="5:5" x14ac:dyDescent="0.25">
      <c r="E165" s="4">
        <f t="shared" si="2"/>
        <v>16610</v>
      </c>
    </row>
    <row r="166" spans="5:5" x14ac:dyDescent="0.25">
      <c r="E166" s="4">
        <f t="shared" si="2"/>
        <v>16610</v>
      </c>
    </row>
    <row r="167" spans="5:5" x14ac:dyDescent="0.25">
      <c r="E167" s="4">
        <f t="shared" si="2"/>
        <v>16610</v>
      </c>
    </row>
    <row r="168" spans="5:5" x14ac:dyDescent="0.25">
      <c r="E168" s="4">
        <f t="shared" si="2"/>
        <v>16610</v>
      </c>
    </row>
    <row r="169" spans="5:5" x14ac:dyDescent="0.25">
      <c r="E169" s="4">
        <f t="shared" si="2"/>
        <v>16610</v>
      </c>
    </row>
    <row r="170" spans="5:5" x14ac:dyDescent="0.25">
      <c r="E170" s="4">
        <f t="shared" si="2"/>
        <v>16610</v>
      </c>
    </row>
    <row r="171" spans="5:5" x14ac:dyDescent="0.25">
      <c r="E171" s="4">
        <f t="shared" si="2"/>
        <v>16610</v>
      </c>
    </row>
    <row r="172" spans="5:5" x14ac:dyDescent="0.25">
      <c r="E172" s="4">
        <f t="shared" si="2"/>
        <v>16610</v>
      </c>
    </row>
    <row r="173" spans="5:5" x14ac:dyDescent="0.25">
      <c r="E173" s="4">
        <f t="shared" si="2"/>
        <v>16610</v>
      </c>
    </row>
    <row r="174" spans="5:5" x14ac:dyDescent="0.25">
      <c r="E174" s="4">
        <f t="shared" si="2"/>
        <v>16610</v>
      </c>
    </row>
    <row r="175" spans="5:5" x14ac:dyDescent="0.25">
      <c r="E175" s="4">
        <f t="shared" si="2"/>
        <v>16610</v>
      </c>
    </row>
    <row r="176" spans="5:5" x14ac:dyDescent="0.25">
      <c r="E176" s="4">
        <f t="shared" si="2"/>
        <v>16610</v>
      </c>
    </row>
    <row r="177" spans="5:5" x14ac:dyDescent="0.25">
      <c r="E177" s="4">
        <f t="shared" si="2"/>
        <v>16610</v>
      </c>
    </row>
    <row r="178" spans="5:5" x14ac:dyDescent="0.25">
      <c r="E178" s="4">
        <f t="shared" si="2"/>
        <v>16610</v>
      </c>
    </row>
    <row r="179" spans="5:5" x14ac:dyDescent="0.25">
      <c r="E179" s="4">
        <f t="shared" si="2"/>
        <v>16610</v>
      </c>
    </row>
    <row r="180" spans="5:5" x14ac:dyDescent="0.25">
      <c r="E180" s="4">
        <f t="shared" si="2"/>
        <v>16610</v>
      </c>
    </row>
    <row r="181" spans="5:5" x14ac:dyDescent="0.25">
      <c r="E181" s="4">
        <f t="shared" si="2"/>
        <v>16610</v>
      </c>
    </row>
    <row r="182" spans="5:5" x14ac:dyDescent="0.25">
      <c r="E182" s="4">
        <f t="shared" si="2"/>
        <v>16610</v>
      </c>
    </row>
    <row r="183" spans="5:5" x14ac:dyDescent="0.25">
      <c r="E183" s="4">
        <f t="shared" si="2"/>
        <v>16610</v>
      </c>
    </row>
    <row r="184" spans="5:5" x14ac:dyDescent="0.25">
      <c r="E184" s="4">
        <f t="shared" si="2"/>
        <v>16610</v>
      </c>
    </row>
    <row r="185" spans="5:5" x14ac:dyDescent="0.25">
      <c r="E185" s="4">
        <f t="shared" si="2"/>
        <v>16610</v>
      </c>
    </row>
    <row r="186" spans="5:5" x14ac:dyDescent="0.25">
      <c r="E186" s="4">
        <f t="shared" si="2"/>
        <v>16610</v>
      </c>
    </row>
    <row r="187" spans="5:5" x14ac:dyDescent="0.25">
      <c r="E187" s="4">
        <f t="shared" si="2"/>
        <v>16610</v>
      </c>
    </row>
    <row r="188" spans="5:5" x14ac:dyDescent="0.25">
      <c r="E188" s="4">
        <f t="shared" si="2"/>
        <v>16610</v>
      </c>
    </row>
    <row r="189" spans="5:5" x14ac:dyDescent="0.25">
      <c r="E189" s="4">
        <f t="shared" si="2"/>
        <v>16610</v>
      </c>
    </row>
    <row r="190" spans="5:5" x14ac:dyDescent="0.25">
      <c r="E190" s="4">
        <f t="shared" si="2"/>
        <v>16610</v>
      </c>
    </row>
    <row r="191" spans="5:5" x14ac:dyDescent="0.25">
      <c r="E191" s="4">
        <f t="shared" si="2"/>
        <v>16610</v>
      </c>
    </row>
    <row r="192" spans="5:5" x14ac:dyDescent="0.25">
      <c r="E192" s="4">
        <f t="shared" si="2"/>
        <v>16610</v>
      </c>
    </row>
    <row r="193" spans="5:5" x14ac:dyDescent="0.25">
      <c r="E193" s="4">
        <f t="shared" si="2"/>
        <v>16610</v>
      </c>
    </row>
    <row r="194" spans="5:5" x14ac:dyDescent="0.25">
      <c r="E194" s="4">
        <f t="shared" si="2"/>
        <v>16610</v>
      </c>
    </row>
    <row r="195" spans="5:5" x14ac:dyDescent="0.25">
      <c r="E195" s="4">
        <f t="shared" si="2"/>
        <v>16610</v>
      </c>
    </row>
    <row r="196" spans="5:5" x14ac:dyDescent="0.25">
      <c r="E196" s="4">
        <f t="shared" si="2"/>
        <v>16610</v>
      </c>
    </row>
    <row r="197" spans="5:5" x14ac:dyDescent="0.25">
      <c r="E197" s="4">
        <f t="shared" ref="E197:E260" si="3">E196+C197-D197</f>
        <v>16610</v>
      </c>
    </row>
    <row r="198" spans="5:5" x14ac:dyDescent="0.25">
      <c r="E198" s="4">
        <f t="shared" si="3"/>
        <v>16610</v>
      </c>
    </row>
    <row r="199" spans="5:5" x14ac:dyDescent="0.25">
      <c r="E199" s="4">
        <f t="shared" si="3"/>
        <v>16610</v>
      </c>
    </row>
    <row r="200" spans="5:5" x14ac:dyDescent="0.25">
      <c r="E200" s="4">
        <f t="shared" si="3"/>
        <v>16610</v>
      </c>
    </row>
    <row r="201" spans="5:5" x14ac:dyDescent="0.25">
      <c r="E201" s="4">
        <f t="shared" si="3"/>
        <v>16610</v>
      </c>
    </row>
    <row r="202" spans="5:5" x14ac:dyDescent="0.25">
      <c r="E202" s="4">
        <f t="shared" si="3"/>
        <v>16610</v>
      </c>
    </row>
    <row r="203" spans="5:5" x14ac:dyDescent="0.25">
      <c r="E203" s="4">
        <f t="shared" si="3"/>
        <v>16610</v>
      </c>
    </row>
    <row r="204" spans="5:5" x14ac:dyDescent="0.25">
      <c r="E204" s="4">
        <f t="shared" si="3"/>
        <v>16610</v>
      </c>
    </row>
    <row r="205" spans="5:5" x14ac:dyDescent="0.25">
      <c r="E205" s="4">
        <f t="shared" si="3"/>
        <v>16610</v>
      </c>
    </row>
    <row r="206" spans="5:5" x14ac:dyDescent="0.25">
      <c r="E206" s="4">
        <f t="shared" si="3"/>
        <v>16610</v>
      </c>
    </row>
    <row r="207" spans="5:5" x14ac:dyDescent="0.25">
      <c r="E207" s="4">
        <f t="shared" si="3"/>
        <v>16610</v>
      </c>
    </row>
    <row r="208" spans="5:5" x14ac:dyDescent="0.25">
      <c r="E208" s="4">
        <f t="shared" si="3"/>
        <v>16610</v>
      </c>
    </row>
    <row r="209" spans="5:5" x14ac:dyDescent="0.25">
      <c r="E209" s="4">
        <f t="shared" si="3"/>
        <v>16610</v>
      </c>
    </row>
    <row r="210" spans="5:5" x14ac:dyDescent="0.25">
      <c r="E210" s="4">
        <f t="shared" si="3"/>
        <v>16610</v>
      </c>
    </row>
    <row r="211" spans="5:5" x14ac:dyDescent="0.25">
      <c r="E211" s="4">
        <f t="shared" si="3"/>
        <v>16610</v>
      </c>
    </row>
    <row r="212" spans="5:5" x14ac:dyDescent="0.25">
      <c r="E212" s="4">
        <f t="shared" si="3"/>
        <v>16610</v>
      </c>
    </row>
    <row r="213" spans="5:5" x14ac:dyDescent="0.25">
      <c r="E213" s="4">
        <f t="shared" si="3"/>
        <v>16610</v>
      </c>
    </row>
    <row r="214" spans="5:5" x14ac:dyDescent="0.25">
      <c r="E214" s="4">
        <f t="shared" si="3"/>
        <v>16610</v>
      </c>
    </row>
    <row r="215" spans="5:5" x14ac:dyDescent="0.25">
      <c r="E215" s="4">
        <f t="shared" si="3"/>
        <v>16610</v>
      </c>
    </row>
    <row r="216" spans="5:5" x14ac:dyDescent="0.25">
      <c r="E216" s="4">
        <f t="shared" si="3"/>
        <v>16610</v>
      </c>
    </row>
    <row r="217" spans="5:5" x14ac:dyDescent="0.25">
      <c r="E217" s="4">
        <f t="shared" si="3"/>
        <v>16610</v>
      </c>
    </row>
    <row r="218" spans="5:5" x14ac:dyDescent="0.25">
      <c r="E218" s="4">
        <f t="shared" si="3"/>
        <v>16610</v>
      </c>
    </row>
    <row r="219" spans="5:5" x14ac:dyDescent="0.25">
      <c r="E219" s="4">
        <f t="shared" si="3"/>
        <v>16610</v>
      </c>
    </row>
    <row r="220" spans="5:5" x14ac:dyDescent="0.25">
      <c r="E220" s="4">
        <f t="shared" si="3"/>
        <v>16610</v>
      </c>
    </row>
    <row r="221" spans="5:5" x14ac:dyDescent="0.25">
      <c r="E221" s="4">
        <f t="shared" si="3"/>
        <v>16610</v>
      </c>
    </row>
    <row r="222" spans="5:5" x14ac:dyDescent="0.25">
      <c r="E222" s="4">
        <f t="shared" si="3"/>
        <v>16610</v>
      </c>
    </row>
    <row r="223" spans="5:5" x14ac:dyDescent="0.25">
      <c r="E223" s="4">
        <f t="shared" si="3"/>
        <v>16610</v>
      </c>
    </row>
    <row r="224" spans="5:5" x14ac:dyDescent="0.25">
      <c r="E224" s="4">
        <f t="shared" si="3"/>
        <v>16610</v>
      </c>
    </row>
    <row r="225" spans="5:5" x14ac:dyDescent="0.25">
      <c r="E225" s="4">
        <f t="shared" si="3"/>
        <v>16610</v>
      </c>
    </row>
    <row r="226" spans="5:5" x14ac:dyDescent="0.25">
      <c r="E226" s="4">
        <f t="shared" si="3"/>
        <v>16610</v>
      </c>
    </row>
    <row r="227" spans="5:5" x14ac:dyDescent="0.25">
      <c r="E227" s="4">
        <f t="shared" si="3"/>
        <v>16610</v>
      </c>
    </row>
    <row r="228" spans="5:5" x14ac:dyDescent="0.25">
      <c r="E228" s="4">
        <f t="shared" si="3"/>
        <v>16610</v>
      </c>
    </row>
    <row r="229" spans="5:5" x14ac:dyDescent="0.25">
      <c r="E229" s="4">
        <f t="shared" si="3"/>
        <v>16610</v>
      </c>
    </row>
    <row r="230" spans="5:5" x14ac:dyDescent="0.25">
      <c r="E230" s="4">
        <f t="shared" si="3"/>
        <v>16610</v>
      </c>
    </row>
    <row r="231" spans="5:5" x14ac:dyDescent="0.25">
      <c r="E231" s="4">
        <f t="shared" si="3"/>
        <v>16610</v>
      </c>
    </row>
    <row r="232" spans="5:5" x14ac:dyDescent="0.25">
      <c r="E232" s="4">
        <f t="shared" si="3"/>
        <v>16610</v>
      </c>
    </row>
    <row r="233" spans="5:5" x14ac:dyDescent="0.25">
      <c r="E233" s="4">
        <f t="shared" si="3"/>
        <v>16610</v>
      </c>
    </row>
    <row r="234" spans="5:5" x14ac:dyDescent="0.25">
      <c r="E234" s="4">
        <f t="shared" si="3"/>
        <v>16610</v>
      </c>
    </row>
    <row r="235" spans="5:5" x14ac:dyDescent="0.25">
      <c r="E235" s="4">
        <f t="shared" si="3"/>
        <v>16610</v>
      </c>
    </row>
    <row r="236" spans="5:5" x14ac:dyDescent="0.25">
      <c r="E236" s="4">
        <f t="shared" si="3"/>
        <v>16610</v>
      </c>
    </row>
    <row r="237" spans="5:5" x14ac:dyDescent="0.25">
      <c r="E237" s="4">
        <f t="shared" si="3"/>
        <v>16610</v>
      </c>
    </row>
    <row r="238" spans="5:5" x14ac:dyDescent="0.25">
      <c r="E238" s="4">
        <f t="shared" si="3"/>
        <v>16610</v>
      </c>
    </row>
    <row r="239" spans="5:5" x14ac:dyDescent="0.25">
      <c r="E239" s="4">
        <f t="shared" si="3"/>
        <v>16610</v>
      </c>
    </row>
    <row r="240" spans="5:5" x14ac:dyDescent="0.25">
      <c r="E240" s="4">
        <f t="shared" si="3"/>
        <v>16610</v>
      </c>
    </row>
    <row r="241" spans="5:5" x14ac:dyDescent="0.25">
      <c r="E241" s="4">
        <f t="shared" si="3"/>
        <v>16610</v>
      </c>
    </row>
    <row r="242" spans="5:5" x14ac:dyDescent="0.25">
      <c r="E242" s="4">
        <f t="shared" si="3"/>
        <v>16610</v>
      </c>
    </row>
    <row r="243" spans="5:5" x14ac:dyDescent="0.25">
      <c r="E243" s="4">
        <f t="shared" si="3"/>
        <v>16610</v>
      </c>
    </row>
    <row r="244" spans="5:5" x14ac:dyDescent="0.25">
      <c r="E244" s="4">
        <f t="shared" si="3"/>
        <v>16610</v>
      </c>
    </row>
    <row r="245" spans="5:5" x14ac:dyDescent="0.25">
      <c r="E245" s="4">
        <f t="shared" si="3"/>
        <v>16610</v>
      </c>
    </row>
    <row r="246" spans="5:5" x14ac:dyDescent="0.25">
      <c r="E246" s="4">
        <f t="shared" si="3"/>
        <v>16610</v>
      </c>
    </row>
    <row r="247" spans="5:5" x14ac:dyDescent="0.25">
      <c r="E247" s="4">
        <f t="shared" si="3"/>
        <v>16610</v>
      </c>
    </row>
    <row r="248" spans="5:5" x14ac:dyDescent="0.25">
      <c r="E248" s="4">
        <f t="shared" si="3"/>
        <v>16610</v>
      </c>
    </row>
    <row r="249" spans="5:5" x14ac:dyDescent="0.25">
      <c r="E249" s="4">
        <f t="shared" si="3"/>
        <v>16610</v>
      </c>
    </row>
    <row r="250" spans="5:5" x14ac:dyDescent="0.25">
      <c r="E250" s="4">
        <f t="shared" si="3"/>
        <v>16610</v>
      </c>
    </row>
    <row r="251" spans="5:5" x14ac:dyDescent="0.25">
      <c r="E251" s="4">
        <f t="shared" si="3"/>
        <v>16610</v>
      </c>
    </row>
    <row r="252" spans="5:5" x14ac:dyDescent="0.25">
      <c r="E252" s="4">
        <f t="shared" si="3"/>
        <v>16610</v>
      </c>
    </row>
    <row r="253" spans="5:5" x14ac:dyDescent="0.25">
      <c r="E253" s="4">
        <f t="shared" si="3"/>
        <v>16610</v>
      </c>
    </row>
    <row r="254" spans="5:5" x14ac:dyDescent="0.25">
      <c r="E254" s="4">
        <f t="shared" si="3"/>
        <v>16610</v>
      </c>
    </row>
    <row r="255" spans="5:5" x14ac:dyDescent="0.25">
      <c r="E255" s="4">
        <f t="shared" si="3"/>
        <v>16610</v>
      </c>
    </row>
    <row r="256" spans="5:5" x14ac:dyDescent="0.25">
      <c r="E256" s="4">
        <f t="shared" si="3"/>
        <v>16610</v>
      </c>
    </row>
    <row r="257" spans="5:5" x14ac:dyDescent="0.25">
      <c r="E257" s="4">
        <f t="shared" si="3"/>
        <v>16610</v>
      </c>
    </row>
    <row r="258" spans="5:5" x14ac:dyDescent="0.25">
      <c r="E258" s="4">
        <f t="shared" si="3"/>
        <v>16610</v>
      </c>
    </row>
    <row r="259" spans="5:5" x14ac:dyDescent="0.25">
      <c r="E259" s="4">
        <f t="shared" si="3"/>
        <v>16610</v>
      </c>
    </row>
    <row r="260" spans="5:5" x14ac:dyDescent="0.25">
      <c r="E260" s="4">
        <f t="shared" si="3"/>
        <v>16610</v>
      </c>
    </row>
    <row r="261" spans="5:5" x14ac:dyDescent="0.25">
      <c r="E261" s="4">
        <f t="shared" ref="E261:E324" si="4">E260+C261-D261</f>
        <v>16610</v>
      </c>
    </row>
    <row r="262" spans="5:5" x14ac:dyDescent="0.25">
      <c r="E262" s="4">
        <f t="shared" si="4"/>
        <v>16610</v>
      </c>
    </row>
    <row r="263" spans="5:5" x14ac:dyDescent="0.25">
      <c r="E263" s="4">
        <f t="shared" si="4"/>
        <v>16610</v>
      </c>
    </row>
    <row r="264" spans="5:5" x14ac:dyDescent="0.25">
      <c r="E264" s="4">
        <f t="shared" si="4"/>
        <v>16610</v>
      </c>
    </row>
    <row r="265" spans="5:5" x14ac:dyDescent="0.25">
      <c r="E265" s="4">
        <f t="shared" si="4"/>
        <v>16610</v>
      </c>
    </row>
    <row r="266" spans="5:5" x14ac:dyDescent="0.25">
      <c r="E266" s="4">
        <f t="shared" si="4"/>
        <v>16610</v>
      </c>
    </row>
    <row r="267" spans="5:5" x14ac:dyDescent="0.25">
      <c r="E267" s="4">
        <f t="shared" si="4"/>
        <v>16610</v>
      </c>
    </row>
    <row r="268" spans="5:5" x14ac:dyDescent="0.25">
      <c r="E268" s="4">
        <f t="shared" si="4"/>
        <v>16610</v>
      </c>
    </row>
    <row r="269" spans="5:5" x14ac:dyDescent="0.25">
      <c r="E269" s="4">
        <f t="shared" si="4"/>
        <v>16610</v>
      </c>
    </row>
    <row r="270" spans="5:5" x14ac:dyDescent="0.25">
      <c r="E270" s="4">
        <f t="shared" si="4"/>
        <v>16610</v>
      </c>
    </row>
    <row r="271" spans="5:5" x14ac:dyDescent="0.25">
      <c r="E271" s="4">
        <f t="shared" si="4"/>
        <v>16610</v>
      </c>
    </row>
    <row r="272" spans="5:5" x14ac:dyDescent="0.25">
      <c r="E272" s="4">
        <f t="shared" si="4"/>
        <v>16610</v>
      </c>
    </row>
    <row r="273" spans="5:5" x14ac:dyDescent="0.25">
      <c r="E273" s="4">
        <f t="shared" si="4"/>
        <v>16610</v>
      </c>
    </row>
    <row r="274" spans="5:5" x14ac:dyDescent="0.25">
      <c r="E274" s="4">
        <f t="shared" si="4"/>
        <v>16610</v>
      </c>
    </row>
    <row r="275" spans="5:5" x14ac:dyDescent="0.25">
      <c r="E275" s="4">
        <f t="shared" si="4"/>
        <v>16610</v>
      </c>
    </row>
    <row r="276" spans="5:5" x14ac:dyDescent="0.25">
      <c r="E276" s="4">
        <f t="shared" si="4"/>
        <v>16610</v>
      </c>
    </row>
    <row r="277" spans="5:5" x14ac:dyDescent="0.25">
      <c r="E277" s="4">
        <f t="shared" si="4"/>
        <v>16610</v>
      </c>
    </row>
    <row r="278" spans="5:5" x14ac:dyDescent="0.25">
      <c r="E278" s="4">
        <f t="shared" si="4"/>
        <v>16610</v>
      </c>
    </row>
    <row r="279" spans="5:5" x14ac:dyDescent="0.25">
      <c r="E279" s="4">
        <f t="shared" si="4"/>
        <v>16610</v>
      </c>
    </row>
    <row r="280" spans="5:5" x14ac:dyDescent="0.25">
      <c r="E280" s="4">
        <f t="shared" si="4"/>
        <v>16610</v>
      </c>
    </row>
    <row r="281" spans="5:5" x14ac:dyDescent="0.25">
      <c r="E281" s="4">
        <f t="shared" si="4"/>
        <v>16610</v>
      </c>
    </row>
    <row r="282" spans="5:5" x14ac:dyDescent="0.25">
      <c r="E282" s="4">
        <f t="shared" si="4"/>
        <v>16610</v>
      </c>
    </row>
    <row r="283" spans="5:5" x14ac:dyDescent="0.25">
      <c r="E283" s="4">
        <f t="shared" si="4"/>
        <v>16610</v>
      </c>
    </row>
    <row r="284" spans="5:5" x14ac:dyDescent="0.25">
      <c r="E284" s="4">
        <f t="shared" si="4"/>
        <v>16610</v>
      </c>
    </row>
    <row r="285" spans="5:5" x14ac:dyDescent="0.25">
      <c r="E285" s="4">
        <f t="shared" si="4"/>
        <v>16610</v>
      </c>
    </row>
    <row r="286" spans="5:5" x14ac:dyDescent="0.25">
      <c r="E286" s="4">
        <f t="shared" si="4"/>
        <v>16610</v>
      </c>
    </row>
    <row r="287" spans="5:5" x14ac:dyDescent="0.25">
      <c r="E287" s="4">
        <f t="shared" si="4"/>
        <v>16610</v>
      </c>
    </row>
    <row r="288" spans="5:5" x14ac:dyDescent="0.25">
      <c r="E288" s="4">
        <f t="shared" si="4"/>
        <v>16610</v>
      </c>
    </row>
    <row r="289" spans="5:5" x14ac:dyDescent="0.25">
      <c r="E289" s="4">
        <f t="shared" si="4"/>
        <v>16610</v>
      </c>
    </row>
    <row r="290" spans="5:5" x14ac:dyDescent="0.25">
      <c r="E290" s="4">
        <f t="shared" si="4"/>
        <v>16610</v>
      </c>
    </row>
    <row r="291" spans="5:5" x14ac:dyDescent="0.25">
      <c r="E291" s="4">
        <f t="shared" si="4"/>
        <v>16610</v>
      </c>
    </row>
    <row r="292" spans="5:5" x14ac:dyDescent="0.25">
      <c r="E292" s="4">
        <f t="shared" si="4"/>
        <v>16610</v>
      </c>
    </row>
    <row r="293" spans="5:5" x14ac:dyDescent="0.25">
      <c r="E293" s="4">
        <f t="shared" si="4"/>
        <v>16610</v>
      </c>
    </row>
    <row r="294" spans="5:5" x14ac:dyDescent="0.25">
      <c r="E294" s="4">
        <f t="shared" si="4"/>
        <v>16610</v>
      </c>
    </row>
    <row r="295" spans="5:5" x14ac:dyDescent="0.25">
      <c r="E295" s="4">
        <f t="shared" si="4"/>
        <v>16610</v>
      </c>
    </row>
    <row r="296" spans="5:5" x14ac:dyDescent="0.25">
      <c r="E296" s="4">
        <f t="shared" si="4"/>
        <v>16610</v>
      </c>
    </row>
    <row r="297" spans="5:5" x14ac:dyDescent="0.25">
      <c r="E297" s="4">
        <f t="shared" si="4"/>
        <v>16610</v>
      </c>
    </row>
    <row r="298" spans="5:5" x14ac:dyDescent="0.25">
      <c r="E298" s="4">
        <f t="shared" si="4"/>
        <v>16610</v>
      </c>
    </row>
    <row r="299" spans="5:5" x14ac:dyDescent="0.25">
      <c r="E299" s="4">
        <f t="shared" si="4"/>
        <v>16610</v>
      </c>
    </row>
    <row r="300" spans="5:5" x14ac:dyDescent="0.25">
      <c r="E300" s="4">
        <f t="shared" si="4"/>
        <v>16610</v>
      </c>
    </row>
    <row r="301" spans="5:5" x14ac:dyDescent="0.25">
      <c r="E301" s="4">
        <f t="shared" si="4"/>
        <v>16610</v>
      </c>
    </row>
    <row r="302" spans="5:5" x14ac:dyDescent="0.25">
      <c r="E302" s="4">
        <f t="shared" si="4"/>
        <v>16610</v>
      </c>
    </row>
    <row r="303" spans="5:5" x14ac:dyDescent="0.25">
      <c r="E303" s="4">
        <f t="shared" si="4"/>
        <v>16610</v>
      </c>
    </row>
    <row r="304" spans="5:5" x14ac:dyDescent="0.25">
      <c r="E304" s="4">
        <f t="shared" si="4"/>
        <v>16610</v>
      </c>
    </row>
    <row r="305" spans="5:5" x14ac:dyDescent="0.25">
      <c r="E305" s="4">
        <f t="shared" si="4"/>
        <v>16610</v>
      </c>
    </row>
    <row r="306" spans="5:5" x14ac:dyDescent="0.25">
      <c r="E306" s="4">
        <f t="shared" si="4"/>
        <v>16610</v>
      </c>
    </row>
    <row r="307" spans="5:5" x14ac:dyDescent="0.25">
      <c r="E307" s="4">
        <f t="shared" si="4"/>
        <v>16610</v>
      </c>
    </row>
    <row r="308" spans="5:5" x14ac:dyDescent="0.25">
      <c r="E308" s="4">
        <f t="shared" si="4"/>
        <v>16610</v>
      </c>
    </row>
    <row r="309" spans="5:5" x14ac:dyDescent="0.25">
      <c r="E309" s="4">
        <f t="shared" si="4"/>
        <v>16610</v>
      </c>
    </row>
    <row r="310" spans="5:5" x14ac:dyDescent="0.25">
      <c r="E310" s="4">
        <f t="shared" si="4"/>
        <v>16610</v>
      </c>
    </row>
    <row r="311" spans="5:5" x14ac:dyDescent="0.25">
      <c r="E311" s="4">
        <f t="shared" si="4"/>
        <v>16610</v>
      </c>
    </row>
    <row r="312" spans="5:5" x14ac:dyDescent="0.25">
      <c r="E312" s="4">
        <f t="shared" si="4"/>
        <v>16610</v>
      </c>
    </row>
    <row r="313" spans="5:5" x14ac:dyDescent="0.25">
      <c r="E313" s="4">
        <f t="shared" si="4"/>
        <v>16610</v>
      </c>
    </row>
    <row r="314" spans="5:5" x14ac:dyDescent="0.25">
      <c r="E314" s="4">
        <f t="shared" si="4"/>
        <v>16610</v>
      </c>
    </row>
    <row r="315" spans="5:5" x14ac:dyDescent="0.25">
      <c r="E315" s="4">
        <f t="shared" si="4"/>
        <v>16610</v>
      </c>
    </row>
    <row r="316" spans="5:5" x14ac:dyDescent="0.25">
      <c r="E316" s="4">
        <f t="shared" si="4"/>
        <v>16610</v>
      </c>
    </row>
    <row r="317" spans="5:5" x14ac:dyDescent="0.25">
      <c r="E317" s="4">
        <f t="shared" si="4"/>
        <v>16610</v>
      </c>
    </row>
    <row r="318" spans="5:5" x14ac:dyDescent="0.25">
      <c r="E318" s="4">
        <f t="shared" si="4"/>
        <v>16610</v>
      </c>
    </row>
    <row r="319" spans="5:5" x14ac:dyDescent="0.25">
      <c r="E319" s="4">
        <f t="shared" si="4"/>
        <v>16610</v>
      </c>
    </row>
    <row r="320" spans="5:5" x14ac:dyDescent="0.25">
      <c r="E320" s="4">
        <f t="shared" si="4"/>
        <v>16610</v>
      </c>
    </row>
    <row r="321" spans="5:5" x14ac:dyDescent="0.25">
      <c r="E321" s="4">
        <f t="shared" si="4"/>
        <v>16610</v>
      </c>
    </row>
    <row r="322" spans="5:5" x14ac:dyDescent="0.25">
      <c r="E322" s="4">
        <f t="shared" si="4"/>
        <v>16610</v>
      </c>
    </row>
    <row r="323" spans="5:5" x14ac:dyDescent="0.25">
      <c r="E323" s="4">
        <f t="shared" si="4"/>
        <v>16610</v>
      </c>
    </row>
    <row r="324" spans="5:5" x14ac:dyDescent="0.25">
      <c r="E324" s="4">
        <f t="shared" si="4"/>
        <v>16610</v>
      </c>
    </row>
    <row r="325" spans="5:5" x14ac:dyDescent="0.25">
      <c r="E325" s="4">
        <f t="shared" ref="E325:E388" si="5">E324+C325-D325</f>
        <v>16610</v>
      </c>
    </row>
    <row r="326" spans="5:5" x14ac:dyDescent="0.25">
      <c r="E326" s="4">
        <f t="shared" si="5"/>
        <v>16610</v>
      </c>
    </row>
    <row r="327" spans="5:5" x14ac:dyDescent="0.25">
      <c r="E327" s="4">
        <f t="shared" si="5"/>
        <v>16610</v>
      </c>
    </row>
    <row r="328" spans="5:5" x14ac:dyDescent="0.25">
      <c r="E328" s="4">
        <f t="shared" si="5"/>
        <v>16610</v>
      </c>
    </row>
    <row r="329" spans="5:5" x14ac:dyDescent="0.25">
      <c r="E329" s="4">
        <f t="shared" si="5"/>
        <v>16610</v>
      </c>
    </row>
    <row r="330" spans="5:5" x14ac:dyDescent="0.25">
      <c r="E330" s="4">
        <f t="shared" si="5"/>
        <v>16610</v>
      </c>
    </row>
    <row r="331" spans="5:5" x14ac:dyDescent="0.25">
      <c r="E331" s="4">
        <f t="shared" si="5"/>
        <v>16610</v>
      </c>
    </row>
    <row r="332" spans="5:5" x14ac:dyDescent="0.25">
      <c r="E332" s="4">
        <f t="shared" si="5"/>
        <v>16610</v>
      </c>
    </row>
    <row r="333" spans="5:5" x14ac:dyDescent="0.25">
      <c r="E333" s="4">
        <f t="shared" si="5"/>
        <v>16610</v>
      </c>
    </row>
    <row r="334" spans="5:5" x14ac:dyDescent="0.25">
      <c r="E334" s="4">
        <f t="shared" si="5"/>
        <v>16610</v>
      </c>
    </row>
    <row r="335" spans="5:5" x14ac:dyDescent="0.25">
      <c r="E335" s="4">
        <f t="shared" si="5"/>
        <v>16610</v>
      </c>
    </row>
    <row r="336" spans="5:5" x14ac:dyDescent="0.25">
      <c r="E336" s="4">
        <f t="shared" si="5"/>
        <v>16610</v>
      </c>
    </row>
    <row r="337" spans="5:5" x14ac:dyDescent="0.25">
      <c r="E337" s="4">
        <f t="shared" si="5"/>
        <v>16610</v>
      </c>
    </row>
    <row r="338" spans="5:5" x14ac:dyDescent="0.25">
      <c r="E338" s="4">
        <f t="shared" si="5"/>
        <v>16610</v>
      </c>
    </row>
    <row r="339" spans="5:5" x14ac:dyDescent="0.25">
      <c r="E339" s="4">
        <f t="shared" si="5"/>
        <v>16610</v>
      </c>
    </row>
    <row r="340" spans="5:5" x14ac:dyDescent="0.25">
      <c r="E340" s="4">
        <f t="shared" si="5"/>
        <v>16610</v>
      </c>
    </row>
    <row r="341" spans="5:5" x14ac:dyDescent="0.25">
      <c r="E341" s="4">
        <f t="shared" si="5"/>
        <v>16610</v>
      </c>
    </row>
    <row r="342" spans="5:5" x14ac:dyDescent="0.25">
      <c r="E342" s="4">
        <f t="shared" si="5"/>
        <v>16610</v>
      </c>
    </row>
    <row r="343" spans="5:5" x14ac:dyDescent="0.25">
      <c r="E343" s="4">
        <f t="shared" si="5"/>
        <v>16610</v>
      </c>
    </row>
    <row r="344" spans="5:5" x14ac:dyDescent="0.25">
      <c r="E344" s="4">
        <f t="shared" si="5"/>
        <v>16610</v>
      </c>
    </row>
    <row r="345" spans="5:5" x14ac:dyDescent="0.25">
      <c r="E345" s="4">
        <f t="shared" si="5"/>
        <v>16610</v>
      </c>
    </row>
    <row r="346" spans="5:5" x14ac:dyDescent="0.25">
      <c r="E346" s="4">
        <f t="shared" si="5"/>
        <v>16610</v>
      </c>
    </row>
    <row r="347" spans="5:5" x14ac:dyDescent="0.25">
      <c r="E347" s="4">
        <f t="shared" si="5"/>
        <v>16610</v>
      </c>
    </row>
    <row r="348" spans="5:5" x14ac:dyDescent="0.25">
      <c r="E348" s="4">
        <f t="shared" si="5"/>
        <v>16610</v>
      </c>
    </row>
    <row r="349" spans="5:5" x14ac:dyDescent="0.25">
      <c r="E349" s="4">
        <f t="shared" si="5"/>
        <v>16610</v>
      </c>
    </row>
    <row r="350" spans="5:5" x14ac:dyDescent="0.25">
      <c r="E350" s="4">
        <f t="shared" si="5"/>
        <v>16610</v>
      </c>
    </row>
    <row r="351" spans="5:5" x14ac:dyDescent="0.25">
      <c r="E351" s="4">
        <f t="shared" si="5"/>
        <v>16610</v>
      </c>
    </row>
    <row r="352" spans="5:5" x14ac:dyDescent="0.25">
      <c r="E352" s="4">
        <f t="shared" si="5"/>
        <v>16610</v>
      </c>
    </row>
    <row r="353" spans="5:5" x14ac:dyDescent="0.25">
      <c r="E353" s="4">
        <f t="shared" si="5"/>
        <v>16610</v>
      </c>
    </row>
    <row r="354" spans="5:5" x14ac:dyDescent="0.25">
      <c r="E354" s="4">
        <f t="shared" si="5"/>
        <v>16610</v>
      </c>
    </row>
    <row r="355" spans="5:5" x14ac:dyDescent="0.25">
      <c r="E355" s="4">
        <f t="shared" si="5"/>
        <v>16610</v>
      </c>
    </row>
    <row r="356" spans="5:5" x14ac:dyDescent="0.25">
      <c r="E356" s="4">
        <f t="shared" si="5"/>
        <v>16610</v>
      </c>
    </row>
    <row r="357" spans="5:5" x14ac:dyDescent="0.25">
      <c r="E357" s="4">
        <f t="shared" si="5"/>
        <v>16610</v>
      </c>
    </row>
    <row r="358" spans="5:5" x14ac:dyDescent="0.25">
      <c r="E358" s="4">
        <f t="shared" si="5"/>
        <v>16610</v>
      </c>
    </row>
    <row r="359" spans="5:5" x14ac:dyDescent="0.25">
      <c r="E359" s="4">
        <f t="shared" si="5"/>
        <v>16610</v>
      </c>
    </row>
    <row r="360" spans="5:5" x14ac:dyDescent="0.25">
      <c r="E360" s="4">
        <f t="shared" si="5"/>
        <v>16610</v>
      </c>
    </row>
    <row r="361" spans="5:5" x14ac:dyDescent="0.25">
      <c r="E361" s="4">
        <f t="shared" si="5"/>
        <v>16610</v>
      </c>
    </row>
    <row r="362" spans="5:5" x14ac:dyDescent="0.25">
      <c r="E362" s="4">
        <f t="shared" si="5"/>
        <v>16610</v>
      </c>
    </row>
    <row r="363" spans="5:5" x14ac:dyDescent="0.25">
      <c r="E363" s="4">
        <f t="shared" si="5"/>
        <v>16610</v>
      </c>
    </row>
    <row r="364" spans="5:5" x14ac:dyDescent="0.25">
      <c r="E364" s="4">
        <f t="shared" si="5"/>
        <v>16610</v>
      </c>
    </row>
    <row r="365" spans="5:5" x14ac:dyDescent="0.25">
      <c r="E365" s="4">
        <f t="shared" si="5"/>
        <v>16610</v>
      </c>
    </row>
    <row r="366" spans="5:5" x14ac:dyDescent="0.25">
      <c r="E366" s="4">
        <f t="shared" si="5"/>
        <v>16610</v>
      </c>
    </row>
    <row r="367" spans="5:5" x14ac:dyDescent="0.25">
      <c r="E367" s="4">
        <f t="shared" si="5"/>
        <v>16610</v>
      </c>
    </row>
    <row r="368" spans="5:5" x14ac:dyDescent="0.25">
      <c r="E368" s="4">
        <f t="shared" si="5"/>
        <v>16610</v>
      </c>
    </row>
    <row r="369" spans="5:5" x14ac:dyDescent="0.25">
      <c r="E369" s="4">
        <f t="shared" si="5"/>
        <v>16610</v>
      </c>
    </row>
    <row r="370" spans="5:5" x14ac:dyDescent="0.25">
      <c r="E370" s="4">
        <f t="shared" si="5"/>
        <v>16610</v>
      </c>
    </row>
    <row r="371" spans="5:5" x14ac:dyDescent="0.25">
      <c r="E371" s="4">
        <f t="shared" si="5"/>
        <v>16610</v>
      </c>
    </row>
    <row r="372" spans="5:5" x14ac:dyDescent="0.25">
      <c r="E372" s="4">
        <f t="shared" si="5"/>
        <v>16610</v>
      </c>
    </row>
    <row r="373" spans="5:5" x14ac:dyDescent="0.25">
      <c r="E373" s="4">
        <f t="shared" si="5"/>
        <v>16610</v>
      </c>
    </row>
    <row r="374" spans="5:5" x14ac:dyDescent="0.25">
      <c r="E374" s="4">
        <f t="shared" si="5"/>
        <v>16610</v>
      </c>
    </row>
    <row r="375" spans="5:5" x14ac:dyDescent="0.25">
      <c r="E375" s="4">
        <f t="shared" si="5"/>
        <v>16610</v>
      </c>
    </row>
    <row r="376" spans="5:5" x14ac:dyDescent="0.25">
      <c r="E376" s="4">
        <f t="shared" si="5"/>
        <v>16610</v>
      </c>
    </row>
    <row r="377" spans="5:5" x14ac:dyDescent="0.25">
      <c r="E377" s="4">
        <f t="shared" si="5"/>
        <v>16610</v>
      </c>
    </row>
    <row r="378" spans="5:5" x14ac:dyDescent="0.25">
      <c r="E378" s="4">
        <f t="shared" si="5"/>
        <v>16610</v>
      </c>
    </row>
    <row r="379" spans="5:5" x14ac:dyDescent="0.25">
      <c r="E379" s="4">
        <f t="shared" si="5"/>
        <v>16610</v>
      </c>
    </row>
    <row r="380" spans="5:5" x14ac:dyDescent="0.25">
      <c r="E380" s="4">
        <f t="shared" si="5"/>
        <v>16610</v>
      </c>
    </row>
    <row r="381" spans="5:5" x14ac:dyDescent="0.25">
      <c r="E381" s="4">
        <f t="shared" si="5"/>
        <v>16610</v>
      </c>
    </row>
    <row r="382" spans="5:5" x14ac:dyDescent="0.25">
      <c r="E382" s="4">
        <f t="shared" si="5"/>
        <v>16610</v>
      </c>
    </row>
    <row r="383" spans="5:5" x14ac:dyDescent="0.25">
      <c r="E383" s="4">
        <f t="shared" si="5"/>
        <v>16610</v>
      </c>
    </row>
    <row r="384" spans="5:5" x14ac:dyDescent="0.25">
      <c r="E384" s="4">
        <f t="shared" si="5"/>
        <v>16610</v>
      </c>
    </row>
    <row r="385" spans="5:5" x14ac:dyDescent="0.25">
      <c r="E385" s="4">
        <f t="shared" si="5"/>
        <v>16610</v>
      </c>
    </row>
    <row r="386" spans="5:5" x14ac:dyDescent="0.25">
      <c r="E386" s="4">
        <f t="shared" si="5"/>
        <v>16610</v>
      </c>
    </row>
    <row r="387" spans="5:5" x14ac:dyDescent="0.25">
      <c r="E387" s="4">
        <f t="shared" si="5"/>
        <v>16610</v>
      </c>
    </row>
    <row r="388" spans="5:5" x14ac:dyDescent="0.25">
      <c r="E388" s="4">
        <f t="shared" si="5"/>
        <v>16610</v>
      </c>
    </row>
    <row r="389" spans="5:5" x14ac:dyDescent="0.25">
      <c r="E389" s="4">
        <f t="shared" ref="E389:E452" si="6">E388+C389-D389</f>
        <v>16610</v>
      </c>
    </row>
    <row r="390" spans="5:5" x14ac:dyDescent="0.25">
      <c r="E390" s="4">
        <f t="shared" si="6"/>
        <v>16610</v>
      </c>
    </row>
    <row r="391" spans="5:5" x14ac:dyDescent="0.25">
      <c r="E391" s="4">
        <f t="shared" si="6"/>
        <v>16610</v>
      </c>
    </row>
    <row r="392" spans="5:5" x14ac:dyDescent="0.25">
      <c r="E392" s="4">
        <f t="shared" si="6"/>
        <v>16610</v>
      </c>
    </row>
    <row r="393" spans="5:5" x14ac:dyDescent="0.25">
      <c r="E393" s="4">
        <f t="shared" si="6"/>
        <v>16610</v>
      </c>
    </row>
    <row r="394" spans="5:5" x14ac:dyDescent="0.25">
      <c r="E394" s="4">
        <f t="shared" si="6"/>
        <v>16610</v>
      </c>
    </row>
    <row r="395" spans="5:5" x14ac:dyDescent="0.25">
      <c r="E395" s="4">
        <f t="shared" si="6"/>
        <v>16610</v>
      </c>
    </row>
    <row r="396" spans="5:5" x14ac:dyDescent="0.25">
      <c r="E396" s="4">
        <f t="shared" si="6"/>
        <v>16610</v>
      </c>
    </row>
    <row r="397" spans="5:5" x14ac:dyDescent="0.25">
      <c r="E397" s="4">
        <f t="shared" si="6"/>
        <v>16610</v>
      </c>
    </row>
    <row r="398" spans="5:5" x14ac:dyDescent="0.25">
      <c r="E398" s="4">
        <f t="shared" si="6"/>
        <v>16610</v>
      </c>
    </row>
    <row r="399" spans="5:5" x14ac:dyDescent="0.25">
      <c r="E399" s="4">
        <f t="shared" si="6"/>
        <v>16610</v>
      </c>
    </row>
    <row r="400" spans="5:5" x14ac:dyDescent="0.25">
      <c r="E400" s="4">
        <f t="shared" si="6"/>
        <v>16610</v>
      </c>
    </row>
    <row r="401" spans="5:5" x14ac:dyDescent="0.25">
      <c r="E401" s="4">
        <f t="shared" si="6"/>
        <v>16610</v>
      </c>
    </row>
    <row r="402" spans="5:5" x14ac:dyDescent="0.25">
      <c r="E402" s="4">
        <f t="shared" si="6"/>
        <v>16610</v>
      </c>
    </row>
    <row r="403" spans="5:5" x14ac:dyDescent="0.25">
      <c r="E403" s="4">
        <f t="shared" si="6"/>
        <v>16610</v>
      </c>
    </row>
    <row r="404" spans="5:5" x14ac:dyDescent="0.25">
      <c r="E404" s="4">
        <f t="shared" si="6"/>
        <v>16610</v>
      </c>
    </row>
    <row r="405" spans="5:5" x14ac:dyDescent="0.25">
      <c r="E405" s="4">
        <f t="shared" si="6"/>
        <v>16610</v>
      </c>
    </row>
    <row r="406" spans="5:5" x14ac:dyDescent="0.25">
      <c r="E406" s="4">
        <f t="shared" si="6"/>
        <v>16610</v>
      </c>
    </row>
    <row r="407" spans="5:5" x14ac:dyDescent="0.25">
      <c r="E407" s="4">
        <f t="shared" si="6"/>
        <v>16610</v>
      </c>
    </row>
    <row r="408" spans="5:5" x14ac:dyDescent="0.25">
      <c r="E408" s="4">
        <f t="shared" si="6"/>
        <v>16610</v>
      </c>
    </row>
    <row r="409" spans="5:5" x14ac:dyDescent="0.25">
      <c r="E409" s="4">
        <f t="shared" si="6"/>
        <v>16610</v>
      </c>
    </row>
    <row r="410" spans="5:5" x14ac:dyDescent="0.25">
      <c r="E410" s="4">
        <f t="shared" si="6"/>
        <v>16610</v>
      </c>
    </row>
    <row r="411" spans="5:5" x14ac:dyDescent="0.25">
      <c r="E411" s="4">
        <f t="shared" si="6"/>
        <v>16610</v>
      </c>
    </row>
    <row r="412" spans="5:5" x14ac:dyDescent="0.25">
      <c r="E412" s="4">
        <f t="shared" si="6"/>
        <v>16610</v>
      </c>
    </row>
    <row r="413" spans="5:5" x14ac:dyDescent="0.25">
      <c r="E413" s="4">
        <f t="shared" si="6"/>
        <v>16610</v>
      </c>
    </row>
    <row r="414" spans="5:5" x14ac:dyDescent="0.25">
      <c r="E414" s="4">
        <f t="shared" si="6"/>
        <v>16610</v>
      </c>
    </row>
    <row r="415" spans="5:5" x14ac:dyDescent="0.25">
      <c r="E415" s="4">
        <f t="shared" si="6"/>
        <v>16610</v>
      </c>
    </row>
    <row r="416" spans="5:5" x14ac:dyDescent="0.25">
      <c r="E416" s="4">
        <f t="shared" si="6"/>
        <v>16610</v>
      </c>
    </row>
    <row r="417" spans="5:5" x14ac:dyDescent="0.25">
      <c r="E417" s="4">
        <f t="shared" si="6"/>
        <v>16610</v>
      </c>
    </row>
    <row r="418" spans="5:5" x14ac:dyDescent="0.25">
      <c r="E418" s="4">
        <f t="shared" si="6"/>
        <v>16610</v>
      </c>
    </row>
    <row r="419" spans="5:5" x14ac:dyDescent="0.25">
      <c r="E419" s="4">
        <f t="shared" si="6"/>
        <v>16610</v>
      </c>
    </row>
    <row r="420" spans="5:5" x14ac:dyDescent="0.25">
      <c r="E420" s="4">
        <f t="shared" si="6"/>
        <v>16610</v>
      </c>
    </row>
    <row r="421" spans="5:5" x14ac:dyDescent="0.25">
      <c r="E421" s="4">
        <f t="shared" si="6"/>
        <v>16610</v>
      </c>
    </row>
    <row r="422" spans="5:5" x14ac:dyDescent="0.25">
      <c r="E422" s="4">
        <f t="shared" si="6"/>
        <v>16610</v>
      </c>
    </row>
    <row r="423" spans="5:5" x14ac:dyDescent="0.25">
      <c r="E423" s="4">
        <f t="shared" si="6"/>
        <v>16610</v>
      </c>
    </row>
    <row r="424" spans="5:5" x14ac:dyDescent="0.25">
      <c r="E424" s="4">
        <f t="shared" si="6"/>
        <v>16610</v>
      </c>
    </row>
    <row r="425" spans="5:5" x14ac:dyDescent="0.25">
      <c r="E425" s="4">
        <f t="shared" si="6"/>
        <v>16610</v>
      </c>
    </row>
    <row r="426" spans="5:5" x14ac:dyDescent="0.25">
      <c r="E426" s="4">
        <f t="shared" si="6"/>
        <v>16610</v>
      </c>
    </row>
    <row r="427" spans="5:5" x14ac:dyDescent="0.25">
      <c r="E427" s="4">
        <f t="shared" si="6"/>
        <v>16610</v>
      </c>
    </row>
    <row r="428" spans="5:5" x14ac:dyDescent="0.25">
      <c r="E428" s="4">
        <f t="shared" si="6"/>
        <v>16610</v>
      </c>
    </row>
    <row r="429" spans="5:5" x14ac:dyDescent="0.25">
      <c r="E429" s="4">
        <f t="shared" si="6"/>
        <v>16610</v>
      </c>
    </row>
    <row r="430" spans="5:5" x14ac:dyDescent="0.25">
      <c r="E430" s="4">
        <f t="shared" si="6"/>
        <v>16610</v>
      </c>
    </row>
    <row r="431" spans="5:5" x14ac:dyDescent="0.25">
      <c r="E431" s="4">
        <f t="shared" si="6"/>
        <v>16610</v>
      </c>
    </row>
    <row r="432" spans="5:5" x14ac:dyDescent="0.25">
      <c r="E432" s="4">
        <f t="shared" si="6"/>
        <v>16610</v>
      </c>
    </row>
    <row r="433" spans="5:5" x14ac:dyDescent="0.25">
      <c r="E433" s="4">
        <f t="shared" si="6"/>
        <v>16610</v>
      </c>
    </row>
    <row r="434" spans="5:5" x14ac:dyDescent="0.25">
      <c r="E434" s="4">
        <f t="shared" si="6"/>
        <v>16610</v>
      </c>
    </row>
    <row r="435" spans="5:5" x14ac:dyDescent="0.25">
      <c r="E435" s="4">
        <f t="shared" si="6"/>
        <v>16610</v>
      </c>
    </row>
    <row r="436" spans="5:5" x14ac:dyDescent="0.25">
      <c r="E436" s="4">
        <f t="shared" si="6"/>
        <v>16610</v>
      </c>
    </row>
    <row r="437" spans="5:5" x14ac:dyDescent="0.25">
      <c r="E437" s="4">
        <f t="shared" si="6"/>
        <v>16610</v>
      </c>
    </row>
    <row r="438" spans="5:5" x14ac:dyDescent="0.25">
      <c r="E438" s="4">
        <f t="shared" si="6"/>
        <v>16610</v>
      </c>
    </row>
    <row r="439" spans="5:5" x14ac:dyDescent="0.25">
      <c r="E439" s="4">
        <f t="shared" si="6"/>
        <v>16610</v>
      </c>
    </row>
    <row r="440" spans="5:5" x14ac:dyDescent="0.25">
      <c r="E440" s="4">
        <f t="shared" si="6"/>
        <v>16610</v>
      </c>
    </row>
    <row r="441" spans="5:5" x14ac:dyDescent="0.25">
      <c r="E441" s="4">
        <f t="shared" si="6"/>
        <v>16610</v>
      </c>
    </row>
    <row r="442" spans="5:5" x14ac:dyDescent="0.25">
      <c r="E442" s="4">
        <f t="shared" si="6"/>
        <v>16610</v>
      </c>
    </row>
    <row r="443" spans="5:5" x14ac:dyDescent="0.25">
      <c r="E443" s="4">
        <f t="shared" si="6"/>
        <v>16610</v>
      </c>
    </row>
    <row r="444" spans="5:5" x14ac:dyDescent="0.25">
      <c r="E444" s="4">
        <f t="shared" si="6"/>
        <v>16610</v>
      </c>
    </row>
    <row r="445" spans="5:5" x14ac:dyDescent="0.25">
      <c r="E445" s="4">
        <f t="shared" si="6"/>
        <v>16610</v>
      </c>
    </row>
    <row r="446" spans="5:5" x14ac:dyDescent="0.25">
      <c r="E446" s="4">
        <f t="shared" si="6"/>
        <v>16610</v>
      </c>
    </row>
    <row r="447" spans="5:5" x14ac:dyDescent="0.25">
      <c r="E447" s="4">
        <f t="shared" si="6"/>
        <v>16610</v>
      </c>
    </row>
    <row r="448" spans="5:5" x14ac:dyDescent="0.25">
      <c r="E448" s="4">
        <f t="shared" si="6"/>
        <v>16610</v>
      </c>
    </row>
    <row r="449" spans="5:5" x14ac:dyDescent="0.25">
      <c r="E449" s="4">
        <f t="shared" si="6"/>
        <v>16610</v>
      </c>
    </row>
    <row r="450" spans="5:5" x14ac:dyDescent="0.25">
      <c r="E450" s="4">
        <f t="shared" si="6"/>
        <v>16610</v>
      </c>
    </row>
    <row r="451" spans="5:5" x14ac:dyDescent="0.25">
      <c r="E451" s="4">
        <f t="shared" si="6"/>
        <v>16610</v>
      </c>
    </row>
    <row r="452" spans="5:5" x14ac:dyDescent="0.25">
      <c r="E452" s="4">
        <f t="shared" si="6"/>
        <v>16610</v>
      </c>
    </row>
    <row r="453" spans="5:5" x14ac:dyDescent="0.25">
      <c r="E453" s="4">
        <f t="shared" ref="E453:E500" si="7">E452+C453-D453</f>
        <v>16610</v>
      </c>
    </row>
    <row r="454" spans="5:5" x14ac:dyDescent="0.25">
      <c r="E454" s="4">
        <f t="shared" si="7"/>
        <v>16610</v>
      </c>
    </row>
    <row r="455" spans="5:5" x14ac:dyDescent="0.25">
      <c r="E455" s="4">
        <f t="shared" si="7"/>
        <v>16610</v>
      </c>
    </row>
    <row r="456" spans="5:5" x14ac:dyDescent="0.25">
      <c r="E456" s="4">
        <f t="shared" si="7"/>
        <v>16610</v>
      </c>
    </row>
    <row r="457" spans="5:5" x14ac:dyDescent="0.25">
      <c r="E457" s="4">
        <f t="shared" si="7"/>
        <v>16610</v>
      </c>
    </row>
    <row r="458" spans="5:5" x14ac:dyDescent="0.25">
      <c r="E458" s="4">
        <f t="shared" si="7"/>
        <v>16610</v>
      </c>
    </row>
    <row r="459" spans="5:5" x14ac:dyDescent="0.25">
      <c r="E459" s="4">
        <f t="shared" si="7"/>
        <v>16610</v>
      </c>
    </row>
    <row r="460" spans="5:5" x14ac:dyDescent="0.25">
      <c r="E460" s="4">
        <f t="shared" si="7"/>
        <v>16610</v>
      </c>
    </row>
    <row r="461" spans="5:5" x14ac:dyDescent="0.25">
      <c r="E461" s="4">
        <f t="shared" si="7"/>
        <v>16610</v>
      </c>
    </row>
    <row r="462" spans="5:5" x14ac:dyDescent="0.25">
      <c r="E462" s="4">
        <f t="shared" si="7"/>
        <v>16610</v>
      </c>
    </row>
    <row r="463" spans="5:5" x14ac:dyDescent="0.25">
      <c r="E463" s="4">
        <f t="shared" si="7"/>
        <v>16610</v>
      </c>
    </row>
    <row r="464" spans="5:5" x14ac:dyDescent="0.25">
      <c r="E464" s="4">
        <f t="shared" si="7"/>
        <v>16610</v>
      </c>
    </row>
    <row r="465" spans="5:5" x14ac:dyDescent="0.25">
      <c r="E465" s="4">
        <f t="shared" si="7"/>
        <v>16610</v>
      </c>
    </row>
    <row r="466" spans="5:5" x14ac:dyDescent="0.25">
      <c r="E466" s="4">
        <f t="shared" si="7"/>
        <v>16610</v>
      </c>
    </row>
    <row r="467" spans="5:5" x14ac:dyDescent="0.25">
      <c r="E467" s="4">
        <f t="shared" si="7"/>
        <v>16610</v>
      </c>
    </row>
    <row r="468" spans="5:5" x14ac:dyDescent="0.25">
      <c r="E468" s="4">
        <f t="shared" si="7"/>
        <v>16610</v>
      </c>
    </row>
    <row r="469" spans="5:5" x14ac:dyDescent="0.25">
      <c r="E469" s="4">
        <f t="shared" si="7"/>
        <v>16610</v>
      </c>
    </row>
    <row r="470" spans="5:5" x14ac:dyDescent="0.25">
      <c r="E470" s="4">
        <f t="shared" si="7"/>
        <v>16610</v>
      </c>
    </row>
    <row r="471" spans="5:5" x14ac:dyDescent="0.25">
      <c r="E471" s="4">
        <f t="shared" si="7"/>
        <v>16610</v>
      </c>
    </row>
    <row r="472" spans="5:5" x14ac:dyDescent="0.25">
      <c r="E472" s="4">
        <f t="shared" si="7"/>
        <v>16610</v>
      </c>
    </row>
    <row r="473" spans="5:5" x14ac:dyDescent="0.25">
      <c r="E473" s="4">
        <f t="shared" si="7"/>
        <v>16610</v>
      </c>
    </row>
    <row r="474" spans="5:5" x14ac:dyDescent="0.25">
      <c r="E474" s="4">
        <f t="shared" si="7"/>
        <v>16610</v>
      </c>
    </row>
    <row r="475" spans="5:5" x14ac:dyDescent="0.25">
      <c r="E475" s="4">
        <f t="shared" si="7"/>
        <v>16610</v>
      </c>
    </row>
    <row r="476" spans="5:5" x14ac:dyDescent="0.25">
      <c r="E476" s="4">
        <f t="shared" si="7"/>
        <v>16610</v>
      </c>
    </row>
    <row r="477" spans="5:5" x14ac:dyDescent="0.25">
      <c r="E477" s="4">
        <f t="shared" si="7"/>
        <v>16610</v>
      </c>
    </row>
    <row r="478" spans="5:5" x14ac:dyDescent="0.25">
      <c r="E478" s="4">
        <f t="shared" si="7"/>
        <v>16610</v>
      </c>
    </row>
    <row r="479" spans="5:5" x14ac:dyDescent="0.25">
      <c r="E479" s="4">
        <f t="shared" si="7"/>
        <v>16610</v>
      </c>
    </row>
    <row r="480" spans="5:5" x14ac:dyDescent="0.25">
      <c r="E480" s="4">
        <f t="shared" si="7"/>
        <v>16610</v>
      </c>
    </row>
    <row r="481" spans="5:5" x14ac:dyDescent="0.25">
      <c r="E481" s="4">
        <f t="shared" si="7"/>
        <v>16610</v>
      </c>
    </row>
    <row r="482" spans="5:5" x14ac:dyDescent="0.25">
      <c r="E482" s="4">
        <f t="shared" si="7"/>
        <v>16610</v>
      </c>
    </row>
    <row r="483" spans="5:5" x14ac:dyDescent="0.25">
      <c r="E483" s="4">
        <f t="shared" si="7"/>
        <v>16610</v>
      </c>
    </row>
    <row r="484" spans="5:5" x14ac:dyDescent="0.25">
      <c r="E484" s="4">
        <f t="shared" si="7"/>
        <v>16610</v>
      </c>
    </row>
    <row r="485" spans="5:5" x14ac:dyDescent="0.25">
      <c r="E485" s="4">
        <f t="shared" si="7"/>
        <v>16610</v>
      </c>
    </row>
    <row r="486" spans="5:5" x14ac:dyDescent="0.25">
      <c r="E486" s="4">
        <f t="shared" si="7"/>
        <v>16610</v>
      </c>
    </row>
    <row r="487" spans="5:5" x14ac:dyDescent="0.25">
      <c r="E487" s="4">
        <f t="shared" si="7"/>
        <v>16610</v>
      </c>
    </row>
    <row r="488" spans="5:5" x14ac:dyDescent="0.25">
      <c r="E488" s="4">
        <f t="shared" si="7"/>
        <v>16610</v>
      </c>
    </row>
    <row r="489" spans="5:5" x14ac:dyDescent="0.25">
      <c r="E489" s="4">
        <f t="shared" si="7"/>
        <v>16610</v>
      </c>
    </row>
    <row r="490" spans="5:5" x14ac:dyDescent="0.25">
      <c r="E490" s="4">
        <f t="shared" si="7"/>
        <v>16610</v>
      </c>
    </row>
    <row r="491" spans="5:5" x14ac:dyDescent="0.25">
      <c r="E491" s="4">
        <f t="shared" si="7"/>
        <v>16610</v>
      </c>
    </row>
    <row r="492" spans="5:5" x14ac:dyDescent="0.25">
      <c r="E492" s="4">
        <f t="shared" si="7"/>
        <v>16610</v>
      </c>
    </row>
    <row r="493" spans="5:5" x14ac:dyDescent="0.25">
      <c r="E493" s="4">
        <f t="shared" si="7"/>
        <v>16610</v>
      </c>
    </row>
    <row r="494" spans="5:5" x14ac:dyDescent="0.25">
      <c r="E494" s="4">
        <f t="shared" si="7"/>
        <v>16610</v>
      </c>
    </row>
    <row r="495" spans="5:5" x14ac:dyDescent="0.25">
      <c r="E495" s="4">
        <f t="shared" si="7"/>
        <v>16610</v>
      </c>
    </row>
    <row r="496" spans="5:5" x14ac:dyDescent="0.25">
      <c r="E496" s="4">
        <f t="shared" si="7"/>
        <v>16610</v>
      </c>
    </row>
    <row r="497" spans="5:5" x14ac:dyDescent="0.25">
      <c r="E497" s="4">
        <f t="shared" si="7"/>
        <v>16610</v>
      </c>
    </row>
    <row r="498" spans="5:5" x14ac:dyDescent="0.25">
      <c r="E498" s="4">
        <f t="shared" si="7"/>
        <v>16610</v>
      </c>
    </row>
    <row r="499" spans="5:5" x14ac:dyDescent="0.25">
      <c r="E499" s="4">
        <f t="shared" si="7"/>
        <v>16610</v>
      </c>
    </row>
    <row r="500" spans="5:5" x14ac:dyDescent="0.25">
      <c r="E500" s="4">
        <f t="shared" si="7"/>
        <v>16610</v>
      </c>
    </row>
    <row r="501" spans="5:5" x14ac:dyDescent="0.25">
      <c r="E501" s="4">
        <f>E500+C501-D501</f>
        <v>16610</v>
      </c>
    </row>
    <row r="502" spans="5:5" x14ac:dyDescent="0.25">
      <c r="E502" s="4">
        <f>E501+C502-D502</f>
        <v>16610</v>
      </c>
    </row>
    <row r="503" spans="5:5" x14ac:dyDescent="0.25">
      <c r="E503" s="4">
        <f>E502+C503-D503</f>
        <v>16610</v>
      </c>
    </row>
    <row r="504" spans="5:5" x14ac:dyDescent="0.25">
      <c r="E504" s="4">
        <f>E503+C504-D504</f>
        <v>16610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  <oddFooter>&amp;CS.E.U.O.&amp;RTejidos Lucania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zoomScaleNormal="100" workbookViewId="0">
      <selection activeCell="E38" sqref="E38"/>
    </sheetView>
  </sheetViews>
  <sheetFormatPr baseColWidth="10" defaultRowHeight="15" x14ac:dyDescent="0.25"/>
  <cols>
    <col min="1" max="1" width="10.7109375" style="2" bestFit="1" customWidth="1"/>
    <col min="2" max="2" width="23" style="2" customWidth="1"/>
    <col min="3" max="3" width="13" style="4" bestFit="1" customWidth="1"/>
    <col min="4" max="4" width="13.5703125" style="4" customWidth="1"/>
    <col min="5" max="5" width="13" style="2" bestFit="1" customWidth="1"/>
    <col min="9" max="9" width="17.42578125" bestFit="1" customWidth="1"/>
    <col min="10" max="10" width="18" bestFit="1" customWidth="1"/>
  </cols>
  <sheetData>
    <row r="1" spans="1:10" ht="18.75" x14ac:dyDescent="0.3">
      <c r="A1" s="273" t="s">
        <v>697</v>
      </c>
      <c r="B1" s="273"/>
      <c r="C1" s="273"/>
      <c r="D1" s="273"/>
      <c r="E1" s="273"/>
      <c r="I1" s="10" t="s">
        <v>4</v>
      </c>
      <c r="J1" s="12">
        <f>E500</f>
        <v>62180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MAX(A3:A501)</f>
        <v>44481</v>
      </c>
    </row>
    <row r="3" spans="1:10" hidden="1" x14ac:dyDescent="0.25">
      <c r="A3" s="7">
        <v>43980</v>
      </c>
      <c r="B3" s="2" t="s">
        <v>698</v>
      </c>
      <c r="C3" s="4">
        <v>45440</v>
      </c>
      <c r="D3" s="4">
        <v>0</v>
      </c>
      <c r="E3" s="9">
        <f>C3-D3</f>
        <v>45440</v>
      </c>
    </row>
    <row r="4" spans="1:10" hidden="1" x14ac:dyDescent="0.25">
      <c r="A4" s="5">
        <v>43987</v>
      </c>
      <c r="B4" s="2" t="s">
        <v>744</v>
      </c>
      <c r="C4" s="4">
        <v>0</v>
      </c>
      <c r="D4" s="4">
        <v>3990</v>
      </c>
      <c r="E4" s="36">
        <f>E3+C4-D4</f>
        <v>41450</v>
      </c>
    </row>
    <row r="5" spans="1:10" hidden="1" x14ac:dyDescent="0.25">
      <c r="A5" s="5">
        <v>43987</v>
      </c>
      <c r="B5" s="2" t="s">
        <v>745</v>
      </c>
      <c r="C5" s="4">
        <v>0</v>
      </c>
      <c r="D5" s="4">
        <v>8000</v>
      </c>
      <c r="E5" s="36">
        <f t="shared" ref="E5:E68" si="0">E4+C5-D5</f>
        <v>33450</v>
      </c>
    </row>
    <row r="6" spans="1:10" hidden="1" x14ac:dyDescent="0.25">
      <c r="A6" s="5">
        <v>43987</v>
      </c>
      <c r="B6" s="2" t="s">
        <v>746</v>
      </c>
      <c r="C6" s="4">
        <v>45640</v>
      </c>
      <c r="D6" s="4">
        <v>0</v>
      </c>
      <c r="E6" s="36">
        <f t="shared" si="0"/>
        <v>79090</v>
      </c>
    </row>
    <row r="7" spans="1:10" hidden="1" x14ac:dyDescent="0.25">
      <c r="A7" s="5">
        <v>43992</v>
      </c>
      <c r="B7" s="2" t="s">
        <v>772</v>
      </c>
      <c r="C7" s="4">
        <v>6990</v>
      </c>
      <c r="D7" s="4">
        <v>10000</v>
      </c>
      <c r="E7" s="36">
        <f t="shared" si="0"/>
        <v>76080</v>
      </c>
    </row>
    <row r="8" spans="1:10" hidden="1" x14ac:dyDescent="0.25">
      <c r="A8" s="5">
        <v>44000</v>
      </c>
      <c r="B8" s="2" t="s">
        <v>799</v>
      </c>
      <c r="C8" s="4">
        <v>8880</v>
      </c>
      <c r="D8" s="4">
        <v>7000</v>
      </c>
      <c r="E8" s="36">
        <f t="shared" si="0"/>
        <v>77960</v>
      </c>
    </row>
    <row r="9" spans="1:10" hidden="1" x14ac:dyDescent="0.25">
      <c r="A9" s="5">
        <v>44013</v>
      </c>
      <c r="B9" s="2" t="s">
        <v>875</v>
      </c>
      <c r="C9" s="4">
        <v>-6450</v>
      </c>
      <c r="D9" s="4">
        <v>10000</v>
      </c>
      <c r="E9" s="36">
        <f t="shared" si="0"/>
        <v>61510</v>
      </c>
    </row>
    <row r="10" spans="1:10" hidden="1" x14ac:dyDescent="0.25">
      <c r="A10" s="5">
        <v>44029</v>
      </c>
      <c r="B10" s="2" t="s">
        <v>936</v>
      </c>
      <c r="C10" s="4">
        <v>0</v>
      </c>
      <c r="D10" s="4">
        <v>7540</v>
      </c>
      <c r="E10" s="36">
        <f t="shared" si="0"/>
        <v>53970</v>
      </c>
    </row>
    <row r="11" spans="1:10" hidden="1" x14ac:dyDescent="0.25">
      <c r="A11" s="5">
        <v>44029</v>
      </c>
      <c r="B11" s="2" t="s">
        <v>937</v>
      </c>
      <c r="C11" s="4">
        <v>0</v>
      </c>
      <c r="D11" s="4">
        <v>5000</v>
      </c>
      <c r="E11" s="36">
        <f t="shared" si="0"/>
        <v>48970</v>
      </c>
    </row>
    <row r="12" spans="1:10" hidden="1" x14ac:dyDescent="0.25">
      <c r="A12" s="5">
        <v>44030</v>
      </c>
      <c r="B12" s="2" t="s">
        <v>938</v>
      </c>
      <c r="C12" s="4">
        <v>8200</v>
      </c>
      <c r="D12" s="4">
        <v>0</v>
      </c>
      <c r="E12" s="36">
        <f t="shared" si="0"/>
        <v>57170</v>
      </c>
    </row>
    <row r="13" spans="1:10" hidden="1" x14ac:dyDescent="0.25">
      <c r="A13" s="5">
        <v>44050</v>
      </c>
      <c r="B13" s="2" t="s">
        <v>1022</v>
      </c>
      <c r="C13" s="4">
        <v>-10960</v>
      </c>
      <c r="D13" s="4">
        <v>4700</v>
      </c>
      <c r="E13" s="36">
        <f t="shared" si="0"/>
        <v>41510</v>
      </c>
    </row>
    <row r="14" spans="1:10" hidden="1" x14ac:dyDescent="0.25">
      <c r="A14" s="5">
        <v>44050</v>
      </c>
      <c r="B14" s="2" t="s">
        <v>36</v>
      </c>
      <c r="C14" s="4">
        <v>8250</v>
      </c>
      <c r="D14" s="4">
        <v>0</v>
      </c>
      <c r="E14" s="36">
        <f t="shared" si="0"/>
        <v>49760</v>
      </c>
    </row>
    <row r="15" spans="1:10" hidden="1" x14ac:dyDescent="0.25">
      <c r="A15" s="5">
        <v>44068</v>
      </c>
      <c r="B15" s="2" t="s">
        <v>1061</v>
      </c>
      <c r="C15" s="4">
        <v>0</v>
      </c>
      <c r="D15" s="4">
        <v>12830</v>
      </c>
      <c r="E15" s="36">
        <f t="shared" si="0"/>
        <v>36930</v>
      </c>
    </row>
    <row r="16" spans="1:10" hidden="1" x14ac:dyDescent="0.25">
      <c r="A16" s="5">
        <v>44068</v>
      </c>
      <c r="B16" s="2" t="s">
        <v>1062</v>
      </c>
      <c r="C16" s="4">
        <v>0</v>
      </c>
      <c r="D16" s="4">
        <v>5000</v>
      </c>
      <c r="E16" s="36">
        <f t="shared" si="0"/>
        <v>31930</v>
      </c>
    </row>
    <row r="17" spans="1:11" hidden="1" x14ac:dyDescent="0.25">
      <c r="A17" s="5">
        <v>44078</v>
      </c>
      <c r="B17" s="2" t="s">
        <v>1105</v>
      </c>
      <c r="C17" s="4">
        <v>0</v>
      </c>
      <c r="D17" s="4">
        <f>24460+750</f>
        <v>25210</v>
      </c>
      <c r="E17" s="36">
        <f t="shared" si="0"/>
        <v>6720</v>
      </c>
    </row>
    <row r="18" spans="1:11" hidden="1" x14ac:dyDescent="0.25">
      <c r="A18" s="5">
        <v>44097</v>
      </c>
      <c r="B18" s="2" t="s">
        <v>1163</v>
      </c>
      <c r="C18" s="4">
        <v>0</v>
      </c>
      <c r="D18" s="4">
        <v>3000</v>
      </c>
      <c r="E18" s="36">
        <f t="shared" si="0"/>
        <v>3720</v>
      </c>
      <c r="F18" t="s">
        <v>1164</v>
      </c>
    </row>
    <row r="19" spans="1:11" hidden="1" x14ac:dyDescent="0.25">
      <c r="A19" s="5">
        <v>44097</v>
      </c>
      <c r="B19" s="2" t="s">
        <v>1162</v>
      </c>
      <c r="C19" s="4">
        <v>740</v>
      </c>
      <c r="D19" s="4">
        <v>4460</v>
      </c>
      <c r="E19" s="36">
        <f t="shared" si="0"/>
        <v>0</v>
      </c>
    </row>
    <row r="20" spans="1:11" x14ac:dyDescent="0.25">
      <c r="A20" s="5">
        <v>44334</v>
      </c>
      <c r="B20" s="2" t="s">
        <v>1799</v>
      </c>
      <c r="C20" s="4">
        <v>101780</v>
      </c>
      <c r="D20" s="4">
        <v>0</v>
      </c>
      <c r="E20" s="36">
        <f t="shared" si="0"/>
        <v>101780</v>
      </c>
    </row>
    <row r="21" spans="1:11" x14ac:dyDescent="0.25">
      <c r="A21" s="5">
        <v>44345</v>
      </c>
      <c r="B21" s="2" t="s">
        <v>1844</v>
      </c>
      <c r="C21" s="4">
        <v>24580</v>
      </c>
      <c r="D21" s="4">
        <v>12000</v>
      </c>
      <c r="E21" s="36">
        <f t="shared" si="0"/>
        <v>114360</v>
      </c>
    </row>
    <row r="22" spans="1:11" x14ac:dyDescent="0.25">
      <c r="A22" s="5">
        <v>44350</v>
      </c>
      <c r="B22" s="2" t="s">
        <v>1869</v>
      </c>
      <c r="C22" s="4">
        <v>41590</v>
      </c>
      <c r="D22" s="4">
        <v>18000</v>
      </c>
      <c r="E22" s="36">
        <f t="shared" si="0"/>
        <v>137950</v>
      </c>
    </row>
    <row r="23" spans="1:11" x14ac:dyDescent="0.25">
      <c r="A23" s="5">
        <v>44361</v>
      </c>
      <c r="B23" s="2" t="s">
        <v>1931</v>
      </c>
      <c r="C23" s="4">
        <v>0</v>
      </c>
      <c r="D23" s="4">
        <v>16000</v>
      </c>
      <c r="E23" s="36">
        <f t="shared" si="0"/>
        <v>121950</v>
      </c>
    </row>
    <row r="24" spans="1:11" x14ac:dyDescent="0.25">
      <c r="A24" s="5">
        <v>44361</v>
      </c>
      <c r="B24" s="2" t="s">
        <v>1932</v>
      </c>
      <c r="C24" s="4">
        <v>46730</v>
      </c>
      <c r="D24" s="4">
        <v>7620</v>
      </c>
      <c r="E24" s="36">
        <f t="shared" si="0"/>
        <v>161060</v>
      </c>
    </row>
    <row r="25" spans="1:11" x14ac:dyDescent="0.25">
      <c r="A25" s="5">
        <v>44378</v>
      </c>
      <c r="B25" s="2" t="s">
        <v>2032</v>
      </c>
      <c r="C25" s="4">
        <v>0</v>
      </c>
      <c r="D25" s="4">
        <v>14440</v>
      </c>
      <c r="E25" s="36">
        <f t="shared" si="0"/>
        <v>146620</v>
      </c>
    </row>
    <row r="26" spans="1:11" x14ac:dyDescent="0.25">
      <c r="A26" s="5">
        <v>44378</v>
      </c>
      <c r="B26" s="2" t="s">
        <v>2033</v>
      </c>
      <c r="C26" s="4">
        <v>0</v>
      </c>
      <c r="D26" s="4">
        <v>28000</v>
      </c>
      <c r="E26" s="36">
        <f t="shared" si="0"/>
        <v>118620</v>
      </c>
    </row>
    <row r="27" spans="1:11" x14ac:dyDescent="0.25">
      <c r="A27" s="5">
        <v>44378</v>
      </c>
      <c r="B27" s="2" t="s">
        <v>2031</v>
      </c>
      <c r="C27" s="4">
        <v>12900</v>
      </c>
      <c r="D27" s="4">
        <v>0</v>
      </c>
      <c r="E27" s="36">
        <f t="shared" si="0"/>
        <v>131520</v>
      </c>
      <c r="I27">
        <v>1</v>
      </c>
      <c r="J27">
        <v>1880</v>
      </c>
      <c r="K27">
        <f>+J27*I27</f>
        <v>1880</v>
      </c>
    </row>
    <row r="28" spans="1:11" x14ac:dyDescent="0.25">
      <c r="A28" s="5">
        <v>44385</v>
      </c>
      <c r="B28" s="2" t="s">
        <v>2061</v>
      </c>
      <c r="C28" s="4">
        <v>6320</v>
      </c>
      <c r="D28" s="4">
        <v>17890</v>
      </c>
      <c r="E28" s="36">
        <f t="shared" si="0"/>
        <v>119950</v>
      </c>
      <c r="I28">
        <v>3</v>
      </c>
      <c r="J28">
        <v>1710</v>
      </c>
      <c r="K28">
        <f>+J28*I28</f>
        <v>5130</v>
      </c>
    </row>
    <row r="29" spans="1:11" x14ac:dyDescent="0.25">
      <c r="A29" s="5">
        <v>44385</v>
      </c>
      <c r="B29" s="2" t="s">
        <v>2063</v>
      </c>
      <c r="C29" s="4">
        <v>0</v>
      </c>
      <c r="D29" s="4">
        <v>5000</v>
      </c>
      <c r="E29" s="36">
        <f t="shared" si="0"/>
        <v>114950</v>
      </c>
      <c r="I29">
        <v>2</v>
      </c>
      <c r="J29">
        <v>1430</v>
      </c>
      <c r="K29">
        <f>+J29*I29</f>
        <v>2860</v>
      </c>
    </row>
    <row r="30" spans="1:11" x14ac:dyDescent="0.25">
      <c r="A30" s="5">
        <v>44379</v>
      </c>
      <c r="B30" s="2" t="s">
        <v>2129</v>
      </c>
      <c r="C30" s="4">
        <v>0</v>
      </c>
      <c r="D30" s="4">
        <v>105430</v>
      </c>
      <c r="E30" s="36">
        <f t="shared" si="0"/>
        <v>9520</v>
      </c>
      <c r="K30">
        <f>+SUM(K27:K29)</f>
        <v>9870</v>
      </c>
    </row>
    <row r="31" spans="1:11" x14ac:dyDescent="0.25">
      <c r="A31" s="5">
        <v>44392</v>
      </c>
      <c r="B31" s="2" t="s">
        <v>2130</v>
      </c>
      <c r="C31" s="4">
        <v>116100</v>
      </c>
      <c r="D31" s="4">
        <v>0</v>
      </c>
      <c r="E31" s="36">
        <f t="shared" si="0"/>
        <v>125620</v>
      </c>
    </row>
    <row r="32" spans="1:11" x14ac:dyDescent="0.25">
      <c r="A32" s="5">
        <v>44393</v>
      </c>
      <c r="B32" s="2" t="s">
        <v>2131</v>
      </c>
      <c r="C32" s="4">
        <v>4720</v>
      </c>
      <c r="D32" s="4">
        <v>10210</v>
      </c>
      <c r="E32" s="36">
        <f t="shared" si="0"/>
        <v>120130</v>
      </c>
    </row>
    <row r="33" spans="1:9" x14ac:dyDescent="0.25">
      <c r="A33" s="5">
        <v>44393</v>
      </c>
      <c r="B33" s="2" t="s">
        <v>2132</v>
      </c>
      <c r="C33" s="4">
        <v>0</v>
      </c>
      <c r="D33" s="4">
        <v>5000</v>
      </c>
      <c r="E33" s="36">
        <f t="shared" si="0"/>
        <v>115130</v>
      </c>
    </row>
    <row r="34" spans="1:9" x14ac:dyDescent="0.25">
      <c r="A34" s="5">
        <v>44410</v>
      </c>
      <c r="B34" s="2" t="s">
        <v>2207</v>
      </c>
      <c r="C34" s="4">
        <v>9870</v>
      </c>
      <c r="D34" s="4">
        <v>13000</v>
      </c>
      <c r="E34" s="36">
        <f t="shared" si="0"/>
        <v>112000</v>
      </c>
      <c r="H34">
        <v>1230</v>
      </c>
      <c r="I34">
        <f>+H34*4</f>
        <v>4920</v>
      </c>
    </row>
    <row r="35" spans="1:9" x14ac:dyDescent="0.25">
      <c r="A35" s="5">
        <v>44421</v>
      </c>
      <c r="B35" s="2" t="s">
        <v>2221</v>
      </c>
      <c r="C35" s="4">
        <v>1430</v>
      </c>
      <c r="D35" s="4">
        <v>42230</v>
      </c>
      <c r="E35" s="36">
        <f t="shared" si="0"/>
        <v>71200</v>
      </c>
      <c r="H35">
        <f>+I34+100510</f>
        <v>105430</v>
      </c>
    </row>
    <row r="36" spans="1:9" x14ac:dyDescent="0.25">
      <c r="A36" s="5">
        <v>44421</v>
      </c>
      <c r="B36" s="2" t="s">
        <v>2223</v>
      </c>
      <c r="C36" s="4">
        <v>0</v>
      </c>
      <c r="D36" s="4">
        <v>5000</v>
      </c>
      <c r="E36" s="36">
        <f t="shared" si="0"/>
        <v>66200</v>
      </c>
    </row>
    <row r="37" spans="1:9" x14ac:dyDescent="0.25">
      <c r="A37" s="5">
        <v>44427</v>
      </c>
      <c r="B37" s="2" t="s">
        <v>2326</v>
      </c>
      <c r="C37" s="4">
        <v>48830</v>
      </c>
      <c r="D37" s="4">
        <v>47130</v>
      </c>
      <c r="E37" s="36">
        <f t="shared" si="0"/>
        <v>67900</v>
      </c>
      <c r="G37" s="14"/>
    </row>
    <row r="38" spans="1:9" x14ac:dyDescent="0.25">
      <c r="A38" s="5">
        <v>44481</v>
      </c>
      <c r="B38" s="2" t="s">
        <v>1684</v>
      </c>
      <c r="C38" s="4">
        <v>0</v>
      </c>
      <c r="D38" s="4">
        <v>5720</v>
      </c>
      <c r="E38" s="36">
        <f t="shared" si="0"/>
        <v>62180</v>
      </c>
    </row>
    <row r="39" spans="1:9" x14ac:dyDescent="0.25">
      <c r="E39" s="36">
        <f t="shared" si="0"/>
        <v>62180</v>
      </c>
    </row>
    <row r="40" spans="1:9" x14ac:dyDescent="0.25">
      <c r="E40" s="36">
        <f t="shared" si="0"/>
        <v>62180</v>
      </c>
    </row>
    <row r="41" spans="1:9" x14ac:dyDescent="0.25">
      <c r="E41" s="36">
        <f t="shared" si="0"/>
        <v>62180</v>
      </c>
    </row>
    <row r="42" spans="1:9" x14ac:dyDescent="0.25">
      <c r="E42" s="36">
        <f t="shared" si="0"/>
        <v>62180</v>
      </c>
    </row>
    <row r="43" spans="1:9" x14ac:dyDescent="0.25">
      <c r="E43" s="36">
        <f t="shared" si="0"/>
        <v>62180</v>
      </c>
    </row>
    <row r="44" spans="1:9" x14ac:dyDescent="0.25">
      <c r="E44" s="36">
        <f t="shared" si="0"/>
        <v>62180</v>
      </c>
    </row>
    <row r="45" spans="1:9" x14ac:dyDescent="0.25">
      <c r="E45" s="36">
        <f t="shared" si="0"/>
        <v>62180</v>
      </c>
    </row>
    <row r="46" spans="1:9" x14ac:dyDescent="0.25">
      <c r="E46" s="36">
        <f t="shared" si="0"/>
        <v>62180</v>
      </c>
    </row>
    <row r="47" spans="1:9" x14ac:dyDescent="0.25">
      <c r="E47" s="36">
        <f t="shared" si="0"/>
        <v>62180</v>
      </c>
    </row>
    <row r="48" spans="1:9" x14ac:dyDescent="0.25">
      <c r="E48" s="36">
        <f t="shared" si="0"/>
        <v>62180</v>
      </c>
    </row>
    <row r="49" spans="5:5" x14ac:dyDescent="0.25">
      <c r="E49" s="36">
        <f t="shared" si="0"/>
        <v>62180</v>
      </c>
    </row>
    <row r="50" spans="5:5" x14ac:dyDescent="0.25">
      <c r="E50" s="36">
        <f t="shared" si="0"/>
        <v>62180</v>
      </c>
    </row>
    <row r="51" spans="5:5" x14ac:dyDescent="0.25">
      <c r="E51" s="36">
        <f t="shared" si="0"/>
        <v>62180</v>
      </c>
    </row>
    <row r="52" spans="5:5" x14ac:dyDescent="0.25">
      <c r="E52" s="36">
        <f t="shared" si="0"/>
        <v>62180</v>
      </c>
    </row>
    <row r="53" spans="5:5" x14ac:dyDescent="0.25">
      <c r="E53" s="36">
        <f t="shared" si="0"/>
        <v>62180</v>
      </c>
    </row>
    <row r="54" spans="5:5" x14ac:dyDescent="0.25">
      <c r="E54" s="36">
        <f t="shared" si="0"/>
        <v>62180</v>
      </c>
    </row>
    <row r="55" spans="5:5" x14ac:dyDescent="0.25">
      <c r="E55" s="36">
        <f t="shared" si="0"/>
        <v>62180</v>
      </c>
    </row>
    <row r="56" spans="5:5" x14ac:dyDescent="0.25">
      <c r="E56" s="36">
        <f t="shared" si="0"/>
        <v>62180</v>
      </c>
    </row>
    <row r="57" spans="5:5" x14ac:dyDescent="0.25">
      <c r="E57" s="36">
        <f t="shared" si="0"/>
        <v>62180</v>
      </c>
    </row>
    <row r="58" spans="5:5" x14ac:dyDescent="0.25">
      <c r="E58" s="36">
        <f t="shared" si="0"/>
        <v>62180</v>
      </c>
    </row>
    <row r="59" spans="5:5" x14ac:dyDescent="0.25">
      <c r="E59" s="36">
        <f t="shared" si="0"/>
        <v>62180</v>
      </c>
    </row>
    <row r="60" spans="5:5" x14ac:dyDescent="0.25">
      <c r="E60" s="36">
        <f t="shared" si="0"/>
        <v>62180</v>
      </c>
    </row>
    <row r="61" spans="5:5" x14ac:dyDescent="0.25">
      <c r="E61" s="36">
        <f t="shared" si="0"/>
        <v>62180</v>
      </c>
    </row>
    <row r="62" spans="5:5" x14ac:dyDescent="0.25">
      <c r="E62" s="36">
        <f t="shared" si="0"/>
        <v>62180</v>
      </c>
    </row>
    <row r="63" spans="5:5" x14ac:dyDescent="0.25">
      <c r="E63" s="36">
        <f t="shared" si="0"/>
        <v>62180</v>
      </c>
    </row>
    <row r="64" spans="5:5" x14ac:dyDescent="0.25">
      <c r="E64" s="36">
        <f t="shared" si="0"/>
        <v>62180</v>
      </c>
    </row>
    <row r="65" spans="5:5" x14ac:dyDescent="0.25">
      <c r="E65" s="36">
        <f t="shared" si="0"/>
        <v>62180</v>
      </c>
    </row>
    <row r="66" spans="5:5" x14ac:dyDescent="0.25">
      <c r="E66" s="36">
        <f t="shared" si="0"/>
        <v>62180</v>
      </c>
    </row>
    <row r="67" spans="5:5" x14ac:dyDescent="0.25">
      <c r="E67" s="36">
        <f t="shared" si="0"/>
        <v>62180</v>
      </c>
    </row>
    <row r="68" spans="5:5" x14ac:dyDescent="0.25">
      <c r="E68" s="36">
        <f t="shared" si="0"/>
        <v>62180</v>
      </c>
    </row>
    <row r="69" spans="5:5" x14ac:dyDescent="0.25">
      <c r="E69" s="36">
        <f t="shared" ref="E69:E132" si="1">E68+C69-D69</f>
        <v>62180</v>
      </c>
    </row>
    <row r="70" spans="5:5" x14ac:dyDescent="0.25">
      <c r="E70" s="36">
        <f t="shared" si="1"/>
        <v>62180</v>
      </c>
    </row>
    <row r="71" spans="5:5" x14ac:dyDescent="0.25">
      <c r="E71" s="36">
        <f t="shared" si="1"/>
        <v>62180</v>
      </c>
    </row>
    <row r="72" spans="5:5" x14ac:dyDescent="0.25">
      <c r="E72" s="36">
        <f t="shared" si="1"/>
        <v>62180</v>
      </c>
    </row>
    <row r="73" spans="5:5" x14ac:dyDescent="0.25">
      <c r="E73" s="36">
        <f t="shared" si="1"/>
        <v>62180</v>
      </c>
    </row>
    <row r="74" spans="5:5" x14ac:dyDescent="0.25">
      <c r="E74" s="36">
        <f t="shared" si="1"/>
        <v>62180</v>
      </c>
    </row>
    <row r="75" spans="5:5" x14ac:dyDescent="0.25">
      <c r="E75" s="36">
        <f t="shared" si="1"/>
        <v>62180</v>
      </c>
    </row>
    <row r="76" spans="5:5" x14ac:dyDescent="0.25">
      <c r="E76" s="36">
        <f t="shared" si="1"/>
        <v>62180</v>
      </c>
    </row>
    <row r="77" spans="5:5" x14ac:dyDescent="0.25">
      <c r="E77" s="36">
        <f t="shared" si="1"/>
        <v>62180</v>
      </c>
    </row>
    <row r="78" spans="5:5" x14ac:dyDescent="0.25">
      <c r="E78" s="36">
        <f t="shared" si="1"/>
        <v>62180</v>
      </c>
    </row>
    <row r="79" spans="5:5" x14ac:dyDescent="0.25">
      <c r="E79" s="36">
        <f t="shared" si="1"/>
        <v>62180</v>
      </c>
    </row>
    <row r="80" spans="5:5" x14ac:dyDescent="0.25">
      <c r="E80" s="36">
        <f t="shared" si="1"/>
        <v>62180</v>
      </c>
    </row>
    <row r="81" spans="5:5" x14ac:dyDescent="0.25">
      <c r="E81" s="36">
        <f t="shared" si="1"/>
        <v>62180</v>
      </c>
    </row>
    <row r="82" spans="5:5" x14ac:dyDescent="0.25">
      <c r="E82" s="36">
        <f t="shared" si="1"/>
        <v>62180</v>
      </c>
    </row>
    <row r="83" spans="5:5" x14ac:dyDescent="0.25">
      <c r="E83" s="36">
        <f t="shared" si="1"/>
        <v>62180</v>
      </c>
    </row>
    <row r="84" spans="5:5" x14ac:dyDescent="0.25">
      <c r="E84" s="36">
        <f t="shared" si="1"/>
        <v>62180</v>
      </c>
    </row>
    <row r="85" spans="5:5" x14ac:dyDescent="0.25">
      <c r="E85" s="36">
        <f t="shared" si="1"/>
        <v>62180</v>
      </c>
    </row>
    <row r="86" spans="5:5" x14ac:dyDescent="0.25">
      <c r="E86" s="36">
        <f t="shared" si="1"/>
        <v>62180</v>
      </c>
    </row>
    <row r="87" spans="5:5" x14ac:dyDescent="0.25">
      <c r="E87" s="36">
        <f t="shared" si="1"/>
        <v>62180</v>
      </c>
    </row>
    <row r="88" spans="5:5" x14ac:dyDescent="0.25">
      <c r="E88" s="36">
        <f t="shared" si="1"/>
        <v>62180</v>
      </c>
    </row>
    <row r="89" spans="5:5" x14ac:dyDescent="0.25">
      <c r="E89" s="36">
        <f t="shared" si="1"/>
        <v>62180</v>
      </c>
    </row>
    <row r="90" spans="5:5" x14ac:dyDescent="0.25">
      <c r="E90" s="36">
        <f t="shared" si="1"/>
        <v>62180</v>
      </c>
    </row>
    <row r="91" spans="5:5" x14ac:dyDescent="0.25">
      <c r="E91" s="36">
        <f t="shared" si="1"/>
        <v>62180</v>
      </c>
    </row>
    <row r="92" spans="5:5" x14ac:dyDescent="0.25">
      <c r="E92" s="36">
        <f t="shared" si="1"/>
        <v>62180</v>
      </c>
    </row>
    <row r="93" spans="5:5" x14ac:dyDescent="0.25">
      <c r="E93" s="36">
        <f t="shared" si="1"/>
        <v>62180</v>
      </c>
    </row>
    <row r="94" spans="5:5" x14ac:dyDescent="0.25">
      <c r="E94" s="36">
        <f t="shared" si="1"/>
        <v>62180</v>
      </c>
    </row>
    <row r="95" spans="5:5" x14ac:dyDescent="0.25">
      <c r="E95" s="36">
        <f t="shared" si="1"/>
        <v>62180</v>
      </c>
    </row>
    <row r="96" spans="5:5" x14ac:dyDescent="0.25">
      <c r="E96" s="36">
        <f t="shared" si="1"/>
        <v>62180</v>
      </c>
    </row>
    <row r="97" spans="5:5" x14ac:dyDescent="0.25">
      <c r="E97" s="36">
        <f t="shared" si="1"/>
        <v>62180</v>
      </c>
    </row>
    <row r="98" spans="5:5" x14ac:dyDescent="0.25">
      <c r="E98" s="36">
        <f t="shared" si="1"/>
        <v>62180</v>
      </c>
    </row>
    <row r="99" spans="5:5" x14ac:dyDescent="0.25">
      <c r="E99" s="36">
        <f t="shared" si="1"/>
        <v>62180</v>
      </c>
    </row>
    <row r="100" spans="5:5" x14ac:dyDescent="0.25">
      <c r="E100" s="36">
        <f t="shared" si="1"/>
        <v>62180</v>
      </c>
    </row>
    <row r="101" spans="5:5" x14ac:dyDescent="0.25">
      <c r="E101" s="36">
        <f t="shared" si="1"/>
        <v>62180</v>
      </c>
    </row>
    <row r="102" spans="5:5" x14ac:dyDescent="0.25">
      <c r="E102" s="36">
        <f t="shared" si="1"/>
        <v>62180</v>
      </c>
    </row>
    <row r="103" spans="5:5" x14ac:dyDescent="0.25">
      <c r="E103" s="36">
        <f t="shared" si="1"/>
        <v>62180</v>
      </c>
    </row>
    <row r="104" spans="5:5" x14ac:dyDescent="0.25">
      <c r="E104" s="36">
        <f t="shared" si="1"/>
        <v>62180</v>
      </c>
    </row>
    <row r="105" spans="5:5" x14ac:dyDescent="0.25">
      <c r="E105" s="36">
        <f t="shared" si="1"/>
        <v>62180</v>
      </c>
    </row>
    <row r="106" spans="5:5" x14ac:dyDescent="0.25">
      <c r="E106" s="36">
        <f t="shared" si="1"/>
        <v>62180</v>
      </c>
    </row>
    <row r="107" spans="5:5" x14ac:dyDescent="0.25">
      <c r="E107" s="36">
        <f t="shared" si="1"/>
        <v>62180</v>
      </c>
    </row>
    <row r="108" spans="5:5" x14ac:dyDescent="0.25">
      <c r="E108" s="36">
        <f t="shared" si="1"/>
        <v>62180</v>
      </c>
    </row>
    <row r="109" spans="5:5" x14ac:dyDescent="0.25">
      <c r="E109" s="36">
        <f t="shared" si="1"/>
        <v>62180</v>
      </c>
    </row>
    <row r="110" spans="5:5" x14ac:dyDescent="0.25">
      <c r="E110" s="36">
        <f t="shared" si="1"/>
        <v>62180</v>
      </c>
    </row>
    <row r="111" spans="5:5" x14ac:dyDescent="0.25">
      <c r="E111" s="36">
        <f t="shared" si="1"/>
        <v>62180</v>
      </c>
    </row>
    <row r="112" spans="5:5" x14ac:dyDescent="0.25">
      <c r="E112" s="36">
        <f t="shared" si="1"/>
        <v>62180</v>
      </c>
    </row>
    <row r="113" spans="5:5" x14ac:dyDescent="0.25">
      <c r="E113" s="36">
        <f t="shared" si="1"/>
        <v>62180</v>
      </c>
    </row>
    <row r="114" spans="5:5" x14ac:dyDescent="0.25">
      <c r="E114" s="36">
        <f t="shared" si="1"/>
        <v>62180</v>
      </c>
    </row>
    <row r="115" spans="5:5" x14ac:dyDescent="0.25">
      <c r="E115" s="36">
        <f t="shared" si="1"/>
        <v>62180</v>
      </c>
    </row>
    <row r="116" spans="5:5" x14ac:dyDescent="0.25">
      <c r="E116" s="36">
        <f t="shared" si="1"/>
        <v>62180</v>
      </c>
    </row>
    <row r="117" spans="5:5" x14ac:dyDescent="0.25">
      <c r="E117" s="36">
        <f t="shared" si="1"/>
        <v>62180</v>
      </c>
    </row>
    <row r="118" spans="5:5" x14ac:dyDescent="0.25">
      <c r="E118" s="36">
        <f t="shared" si="1"/>
        <v>62180</v>
      </c>
    </row>
    <row r="119" spans="5:5" x14ac:dyDescent="0.25">
      <c r="E119" s="36">
        <f t="shared" si="1"/>
        <v>62180</v>
      </c>
    </row>
    <row r="120" spans="5:5" x14ac:dyDescent="0.25">
      <c r="E120" s="36">
        <f t="shared" si="1"/>
        <v>62180</v>
      </c>
    </row>
    <row r="121" spans="5:5" x14ac:dyDescent="0.25">
      <c r="E121" s="36">
        <f t="shared" si="1"/>
        <v>62180</v>
      </c>
    </row>
    <row r="122" spans="5:5" x14ac:dyDescent="0.25">
      <c r="E122" s="36">
        <f t="shared" si="1"/>
        <v>62180</v>
      </c>
    </row>
    <row r="123" spans="5:5" x14ac:dyDescent="0.25">
      <c r="E123" s="36">
        <f t="shared" si="1"/>
        <v>62180</v>
      </c>
    </row>
    <row r="124" spans="5:5" x14ac:dyDescent="0.25">
      <c r="E124" s="36">
        <f t="shared" si="1"/>
        <v>62180</v>
      </c>
    </row>
    <row r="125" spans="5:5" x14ac:dyDescent="0.25">
      <c r="E125" s="36">
        <f t="shared" si="1"/>
        <v>62180</v>
      </c>
    </row>
    <row r="126" spans="5:5" x14ac:dyDescent="0.25">
      <c r="E126" s="36">
        <f t="shared" si="1"/>
        <v>62180</v>
      </c>
    </row>
    <row r="127" spans="5:5" x14ac:dyDescent="0.25">
      <c r="E127" s="36">
        <f t="shared" si="1"/>
        <v>62180</v>
      </c>
    </row>
    <row r="128" spans="5:5" x14ac:dyDescent="0.25">
      <c r="E128" s="36">
        <f t="shared" si="1"/>
        <v>62180</v>
      </c>
    </row>
    <row r="129" spans="5:5" x14ac:dyDescent="0.25">
      <c r="E129" s="36">
        <f t="shared" si="1"/>
        <v>62180</v>
      </c>
    </row>
    <row r="130" spans="5:5" x14ac:dyDescent="0.25">
      <c r="E130" s="36">
        <f t="shared" si="1"/>
        <v>62180</v>
      </c>
    </row>
    <row r="131" spans="5:5" x14ac:dyDescent="0.25">
      <c r="E131" s="36">
        <f t="shared" si="1"/>
        <v>62180</v>
      </c>
    </row>
    <row r="132" spans="5:5" x14ac:dyDescent="0.25">
      <c r="E132" s="36">
        <f t="shared" si="1"/>
        <v>62180</v>
      </c>
    </row>
    <row r="133" spans="5:5" x14ac:dyDescent="0.25">
      <c r="E133" s="36">
        <f t="shared" ref="E133:E196" si="2">E132+C133-D133</f>
        <v>62180</v>
      </c>
    </row>
    <row r="134" spans="5:5" x14ac:dyDescent="0.25">
      <c r="E134" s="36">
        <f t="shared" si="2"/>
        <v>62180</v>
      </c>
    </row>
    <row r="135" spans="5:5" x14ac:dyDescent="0.25">
      <c r="E135" s="36">
        <f t="shared" si="2"/>
        <v>62180</v>
      </c>
    </row>
    <row r="136" spans="5:5" x14ac:dyDescent="0.25">
      <c r="E136" s="36">
        <f t="shared" si="2"/>
        <v>62180</v>
      </c>
    </row>
    <row r="137" spans="5:5" x14ac:dyDescent="0.25">
      <c r="E137" s="36">
        <f t="shared" si="2"/>
        <v>62180</v>
      </c>
    </row>
    <row r="138" spans="5:5" x14ac:dyDescent="0.25">
      <c r="E138" s="36">
        <f t="shared" si="2"/>
        <v>62180</v>
      </c>
    </row>
    <row r="139" spans="5:5" x14ac:dyDescent="0.25">
      <c r="E139" s="36">
        <f t="shared" si="2"/>
        <v>62180</v>
      </c>
    </row>
    <row r="140" spans="5:5" x14ac:dyDescent="0.25">
      <c r="E140" s="36">
        <f t="shared" si="2"/>
        <v>62180</v>
      </c>
    </row>
    <row r="141" spans="5:5" x14ac:dyDescent="0.25">
      <c r="E141" s="36">
        <f t="shared" si="2"/>
        <v>62180</v>
      </c>
    </row>
    <row r="142" spans="5:5" x14ac:dyDescent="0.25">
      <c r="E142" s="36">
        <f t="shared" si="2"/>
        <v>62180</v>
      </c>
    </row>
    <row r="143" spans="5:5" x14ac:dyDescent="0.25">
      <c r="E143" s="36">
        <f t="shared" si="2"/>
        <v>62180</v>
      </c>
    </row>
    <row r="144" spans="5:5" x14ac:dyDescent="0.25">
      <c r="E144" s="36">
        <f t="shared" si="2"/>
        <v>62180</v>
      </c>
    </row>
    <row r="145" spans="5:5" x14ac:dyDescent="0.25">
      <c r="E145" s="36">
        <f t="shared" si="2"/>
        <v>62180</v>
      </c>
    </row>
    <row r="146" spans="5:5" x14ac:dyDescent="0.25">
      <c r="E146" s="36">
        <f t="shared" si="2"/>
        <v>62180</v>
      </c>
    </row>
    <row r="147" spans="5:5" x14ac:dyDescent="0.25">
      <c r="E147" s="36">
        <f t="shared" si="2"/>
        <v>62180</v>
      </c>
    </row>
    <row r="148" spans="5:5" x14ac:dyDescent="0.25">
      <c r="E148" s="36">
        <f t="shared" si="2"/>
        <v>62180</v>
      </c>
    </row>
    <row r="149" spans="5:5" x14ac:dyDescent="0.25">
      <c r="E149" s="36">
        <f t="shared" si="2"/>
        <v>62180</v>
      </c>
    </row>
    <row r="150" spans="5:5" x14ac:dyDescent="0.25">
      <c r="E150" s="36">
        <f t="shared" si="2"/>
        <v>62180</v>
      </c>
    </row>
    <row r="151" spans="5:5" x14ac:dyDescent="0.25">
      <c r="E151" s="36">
        <f t="shared" si="2"/>
        <v>62180</v>
      </c>
    </row>
    <row r="152" spans="5:5" x14ac:dyDescent="0.25">
      <c r="E152" s="36">
        <f t="shared" si="2"/>
        <v>62180</v>
      </c>
    </row>
    <row r="153" spans="5:5" x14ac:dyDescent="0.25">
      <c r="E153" s="36">
        <f t="shared" si="2"/>
        <v>62180</v>
      </c>
    </row>
    <row r="154" spans="5:5" x14ac:dyDescent="0.25">
      <c r="E154" s="36">
        <f t="shared" si="2"/>
        <v>62180</v>
      </c>
    </row>
    <row r="155" spans="5:5" x14ac:dyDescent="0.25">
      <c r="E155" s="36">
        <f t="shared" si="2"/>
        <v>62180</v>
      </c>
    </row>
    <row r="156" spans="5:5" x14ac:dyDescent="0.25">
      <c r="E156" s="36">
        <f t="shared" si="2"/>
        <v>62180</v>
      </c>
    </row>
    <row r="157" spans="5:5" x14ac:dyDescent="0.25">
      <c r="E157" s="36">
        <f t="shared" si="2"/>
        <v>62180</v>
      </c>
    </row>
    <row r="158" spans="5:5" x14ac:dyDescent="0.25">
      <c r="E158" s="36">
        <f t="shared" si="2"/>
        <v>62180</v>
      </c>
    </row>
    <row r="159" spans="5:5" x14ac:dyDescent="0.25">
      <c r="E159" s="36">
        <f t="shared" si="2"/>
        <v>62180</v>
      </c>
    </row>
    <row r="160" spans="5:5" x14ac:dyDescent="0.25">
      <c r="E160" s="36">
        <f t="shared" si="2"/>
        <v>62180</v>
      </c>
    </row>
    <row r="161" spans="5:5" x14ac:dyDescent="0.25">
      <c r="E161" s="36">
        <f t="shared" si="2"/>
        <v>62180</v>
      </c>
    </row>
    <row r="162" spans="5:5" x14ac:dyDescent="0.25">
      <c r="E162" s="36">
        <f t="shared" si="2"/>
        <v>62180</v>
      </c>
    </row>
    <row r="163" spans="5:5" x14ac:dyDescent="0.25">
      <c r="E163" s="36">
        <f t="shared" si="2"/>
        <v>62180</v>
      </c>
    </row>
    <row r="164" spans="5:5" x14ac:dyDescent="0.25">
      <c r="E164" s="36">
        <f t="shared" si="2"/>
        <v>62180</v>
      </c>
    </row>
    <row r="165" spans="5:5" x14ac:dyDescent="0.25">
      <c r="E165" s="36">
        <f t="shared" si="2"/>
        <v>62180</v>
      </c>
    </row>
    <row r="166" spans="5:5" x14ac:dyDescent="0.25">
      <c r="E166" s="36">
        <f t="shared" si="2"/>
        <v>62180</v>
      </c>
    </row>
    <row r="167" spans="5:5" x14ac:dyDescent="0.25">
      <c r="E167" s="36">
        <f t="shared" si="2"/>
        <v>62180</v>
      </c>
    </row>
    <row r="168" spans="5:5" x14ac:dyDescent="0.25">
      <c r="E168" s="36">
        <f t="shared" si="2"/>
        <v>62180</v>
      </c>
    </row>
    <row r="169" spans="5:5" x14ac:dyDescent="0.25">
      <c r="E169" s="36">
        <f t="shared" si="2"/>
        <v>62180</v>
      </c>
    </row>
    <row r="170" spans="5:5" x14ac:dyDescent="0.25">
      <c r="E170" s="36">
        <f t="shared" si="2"/>
        <v>62180</v>
      </c>
    </row>
    <row r="171" spans="5:5" x14ac:dyDescent="0.25">
      <c r="E171" s="36">
        <f t="shared" si="2"/>
        <v>62180</v>
      </c>
    </row>
    <row r="172" spans="5:5" x14ac:dyDescent="0.25">
      <c r="E172" s="36">
        <f t="shared" si="2"/>
        <v>62180</v>
      </c>
    </row>
    <row r="173" spans="5:5" x14ac:dyDescent="0.25">
      <c r="E173" s="36">
        <f t="shared" si="2"/>
        <v>62180</v>
      </c>
    </row>
    <row r="174" spans="5:5" x14ac:dyDescent="0.25">
      <c r="E174" s="36">
        <f t="shared" si="2"/>
        <v>62180</v>
      </c>
    </row>
    <row r="175" spans="5:5" x14ac:dyDescent="0.25">
      <c r="E175" s="36">
        <f t="shared" si="2"/>
        <v>62180</v>
      </c>
    </row>
    <row r="176" spans="5:5" x14ac:dyDescent="0.25">
      <c r="E176" s="36">
        <f t="shared" si="2"/>
        <v>62180</v>
      </c>
    </row>
    <row r="177" spans="5:5" x14ac:dyDescent="0.25">
      <c r="E177" s="36">
        <f t="shared" si="2"/>
        <v>62180</v>
      </c>
    </row>
    <row r="178" spans="5:5" x14ac:dyDescent="0.25">
      <c r="E178" s="36">
        <f t="shared" si="2"/>
        <v>62180</v>
      </c>
    </row>
    <row r="179" spans="5:5" x14ac:dyDescent="0.25">
      <c r="E179" s="36">
        <f t="shared" si="2"/>
        <v>62180</v>
      </c>
    </row>
    <row r="180" spans="5:5" x14ac:dyDescent="0.25">
      <c r="E180" s="36">
        <f t="shared" si="2"/>
        <v>62180</v>
      </c>
    </row>
    <row r="181" spans="5:5" x14ac:dyDescent="0.25">
      <c r="E181" s="36">
        <f t="shared" si="2"/>
        <v>62180</v>
      </c>
    </row>
    <row r="182" spans="5:5" x14ac:dyDescent="0.25">
      <c r="E182" s="36">
        <f t="shared" si="2"/>
        <v>62180</v>
      </c>
    </row>
    <row r="183" spans="5:5" x14ac:dyDescent="0.25">
      <c r="E183" s="36">
        <f t="shared" si="2"/>
        <v>62180</v>
      </c>
    </row>
    <row r="184" spans="5:5" x14ac:dyDescent="0.25">
      <c r="E184" s="36">
        <f t="shared" si="2"/>
        <v>62180</v>
      </c>
    </row>
    <row r="185" spans="5:5" x14ac:dyDescent="0.25">
      <c r="E185" s="36">
        <f t="shared" si="2"/>
        <v>62180</v>
      </c>
    </row>
    <row r="186" spans="5:5" x14ac:dyDescent="0.25">
      <c r="E186" s="36">
        <f t="shared" si="2"/>
        <v>62180</v>
      </c>
    </row>
    <row r="187" spans="5:5" x14ac:dyDescent="0.25">
      <c r="E187" s="36">
        <f t="shared" si="2"/>
        <v>62180</v>
      </c>
    </row>
    <row r="188" spans="5:5" x14ac:dyDescent="0.25">
      <c r="E188" s="36">
        <f t="shared" si="2"/>
        <v>62180</v>
      </c>
    </row>
    <row r="189" spans="5:5" x14ac:dyDescent="0.25">
      <c r="E189" s="36">
        <f t="shared" si="2"/>
        <v>62180</v>
      </c>
    </row>
    <row r="190" spans="5:5" x14ac:dyDescent="0.25">
      <c r="E190" s="36">
        <f t="shared" si="2"/>
        <v>62180</v>
      </c>
    </row>
    <row r="191" spans="5:5" x14ac:dyDescent="0.25">
      <c r="E191" s="36">
        <f t="shared" si="2"/>
        <v>62180</v>
      </c>
    </row>
    <row r="192" spans="5:5" x14ac:dyDescent="0.25">
      <c r="E192" s="36">
        <f t="shared" si="2"/>
        <v>62180</v>
      </c>
    </row>
    <row r="193" spans="5:5" x14ac:dyDescent="0.25">
      <c r="E193" s="36">
        <f t="shared" si="2"/>
        <v>62180</v>
      </c>
    </row>
    <row r="194" spans="5:5" x14ac:dyDescent="0.25">
      <c r="E194" s="36">
        <f t="shared" si="2"/>
        <v>62180</v>
      </c>
    </row>
    <row r="195" spans="5:5" x14ac:dyDescent="0.25">
      <c r="E195" s="36">
        <f t="shared" si="2"/>
        <v>62180</v>
      </c>
    </row>
    <row r="196" spans="5:5" x14ac:dyDescent="0.25">
      <c r="E196" s="36">
        <f t="shared" si="2"/>
        <v>62180</v>
      </c>
    </row>
    <row r="197" spans="5:5" x14ac:dyDescent="0.25">
      <c r="E197" s="36">
        <f t="shared" ref="E197:E260" si="3">E196+C197-D197</f>
        <v>62180</v>
      </c>
    </row>
    <row r="198" spans="5:5" x14ac:dyDescent="0.25">
      <c r="E198" s="36">
        <f t="shared" si="3"/>
        <v>62180</v>
      </c>
    </row>
    <row r="199" spans="5:5" x14ac:dyDescent="0.25">
      <c r="E199" s="36">
        <f t="shared" si="3"/>
        <v>62180</v>
      </c>
    </row>
    <row r="200" spans="5:5" x14ac:dyDescent="0.25">
      <c r="E200" s="36">
        <f t="shared" si="3"/>
        <v>62180</v>
      </c>
    </row>
    <row r="201" spans="5:5" x14ac:dyDescent="0.25">
      <c r="E201" s="36">
        <f t="shared" si="3"/>
        <v>62180</v>
      </c>
    </row>
    <row r="202" spans="5:5" x14ac:dyDescent="0.25">
      <c r="E202" s="36">
        <f t="shared" si="3"/>
        <v>62180</v>
      </c>
    </row>
    <row r="203" spans="5:5" x14ac:dyDescent="0.25">
      <c r="E203" s="36">
        <f t="shared" si="3"/>
        <v>62180</v>
      </c>
    </row>
    <row r="204" spans="5:5" x14ac:dyDescent="0.25">
      <c r="E204" s="36">
        <f t="shared" si="3"/>
        <v>62180</v>
      </c>
    </row>
    <row r="205" spans="5:5" x14ac:dyDescent="0.25">
      <c r="E205" s="36">
        <f t="shared" si="3"/>
        <v>62180</v>
      </c>
    </row>
    <row r="206" spans="5:5" x14ac:dyDescent="0.25">
      <c r="E206" s="36">
        <f t="shared" si="3"/>
        <v>62180</v>
      </c>
    </row>
    <row r="207" spans="5:5" x14ac:dyDescent="0.25">
      <c r="E207" s="36">
        <f t="shared" si="3"/>
        <v>62180</v>
      </c>
    </row>
    <row r="208" spans="5:5" x14ac:dyDescent="0.25">
      <c r="E208" s="36">
        <f t="shared" si="3"/>
        <v>62180</v>
      </c>
    </row>
    <row r="209" spans="5:5" x14ac:dyDescent="0.25">
      <c r="E209" s="36">
        <f t="shared" si="3"/>
        <v>62180</v>
      </c>
    </row>
    <row r="210" spans="5:5" x14ac:dyDescent="0.25">
      <c r="E210" s="36">
        <f t="shared" si="3"/>
        <v>62180</v>
      </c>
    </row>
    <row r="211" spans="5:5" x14ac:dyDescent="0.25">
      <c r="E211" s="36">
        <f t="shared" si="3"/>
        <v>62180</v>
      </c>
    </row>
    <row r="212" spans="5:5" x14ac:dyDescent="0.25">
      <c r="E212" s="36">
        <f t="shared" si="3"/>
        <v>62180</v>
      </c>
    </row>
    <row r="213" spans="5:5" x14ac:dyDescent="0.25">
      <c r="E213" s="36">
        <f t="shared" si="3"/>
        <v>62180</v>
      </c>
    </row>
    <row r="214" spans="5:5" x14ac:dyDescent="0.25">
      <c r="E214" s="36">
        <f t="shared" si="3"/>
        <v>62180</v>
      </c>
    </row>
    <row r="215" spans="5:5" x14ac:dyDescent="0.25">
      <c r="E215" s="36">
        <f t="shared" si="3"/>
        <v>62180</v>
      </c>
    </row>
    <row r="216" spans="5:5" x14ac:dyDescent="0.25">
      <c r="E216" s="36">
        <f t="shared" si="3"/>
        <v>62180</v>
      </c>
    </row>
    <row r="217" spans="5:5" x14ac:dyDescent="0.25">
      <c r="E217" s="36">
        <f t="shared" si="3"/>
        <v>62180</v>
      </c>
    </row>
    <row r="218" spans="5:5" x14ac:dyDescent="0.25">
      <c r="E218" s="36">
        <f t="shared" si="3"/>
        <v>62180</v>
      </c>
    </row>
    <row r="219" spans="5:5" x14ac:dyDescent="0.25">
      <c r="E219" s="36">
        <f t="shared" si="3"/>
        <v>62180</v>
      </c>
    </row>
    <row r="220" spans="5:5" x14ac:dyDescent="0.25">
      <c r="E220" s="36">
        <f t="shared" si="3"/>
        <v>62180</v>
      </c>
    </row>
    <row r="221" spans="5:5" x14ac:dyDescent="0.25">
      <c r="E221" s="36">
        <f t="shared" si="3"/>
        <v>62180</v>
      </c>
    </row>
    <row r="222" spans="5:5" x14ac:dyDescent="0.25">
      <c r="E222" s="36">
        <f t="shared" si="3"/>
        <v>62180</v>
      </c>
    </row>
    <row r="223" spans="5:5" x14ac:dyDescent="0.25">
      <c r="E223" s="36">
        <f t="shared" si="3"/>
        <v>62180</v>
      </c>
    </row>
    <row r="224" spans="5:5" x14ac:dyDescent="0.25">
      <c r="E224" s="36">
        <f t="shared" si="3"/>
        <v>62180</v>
      </c>
    </row>
    <row r="225" spans="5:5" x14ac:dyDescent="0.25">
      <c r="E225" s="36">
        <f t="shared" si="3"/>
        <v>62180</v>
      </c>
    </row>
    <row r="226" spans="5:5" x14ac:dyDescent="0.25">
      <c r="E226" s="36">
        <f t="shared" si="3"/>
        <v>62180</v>
      </c>
    </row>
    <row r="227" spans="5:5" x14ac:dyDescent="0.25">
      <c r="E227" s="36">
        <f t="shared" si="3"/>
        <v>62180</v>
      </c>
    </row>
    <row r="228" spans="5:5" x14ac:dyDescent="0.25">
      <c r="E228" s="36">
        <f t="shared" si="3"/>
        <v>62180</v>
      </c>
    </row>
    <row r="229" spans="5:5" x14ac:dyDescent="0.25">
      <c r="E229" s="36">
        <f t="shared" si="3"/>
        <v>62180</v>
      </c>
    </row>
    <row r="230" spans="5:5" x14ac:dyDescent="0.25">
      <c r="E230" s="36">
        <f t="shared" si="3"/>
        <v>62180</v>
      </c>
    </row>
    <row r="231" spans="5:5" x14ac:dyDescent="0.25">
      <c r="E231" s="36">
        <f t="shared" si="3"/>
        <v>62180</v>
      </c>
    </row>
    <row r="232" spans="5:5" x14ac:dyDescent="0.25">
      <c r="E232" s="36">
        <f t="shared" si="3"/>
        <v>62180</v>
      </c>
    </row>
    <row r="233" spans="5:5" x14ac:dyDescent="0.25">
      <c r="E233" s="36">
        <f t="shared" si="3"/>
        <v>62180</v>
      </c>
    </row>
    <row r="234" spans="5:5" x14ac:dyDescent="0.25">
      <c r="E234" s="36">
        <f t="shared" si="3"/>
        <v>62180</v>
      </c>
    </row>
    <row r="235" spans="5:5" x14ac:dyDescent="0.25">
      <c r="E235" s="36">
        <f t="shared" si="3"/>
        <v>62180</v>
      </c>
    </row>
    <row r="236" spans="5:5" x14ac:dyDescent="0.25">
      <c r="E236" s="36">
        <f t="shared" si="3"/>
        <v>62180</v>
      </c>
    </row>
    <row r="237" spans="5:5" x14ac:dyDescent="0.25">
      <c r="E237" s="36">
        <f t="shared" si="3"/>
        <v>62180</v>
      </c>
    </row>
    <row r="238" spans="5:5" x14ac:dyDescent="0.25">
      <c r="E238" s="36">
        <f t="shared" si="3"/>
        <v>62180</v>
      </c>
    </row>
    <row r="239" spans="5:5" x14ac:dyDescent="0.25">
      <c r="E239" s="36">
        <f t="shared" si="3"/>
        <v>62180</v>
      </c>
    </row>
    <row r="240" spans="5:5" x14ac:dyDescent="0.25">
      <c r="E240" s="36">
        <f t="shared" si="3"/>
        <v>62180</v>
      </c>
    </row>
    <row r="241" spans="5:5" x14ac:dyDescent="0.25">
      <c r="E241" s="36">
        <f t="shared" si="3"/>
        <v>62180</v>
      </c>
    </row>
    <row r="242" spans="5:5" x14ac:dyDescent="0.25">
      <c r="E242" s="36">
        <f t="shared" si="3"/>
        <v>62180</v>
      </c>
    </row>
    <row r="243" spans="5:5" x14ac:dyDescent="0.25">
      <c r="E243" s="36">
        <f t="shared" si="3"/>
        <v>62180</v>
      </c>
    </row>
    <row r="244" spans="5:5" x14ac:dyDescent="0.25">
      <c r="E244" s="36">
        <f t="shared" si="3"/>
        <v>62180</v>
      </c>
    </row>
    <row r="245" spans="5:5" x14ac:dyDescent="0.25">
      <c r="E245" s="36">
        <f t="shared" si="3"/>
        <v>62180</v>
      </c>
    </row>
    <row r="246" spans="5:5" x14ac:dyDescent="0.25">
      <c r="E246" s="36">
        <f t="shared" si="3"/>
        <v>62180</v>
      </c>
    </row>
    <row r="247" spans="5:5" x14ac:dyDescent="0.25">
      <c r="E247" s="36">
        <f t="shared" si="3"/>
        <v>62180</v>
      </c>
    </row>
    <row r="248" spans="5:5" x14ac:dyDescent="0.25">
      <c r="E248" s="36">
        <f t="shared" si="3"/>
        <v>62180</v>
      </c>
    </row>
    <row r="249" spans="5:5" x14ac:dyDescent="0.25">
      <c r="E249" s="36">
        <f t="shared" si="3"/>
        <v>62180</v>
      </c>
    </row>
    <row r="250" spans="5:5" x14ac:dyDescent="0.25">
      <c r="E250" s="36">
        <f t="shared" si="3"/>
        <v>62180</v>
      </c>
    </row>
    <row r="251" spans="5:5" x14ac:dyDescent="0.25">
      <c r="E251" s="36">
        <f t="shared" si="3"/>
        <v>62180</v>
      </c>
    </row>
    <row r="252" spans="5:5" x14ac:dyDescent="0.25">
      <c r="E252" s="36">
        <f t="shared" si="3"/>
        <v>62180</v>
      </c>
    </row>
    <row r="253" spans="5:5" x14ac:dyDescent="0.25">
      <c r="E253" s="36">
        <f t="shared" si="3"/>
        <v>62180</v>
      </c>
    </row>
    <row r="254" spans="5:5" x14ac:dyDescent="0.25">
      <c r="E254" s="36">
        <f t="shared" si="3"/>
        <v>62180</v>
      </c>
    </row>
    <row r="255" spans="5:5" x14ac:dyDescent="0.25">
      <c r="E255" s="36">
        <f t="shared" si="3"/>
        <v>62180</v>
      </c>
    </row>
    <row r="256" spans="5:5" x14ac:dyDescent="0.25">
      <c r="E256" s="36">
        <f t="shared" si="3"/>
        <v>62180</v>
      </c>
    </row>
    <row r="257" spans="5:5" x14ac:dyDescent="0.25">
      <c r="E257" s="36">
        <f t="shared" si="3"/>
        <v>62180</v>
      </c>
    </row>
    <row r="258" spans="5:5" x14ac:dyDescent="0.25">
      <c r="E258" s="36">
        <f t="shared" si="3"/>
        <v>62180</v>
      </c>
    </row>
    <row r="259" spans="5:5" x14ac:dyDescent="0.25">
      <c r="E259" s="36">
        <f t="shared" si="3"/>
        <v>62180</v>
      </c>
    </row>
    <row r="260" spans="5:5" x14ac:dyDescent="0.25">
      <c r="E260" s="36">
        <f t="shared" si="3"/>
        <v>62180</v>
      </c>
    </row>
    <row r="261" spans="5:5" x14ac:dyDescent="0.25">
      <c r="E261" s="36">
        <f t="shared" ref="E261:E324" si="4">E260+C261-D261</f>
        <v>62180</v>
      </c>
    </row>
    <row r="262" spans="5:5" x14ac:dyDescent="0.25">
      <c r="E262" s="36">
        <f t="shared" si="4"/>
        <v>62180</v>
      </c>
    </row>
    <row r="263" spans="5:5" x14ac:dyDescent="0.25">
      <c r="E263" s="36">
        <f t="shared" si="4"/>
        <v>62180</v>
      </c>
    </row>
    <row r="264" spans="5:5" x14ac:dyDescent="0.25">
      <c r="E264" s="36">
        <f t="shared" si="4"/>
        <v>62180</v>
      </c>
    </row>
    <row r="265" spans="5:5" x14ac:dyDescent="0.25">
      <c r="E265" s="36">
        <f t="shared" si="4"/>
        <v>62180</v>
      </c>
    </row>
    <row r="266" spans="5:5" x14ac:dyDescent="0.25">
      <c r="E266" s="36">
        <f t="shared" si="4"/>
        <v>62180</v>
      </c>
    </row>
    <row r="267" spans="5:5" x14ac:dyDescent="0.25">
      <c r="E267" s="36">
        <f t="shared" si="4"/>
        <v>62180</v>
      </c>
    </row>
    <row r="268" spans="5:5" x14ac:dyDescent="0.25">
      <c r="E268" s="36">
        <f t="shared" si="4"/>
        <v>62180</v>
      </c>
    </row>
    <row r="269" spans="5:5" x14ac:dyDescent="0.25">
      <c r="E269" s="36">
        <f t="shared" si="4"/>
        <v>62180</v>
      </c>
    </row>
    <row r="270" spans="5:5" x14ac:dyDescent="0.25">
      <c r="E270" s="36">
        <f t="shared" si="4"/>
        <v>62180</v>
      </c>
    </row>
    <row r="271" spans="5:5" x14ac:dyDescent="0.25">
      <c r="E271" s="36">
        <f t="shared" si="4"/>
        <v>62180</v>
      </c>
    </row>
    <row r="272" spans="5:5" x14ac:dyDescent="0.25">
      <c r="E272" s="36">
        <f t="shared" si="4"/>
        <v>62180</v>
      </c>
    </row>
    <row r="273" spans="5:5" x14ac:dyDescent="0.25">
      <c r="E273" s="36">
        <f t="shared" si="4"/>
        <v>62180</v>
      </c>
    </row>
    <row r="274" spans="5:5" x14ac:dyDescent="0.25">
      <c r="E274" s="36">
        <f t="shared" si="4"/>
        <v>62180</v>
      </c>
    </row>
    <row r="275" spans="5:5" x14ac:dyDescent="0.25">
      <c r="E275" s="36">
        <f t="shared" si="4"/>
        <v>62180</v>
      </c>
    </row>
    <row r="276" spans="5:5" x14ac:dyDescent="0.25">
      <c r="E276" s="36">
        <f t="shared" si="4"/>
        <v>62180</v>
      </c>
    </row>
    <row r="277" spans="5:5" x14ac:dyDescent="0.25">
      <c r="E277" s="36">
        <f t="shared" si="4"/>
        <v>62180</v>
      </c>
    </row>
    <row r="278" spans="5:5" x14ac:dyDescent="0.25">
      <c r="E278" s="36">
        <f t="shared" si="4"/>
        <v>62180</v>
      </c>
    </row>
    <row r="279" spans="5:5" x14ac:dyDescent="0.25">
      <c r="E279" s="36">
        <f t="shared" si="4"/>
        <v>62180</v>
      </c>
    </row>
    <row r="280" spans="5:5" x14ac:dyDescent="0.25">
      <c r="E280" s="36">
        <f t="shared" si="4"/>
        <v>62180</v>
      </c>
    </row>
    <row r="281" spans="5:5" x14ac:dyDescent="0.25">
      <c r="E281" s="36">
        <f t="shared" si="4"/>
        <v>62180</v>
      </c>
    </row>
    <row r="282" spans="5:5" x14ac:dyDescent="0.25">
      <c r="E282" s="36">
        <f t="shared" si="4"/>
        <v>62180</v>
      </c>
    </row>
    <row r="283" spans="5:5" x14ac:dyDescent="0.25">
      <c r="E283" s="36">
        <f t="shared" si="4"/>
        <v>62180</v>
      </c>
    </row>
    <row r="284" spans="5:5" x14ac:dyDescent="0.25">
      <c r="E284" s="36">
        <f t="shared" si="4"/>
        <v>62180</v>
      </c>
    </row>
    <row r="285" spans="5:5" x14ac:dyDescent="0.25">
      <c r="E285" s="36">
        <f t="shared" si="4"/>
        <v>62180</v>
      </c>
    </row>
    <row r="286" spans="5:5" x14ac:dyDescent="0.25">
      <c r="E286" s="36">
        <f t="shared" si="4"/>
        <v>62180</v>
      </c>
    </row>
    <row r="287" spans="5:5" x14ac:dyDescent="0.25">
      <c r="E287" s="36">
        <f t="shared" si="4"/>
        <v>62180</v>
      </c>
    </row>
    <row r="288" spans="5:5" x14ac:dyDescent="0.25">
      <c r="E288" s="36">
        <f t="shared" si="4"/>
        <v>62180</v>
      </c>
    </row>
    <row r="289" spans="5:5" x14ac:dyDescent="0.25">
      <c r="E289" s="36">
        <f t="shared" si="4"/>
        <v>62180</v>
      </c>
    </row>
    <row r="290" spans="5:5" x14ac:dyDescent="0.25">
      <c r="E290" s="36">
        <f t="shared" si="4"/>
        <v>62180</v>
      </c>
    </row>
    <row r="291" spans="5:5" x14ac:dyDescent="0.25">
      <c r="E291" s="36">
        <f t="shared" si="4"/>
        <v>62180</v>
      </c>
    </row>
    <row r="292" spans="5:5" x14ac:dyDescent="0.25">
      <c r="E292" s="36">
        <f t="shared" si="4"/>
        <v>62180</v>
      </c>
    </row>
    <row r="293" spans="5:5" x14ac:dyDescent="0.25">
      <c r="E293" s="36">
        <f t="shared" si="4"/>
        <v>62180</v>
      </c>
    </row>
    <row r="294" spans="5:5" x14ac:dyDescent="0.25">
      <c r="E294" s="36">
        <f t="shared" si="4"/>
        <v>62180</v>
      </c>
    </row>
    <row r="295" spans="5:5" x14ac:dyDescent="0.25">
      <c r="E295" s="36">
        <f t="shared" si="4"/>
        <v>62180</v>
      </c>
    </row>
    <row r="296" spans="5:5" x14ac:dyDescent="0.25">
      <c r="E296" s="36">
        <f t="shared" si="4"/>
        <v>62180</v>
      </c>
    </row>
    <row r="297" spans="5:5" x14ac:dyDescent="0.25">
      <c r="E297" s="36">
        <f t="shared" si="4"/>
        <v>62180</v>
      </c>
    </row>
    <row r="298" spans="5:5" x14ac:dyDescent="0.25">
      <c r="E298" s="36">
        <f t="shared" si="4"/>
        <v>62180</v>
      </c>
    </row>
    <row r="299" spans="5:5" x14ac:dyDescent="0.25">
      <c r="E299" s="36">
        <f t="shared" si="4"/>
        <v>62180</v>
      </c>
    </row>
    <row r="300" spans="5:5" x14ac:dyDescent="0.25">
      <c r="E300" s="36">
        <f t="shared" si="4"/>
        <v>62180</v>
      </c>
    </row>
    <row r="301" spans="5:5" x14ac:dyDescent="0.25">
      <c r="E301" s="36">
        <f t="shared" si="4"/>
        <v>62180</v>
      </c>
    </row>
    <row r="302" spans="5:5" x14ac:dyDescent="0.25">
      <c r="E302" s="36">
        <f t="shared" si="4"/>
        <v>62180</v>
      </c>
    </row>
    <row r="303" spans="5:5" x14ac:dyDescent="0.25">
      <c r="E303" s="36">
        <f t="shared" si="4"/>
        <v>62180</v>
      </c>
    </row>
    <row r="304" spans="5:5" x14ac:dyDescent="0.25">
      <c r="E304" s="36">
        <f t="shared" si="4"/>
        <v>62180</v>
      </c>
    </row>
    <row r="305" spans="5:5" x14ac:dyDescent="0.25">
      <c r="E305" s="36">
        <f t="shared" si="4"/>
        <v>62180</v>
      </c>
    </row>
    <row r="306" spans="5:5" x14ac:dyDescent="0.25">
      <c r="E306" s="36">
        <f t="shared" si="4"/>
        <v>62180</v>
      </c>
    </row>
    <row r="307" spans="5:5" x14ac:dyDescent="0.25">
      <c r="E307" s="36">
        <f t="shared" si="4"/>
        <v>62180</v>
      </c>
    </row>
    <row r="308" spans="5:5" x14ac:dyDescent="0.25">
      <c r="E308" s="36">
        <f t="shared" si="4"/>
        <v>62180</v>
      </c>
    </row>
    <row r="309" spans="5:5" x14ac:dyDescent="0.25">
      <c r="E309" s="36">
        <f t="shared" si="4"/>
        <v>62180</v>
      </c>
    </row>
    <row r="310" spans="5:5" x14ac:dyDescent="0.25">
      <c r="E310" s="36">
        <f t="shared" si="4"/>
        <v>62180</v>
      </c>
    </row>
    <row r="311" spans="5:5" x14ac:dyDescent="0.25">
      <c r="E311" s="36">
        <f t="shared" si="4"/>
        <v>62180</v>
      </c>
    </row>
    <row r="312" spans="5:5" x14ac:dyDescent="0.25">
      <c r="E312" s="36">
        <f t="shared" si="4"/>
        <v>62180</v>
      </c>
    </row>
    <row r="313" spans="5:5" x14ac:dyDescent="0.25">
      <c r="E313" s="36">
        <f t="shared" si="4"/>
        <v>62180</v>
      </c>
    </row>
    <row r="314" spans="5:5" x14ac:dyDescent="0.25">
      <c r="E314" s="36">
        <f t="shared" si="4"/>
        <v>62180</v>
      </c>
    </row>
    <row r="315" spans="5:5" x14ac:dyDescent="0.25">
      <c r="E315" s="36">
        <f t="shared" si="4"/>
        <v>62180</v>
      </c>
    </row>
    <row r="316" spans="5:5" x14ac:dyDescent="0.25">
      <c r="E316" s="36">
        <f t="shared" si="4"/>
        <v>62180</v>
      </c>
    </row>
    <row r="317" spans="5:5" x14ac:dyDescent="0.25">
      <c r="E317" s="36">
        <f t="shared" si="4"/>
        <v>62180</v>
      </c>
    </row>
    <row r="318" spans="5:5" x14ac:dyDescent="0.25">
      <c r="E318" s="36">
        <f t="shared" si="4"/>
        <v>62180</v>
      </c>
    </row>
    <row r="319" spans="5:5" x14ac:dyDescent="0.25">
      <c r="E319" s="36">
        <f t="shared" si="4"/>
        <v>62180</v>
      </c>
    </row>
    <row r="320" spans="5:5" x14ac:dyDescent="0.25">
      <c r="E320" s="36">
        <f t="shared" si="4"/>
        <v>62180</v>
      </c>
    </row>
    <row r="321" spans="5:5" x14ac:dyDescent="0.25">
      <c r="E321" s="36">
        <f t="shared" si="4"/>
        <v>62180</v>
      </c>
    </row>
    <row r="322" spans="5:5" x14ac:dyDescent="0.25">
      <c r="E322" s="36">
        <f t="shared" si="4"/>
        <v>62180</v>
      </c>
    </row>
    <row r="323" spans="5:5" x14ac:dyDescent="0.25">
      <c r="E323" s="36">
        <f t="shared" si="4"/>
        <v>62180</v>
      </c>
    </row>
    <row r="324" spans="5:5" x14ac:dyDescent="0.25">
      <c r="E324" s="36">
        <f t="shared" si="4"/>
        <v>62180</v>
      </c>
    </row>
    <row r="325" spans="5:5" x14ac:dyDescent="0.25">
      <c r="E325" s="36">
        <f t="shared" ref="E325:E388" si="5">E324+C325-D325</f>
        <v>62180</v>
      </c>
    </row>
    <row r="326" spans="5:5" x14ac:dyDescent="0.25">
      <c r="E326" s="36">
        <f t="shared" si="5"/>
        <v>62180</v>
      </c>
    </row>
    <row r="327" spans="5:5" x14ac:dyDescent="0.25">
      <c r="E327" s="36">
        <f t="shared" si="5"/>
        <v>62180</v>
      </c>
    </row>
    <row r="328" spans="5:5" x14ac:dyDescent="0.25">
      <c r="E328" s="36">
        <f t="shared" si="5"/>
        <v>62180</v>
      </c>
    </row>
    <row r="329" spans="5:5" x14ac:dyDescent="0.25">
      <c r="E329" s="36">
        <f t="shared" si="5"/>
        <v>62180</v>
      </c>
    </row>
    <row r="330" spans="5:5" x14ac:dyDescent="0.25">
      <c r="E330" s="36">
        <f t="shared" si="5"/>
        <v>62180</v>
      </c>
    </row>
    <row r="331" spans="5:5" x14ac:dyDescent="0.25">
      <c r="E331" s="36">
        <f t="shared" si="5"/>
        <v>62180</v>
      </c>
    </row>
    <row r="332" spans="5:5" x14ac:dyDescent="0.25">
      <c r="E332" s="36">
        <f t="shared" si="5"/>
        <v>62180</v>
      </c>
    </row>
    <row r="333" spans="5:5" x14ac:dyDescent="0.25">
      <c r="E333" s="36">
        <f t="shared" si="5"/>
        <v>62180</v>
      </c>
    </row>
    <row r="334" spans="5:5" x14ac:dyDescent="0.25">
      <c r="E334" s="36">
        <f t="shared" si="5"/>
        <v>62180</v>
      </c>
    </row>
    <row r="335" spans="5:5" x14ac:dyDescent="0.25">
      <c r="E335" s="36">
        <f t="shared" si="5"/>
        <v>62180</v>
      </c>
    </row>
    <row r="336" spans="5:5" x14ac:dyDescent="0.25">
      <c r="E336" s="36">
        <f t="shared" si="5"/>
        <v>62180</v>
      </c>
    </row>
    <row r="337" spans="5:5" x14ac:dyDescent="0.25">
      <c r="E337" s="36">
        <f t="shared" si="5"/>
        <v>62180</v>
      </c>
    </row>
    <row r="338" spans="5:5" x14ac:dyDescent="0.25">
      <c r="E338" s="36">
        <f t="shared" si="5"/>
        <v>62180</v>
      </c>
    </row>
    <row r="339" spans="5:5" x14ac:dyDescent="0.25">
      <c r="E339" s="36">
        <f t="shared" si="5"/>
        <v>62180</v>
      </c>
    </row>
    <row r="340" spans="5:5" x14ac:dyDescent="0.25">
      <c r="E340" s="36">
        <f t="shared" si="5"/>
        <v>62180</v>
      </c>
    </row>
    <row r="341" spans="5:5" x14ac:dyDescent="0.25">
      <c r="E341" s="36">
        <f t="shared" si="5"/>
        <v>62180</v>
      </c>
    </row>
    <row r="342" spans="5:5" x14ac:dyDescent="0.25">
      <c r="E342" s="36">
        <f t="shared" si="5"/>
        <v>62180</v>
      </c>
    </row>
    <row r="343" spans="5:5" x14ac:dyDescent="0.25">
      <c r="E343" s="36">
        <f t="shared" si="5"/>
        <v>62180</v>
      </c>
    </row>
    <row r="344" spans="5:5" x14ac:dyDescent="0.25">
      <c r="E344" s="36">
        <f t="shared" si="5"/>
        <v>62180</v>
      </c>
    </row>
    <row r="345" spans="5:5" x14ac:dyDescent="0.25">
      <c r="E345" s="36">
        <f t="shared" si="5"/>
        <v>62180</v>
      </c>
    </row>
    <row r="346" spans="5:5" x14ac:dyDescent="0.25">
      <c r="E346" s="36">
        <f t="shared" si="5"/>
        <v>62180</v>
      </c>
    </row>
    <row r="347" spans="5:5" x14ac:dyDescent="0.25">
      <c r="E347" s="36">
        <f t="shared" si="5"/>
        <v>62180</v>
      </c>
    </row>
    <row r="348" spans="5:5" x14ac:dyDescent="0.25">
      <c r="E348" s="36">
        <f t="shared" si="5"/>
        <v>62180</v>
      </c>
    </row>
    <row r="349" spans="5:5" x14ac:dyDescent="0.25">
      <c r="E349" s="36">
        <f t="shared" si="5"/>
        <v>62180</v>
      </c>
    </row>
    <row r="350" spans="5:5" x14ac:dyDescent="0.25">
      <c r="E350" s="36">
        <f t="shared" si="5"/>
        <v>62180</v>
      </c>
    </row>
    <row r="351" spans="5:5" x14ac:dyDescent="0.25">
      <c r="E351" s="36">
        <f t="shared" si="5"/>
        <v>62180</v>
      </c>
    </row>
    <row r="352" spans="5:5" x14ac:dyDescent="0.25">
      <c r="E352" s="36">
        <f t="shared" si="5"/>
        <v>62180</v>
      </c>
    </row>
    <row r="353" spans="5:5" x14ac:dyDescent="0.25">
      <c r="E353" s="36">
        <f t="shared" si="5"/>
        <v>62180</v>
      </c>
    </row>
    <row r="354" spans="5:5" x14ac:dyDescent="0.25">
      <c r="E354" s="36">
        <f t="shared" si="5"/>
        <v>62180</v>
      </c>
    </row>
    <row r="355" spans="5:5" x14ac:dyDescent="0.25">
      <c r="E355" s="36">
        <f t="shared" si="5"/>
        <v>62180</v>
      </c>
    </row>
    <row r="356" spans="5:5" x14ac:dyDescent="0.25">
      <c r="E356" s="36">
        <f t="shared" si="5"/>
        <v>62180</v>
      </c>
    </row>
    <row r="357" spans="5:5" x14ac:dyDescent="0.25">
      <c r="E357" s="36">
        <f t="shared" si="5"/>
        <v>62180</v>
      </c>
    </row>
    <row r="358" spans="5:5" x14ac:dyDescent="0.25">
      <c r="E358" s="36">
        <f t="shared" si="5"/>
        <v>62180</v>
      </c>
    </row>
    <row r="359" spans="5:5" x14ac:dyDescent="0.25">
      <c r="E359" s="36">
        <f t="shared" si="5"/>
        <v>62180</v>
      </c>
    </row>
    <row r="360" spans="5:5" x14ac:dyDescent="0.25">
      <c r="E360" s="36">
        <f t="shared" si="5"/>
        <v>62180</v>
      </c>
    </row>
    <row r="361" spans="5:5" x14ac:dyDescent="0.25">
      <c r="E361" s="36">
        <f t="shared" si="5"/>
        <v>62180</v>
      </c>
    </row>
    <row r="362" spans="5:5" x14ac:dyDescent="0.25">
      <c r="E362" s="36">
        <f t="shared" si="5"/>
        <v>62180</v>
      </c>
    </row>
    <row r="363" spans="5:5" x14ac:dyDescent="0.25">
      <c r="E363" s="36">
        <f t="shared" si="5"/>
        <v>62180</v>
      </c>
    </row>
    <row r="364" spans="5:5" x14ac:dyDescent="0.25">
      <c r="E364" s="36">
        <f t="shared" si="5"/>
        <v>62180</v>
      </c>
    </row>
    <row r="365" spans="5:5" x14ac:dyDescent="0.25">
      <c r="E365" s="36">
        <f t="shared" si="5"/>
        <v>62180</v>
      </c>
    </row>
    <row r="366" spans="5:5" x14ac:dyDescent="0.25">
      <c r="E366" s="36">
        <f t="shared" si="5"/>
        <v>62180</v>
      </c>
    </row>
    <row r="367" spans="5:5" x14ac:dyDescent="0.25">
      <c r="E367" s="36">
        <f t="shared" si="5"/>
        <v>62180</v>
      </c>
    </row>
    <row r="368" spans="5:5" x14ac:dyDescent="0.25">
      <c r="E368" s="36">
        <f t="shared" si="5"/>
        <v>62180</v>
      </c>
    </row>
    <row r="369" spans="5:5" x14ac:dyDescent="0.25">
      <c r="E369" s="36">
        <f t="shared" si="5"/>
        <v>62180</v>
      </c>
    </row>
    <row r="370" spans="5:5" x14ac:dyDescent="0.25">
      <c r="E370" s="36">
        <f t="shared" si="5"/>
        <v>62180</v>
      </c>
    </row>
    <row r="371" spans="5:5" x14ac:dyDescent="0.25">
      <c r="E371" s="36">
        <f t="shared" si="5"/>
        <v>62180</v>
      </c>
    </row>
    <row r="372" spans="5:5" x14ac:dyDescent="0.25">
      <c r="E372" s="36">
        <f t="shared" si="5"/>
        <v>62180</v>
      </c>
    </row>
    <row r="373" spans="5:5" x14ac:dyDescent="0.25">
      <c r="E373" s="36">
        <f t="shared" si="5"/>
        <v>62180</v>
      </c>
    </row>
    <row r="374" spans="5:5" x14ac:dyDescent="0.25">
      <c r="E374" s="36">
        <f t="shared" si="5"/>
        <v>62180</v>
      </c>
    </row>
    <row r="375" spans="5:5" x14ac:dyDescent="0.25">
      <c r="E375" s="36">
        <f t="shared" si="5"/>
        <v>62180</v>
      </c>
    </row>
    <row r="376" spans="5:5" x14ac:dyDescent="0.25">
      <c r="E376" s="36">
        <f t="shared" si="5"/>
        <v>62180</v>
      </c>
    </row>
    <row r="377" spans="5:5" x14ac:dyDescent="0.25">
      <c r="E377" s="36">
        <f t="shared" si="5"/>
        <v>62180</v>
      </c>
    </row>
    <row r="378" spans="5:5" x14ac:dyDescent="0.25">
      <c r="E378" s="36">
        <f t="shared" si="5"/>
        <v>62180</v>
      </c>
    </row>
    <row r="379" spans="5:5" x14ac:dyDescent="0.25">
      <c r="E379" s="36">
        <f t="shared" si="5"/>
        <v>62180</v>
      </c>
    </row>
    <row r="380" spans="5:5" x14ac:dyDescent="0.25">
      <c r="E380" s="36">
        <f t="shared" si="5"/>
        <v>62180</v>
      </c>
    </row>
    <row r="381" spans="5:5" x14ac:dyDescent="0.25">
      <c r="E381" s="36">
        <f t="shared" si="5"/>
        <v>62180</v>
      </c>
    </row>
    <row r="382" spans="5:5" x14ac:dyDescent="0.25">
      <c r="E382" s="36">
        <f t="shared" si="5"/>
        <v>62180</v>
      </c>
    </row>
    <row r="383" spans="5:5" x14ac:dyDescent="0.25">
      <c r="E383" s="36">
        <f t="shared" si="5"/>
        <v>62180</v>
      </c>
    </row>
    <row r="384" spans="5:5" x14ac:dyDescent="0.25">
      <c r="E384" s="36">
        <f t="shared" si="5"/>
        <v>62180</v>
      </c>
    </row>
    <row r="385" spans="5:5" x14ac:dyDescent="0.25">
      <c r="E385" s="36">
        <f t="shared" si="5"/>
        <v>62180</v>
      </c>
    </row>
    <row r="386" spans="5:5" x14ac:dyDescent="0.25">
      <c r="E386" s="36">
        <f t="shared" si="5"/>
        <v>62180</v>
      </c>
    </row>
    <row r="387" spans="5:5" x14ac:dyDescent="0.25">
      <c r="E387" s="36">
        <f t="shared" si="5"/>
        <v>62180</v>
      </c>
    </row>
    <row r="388" spans="5:5" x14ac:dyDescent="0.25">
      <c r="E388" s="36">
        <f t="shared" si="5"/>
        <v>62180</v>
      </c>
    </row>
    <row r="389" spans="5:5" x14ac:dyDescent="0.25">
      <c r="E389" s="36">
        <f t="shared" ref="E389:E452" si="6">E388+C389-D389</f>
        <v>62180</v>
      </c>
    </row>
    <row r="390" spans="5:5" x14ac:dyDescent="0.25">
      <c r="E390" s="36">
        <f t="shared" si="6"/>
        <v>62180</v>
      </c>
    </row>
    <row r="391" spans="5:5" x14ac:dyDescent="0.25">
      <c r="E391" s="36">
        <f t="shared" si="6"/>
        <v>62180</v>
      </c>
    </row>
    <row r="392" spans="5:5" x14ac:dyDescent="0.25">
      <c r="E392" s="36">
        <f t="shared" si="6"/>
        <v>62180</v>
      </c>
    </row>
    <row r="393" spans="5:5" x14ac:dyDescent="0.25">
      <c r="E393" s="36">
        <f t="shared" si="6"/>
        <v>62180</v>
      </c>
    </row>
    <row r="394" spans="5:5" x14ac:dyDescent="0.25">
      <c r="E394" s="36">
        <f t="shared" si="6"/>
        <v>62180</v>
      </c>
    </row>
    <row r="395" spans="5:5" x14ac:dyDescent="0.25">
      <c r="E395" s="36">
        <f t="shared" si="6"/>
        <v>62180</v>
      </c>
    </row>
    <row r="396" spans="5:5" x14ac:dyDescent="0.25">
      <c r="E396" s="36">
        <f t="shared" si="6"/>
        <v>62180</v>
      </c>
    </row>
    <row r="397" spans="5:5" x14ac:dyDescent="0.25">
      <c r="E397" s="36">
        <f t="shared" si="6"/>
        <v>62180</v>
      </c>
    </row>
    <row r="398" spans="5:5" x14ac:dyDescent="0.25">
      <c r="E398" s="36">
        <f t="shared" si="6"/>
        <v>62180</v>
      </c>
    </row>
    <row r="399" spans="5:5" x14ac:dyDescent="0.25">
      <c r="E399" s="36">
        <f t="shared" si="6"/>
        <v>62180</v>
      </c>
    </row>
    <row r="400" spans="5:5" x14ac:dyDescent="0.25">
      <c r="E400" s="36">
        <f t="shared" si="6"/>
        <v>62180</v>
      </c>
    </row>
    <row r="401" spans="5:5" x14ac:dyDescent="0.25">
      <c r="E401" s="36">
        <f t="shared" si="6"/>
        <v>62180</v>
      </c>
    </row>
    <row r="402" spans="5:5" x14ac:dyDescent="0.25">
      <c r="E402" s="36">
        <f t="shared" si="6"/>
        <v>62180</v>
      </c>
    </row>
    <row r="403" spans="5:5" x14ac:dyDescent="0.25">
      <c r="E403" s="36">
        <f t="shared" si="6"/>
        <v>62180</v>
      </c>
    </row>
    <row r="404" spans="5:5" x14ac:dyDescent="0.25">
      <c r="E404" s="36">
        <f t="shared" si="6"/>
        <v>62180</v>
      </c>
    </row>
    <row r="405" spans="5:5" x14ac:dyDescent="0.25">
      <c r="E405" s="36">
        <f t="shared" si="6"/>
        <v>62180</v>
      </c>
    </row>
    <row r="406" spans="5:5" x14ac:dyDescent="0.25">
      <c r="E406" s="36">
        <f t="shared" si="6"/>
        <v>62180</v>
      </c>
    </row>
    <row r="407" spans="5:5" x14ac:dyDescent="0.25">
      <c r="E407" s="36">
        <f t="shared" si="6"/>
        <v>62180</v>
      </c>
    </row>
    <row r="408" spans="5:5" x14ac:dyDescent="0.25">
      <c r="E408" s="36">
        <f t="shared" si="6"/>
        <v>62180</v>
      </c>
    </row>
    <row r="409" spans="5:5" x14ac:dyDescent="0.25">
      <c r="E409" s="36">
        <f t="shared" si="6"/>
        <v>62180</v>
      </c>
    </row>
    <row r="410" spans="5:5" x14ac:dyDescent="0.25">
      <c r="E410" s="36">
        <f t="shared" si="6"/>
        <v>62180</v>
      </c>
    </row>
    <row r="411" spans="5:5" x14ac:dyDescent="0.25">
      <c r="E411" s="36">
        <f t="shared" si="6"/>
        <v>62180</v>
      </c>
    </row>
    <row r="412" spans="5:5" x14ac:dyDescent="0.25">
      <c r="E412" s="36">
        <f t="shared" si="6"/>
        <v>62180</v>
      </c>
    </row>
    <row r="413" spans="5:5" x14ac:dyDescent="0.25">
      <c r="E413" s="36">
        <f t="shared" si="6"/>
        <v>62180</v>
      </c>
    </row>
    <row r="414" spans="5:5" x14ac:dyDescent="0.25">
      <c r="E414" s="36">
        <f t="shared" si="6"/>
        <v>62180</v>
      </c>
    </row>
    <row r="415" spans="5:5" x14ac:dyDescent="0.25">
      <c r="E415" s="36">
        <f t="shared" si="6"/>
        <v>62180</v>
      </c>
    </row>
    <row r="416" spans="5:5" x14ac:dyDescent="0.25">
      <c r="E416" s="36">
        <f t="shared" si="6"/>
        <v>62180</v>
      </c>
    </row>
    <row r="417" spans="5:5" x14ac:dyDescent="0.25">
      <c r="E417" s="36">
        <f t="shared" si="6"/>
        <v>62180</v>
      </c>
    </row>
    <row r="418" spans="5:5" x14ac:dyDescent="0.25">
      <c r="E418" s="36">
        <f t="shared" si="6"/>
        <v>62180</v>
      </c>
    </row>
    <row r="419" spans="5:5" x14ac:dyDescent="0.25">
      <c r="E419" s="36">
        <f t="shared" si="6"/>
        <v>62180</v>
      </c>
    </row>
    <row r="420" spans="5:5" x14ac:dyDescent="0.25">
      <c r="E420" s="36">
        <f t="shared" si="6"/>
        <v>62180</v>
      </c>
    </row>
    <row r="421" spans="5:5" x14ac:dyDescent="0.25">
      <c r="E421" s="36">
        <f t="shared" si="6"/>
        <v>62180</v>
      </c>
    </row>
    <row r="422" spans="5:5" x14ac:dyDescent="0.25">
      <c r="E422" s="36">
        <f t="shared" si="6"/>
        <v>62180</v>
      </c>
    </row>
    <row r="423" spans="5:5" x14ac:dyDescent="0.25">
      <c r="E423" s="36">
        <f t="shared" si="6"/>
        <v>62180</v>
      </c>
    </row>
    <row r="424" spans="5:5" x14ac:dyDescent="0.25">
      <c r="E424" s="36">
        <f t="shared" si="6"/>
        <v>62180</v>
      </c>
    </row>
    <row r="425" spans="5:5" x14ac:dyDescent="0.25">
      <c r="E425" s="36">
        <f t="shared" si="6"/>
        <v>62180</v>
      </c>
    </row>
    <row r="426" spans="5:5" x14ac:dyDescent="0.25">
      <c r="E426" s="36">
        <f t="shared" si="6"/>
        <v>62180</v>
      </c>
    </row>
    <row r="427" spans="5:5" x14ac:dyDescent="0.25">
      <c r="E427" s="36">
        <f t="shared" si="6"/>
        <v>62180</v>
      </c>
    </row>
    <row r="428" spans="5:5" x14ac:dyDescent="0.25">
      <c r="E428" s="36">
        <f t="shared" si="6"/>
        <v>62180</v>
      </c>
    </row>
    <row r="429" spans="5:5" x14ac:dyDescent="0.25">
      <c r="E429" s="36">
        <f t="shared" si="6"/>
        <v>62180</v>
      </c>
    </row>
    <row r="430" spans="5:5" x14ac:dyDescent="0.25">
      <c r="E430" s="36">
        <f t="shared" si="6"/>
        <v>62180</v>
      </c>
    </row>
    <row r="431" spans="5:5" x14ac:dyDescent="0.25">
      <c r="E431" s="36">
        <f t="shared" si="6"/>
        <v>62180</v>
      </c>
    </row>
    <row r="432" spans="5:5" x14ac:dyDescent="0.25">
      <c r="E432" s="36">
        <f t="shared" si="6"/>
        <v>62180</v>
      </c>
    </row>
    <row r="433" spans="5:5" x14ac:dyDescent="0.25">
      <c r="E433" s="36">
        <f t="shared" si="6"/>
        <v>62180</v>
      </c>
    </row>
    <row r="434" spans="5:5" x14ac:dyDescent="0.25">
      <c r="E434" s="36">
        <f t="shared" si="6"/>
        <v>62180</v>
      </c>
    </row>
    <row r="435" spans="5:5" x14ac:dyDescent="0.25">
      <c r="E435" s="36">
        <f t="shared" si="6"/>
        <v>62180</v>
      </c>
    </row>
    <row r="436" spans="5:5" x14ac:dyDescent="0.25">
      <c r="E436" s="36">
        <f t="shared" si="6"/>
        <v>62180</v>
      </c>
    </row>
    <row r="437" spans="5:5" x14ac:dyDescent="0.25">
      <c r="E437" s="36">
        <f t="shared" si="6"/>
        <v>62180</v>
      </c>
    </row>
    <row r="438" spans="5:5" x14ac:dyDescent="0.25">
      <c r="E438" s="36">
        <f t="shared" si="6"/>
        <v>62180</v>
      </c>
    </row>
    <row r="439" spans="5:5" x14ac:dyDescent="0.25">
      <c r="E439" s="36">
        <f t="shared" si="6"/>
        <v>62180</v>
      </c>
    </row>
    <row r="440" spans="5:5" x14ac:dyDescent="0.25">
      <c r="E440" s="36">
        <f t="shared" si="6"/>
        <v>62180</v>
      </c>
    </row>
    <row r="441" spans="5:5" x14ac:dyDescent="0.25">
      <c r="E441" s="36">
        <f t="shared" si="6"/>
        <v>62180</v>
      </c>
    </row>
    <row r="442" spans="5:5" x14ac:dyDescent="0.25">
      <c r="E442" s="36">
        <f t="shared" si="6"/>
        <v>62180</v>
      </c>
    </row>
    <row r="443" spans="5:5" x14ac:dyDescent="0.25">
      <c r="E443" s="36">
        <f t="shared" si="6"/>
        <v>62180</v>
      </c>
    </row>
    <row r="444" spans="5:5" x14ac:dyDescent="0.25">
      <c r="E444" s="36">
        <f t="shared" si="6"/>
        <v>62180</v>
      </c>
    </row>
    <row r="445" spans="5:5" x14ac:dyDescent="0.25">
      <c r="E445" s="36">
        <f t="shared" si="6"/>
        <v>62180</v>
      </c>
    </row>
    <row r="446" spans="5:5" x14ac:dyDescent="0.25">
      <c r="E446" s="36">
        <f t="shared" si="6"/>
        <v>62180</v>
      </c>
    </row>
    <row r="447" spans="5:5" x14ac:dyDescent="0.25">
      <c r="E447" s="36">
        <f t="shared" si="6"/>
        <v>62180</v>
      </c>
    </row>
    <row r="448" spans="5:5" x14ac:dyDescent="0.25">
      <c r="E448" s="36">
        <f t="shared" si="6"/>
        <v>62180</v>
      </c>
    </row>
    <row r="449" spans="5:5" x14ac:dyDescent="0.25">
      <c r="E449" s="36">
        <f t="shared" si="6"/>
        <v>62180</v>
      </c>
    </row>
    <row r="450" spans="5:5" x14ac:dyDescent="0.25">
      <c r="E450" s="36">
        <f t="shared" si="6"/>
        <v>62180</v>
      </c>
    </row>
    <row r="451" spans="5:5" x14ac:dyDescent="0.25">
      <c r="E451" s="36">
        <f t="shared" si="6"/>
        <v>62180</v>
      </c>
    </row>
    <row r="452" spans="5:5" x14ac:dyDescent="0.25">
      <c r="E452" s="36">
        <f t="shared" si="6"/>
        <v>62180</v>
      </c>
    </row>
    <row r="453" spans="5:5" x14ac:dyDescent="0.25">
      <c r="E453" s="36">
        <f t="shared" ref="E453:E500" si="7">E452+C453-D453</f>
        <v>62180</v>
      </c>
    </row>
    <row r="454" spans="5:5" x14ac:dyDescent="0.25">
      <c r="E454" s="36">
        <f t="shared" si="7"/>
        <v>62180</v>
      </c>
    </row>
    <row r="455" spans="5:5" x14ac:dyDescent="0.25">
      <c r="E455" s="36">
        <f t="shared" si="7"/>
        <v>62180</v>
      </c>
    </row>
    <row r="456" spans="5:5" x14ac:dyDescent="0.25">
      <c r="E456" s="36">
        <f t="shared" si="7"/>
        <v>62180</v>
      </c>
    </row>
    <row r="457" spans="5:5" x14ac:dyDescent="0.25">
      <c r="E457" s="36">
        <f t="shared" si="7"/>
        <v>62180</v>
      </c>
    </row>
    <row r="458" spans="5:5" x14ac:dyDescent="0.25">
      <c r="E458" s="36">
        <f t="shared" si="7"/>
        <v>62180</v>
      </c>
    </row>
    <row r="459" spans="5:5" x14ac:dyDescent="0.25">
      <c r="E459" s="36">
        <f t="shared" si="7"/>
        <v>62180</v>
      </c>
    </row>
    <row r="460" spans="5:5" x14ac:dyDescent="0.25">
      <c r="E460" s="36">
        <f t="shared" si="7"/>
        <v>62180</v>
      </c>
    </row>
    <row r="461" spans="5:5" x14ac:dyDescent="0.25">
      <c r="E461" s="36">
        <f t="shared" si="7"/>
        <v>62180</v>
      </c>
    </row>
    <row r="462" spans="5:5" x14ac:dyDescent="0.25">
      <c r="E462" s="36">
        <f t="shared" si="7"/>
        <v>62180</v>
      </c>
    </row>
    <row r="463" spans="5:5" x14ac:dyDescent="0.25">
      <c r="E463" s="36">
        <f t="shared" si="7"/>
        <v>62180</v>
      </c>
    </row>
    <row r="464" spans="5:5" x14ac:dyDescent="0.25">
      <c r="E464" s="36">
        <f t="shared" si="7"/>
        <v>62180</v>
      </c>
    </row>
    <row r="465" spans="5:5" x14ac:dyDescent="0.25">
      <c r="E465" s="36">
        <f t="shared" si="7"/>
        <v>62180</v>
      </c>
    </row>
    <row r="466" spans="5:5" x14ac:dyDescent="0.25">
      <c r="E466" s="36">
        <f t="shared" si="7"/>
        <v>62180</v>
      </c>
    </row>
    <row r="467" spans="5:5" x14ac:dyDescent="0.25">
      <c r="E467" s="36">
        <f t="shared" si="7"/>
        <v>62180</v>
      </c>
    </row>
    <row r="468" spans="5:5" x14ac:dyDescent="0.25">
      <c r="E468" s="36">
        <f t="shared" si="7"/>
        <v>62180</v>
      </c>
    </row>
    <row r="469" spans="5:5" x14ac:dyDescent="0.25">
      <c r="E469" s="36">
        <f t="shared" si="7"/>
        <v>62180</v>
      </c>
    </row>
    <row r="470" spans="5:5" x14ac:dyDescent="0.25">
      <c r="E470" s="36">
        <f t="shared" si="7"/>
        <v>62180</v>
      </c>
    </row>
    <row r="471" spans="5:5" x14ac:dyDescent="0.25">
      <c r="E471" s="36">
        <f t="shared" si="7"/>
        <v>62180</v>
      </c>
    </row>
    <row r="472" spans="5:5" x14ac:dyDescent="0.25">
      <c r="E472" s="36">
        <f t="shared" si="7"/>
        <v>62180</v>
      </c>
    </row>
    <row r="473" spans="5:5" x14ac:dyDescent="0.25">
      <c r="E473" s="36">
        <f t="shared" si="7"/>
        <v>62180</v>
      </c>
    </row>
    <row r="474" spans="5:5" x14ac:dyDescent="0.25">
      <c r="E474" s="36">
        <f t="shared" si="7"/>
        <v>62180</v>
      </c>
    </row>
    <row r="475" spans="5:5" x14ac:dyDescent="0.25">
      <c r="E475" s="36">
        <f t="shared" si="7"/>
        <v>62180</v>
      </c>
    </row>
    <row r="476" spans="5:5" x14ac:dyDescent="0.25">
      <c r="E476" s="36">
        <f t="shared" si="7"/>
        <v>62180</v>
      </c>
    </row>
    <row r="477" spans="5:5" x14ac:dyDescent="0.25">
      <c r="E477" s="36">
        <f t="shared" si="7"/>
        <v>62180</v>
      </c>
    </row>
    <row r="478" spans="5:5" x14ac:dyDescent="0.25">
      <c r="E478" s="36">
        <f t="shared" si="7"/>
        <v>62180</v>
      </c>
    </row>
    <row r="479" spans="5:5" x14ac:dyDescent="0.25">
      <c r="E479" s="36">
        <f t="shared" si="7"/>
        <v>62180</v>
      </c>
    </row>
    <row r="480" spans="5:5" x14ac:dyDescent="0.25">
      <c r="E480" s="36">
        <f t="shared" si="7"/>
        <v>62180</v>
      </c>
    </row>
    <row r="481" spans="5:5" x14ac:dyDescent="0.25">
      <c r="E481" s="36">
        <f t="shared" si="7"/>
        <v>62180</v>
      </c>
    </row>
    <row r="482" spans="5:5" x14ac:dyDescent="0.25">
      <c r="E482" s="36">
        <f t="shared" si="7"/>
        <v>62180</v>
      </c>
    </row>
    <row r="483" spans="5:5" x14ac:dyDescent="0.25">
      <c r="E483" s="36">
        <f t="shared" si="7"/>
        <v>62180</v>
      </c>
    </row>
    <row r="484" spans="5:5" x14ac:dyDescent="0.25">
      <c r="E484" s="36">
        <f t="shared" si="7"/>
        <v>62180</v>
      </c>
    </row>
    <row r="485" spans="5:5" x14ac:dyDescent="0.25">
      <c r="E485" s="36">
        <f t="shared" si="7"/>
        <v>62180</v>
      </c>
    </row>
    <row r="486" spans="5:5" x14ac:dyDescent="0.25">
      <c r="E486" s="36">
        <f t="shared" si="7"/>
        <v>62180</v>
      </c>
    </row>
    <row r="487" spans="5:5" x14ac:dyDescent="0.25">
      <c r="E487" s="36">
        <f t="shared" si="7"/>
        <v>62180</v>
      </c>
    </row>
    <row r="488" spans="5:5" x14ac:dyDescent="0.25">
      <c r="E488" s="36">
        <f t="shared" si="7"/>
        <v>62180</v>
      </c>
    </row>
    <row r="489" spans="5:5" x14ac:dyDescent="0.25">
      <c r="E489" s="36">
        <f t="shared" si="7"/>
        <v>62180</v>
      </c>
    </row>
    <row r="490" spans="5:5" x14ac:dyDescent="0.25">
      <c r="E490" s="36">
        <f t="shared" si="7"/>
        <v>62180</v>
      </c>
    </row>
    <row r="491" spans="5:5" x14ac:dyDescent="0.25">
      <c r="E491" s="36">
        <f t="shared" si="7"/>
        <v>62180</v>
      </c>
    </row>
    <row r="492" spans="5:5" x14ac:dyDescent="0.25">
      <c r="E492" s="36">
        <f t="shared" si="7"/>
        <v>62180</v>
      </c>
    </row>
    <row r="493" spans="5:5" x14ac:dyDescent="0.25">
      <c r="E493" s="36">
        <f t="shared" si="7"/>
        <v>62180</v>
      </c>
    </row>
    <row r="494" spans="5:5" x14ac:dyDescent="0.25">
      <c r="E494" s="36">
        <f t="shared" si="7"/>
        <v>62180</v>
      </c>
    </row>
    <row r="495" spans="5:5" x14ac:dyDescent="0.25">
      <c r="E495" s="36">
        <f t="shared" si="7"/>
        <v>62180</v>
      </c>
    </row>
    <row r="496" spans="5:5" x14ac:dyDescent="0.25">
      <c r="E496" s="36">
        <f t="shared" si="7"/>
        <v>62180</v>
      </c>
    </row>
    <row r="497" spans="5:5" x14ac:dyDescent="0.25">
      <c r="E497" s="36">
        <f t="shared" si="7"/>
        <v>62180</v>
      </c>
    </row>
    <row r="498" spans="5:5" x14ac:dyDescent="0.25">
      <c r="E498" s="36">
        <f t="shared" si="7"/>
        <v>62180</v>
      </c>
    </row>
    <row r="499" spans="5:5" x14ac:dyDescent="0.25">
      <c r="E499" s="36">
        <f t="shared" si="7"/>
        <v>62180</v>
      </c>
    </row>
    <row r="500" spans="5:5" x14ac:dyDescent="0.25">
      <c r="E500" s="36">
        <f t="shared" si="7"/>
        <v>62180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view="pageLayout" topLeftCell="A10" zoomScaleNormal="100" workbookViewId="0">
      <selection activeCell="F2" sqref="F2"/>
    </sheetView>
  </sheetViews>
  <sheetFormatPr baseColWidth="10" defaultRowHeight="15" x14ac:dyDescent="0.25"/>
  <cols>
    <col min="1" max="1" width="9.7109375" style="2" bestFit="1" customWidth="1"/>
    <col min="2" max="2" width="23" style="2" customWidth="1"/>
    <col min="3" max="3" width="13" style="4" bestFit="1" customWidth="1"/>
    <col min="4" max="4" width="13.5703125" style="4" customWidth="1"/>
    <col min="5" max="5" width="13" style="2" bestFit="1" customWidth="1"/>
    <col min="9" max="9" width="17.42578125" bestFit="1" customWidth="1"/>
    <col min="10" max="10" width="18" bestFit="1" customWidth="1"/>
  </cols>
  <sheetData>
    <row r="1" spans="1:10" ht="18.75" x14ac:dyDescent="0.3">
      <c r="A1" s="273" t="s">
        <v>2334</v>
      </c>
      <c r="B1" s="273"/>
      <c r="C1" s="273"/>
      <c r="D1" s="273"/>
      <c r="E1" s="273"/>
      <c r="I1" s="10" t="s">
        <v>4</v>
      </c>
      <c r="J1" s="12">
        <f>E500</f>
        <v>95190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MAX(A3:A501)</f>
        <v>44459</v>
      </c>
    </row>
    <row r="3" spans="1:10" x14ac:dyDescent="0.25">
      <c r="A3" s="7">
        <v>44459</v>
      </c>
      <c r="B3" s="2" t="s">
        <v>2332</v>
      </c>
      <c r="C3" s="4">
        <v>95190</v>
      </c>
      <c r="D3" s="4">
        <v>0</v>
      </c>
      <c r="E3" s="9">
        <f>C3-D3</f>
        <v>95190</v>
      </c>
    </row>
    <row r="4" spans="1:10" x14ac:dyDescent="0.25">
      <c r="A4" s="5"/>
      <c r="E4" s="36">
        <f>E3+C4-D4</f>
        <v>95190</v>
      </c>
    </row>
    <row r="5" spans="1:10" x14ac:dyDescent="0.25">
      <c r="A5" s="5"/>
      <c r="E5" s="36">
        <f t="shared" ref="E5:E68" si="0">E4+C5-D5</f>
        <v>95190</v>
      </c>
    </row>
    <row r="6" spans="1:10" x14ac:dyDescent="0.25">
      <c r="A6" s="5"/>
      <c r="E6" s="36">
        <f t="shared" si="0"/>
        <v>95190</v>
      </c>
    </row>
    <row r="7" spans="1:10" x14ac:dyDescent="0.25">
      <c r="A7" s="5"/>
      <c r="E7" s="36">
        <f t="shared" si="0"/>
        <v>95190</v>
      </c>
    </row>
    <row r="8" spans="1:10" x14ac:dyDescent="0.25">
      <c r="A8" s="5"/>
      <c r="E8" s="36">
        <f t="shared" si="0"/>
        <v>95190</v>
      </c>
    </row>
    <row r="9" spans="1:10" x14ac:dyDescent="0.25">
      <c r="A9" s="5"/>
      <c r="E9" s="36">
        <f t="shared" si="0"/>
        <v>95190</v>
      </c>
    </row>
    <row r="10" spans="1:10" x14ac:dyDescent="0.25">
      <c r="A10" s="5"/>
      <c r="E10" s="36">
        <f t="shared" si="0"/>
        <v>95190</v>
      </c>
    </row>
    <row r="11" spans="1:10" x14ac:dyDescent="0.25">
      <c r="A11" s="5"/>
      <c r="E11" s="36">
        <f t="shared" si="0"/>
        <v>95190</v>
      </c>
    </row>
    <row r="12" spans="1:10" x14ac:dyDescent="0.25">
      <c r="A12" s="5"/>
      <c r="E12" s="36">
        <f t="shared" si="0"/>
        <v>95190</v>
      </c>
    </row>
    <row r="13" spans="1:10" x14ac:dyDescent="0.25">
      <c r="A13" s="5"/>
      <c r="E13" s="36">
        <f t="shared" si="0"/>
        <v>95190</v>
      </c>
    </row>
    <row r="14" spans="1:10" x14ac:dyDescent="0.25">
      <c r="A14" s="5"/>
      <c r="E14" s="36">
        <f t="shared" si="0"/>
        <v>95190</v>
      </c>
    </row>
    <row r="15" spans="1:10" x14ac:dyDescent="0.25">
      <c r="A15" s="5"/>
      <c r="E15" s="36">
        <f t="shared" si="0"/>
        <v>95190</v>
      </c>
    </row>
    <row r="16" spans="1:10" x14ac:dyDescent="0.25">
      <c r="A16" s="5"/>
      <c r="E16" s="36">
        <f t="shared" si="0"/>
        <v>95190</v>
      </c>
    </row>
    <row r="17" spans="1:5" x14ac:dyDescent="0.25">
      <c r="A17" s="5"/>
      <c r="E17" s="36">
        <f t="shared" si="0"/>
        <v>95190</v>
      </c>
    </row>
    <row r="18" spans="1:5" x14ac:dyDescent="0.25">
      <c r="A18" s="5"/>
      <c r="E18" s="36">
        <f t="shared" si="0"/>
        <v>95190</v>
      </c>
    </row>
    <row r="19" spans="1:5" x14ac:dyDescent="0.25">
      <c r="A19" s="5"/>
      <c r="E19" s="36">
        <f t="shared" si="0"/>
        <v>95190</v>
      </c>
    </row>
    <row r="20" spans="1:5" x14ac:dyDescent="0.25">
      <c r="A20" s="5"/>
      <c r="E20" s="36">
        <f t="shared" si="0"/>
        <v>95190</v>
      </c>
    </row>
    <row r="21" spans="1:5" x14ac:dyDescent="0.25">
      <c r="A21" s="5"/>
      <c r="E21" s="36">
        <f t="shared" si="0"/>
        <v>95190</v>
      </c>
    </row>
    <row r="22" spans="1:5" x14ac:dyDescent="0.25">
      <c r="A22" s="5"/>
      <c r="E22" s="36">
        <f t="shared" si="0"/>
        <v>95190</v>
      </c>
    </row>
    <row r="23" spans="1:5" x14ac:dyDescent="0.25">
      <c r="A23" s="5"/>
      <c r="E23" s="36">
        <f t="shared" si="0"/>
        <v>95190</v>
      </c>
    </row>
    <row r="24" spans="1:5" x14ac:dyDescent="0.25">
      <c r="A24" s="5"/>
      <c r="E24" s="36">
        <f t="shared" si="0"/>
        <v>95190</v>
      </c>
    </row>
    <row r="25" spans="1:5" x14ac:dyDescent="0.25">
      <c r="A25" s="5"/>
      <c r="E25" s="36">
        <f t="shared" si="0"/>
        <v>95190</v>
      </c>
    </row>
    <row r="26" spans="1:5" x14ac:dyDescent="0.25">
      <c r="A26" s="5"/>
      <c r="E26" s="36">
        <f t="shared" si="0"/>
        <v>95190</v>
      </c>
    </row>
    <row r="27" spans="1:5" x14ac:dyDescent="0.25">
      <c r="A27" s="5"/>
      <c r="E27" s="36">
        <f t="shared" si="0"/>
        <v>95190</v>
      </c>
    </row>
    <row r="28" spans="1:5" x14ac:dyDescent="0.25">
      <c r="A28" s="5"/>
      <c r="E28" s="36">
        <f t="shared" si="0"/>
        <v>95190</v>
      </c>
    </row>
    <row r="29" spans="1:5" x14ac:dyDescent="0.25">
      <c r="A29" s="5"/>
      <c r="E29" s="36">
        <f t="shared" si="0"/>
        <v>95190</v>
      </c>
    </row>
    <row r="30" spans="1:5" x14ac:dyDescent="0.25">
      <c r="A30" s="5"/>
      <c r="E30" s="36">
        <f t="shared" si="0"/>
        <v>95190</v>
      </c>
    </row>
    <row r="31" spans="1:5" x14ac:dyDescent="0.25">
      <c r="A31" s="5"/>
      <c r="E31" s="36">
        <f t="shared" si="0"/>
        <v>95190</v>
      </c>
    </row>
    <row r="32" spans="1:5" x14ac:dyDescent="0.25">
      <c r="A32" s="5"/>
      <c r="E32" s="36">
        <f t="shared" si="0"/>
        <v>95190</v>
      </c>
    </row>
    <row r="33" spans="1:7" x14ac:dyDescent="0.25">
      <c r="A33" s="5"/>
      <c r="E33" s="36">
        <f t="shared" si="0"/>
        <v>95190</v>
      </c>
    </row>
    <row r="34" spans="1:7" x14ac:dyDescent="0.25">
      <c r="A34" s="5"/>
      <c r="E34" s="36">
        <f t="shared" si="0"/>
        <v>95190</v>
      </c>
    </row>
    <row r="35" spans="1:7" x14ac:dyDescent="0.25">
      <c r="A35" s="5"/>
      <c r="E35" s="36">
        <f t="shared" si="0"/>
        <v>95190</v>
      </c>
    </row>
    <row r="36" spans="1:7" x14ac:dyDescent="0.25">
      <c r="A36" s="5"/>
      <c r="E36" s="36">
        <f t="shared" si="0"/>
        <v>95190</v>
      </c>
    </row>
    <row r="37" spans="1:7" x14ac:dyDescent="0.25">
      <c r="A37" s="5"/>
      <c r="E37" s="36">
        <f t="shared" si="0"/>
        <v>95190</v>
      </c>
      <c r="G37" s="14"/>
    </row>
    <row r="38" spans="1:7" x14ac:dyDescent="0.25">
      <c r="E38" s="36">
        <f t="shared" si="0"/>
        <v>95190</v>
      </c>
    </row>
    <row r="39" spans="1:7" x14ac:dyDescent="0.25">
      <c r="E39" s="36">
        <f t="shared" si="0"/>
        <v>95190</v>
      </c>
    </row>
    <row r="40" spans="1:7" x14ac:dyDescent="0.25">
      <c r="E40" s="36">
        <f t="shared" si="0"/>
        <v>95190</v>
      </c>
    </row>
    <row r="41" spans="1:7" x14ac:dyDescent="0.25">
      <c r="E41" s="36">
        <f t="shared" si="0"/>
        <v>95190</v>
      </c>
    </row>
    <row r="42" spans="1:7" x14ac:dyDescent="0.25">
      <c r="E42" s="36">
        <f t="shared" si="0"/>
        <v>95190</v>
      </c>
    </row>
    <row r="43" spans="1:7" x14ac:dyDescent="0.25">
      <c r="E43" s="36">
        <f t="shared" si="0"/>
        <v>95190</v>
      </c>
    </row>
    <row r="44" spans="1:7" x14ac:dyDescent="0.25">
      <c r="E44" s="36">
        <f t="shared" si="0"/>
        <v>95190</v>
      </c>
    </row>
    <row r="45" spans="1:7" x14ac:dyDescent="0.25">
      <c r="E45" s="36">
        <f t="shared" si="0"/>
        <v>95190</v>
      </c>
    </row>
    <row r="46" spans="1:7" x14ac:dyDescent="0.25">
      <c r="E46" s="36">
        <f t="shared" si="0"/>
        <v>95190</v>
      </c>
    </row>
    <row r="47" spans="1:7" x14ac:dyDescent="0.25">
      <c r="E47" s="36">
        <f t="shared" si="0"/>
        <v>95190</v>
      </c>
    </row>
    <row r="48" spans="1:7" x14ac:dyDescent="0.25">
      <c r="E48" s="36">
        <f t="shared" si="0"/>
        <v>95190</v>
      </c>
    </row>
    <row r="49" spans="5:5" x14ac:dyDescent="0.25">
      <c r="E49" s="36">
        <f t="shared" si="0"/>
        <v>95190</v>
      </c>
    </row>
    <row r="50" spans="5:5" x14ac:dyDescent="0.25">
      <c r="E50" s="36">
        <f t="shared" si="0"/>
        <v>95190</v>
      </c>
    </row>
    <row r="51" spans="5:5" x14ac:dyDescent="0.25">
      <c r="E51" s="36">
        <f t="shared" si="0"/>
        <v>95190</v>
      </c>
    </row>
    <row r="52" spans="5:5" x14ac:dyDescent="0.25">
      <c r="E52" s="36">
        <f t="shared" si="0"/>
        <v>95190</v>
      </c>
    </row>
    <row r="53" spans="5:5" x14ac:dyDescent="0.25">
      <c r="E53" s="36">
        <f t="shared" si="0"/>
        <v>95190</v>
      </c>
    </row>
    <row r="54" spans="5:5" x14ac:dyDescent="0.25">
      <c r="E54" s="36">
        <f t="shared" si="0"/>
        <v>95190</v>
      </c>
    </row>
    <row r="55" spans="5:5" x14ac:dyDescent="0.25">
      <c r="E55" s="36">
        <f t="shared" si="0"/>
        <v>95190</v>
      </c>
    </row>
    <row r="56" spans="5:5" x14ac:dyDescent="0.25">
      <c r="E56" s="36">
        <f t="shared" si="0"/>
        <v>95190</v>
      </c>
    </row>
    <row r="57" spans="5:5" x14ac:dyDescent="0.25">
      <c r="E57" s="36">
        <f t="shared" si="0"/>
        <v>95190</v>
      </c>
    </row>
    <row r="58" spans="5:5" x14ac:dyDescent="0.25">
      <c r="E58" s="36">
        <f t="shared" si="0"/>
        <v>95190</v>
      </c>
    </row>
    <row r="59" spans="5:5" x14ac:dyDescent="0.25">
      <c r="E59" s="36">
        <f t="shared" si="0"/>
        <v>95190</v>
      </c>
    </row>
    <row r="60" spans="5:5" x14ac:dyDescent="0.25">
      <c r="E60" s="36">
        <f t="shared" si="0"/>
        <v>95190</v>
      </c>
    </row>
    <row r="61" spans="5:5" x14ac:dyDescent="0.25">
      <c r="E61" s="36">
        <f t="shared" si="0"/>
        <v>95190</v>
      </c>
    </row>
    <row r="62" spans="5:5" x14ac:dyDescent="0.25">
      <c r="E62" s="36">
        <f t="shared" si="0"/>
        <v>95190</v>
      </c>
    </row>
    <row r="63" spans="5:5" x14ac:dyDescent="0.25">
      <c r="E63" s="36">
        <f t="shared" si="0"/>
        <v>95190</v>
      </c>
    </row>
    <row r="64" spans="5:5" x14ac:dyDescent="0.25">
      <c r="E64" s="36">
        <f t="shared" si="0"/>
        <v>95190</v>
      </c>
    </row>
    <row r="65" spans="5:5" x14ac:dyDescent="0.25">
      <c r="E65" s="36">
        <f t="shared" si="0"/>
        <v>95190</v>
      </c>
    </row>
    <row r="66" spans="5:5" x14ac:dyDescent="0.25">
      <c r="E66" s="36">
        <f t="shared" si="0"/>
        <v>95190</v>
      </c>
    </row>
    <row r="67" spans="5:5" x14ac:dyDescent="0.25">
      <c r="E67" s="36">
        <f t="shared" si="0"/>
        <v>95190</v>
      </c>
    </row>
    <row r="68" spans="5:5" x14ac:dyDescent="0.25">
      <c r="E68" s="36">
        <f t="shared" si="0"/>
        <v>95190</v>
      </c>
    </row>
    <row r="69" spans="5:5" x14ac:dyDescent="0.25">
      <c r="E69" s="36">
        <f t="shared" ref="E69:E132" si="1">E68+C69-D69</f>
        <v>95190</v>
      </c>
    </row>
    <row r="70" spans="5:5" x14ac:dyDescent="0.25">
      <c r="E70" s="36">
        <f t="shared" si="1"/>
        <v>95190</v>
      </c>
    </row>
    <row r="71" spans="5:5" x14ac:dyDescent="0.25">
      <c r="E71" s="36">
        <f t="shared" si="1"/>
        <v>95190</v>
      </c>
    </row>
    <row r="72" spans="5:5" x14ac:dyDescent="0.25">
      <c r="E72" s="36">
        <f t="shared" si="1"/>
        <v>95190</v>
      </c>
    </row>
    <row r="73" spans="5:5" x14ac:dyDescent="0.25">
      <c r="E73" s="36">
        <f t="shared" si="1"/>
        <v>95190</v>
      </c>
    </row>
    <row r="74" spans="5:5" x14ac:dyDescent="0.25">
      <c r="E74" s="36">
        <f t="shared" si="1"/>
        <v>95190</v>
      </c>
    </row>
    <row r="75" spans="5:5" x14ac:dyDescent="0.25">
      <c r="E75" s="36">
        <f t="shared" si="1"/>
        <v>95190</v>
      </c>
    </row>
    <row r="76" spans="5:5" x14ac:dyDescent="0.25">
      <c r="E76" s="36">
        <f t="shared" si="1"/>
        <v>95190</v>
      </c>
    </row>
    <row r="77" spans="5:5" x14ac:dyDescent="0.25">
      <c r="E77" s="36">
        <f t="shared" si="1"/>
        <v>95190</v>
      </c>
    </row>
    <row r="78" spans="5:5" x14ac:dyDescent="0.25">
      <c r="E78" s="36">
        <f t="shared" si="1"/>
        <v>95190</v>
      </c>
    </row>
    <row r="79" spans="5:5" x14ac:dyDescent="0.25">
      <c r="E79" s="36">
        <f t="shared" si="1"/>
        <v>95190</v>
      </c>
    </row>
    <row r="80" spans="5:5" x14ac:dyDescent="0.25">
      <c r="E80" s="36">
        <f t="shared" si="1"/>
        <v>95190</v>
      </c>
    </row>
    <row r="81" spans="5:5" x14ac:dyDescent="0.25">
      <c r="E81" s="36">
        <f t="shared" si="1"/>
        <v>95190</v>
      </c>
    </row>
    <row r="82" spans="5:5" x14ac:dyDescent="0.25">
      <c r="E82" s="36">
        <f t="shared" si="1"/>
        <v>95190</v>
      </c>
    </row>
    <row r="83" spans="5:5" x14ac:dyDescent="0.25">
      <c r="E83" s="36">
        <f t="shared" si="1"/>
        <v>95190</v>
      </c>
    </row>
    <row r="84" spans="5:5" x14ac:dyDescent="0.25">
      <c r="E84" s="36">
        <f t="shared" si="1"/>
        <v>95190</v>
      </c>
    </row>
    <row r="85" spans="5:5" x14ac:dyDescent="0.25">
      <c r="E85" s="36">
        <f t="shared" si="1"/>
        <v>95190</v>
      </c>
    </row>
    <row r="86" spans="5:5" x14ac:dyDescent="0.25">
      <c r="E86" s="36">
        <f t="shared" si="1"/>
        <v>95190</v>
      </c>
    </row>
    <row r="87" spans="5:5" x14ac:dyDescent="0.25">
      <c r="E87" s="36">
        <f t="shared" si="1"/>
        <v>95190</v>
      </c>
    </row>
    <row r="88" spans="5:5" x14ac:dyDescent="0.25">
      <c r="E88" s="36">
        <f t="shared" si="1"/>
        <v>95190</v>
      </c>
    </row>
    <row r="89" spans="5:5" x14ac:dyDescent="0.25">
      <c r="E89" s="36">
        <f t="shared" si="1"/>
        <v>95190</v>
      </c>
    </row>
    <row r="90" spans="5:5" x14ac:dyDescent="0.25">
      <c r="E90" s="36">
        <f t="shared" si="1"/>
        <v>95190</v>
      </c>
    </row>
    <row r="91" spans="5:5" x14ac:dyDescent="0.25">
      <c r="E91" s="36">
        <f t="shared" si="1"/>
        <v>95190</v>
      </c>
    </row>
    <row r="92" spans="5:5" x14ac:dyDescent="0.25">
      <c r="E92" s="36">
        <f t="shared" si="1"/>
        <v>95190</v>
      </c>
    </row>
    <row r="93" spans="5:5" x14ac:dyDescent="0.25">
      <c r="E93" s="36">
        <f t="shared" si="1"/>
        <v>95190</v>
      </c>
    </row>
    <row r="94" spans="5:5" x14ac:dyDescent="0.25">
      <c r="E94" s="36">
        <f t="shared" si="1"/>
        <v>95190</v>
      </c>
    </row>
    <row r="95" spans="5:5" x14ac:dyDescent="0.25">
      <c r="E95" s="36">
        <f t="shared" si="1"/>
        <v>95190</v>
      </c>
    </row>
    <row r="96" spans="5:5" x14ac:dyDescent="0.25">
      <c r="E96" s="36">
        <f t="shared" si="1"/>
        <v>95190</v>
      </c>
    </row>
    <row r="97" spans="5:5" x14ac:dyDescent="0.25">
      <c r="E97" s="36">
        <f t="shared" si="1"/>
        <v>95190</v>
      </c>
    </row>
    <row r="98" spans="5:5" x14ac:dyDescent="0.25">
      <c r="E98" s="36">
        <f t="shared" si="1"/>
        <v>95190</v>
      </c>
    </row>
    <row r="99" spans="5:5" x14ac:dyDescent="0.25">
      <c r="E99" s="36">
        <f t="shared" si="1"/>
        <v>95190</v>
      </c>
    </row>
    <row r="100" spans="5:5" x14ac:dyDescent="0.25">
      <c r="E100" s="36">
        <f t="shared" si="1"/>
        <v>95190</v>
      </c>
    </row>
    <row r="101" spans="5:5" x14ac:dyDescent="0.25">
      <c r="E101" s="36">
        <f t="shared" si="1"/>
        <v>95190</v>
      </c>
    </row>
    <row r="102" spans="5:5" x14ac:dyDescent="0.25">
      <c r="E102" s="36">
        <f t="shared" si="1"/>
        <v>95190</v>
      </c>
    </row>
    <row r="103" spans="5:5" x14ac:dyDescent="0.25">
      <c r="E103" s="36">
        <f t="shared" si="1"/>
        <v>95190</v>
      </c>
    </row>
    <row r="104" spans="5:5" x14ac:dyDescent="0.25">
      <c r="E104" s="36">
        <f t="shared" si="1"/>
        <v>95190</v>
      </c>
    </row>
    <row r="105" spans="5:5" x14ac:dyDescent="0.25">
      <c r="E105" s="36">
        <f t="shared" si="1"/>
        <v>95190</v>
      </c>
    </row>
    <row r="106" spans="5:5" x14ac:dyDescent="0.25">
      <c r="E106" s="36">
        <f t="shared" si="1"/>
        <v>95190</v>
      </c>
    </row>
    <row r="107" spans="5:5" x14ac:dyDescent="0.25">
      <c r="E107" s="36">
        <f t="shared" si="1"/>
        <v>95190</v>
      </c>
    </row>
    <row r="108" spans="5:5" x14ac:dyDescent="0.25">
      <c r="E108" s="36">
        <f t="shared" si="1"/>
        <v>95190</v>
      </c>
    </row>
    <row r="109" spans="5:5" x14ac:dyDescent="0.25">
      <c r="E109" s="36">
        <f t="shared" si="1"/>
        <v>95190</v>
      </c>
    </row>
    <row r="110" spans="5:5" x14ac:dyDescent="0.25">
      <c r="E110" s="36">
        <f t="shared" si="1"/>
        <v>95190</v>
      </c>
    </row>
    <row r="111" spans="5:5" x14ac:dyDescent="0.25">
      <c r="E111" s="36">
        <f t="shared" si="1"/>
        <v>95190</v>
      </c>
    </row>
    <row r="112" spans="5:5" x14ac:dyDescent="0.25">
      <c r="E112" s="36">
        <f t="shared" si="1"/>
        <v>95190</v>
      </c>
    </row>
    <row r="113" spans="5:5" x14ac:dyDescent="0.25">
      <c r="E113" s="36">
        <f t="shared" si="1"/>
        <v>95190</v>
      </c>
    </row>
    <row r="114" spans="5:5" x14ac:dyDescent="0.25">
      <c r="E114" s="36">
        <f t="shared" si="1"/>
        <v>95190</v>
      </c>
    </row>
    <row r="115" spans="5:5" x14ac:dyDescent="0.25">
      <c r="E115" s="36">
        <f t="shared" si="1"/>
        <v>95190</v>
      </c>
    </row>
    <row r="116" spans="5:5" x14ac:dyDescent="0.25">
      <c r="E116" s="36">
        <f t="shared" si="1"/>
        <v>95190</v>
      </c>
    </row>
    <row r="117" spans="5:5" x14ac:dyDescent="0.25">
      <c r="E117" s="36">
        <f t="shared" si="1"/>
        <v>95190</v>
      </c>
    </row>
    <row r="118" spans="5:5" x14ac:dyDescent="0.25">
      <c r="E118" s="36">
        <f t="shared" si="1"/>
        <v>95190</v>
      </c>
    </row>
    <row r="119" spans="5:5" x14ac:dyDescent="0.25">
      <c r="E119" s="36">
        <f t="shared" si="1"/>
        <v>95190</v>
      </c>
    </row>
    <row r="120" spans="5:5" x14ac:dyDescent="0.25">
      <c r="E120" s="36">
        <f t="shared" si="1"/>
        <v>95190</v>
      </c>
    </row>
    <row r="121" spans="5:5" x14ac:dyDescent="0.25">
      <c r="E121" s="36">
        <f t="shared" si="1"/>
        <v>95190</v>
      </c>
    </row>
    <row r="122" spans="5:5" x14ac:dyDescent="0.25">
      <c r="E122" s="36">
        <f t="shared" si="1"/>
        <v>95190</v>
      </c>
    </row>
    <row r="123" spans="5:5" x14ac:dyDescent="0.25">
      <c r="E123" s="36">
        <f t="shared" si="1"/>
        <v>95190</v>
      </c>
    </row>
    <row r="124" spans="5:5" x14ac:dyDescent="0.25">
      <c r="E124" s="36">
        <f t="shared" si="1"/>
        <v>95190</v>
      </c>
    </row>
    <row r="125" spans="5:5" x14ac:dyDescent="0.25">
      <c r="E125" s="36">
        <f t="shared" si="1"/>
        <v>95190</v>
      </c>
    </row>
    <row r="126" spans="5:5" x14ac:dyDescent="0.25">
      <c r="E126" s="36">
        <f t="shared" si="1"/>
        <v>95190</v>
      </c>
    </row>
    <row r="127" spans="5:5" x14ac:dyDescent="0.25">
      <c r="E127" s="36">
        <f t="shared" si="1"/>
        <v>95190</v>
      </c>
    </row>
    <row r="128" spans="5:5" x14ac:dyDescent="0.25">
      <c r="E128" s="36">
        <f t="shared" si="1"/>
        <v>95190</v>
      </c>
    </row>
    <row r="129" spans="5:5" x14ac:dyDescent="0.25">
      <c r="E129" s="36">
        <f t="shared" si="1"/>
        <v>95190</v>
      </c>
    </row>
    <row r="130" spans="5:5" x14ac:dyDescent="0.25">
      <c r="E130" s="36">
        <f t="shared" si="1"/>
        <v>95190</v>
      </c>
    </row>
    <row r="131" spans="5:5" x14ac:dyDescent="0.25">
      <c r="E131" s="36">
        <f t="shared" si="1"/>
        <v>95190</v>
      </c>
    </row>
    <row r="132" spans="5:5" x14ac:dyDescent="0.25">
      <c r="E132" s="36">
        <f t="shared" si="1"/>
        <v>95190</v>
      </c>
    </row>
    <row r="133" spans="5:5" x14ac:dyDescent="0.25">
      <c r="E133" s="36">
        <f t="shared" ref="E133:E196" si="2">E132+C133-D133</f>
        <v>95190</v>
      </c>
    </row>
    <row r="134" spans="5:5" x14ac:dyDescent="0.25">
      <c r="E134" s="36">
        <f t="shared" si="2"/>
        <v>95190</v>
      </c>
    </row>
    <row r="135" spans="5:5" x14ac:dyDescent="0.25">
      <c r="E135" s="36">
        <f t="shared" si="2"/>
        <v>95190</v>
      </c>
    </row>
    <row r="136" spans="5:5" x14ac:dyDescent="0.25">
      <c r="E136" s="36">
        <f t="shared" si="2"/>
        <v>95190</v>
      </c>
    </row>
    <row r="137" spans="5:5" x14ac:dyDescent="0.25">
      <c r="E137" s="36">
        <f t="shared" si="2"/>
        <v>95190</v>
      </c>
    </row>
    <row r="138" spans="5:5" x14ac:dyDescent="0.25">
      <c r="E138" s="36">
        <f t="shared" si="2"/>
        <v>95190</v>
      </c>
    </row>
    <row r="139" spans="5:5" x14ac:dyDescent="0.25">
      <c r="E139" s="36">
        <f t="shared" si="2"/>
        <v>95190</v>
      </c>
    </row>
    <row r="140" spans="5:5" x14ac:dyDescent="0.25">
      <c r="E140" s="36">
        <f t="shared" si="2"/>
        <v>95190</v>
      </c>
    </row>
    <row r="141" spans="5:5" x14ac:dyDescent="0.25">
      <c r="E141" s="36">
        <f t="shared" si="2"/>
        <v>95190</v>
      </c>
    </row>
    <row r="142" spans="5:5" x14ac:dyDescent="0.25">
      <c r="E142" s="36">
        <f t="shared" si="2"/>
        <v>95190</v>
      </c>
    </row>
    <row r="143" spans="5:5" x14ac:dyDescent="0.25">
      <c r="E143" s="36">
        <f t="shared" si="2"/>
        <v>95190</v>
      </c>
    </row>
    <row r="144" spans="5:5" x14ac:dyDescent="0.25">
      <c r="E144" s="36">
        <f t="shared" si="2"/>
        <v>95190</v>
      </c>
    </row>
    <row r="145" spans="5:5" x14ac:dyDescent="0.25">
      <c r="E145" s="36">
        <f t="shared" si="2"/>
        <v>95190</v>
      </c>
    </row>
    <row r="146" spans="5:5" x14ac:dyDescent="0.25">
      <c r="E146" s="36">
        <f t="shared" si="2"/>
        <v>95190</v>
      </c>
    </row>
    <row r="147" spans="5:5" x14ac:dyDescent="0.25">
      <c r="E147" s="36">
        <f t="shared" si="2"/>
        <v>95190</v>
      </c>
    </row>
    <row r="148" spans="5:5" x14ac:dyDescent="0.25">
      <c r="E148" s="36">
        <f t="shared" si="2"/>
        <v>95190</v>
      </c>
    </row>
    <row r="149" spans="5:5" x14ac:dyDescent="0.25">
      <c r="E149" s="36">
        <f t="shared" si="2"/>
        <v>95190</v>
      </c>
    </row>
    <row r="150" spans="5:5" x14ac:dyDescent="0.25">
      <c r="E150" s="36">
        <f t="shared" si="2"/>
        <v>95190</v>
      </c>
    </row>
    <row r="151" spans="5:5" x14ac:dyDescent="0.25">
      <c r="E151" s="36">
        <f t="shared" si="2"/>
        <v>95190</v>
      </c>
    </row>
    <row r="152" spans="5:5" x14ac:dyDescent="0.25">
      <c r="E152" s="36">
        <f t="shared" si="2"/>
        <v>95190</v>
      </c>
    </row>
    <row r="153" spans="5:5" x14ac:dyDescent="0.25">
      <c r="E153" s="36">
        <f t="shared" si="2"/>
        <v>95190</v>
      </c>
    </row>
    <row r="154" spans="5:5" x14ac:dyDescent="0.25">
      <c r="E154" s="36">
        <f t="shared" si="2"/>
        <v>95190</v>
      </c>
    </row>
    <row r="155" spans="5:5" x14ac:dyDescent="0.25">
      <c r="E155" s="36">
        <f t="shared" si="2"/>
        <v>95190</v>
      </c>
    </row>
    <row r="156" spans="5:5" x14ac:dyDescent="0.25">
      <c r="E156" s="36">
        <f t="shared" si="2"/>
        <v>95190</v>
      </c>
    </row>
    <row r="157" spans="5:5" x14ac:dyDescent="0.25">
      <c r="E157" s="36">
        <f t="shared" si="2"/>
        <v>95190</v>
      </c>
    </row>
    <row r="158" spans="5:5" x14ac:dyDescent="0.25">
      <c r="E158" s="36">
        <f t="shared" si="2"/>
        <v>95190</v>
      </c>
    </row>
    <row r="159" spans="5:5" x14ac:dyDescent="0.25">
      <c r="E159" s="36">
        <f t="shared" si="2"/>
        <v>95190</v>
      </c>
    </row>
    <row r="160" spans="5:5" x14ac:dyDescent="0.25">
      <c r="E160" s="36">
        <f t="shared" si="2"/>
        <v>95190</v>
      </c>
    </row>
    <row r="161" spans="5:5" x14ac:dyDescent="0.25">
      <c r="E161" s="36">
        <f t="shared" si="2"/>
        <v>95190</v>
      </c>
    </row>
    <row r="162" spans="5:5" x14ac:dyDescent="0.25">
      <c r="E162" s="36">
        <f t="shared" si="2"/>
        <v>95190</v>
      </c>
    </row>
    <row r="163" spans="5:5" x14ac:dyDescent="0.25">
      <c r="E163" s="36">
        <f t="shared" si="2"/>
        <v>95190</v>
      </c>
    </row>
    <row r="164" spans="5:5" x14ac:dyDescent="0.25">
      <c r="E164" s="36">
        <f t="shared" si="2"/>
        <v>95190</v>
      </c>
    </row>
    <row r="165" spans="5:5" x14ac:dyDescent="0.25">
      <c r="E165" s="36">
        <f t="shared" si="2"/>
        <v>95190</v>
      </c>
    </row>
    <row r="166" spans="5:5" x14ac:dyDescent="0.25">
      <c r="E166" s="36">
        <f t="shared" si="2"/>
        <v>95190</v>
      </c>
    </row>
    <row r="167" spans="5:5" x14ac:dyDescent="0.25">
      <c r="E167" s="36">
        <f t="shared" si="2"/>
        <v>95190</v>
      </c>
    </row>
    <row r="168" spans="5:5" x14ac:dyDescent="0.25">
      <c r="E168" s="36">
        <f t="shared" si="2"/>
        <v>95190</v>
      </c>
    </row>
    <row r="169" spans="5:5" x14ac:dyDescent="0.25">
      <c r="E169" s="36">
        <f t="shared" si="2"/>
        <v>95190</v>
      </c>
    </row>
    <row r="170" spans="5:5" x14ac:dyDescent="0.25">
      <c r="E170" s="36">
        <f t="shared" si="2"/>
        <v>95190</v>
      </c>
    </row>
    <row r="171" spans="5:5" x14ac:dyDescent="0.25">
      <c r="E171" s="36">
        <f t="shared" si="2"/>
        <v>95190</v>
      </c>
    </row>
    <row r="172" spans="5:5" x14ac:dyDescent="0.25">
      <c r="E172" s="36">
        <f t="shared" si="2"/>
        <v>95190</v>
      </c>
    </row>
    <row r="173" spans="5:5" x14ac:dyDescent="0.25">
      <c r="E173" s="36">
        <f t="shared" si="2"/>
        <v>95190</v>
      </c>
    </row>
    <row r="174" spans="5:5" x14ac:dyDescent="0.25">
      <c r="E174" s="36">
        <f t="shared" si="2"/>
        <v>95190</v>
      </c>
    </row>
    <row r="175" spans="5:5" x14ac:dyDescent="0.25">
      <c r="E175" s="36">
        <f t="shared" si="2"/>
        <v>95190</v>
      </c>
    </row>
    <row r="176" spans="5:5" x14ac:dyDescent="0.25">
      <c r="E176" s="36">
        <f t="shared" si="2"/>
        <v>95190</v>
      </c>
    </row>
    <row r="177" spans="5:5" x14ac:dyDescent="0.25">
      <c r="E177" s="36">
        <f t="shared" si="2"/>
        <v>95190</v>
      </c>
    </row>
    <row r="178" spans="5:5" x14ac:dyDescent="0.25">
      <c r="E178" s="36">
        <f t="shared" si="2"/>
        <v>95190</v>
      </c>
    </row>
    <row r="179" spans="5:5" x14ac:dyDescent="0.25">
      <c r="E179" s="36">
        <f t="shared" si="2"/>
        <v>95190</v>
      </c>
    </row>
    <row r="180" spans="5:5" x14ac:dyDescent="0.25">
      <c r="E180" s="36">
        <f t="shared" si="2"/>
        <v>95190</v>
      </c>
    </row>
    <row r="181" spans="5:5" x14ac:dyDescent="0.25">
      <c r="E181" s="36">
        <f t="shared" si="2"/>
        <v>95190</v>
      </c>
    </row>
    <row r="182" spans="5:5" x14ac:dyDescent="0.25">
      <c r="E182" s="36">
        <f t="shared" si="2"/>
        <v>95190</v>
      </c>
    </row>
    <row r="183" spans="5:5" x14ac:dyDescent="0.25">
      <c r="E183" s="36">
        <f t="shared" si="2"/>
        <v>95190</v>
      </c>
    </row>
    <row r="184" spans="5:5" x14ac:dyDescent="0.25">
      <c r="E184" s="36">
        <f t="shared" si="2"/>
        <v>95190</v>
      </c>
    </row>
    <row r="185" spans="5:5" x14ac:dyDescent="0.25">
      <c r="E185" s="36">
        <f t="shared" si="2"/>
        <v>95190</v>
      </c>
    </row>
    <row r="186" spans="5:5" x14ac:dyDescent="0.25">
      <c r="E186" s="36">
        <f t="shared" si="2"/>
        <v>95190</v>
      </c>
    </row>
    <row r="187" spans="5:5" x14ac:dyDescent="0.25">
      <c r="E187" s="36">
        <f t="shared" si="2"/>
        <v>95190</v>
      </c>
    </row>
    <row r="188" spans="5:5" x14ac:dyDescent="0.25">
      <c r="E188" s="36">
        <f t="shared" si="2"/>
        <v>95190</v>
      </c>
    </row>
    <row r="189" spans="5:5" x14ac:dyDescent="0.25">
      <c r="E189" s="36">
        <f t="shared" si="2"/>
        <v>95190</v>
      </c>
    </row>
    <row r="190" spans="5:5" x14ac:dyDescent="0.25">
      <c r="E190" s="36">
        <f t="shared" si="2"/>
        <v>95190</v>
      </c>
    </row>
    <row r="191" spans="5:5" x14ac:dyDescent="0.25">
      <c r="E191" s="36">
        <f t="shared" si="2"/>
        <v>95190</v>
      </c>
    </row>
    <row r="192" spans="5:5" x14ac:dyDescent="0.25">
      <c r="E192" s="36">
        <f t="shared" si="2"/>
        <v>95190</v>
      </c>
    </row>
    <row r="193" spans="5:5" x14ac:dyDescent="0.25">
      <c r="E193" s="36">
        <f t="shared" si="2"/>
        <v>95190</v>
      </c>
    </row>
    <row r="194" spans="5:5" x14ac:dyDescent="0.25">
      <c r="E194" s="36">
        <f t="shared" si="2"/>
        <v>95190</v>
      </c>
    </row>
    <row r="195" spans="5:5" x14ac:dyDescent="0.25">
      <c r="E195" s="36">
        <f t="shared" si="2"/>
        <v>95190</v>
      </c>
    </row>
    <row r="196" spans="5:5" x14ac:dyDescent="0.25">
      <c r="E196" s="36">
        <f t="shared" si="2"/>
        <v>95190</v>
      </c>
    </row>
    <row r="197" spans="5:5" x14ac:dyDescent="0.25">
      <c r="E197" s="36">
        <f t="shared" ref="E197:E260" si="3">E196+C197-D197</f>
        <v>95190</v>
      </c>
    </row>
    <row r="198" spans="5:5" x14ac:dyDescent="0.25">
      <c r="E198" s="36">
        <f t="shared" si="3"/>
        <v>95190</v>
      </c>
    </row>
    <row r="199" spans="5:5" x14ac:dyDescent="0.25">
      <c r="E199" s="36">
        <f t="shared" si="3"/>
        <v>95190</v>
      </c>
    </row>
    <row r="200" spans="5:5" x14ac:dyDescent="0.25">
      <c r="E200" s="36">
        <f t="shared" si="3"/>
        <v>95190</v>
      </c>
    </row>
    <row r="201" spans="5:5" x14ac:dyDescent="0.25">
      <c r="E201" s="36">
        <f t="shared" si="3"/>
        <v>95190</v>
      </c>
    </row>
    <row r="202" spans="5:5" x14ac:dyDescent="0.25">
      <c r="E202" s="36">
        <f t="shared" si="3"/>
        <v>95190</v>
      </c>
    </row>
    <row r="203" spans="5:5" x14ac:dyDescent="0.25">
      <c r="E203" s="36">
        <f t="shared" si="3"/>
        <v>95190</v>
      </c>
    </row>
    <row r="204" spans="5:5" x14ac:dyDescent="0.25">
      <c r="E204" s="36">
        <f t="shared" si="3"/>
        <v>95190</v>
      </c>
    </row>
    <row r="205" spans="5:5" x14ac:dyDescent="0.25">
      <c r="E205" s="36">
        <f t="shared" si="3"/>
        <v>95190</v>
      </c>
    </row>
    <row r="206" spans="5:5" x14ac:dyDescent="0.25">
      <c r="E206" s="36">
        <f t="shared" si="3"/>
        <v>95190</v>
      </c>
    </row>
    <row r="207" spans="5:5" x14ac:dyDescent="0.25">
      <c r="E207" s="36">
        <f t="shared" si="3"/>
        <v>95190</v>
      </c>
    </row>
    <row r="208" spans="5:5" x14ac:dyDescent="0.25">
      <c r="E208" s="36">
        <f t="shared" si="3"/>
        <v>95190</v>
      </c>
    </row>
    <row r="209" spans="5:5" x14ac:dyDescent="0.25">
      <c r="E209" s="36">
        <f t="shared" si="3"/>
        <v>95190</v>
      </c>
    </row>
    <row r="210" spans="5:5" x14ac:dyDescent="0.25">
      <c r="E210" s="36">
        <f t="shared" si="3"/>
        <v>95190</v>
      </c>
    </row>
    <row r="211" spans="5:5" x14ac:dyDescent="0.25">
      <c r="E211" s="36">
        <f t="shared" si="3"/>
        <v>95190</v>
      </c>
    </row>
    <row r="212" spans="5:5" x14ac:dyDescent="0.25">
      <c r="E212" s="36">
        <f t="shared" si="3"/>
        <v>95190</v>
      </c>
    </row>
    <row r="213" spans="5:5" x14ac:dyDescent="0.25">
      <c r="E213" s="36">
        <f t="shared" si="3"/>
        <v>95190</v>
      </c>
    </row>
    <row r="214" spans="5:5" x14ac:dyDescent="0.25">
      <c r="E214" s="36">
        <f t="shared" si="3"/>
        <v>95190</v>
      </c>
    </row>
    <row r="215" spans="5:5" x14ac:dyDescent="0.25">
      <c r="E215" s="36">
        <f t="shared" si="3"/>
        <v>95190</v>
      </c>
    </row>
    <row r="216" spans="5:5" x14ac:dyDescent="0.25">
      <c r="E216" s="36">
        <f t="shared" si="3"/>
        <v>95190</v>
      </c>
    </row>
    <row r="217" spans="5:5" x14ac:dyDescent="0.25">
      <c r="E217" s="36">
        <f t="shared" si="3"/>
        <v>95190</v>
      </c>
    </row>
    <row r="218" spans="5:5" x14ac:dyDescent="0.25">
      <c r="E218" s="36">
        <f t="shared" si="3"/>
        <v>95190</v>
      </c>
    </row>
    <row r="219" spans="5:5" x14ac:dyDescent="0.25">
      <c r="E219" s="36">
        <f t="shared" si="3"/>
        <v>95190</v>
      </c>
    </row>
    <row r="220" spans="5:5" x14ac:dyDescent="0.25">
      <c r="E220" s="36">
        <f t="shared" si="3"/>
        <v>95190</v>
      </c>
    </row>
    <row r="221" spans="5:5" x14ac:dyDescent="0.25">
      <c r="E221" s="36">
        <f t="shared" si="3"/>
        <v>95190</v>
      </c>
    </row>
    <row r="222" spans="5:5" x14ac:dyDescent="0.25">
      <c r="E222" s="36">
        <f t="shared" si="3"/>
        <v>95190</v>
      </c>
    </row>
    <row r="223" spans="5:5" x14ac:dyDescent="0.25">
      <c r="E223" s="36">
        <f t="shared" si="3"/>
        <v>95190</v>
      </c>
    </row>
    <row r="224" spans="5:5" x14ac:dyDescent="0.25">
      <c r="E224" s="36">
        <f t="shared" si="3"/>
        <v>95190</v>
      </c>
    </row>
    <row r="225" spans="5:5" x14ac:dyDescent="0.25">
      <c r="E225" s="36">
        <f t="shared" si="3"/>
        <v>95190</v>
      </c>
    </row>
    <row r="226" spans="5:5" x14ac:dyDescent="0.25">
      <c r="E226" s="36">
        <f t="shared" si="3"/>
        <v>95190</v>
      </c>
    </row>
    <row r="227" spans="5:5" x14ac:dyDescent="0.25">
      <c r="E227" s="36">
        <f t="shared" si="3"/>
        <v>95190</v>
      </c>
    </row>
    <row r="228" spans="5:5" x14ac:dyDescent="0.25">
      <c r="E228" s="36">
        <f t="shared" si="3"/>
        <v>95190</v>
      </c>
    </row>
    <row r="229" spans="5:5" x14ac:dyDescent="0.25">
      <c r="E229" s="36">
        <f t="shared" si="3"/>
        <v>95190</v>
      </c>
    </row>
    <row r="230" spans="5:5" x14ac:dyDescent="0.25">
      <c r="E230" s="36">
        <f t="shared" si="3"/>
        <v>95190</v>
      </c>
    </row>
    <row r="231" spans="5:5" x14ac:dyDescent="0.25">
      <c r="E231" s="36">
        <f t="shared" si="3"/>
        <v>95190</v>
      </c>
    </row>
    <row r="232" spans="5:5" x14ac:dyDescent="0.25">
      <c r="E232" s="36">
        <f t="shared" si="3"/>
        <v>95190</v>
      </c>
    </row>
    <row r="233" spans="5:5" x14ac:dyDescent="0.25">
      <c r="E233" s="36">
        <f t="shared" si="3"/>
        <v>95190</v>
      </c>
    </row>
    <row r="234" spans="5:5" x14ac:dyDescent="0.25">
      <c r="E234" s="36">
        <f t="shared" si="3"/>
        <v>95190</v>
      </c>
    </row>
    <row r="235" spans="5:5" x14ac:dyDescent="0.25">
      <c r="E235" s="36">
        <f t="shared" si="3"/>
        <v>95190</v>
      </c>
    </row>
    <row r="236" spans="5:5" x14ac:dyDescent="0.25">
      <c r="E236" s="36">
        <f t="shared" si="3"/>
        <v>95190</v>
      </c>
    </row>
    <row r="237" spans="5:5" x14ac:dyDescent="0.25">
      <c r="E237" s="36">
        <f t="shared" si="3"/>
        <v>95190</v>
      </c>
    </row>
    <row r="238" spans="5:5" x14ac:dyDescent="0.25">
      <c r="E238" s="36">
        <f t="shared" si="3"/>
        <v>95190</v>
      </c>
    </row>
    <row r="239" spans="5:5" x14ac:dyDescent="0.25">
      <c r="E239" s="36">
        <f t="shared" si="3"/>
        <v>95190</v>
      </c>
    </row>
    <row r="240" spans="5:5" x14ac:dyDescent="0.25">
      <c r="E240" s="36">
        <f t="shared" si="3"/>
        <v>95190</v>
      </c>
    </row>
    <row r="241" spans="5:5" x14ac:dyDescent="0.25">
      <c r="E241" s="36">
        <f t="shared" si="3"/>
        <v>95190</v>
      </c>
    </row>
    <row r="242" spans="5:5" x14ac:dyDescent="0.25">
      <c r="E242" s="36">
        <f t="shared" si="3"/>
        <v>95190</v>
      </c>
    </row>
    <row r="243" spans="5:5" x14ac:dyDescent="0.25">
      <c r="E243" s="36">
        <f t="shared" si="3"/>
        <v>95190</v>
      </c>
    </row>
    <row r="244" spans="5:5" x14ac:dyDescent="0.25">
      <c r="E244" s="36">
        <f t="shared" si="3"/>
        <v>95190</v>
      </c>
    </row>
    <row r="245" spans="5:5" x14ac:dyDescent="0.25">
      <c r="E245" s="36">
        <f t="shared" si="3"/>
        <v>95190</v>
      </c>
    </row>
    <row r="246" spans="5:5" x14ac:dyDescent="0.25">
      <c r="E246" s="36">
        <f t="shared" si="3"/>
        <v>95190</v>
      </c>
    </row>
    <row r="247" spans="5:5" x14ac:dyDescent="0.25">
      <c r="E247" s="36">
        <f t="shared" si="3"/>
        <v>95190</v>
      </c>
    </row>
    <row r="248" spans="5:5" x14ac:dyDescent="0.25">
      <c r="E248" s="36">
        <f t="shared" si="3"/>
        <v>95190</v>
      </c>
    </row>
    <row r="249" spans="5:5" x14ac:dyDescent="0.25">
      <c r="E249" s="36">
        <f t="shared" si="3"/>
        <v>95190</v>
      </c>
    </row>
    <row r="250" spans="5:5" x14ac:dyDescent="0.25">
      <c r="E250" s="36">
        <f t="shared" si="3"/>
        <v>95190</v>
      </c>
    </row>
    <row r="251" spans="5:5" x14ac:dyDescent="0.25">
      <c r="E251" s="36">
        <f t="shared" si="3"/>
        <v>95190</v>
      </c>
    </row>
    <row r="252" spans="5:5" x14ac:dyDescent="0.25">
      <c r="E252" s="36">
        <f t="shared" si="3"/>
        <v>95190</v>
      </c>
    </row>
    <row r="253" spans="5:5" x14ac:dyDescent="0.25">
      <c r="E253" s="36">
        <f t="shared" si="3"/>
        <v>95190</v>
      </c>
    </row>
    <row r="254" spans="5:5" x14ac:dyDescent="0.25">
      <c r="E254" s="36">
        <f t="shared" si="3"/>
        <v>95190</v>
      </c>
    </row>
    <row r="255" spans="5:5" x14ac:dyDescent="0.25">
      <c r="E255" s="36">
        <f t="shared" si="3"/>
        <v>95190</v>
      </c>
    </row>
    <row r="256" spans="5:5" x14ac:dyDescent="0.25">
      <c r="E256" s="36">
        <f t="shared" si="3"/>
        <v>95190</v>
      </c>
    </row>
    <row r="257" spans="5:5" x14ac:dyDescent="0.25">
      <c r="E257" s="36">
        <f t="shared" si="3"/>
        <v>95190</v>
      </c>
    </row>
    <row r="258" spans="5:5" x14ac:dyDescent="0.25">
      <c r="E258" s="36">
        <f t="shared" si="3"/>
        <v>95190</v>
      </c>
    </row>
    <row r="259" spans="5:5" x14ac:dyDescent="0.25">
      <c r="E259" s="36">
        <f t="shared" si="3"/>
        <v>95190</v>
      </c>
    </row>
    <row r="260" spans="5:5" x14ac:dyDescent="0.25">
      <c r="E260" s="36">
        <f t="shared" si="3"/>
        <v>95190</v>
      </c>
    </row>
    <row r="261" spans="5:5" x14ac:dyDescent="0.25">
      <c r="E261" s="36">
        <f t="shared" ref="E261:E324" si="4">E260+C261-D261</f>
        <v>95190</v>
      </c>
    </row>
    <row r="262" spans="5:5" x14ac:dyDescent="0.25">
      <c r="E262" s="36">
        <f t="shared" si="4"/>
        <v>95190</v>
      </c>
    </row>
    <row r="263" spans="5:5" x14ac:dyDescent="0.25">
      <c r="E263" s="36">
        <f t="shared" si="4"/>
        <v>95190</v>
      </c>
    </row>
    <row r="264" spans="5:5" x14ac:dyDescent="0.25">
      <c r="E264" s="36">
        <f t="shared" si="4"/>
        <v>95190</v>
      </c>
    </row>
    <row r="265" spans="5:5" x14ac:dyDescent="0.25">
      <c r="E265" s="36">
        <f t="shared" si="4"/>
        <v>95190</v>
      </c>
    </row>
    <row r="266" spans="5:5" x14ac:dyDescent="0.25">
      <c r="E266" s="36">
        <f t="shared" si="4"/>
        <v>95190</v>
      </c>
    </row>
    <row r="267" spans="5:5" x14ac:dyDescent="0.25">
      <c r="E267" s="36">
        <f t="shared" si="4"/>
        <v>95190</v>
      </c>
    </row>
    <row r="268" spans="5:5" x14ac:dyDescent="0.25">
      <c r="E268" s="36">
        <f t="shared" si="4"/>
        <v>95190</v>
      </c>
    </row>
    <row r="269" spans="5:5" x14ac:dyDescent="0.25">
      <c r="E269" s="36">
        <f t="shared" si="4"/>
        <v>95190</v>
      </c>
    </row>
    <row r="270" spans="5:5" x14ac:dyDescent="0.25">
      <c r="E270" s="36">
        <f t="shared" si="4"/>
        <v>95190</v>
      </c>
    </row>
    <row r="271" spans="5:5" x14ac:dyDescent="0.25">
      <c r="E271" s="36">
        <f t="shared" si="4"/>
        <v>95190</v>
      </c>
    </row>
    <row r="272" spans="5:5" x14ac:dyDescent="0.25">
      <c r="E272" s="36">
        <f t="shared" si="4"/>
        <v>95190</v>
      </c>
    </row>
    <row r="273" spans="5:5" x14ac:dyDescent="0.25">
      <c r="E273" s="36">
        <f t="shared" si="4"/>
        <v>95190</v>
      </c>
    </row>
    <row r="274" spans="5:5" x14ac:dyDescent="0.25">
      <c r="E274" s="36">
        <f t="shared" si="4"/>
        <v>95190</v>
      </c>
    </row>
    <row r="275" spans="5:5" x14ac:dyDescent="0.25">
      <c r="E275" s="36">
        <f t="shared" si="4"/>
        <v>95190</v>
      </c>
    </row>
    <row r="276" spans="5:5" x14ac:dyDescent="0.25">
      <c r="E276" s="36">
        <f t="shared" si="4"/>
        <v>95190</v>
      </c>
    </row>
    <row r="277" spans="5:5" x14ac:dyDescent="0.25">
      <c r="E277" s="36">
        <f t="shared" si="4"/>
        <v>95190</v>
      </c>
    </row>
    <row r="278" spans="5:5" x14ac:dyDescent="0.25">
      <c r="E278" s="36">
        <f t="shared" si="4"/>
        <v>95190</v>
      </c>
    </row>
    <row r="279" spans="5:5" x14ac:dyDescent="0.25">
      <c r="E279" s="36">
        <f t="shared" si="4"/>
        <v>95190</v>
      </c>
    </row>
    <row r="280" spans="5:5" x14ac:dyDescent="0.25">
      <c r="E280" s="36">
        <f t="shared" si="4"/>
        <v>95190</v>
      </c>
    </row>
    <row r="281" spans="5:5" x14ac:dyDescent="0.25">
      <c r="E281" s="36">
        <f t="shared" si="4"/>
        <v>95190</v>
      </c>
    </row>
    <row r="282" spans="5:5" x14ac:dyDescent="0.25">
      <c r="E282" s="36">
        <f t="shared" si="4"/>
        <v>95190</v>
      </c>
    </row>
    <row r="283" spans="5:5" x14ac:dyDescent="0.25">
      <c r="E283" s="36">
        <f t="shared" si="4"/>
        <v>95190</v>
      </c>
    </row>
    <row r="284" spans="5:5" x14ac:dyDescent="0.25">
      <c r="E284" s="36">
        <f t="shared" si="4"/>
        <v>95190</v>
      </c>
    </row>
    <row r="285" spans="5:5" x14ac:dyDescent="0.25">
      <c r="E285" s="36">
        <f t="shared" si="4"/>
        <v>95190</v>
      </c>
    </row>
    <row r="286" spans="5:5" x14ac:dyDescent="0.25">
      <c r="E286" s="36">
        <f t="shared" si="4"/>
        <v>95190</v>
      </c>
    </row>
    <row r="287" spans="5:5" x14ac:dyDescent="0.25">
      <c r="E287" s="36">
        <f t="shared" si="4"/>
        <v>95190</v>
      </c>
    </row>
    <row r="288" spans="5:5" x14ac:dyDescent="0.25">
      <c r="E288" s="36">
        <f t="shared" si="4"/>
        <v>95190</v>
      </c>
    </row>
    <row r="289" spans="5:5" x14ac:dyDescent="0.25">
      <c r="E289" s="36">
        <f t="shared" si="4"/>
        <v>95190</v>
      </c>
    </row>
    <row r="290" spans="5:5" x14ac:dyDescent="0.25">
      <c r="E290" s="36">
        <f t="shared" si="4"/>
        <v>95190</v>
      </c>
    </row>
    <row r="291" spans="5:5" x14ac:dyDescent="0.25">
      <c r="E291" s="36">
        <f t="shared" si="4"/>
        <v>95190</v>
      </c>
    </row>
    <row r="292" spans="5:5" x14ac:dyDescent="0.25">
      <c r="E292" s="36">
        <f t="shared" si="4"/>
        <v>95190</v>
      </c>
    </row>
    <row r="293" spans="5:5" x14ac:dyDescent="0.25">
      <c r="E293" s="36">
        <f t="shared" si="4"/>
        <v>95190</v>
      </c>
    </row>
    <row r="294" spans="5:5" x14ac:dyDescent="0.25">
      <c r="E294" s="36">
        <f t="shared" si="4"/>
        <v>95190</v>
      </c>
    </row>
    <row r="295" spans="5:5" x14ac:dyDescent="0.25">
      <c r="E295" s="36">
        <f t="shared" si="4"/>
        <v>95190</v>
      </c>
    </row>
    <row r="296" spans="5:5" x14ac:dyDescent="0.25">
      <c r="E296" s="36">
        <f t="shared" si="4"/>
        <v>95190</v>
      </c>
    </row>
    <row r="297" spans="5:5" x14ac:dyDescent="0.25">
      <c r="E297" s="36">
        <f t="shared" si="4"/>
        <v>95190</v>
      </c>
    </row>
    <row r="298" spans="5:5" x14ac:dyDescent="0.25">
      <c r="E298" s="36">
        <f t="shared" si="4"/>
        <v>95190</v>
      </c>
    </row>
    <row r="299" spans="5:5" x14ac:dyDescent="0.25">
      <c r="E299" s="36">
        <f t="shared" si="4"/>
        <v>95190</v>
      </c>
    </row>
    <row r="300" spans="5:5" x14ac:dyDescent="0.25">
      <c r="E300" s="36">
        <f t="shared" si="4"/>
        <v>95190</v>
      </c>
    </row>
    <row r="301" spans="5:5" x14ac:dyDescent="0.25">
      <c r="E301" s="36">
        <f t="shared" si="4"/>
        <v>95190</v>
      </c>
    </row>
    <row r="302" spans="5:5" x14ac:dyDescent="0.25">
      <c r="E302" s="36">
        <f t="shared" si="4"/>
        <v>95190</v>
      </c>
    </row>
    <row r="303" spans="5:5" x14ac:dyDescent="0.25">
      <c r="E303" s="36">
        <f t="shared" si="4"/>
        <v>95190</v>
      </c>
    </row>
    <row r="304" spans="5:5" x14ac:dyDescent="0.25">
      <c r="E304" s="36">
        <f t="shared" si="4"/>
        <v>95190</v>
      </c>
    </row>
    <row r="305" spans="5:5" x14ac:dyDescent="0.25">
      <c r="E305" s="36">
        <f t="shared" si="4"/>
        <v>95190</v>
      </c>
    </row>
    <row r="306" spans="5:5" x14ac:dyDescent="0.25">
      <c r="E306" s="36">
        <f t="shared" si="4"/>
        <v>95190</v>
      </c>
    </row>
    <row r="307" spans="5:5" x14ac:dyDescent="0.25">
      <c r="E307" s="36">
        <f t="shared" si="4"/>
        <v>95190</v>
      </c>
    </row>
    <row r="308" spans="5:5" x14ac:dyDescent="0.25">
      <c r="E308" s="36">
        <f t="shared" si="4"/>
        <v>95190</v>
      </c>
    </row>
    <row r="309" spans="5:5" x14ac:dyDescent="0.25">
      <c r="E309" s="36">
        <f t="shared" si="4"/>
        <v>95190</v>
      </c>
    </row>
    <row r="310" spans="5:5" x14ac:dyDescent="0.25">
      <c r="E310" s="36">
        <f t="shared" si="4"/>
        <v>95190</v>
      </c>
    </row>
    <row r="311" spans="5:5" x14ac:dyDescent="0.25">
      <c r="E311" s="36">
        <f t="shared" si="4"/>
        <v>95190</v>
      </c>
    </row>
    <row r="312" spans="5:5" x14ac:dyDescent="0.25">
      <c r="E312" s="36">
        <f t="shared" si="4"/>
        <v>95190</v>
      </c>
    </row>
    <row r="313" spans="5:5" x14ac:dyDescent="0.25">
      <c r="E313" s="36">
        <f t="shared" si="4"/>
        <v>95190</v>
      </c>
    </row>
    <row r="314" spans="5:5" x14ac:dyDescent="0.25">
      <c r="E314" s="36">
        <f t="shared" si="4"/>
        <v>95190</v>
      </c>
    </row>
    <row r="315" spans="5:5" x14ac:dyDescent="0.25">
      <c r="E315" s="36">
        <f t="shared" si="4"/>
        <v>95190</v>
      </c>
    </row>
    <row r="316" spans="5:5" x14ac:dyDescent="0.25">
      <c r="E316" s="36">
        <f t="shared" si="4"/>
        <v>95190</v>
      </c>
    </row>
    <row r="317" spans="5:5" x14ac:dyDescent="0.25">
      <c r="E317" s="36">
        <f t="shared" si="4"/>
        <v>95190</v>
      </c>
    </row>
    <row r="318" spans="5:5" x14ac:dyDescent="0.25">
      <c r="E318" s="36">
        <f t="shared" si="4"/>
        <v>95190</v>
      </c>
    </row>
    <row r="319" spans="5:5" x14ac:dyDescent="0.25">
      <c r="E319" s="36">
        <f t="shared" si="4"/>
        <v>95190</v>
      </c>
    </row>
    <row r="320" spans="5:5" x14ac:dyDescent="0.25">
      <c r="E320" s="36">
        <f t="shared" si="4"/>
        <v>95190</v>
      </c>
    </row>
    <row r="321" spans="5:5" x14ac:dyDescent="0.25">
      <c r="E321" s="36">
        <f t="shared" si="4"/>
        <v>95190</v>
      </c>
    </row>
    <row r="322" spans="5:5" x14ac:dyDescent="0.25">
      <c r="E322" s="36">
        <f t="shared" si="4"/>
        <v>95190</v>
      </c>
    </row>
    <row r="323" spans="5:5" x14ac:dyDescent="0.25">
      <c r="E323" s="36">
        <f t="shared" si="4"/>
        <v>95190</v>
      </c>
    </row>
    <row r="324" spans="5:5" x14ac:dyDescent="0.25">
      <c r="E324" s="36">
        <f t="shared" si="4"/>
        <v>95190</v>
      </c>
    </row>
    <row r="325" spans="5:5" x14ac:dyDescent="0.25">
      <c r="E325" s="36">
        <f t="shared" ref="E325:E388" si="5">E324+C325-D325</f>
        <v>95190</v>
      </c>
    </row>
    <row r="326" spans="5:5" x14ac:dyDescent="0.25">
      <c r="E326" s="36">
        <f t="shared" si="5"/>
        <v>95190</v>
      </c>
    </row>
    <row r="327" spans="5:5" x14ac:dyDescent="0.25">
      <c r="E327" s="36">
        <f t="shared" si="5"/>
        <v>95190</v>
      </c>
    </row>
    <row r="328" spans="5:5" x14ac:dyDescent="0.25">
      <c r="E328" s="36">
        <f t="shared" si="5"/>
        <v>95190</v>
      </c>
    </row>
    <row r="329" spans="5:5" x14ac:dyDescent="0.25">
      <c r="E329" s="36">
        <f t="shared" si="5"/>
        <v>95190</v>
      </c>
    </row>
    <row r="330" spans="5:5" x14ac:dyDescent="0.25">
      <c r="E330" s="36">
        <f t="shared" si="5"/>
        <v>95190</v>
      </c>
    </row>
    <row r="331" spans="5:5" x14ac:dyDescent="0.25">
      <c r="E331" s="36">
        <f t="shared" si="5"/>
        <v>95190</v>
      </c>
    </row>
    <row r="332" spans="5:5" x14ac:dyDescent="0.25">
      <c r="E332" s="36">
        <f t="shared" si="5"/>
        <v>95190</v>
      </c>
    </row>
    <row r="333" spans="5:5" x14ac:dyDescent="0.25">
      <c r="E333" s="36">
        <f t="shared" si="5"/>
        <v>95190</v>
      </c>
    </row>
    <row r="334" spans="5:5" x14ac:dyDescent="0.25">
      <c r="E334" s="36">
        <f t="shared" si="5"/>
        <v>95190</v>
      </c>
    </row>
    <row r="335" spans="5:5" x14ac:dyDescent="0.25">
      <c r="E335" s="36">
        <f t="shared" si="5"/>
        <v>95190</v>
      </c>
    </row>
    <row r="336" spans="5:5" x14ac:dyDescent="0.25">
      <c r="E336" s="36">
        <f t="shared" si="5"/>
        <v>95190</v>
      </c>
    </row>
    <row r="337" spans="5:5" x14ac:dyDescent="0.25">
      <c r="E337" s="36">
        <f t="shared" si="5"/>
        <v>95190</v>
      </c>
    </row>
    <row r="338" spans="5:5" x14ac:dyDescent="0.25">
      <c r="E338" s="36">
        <f t="shared" si="5"/>
        <v>95190</v>
      </c>
    </row>
    <row r="339" spans="5:5" x14ac:dyDescent="0.25">
      <c r="E339" s="36">
        <f t="shared" si="5"/>
        <v>95190</v>
      </c>
    </row>
    <row r="340" spans="5:5" x14ac:dyDescent="0.25">
      <c r="E340" s="36">
        <f t="shared" si="5"/>
        <v>95190</v>
      </c>
    </row>
    <row r="341" spans="5:5" x14ac:dyDescent="0.25">
      <c r="E341" s="36">
        <f t="shared" si="5"/>
        <v>95190</v>
      </c>
    </row>
    <row r="342" spans="5:5" x14ac:dyDescent="0.25">
      <c r="E342" s="36">
        <f t="shared" si="5"/>
        <v>95190</v>
      </c>
    </row>
    <row r="343" spans="5:5" x14ac:dyDescent="0.25">
      <c r="E343" s="36">
        <f t="shared" si="5"/>
        <v>95190</v>
      </c>
    </row>
    <row r="344" spans="5:5" x14ac:dyDescent="0.25">
      <c r="E344" s="36">
        <f t="shared" si="5"/>
        <v>95190</v>
      </c>
    </row>
    <row r="345" spans="5:5" x14ac:dyDescent="0.25">
      <c r="E345" s="36">
        <f t="shared" si="5"/>
        <v>95190</v>
      </c>
    </row>
    <row r="346" spans="5:5" x14ac:dyDescent="0.25">
      <c r="E346" s="36">
        <f t="shared" si="5"/>
        <v>95190</v>
      </c>
    </row>
    <row r="347" spans="5:5" x14ac:dyDescent="0.25">
      <c r="E347" s="36">
        <f t="shared" si="5"/>
        <v>95190</v>
      </c>
    </row>
    <row r="348" spans="5:5" x14ac:dyDescent="0.25">
      <c r="E348" s="36">
        <f t="shared" si="5"/>
        <v>95190</v>
      </c>
    </row>
    <row r="349" spans="5:5" x14ac:dyDescent="0.25">
      <c r="E349" s="36">
        <f t="shared" si="5"/>
        <v>95190</v>
      </c>
    </row>
    <row r="350" spans="5:5" x14ac:dyDescent="0.25">
      <c r="E350" s="36">
        <f t="shared" si="5"/>
        <v>95190</v>
      </c>
    </row>
    <row r="351" spans="5:5" x14ac:dyDescent="0.25">
      <c r="E351" s="36">
        <f t="shared" si="5"/>
        <v>95190</v>
      </c>
    </row>
    <row r="352" spans="5:5" x14ac:dyDescent="0.25">
      <c r="E352" s="36">
        <f t="shared" si="5"/>
        <v>95190</v>
      </c>
    </row>
    <row r="353" spans="5:5" x14ac:dyDescent="0.25">
      <c r="E353" s="36">
        <f t="shared" si="5"/>
        <v>95190</v>
      </c>
    </row>
    <row r="354" spans="5:5" x14ac:dyDescent="0.25">
      <c r="E354" s="36">
        <f t="shared" si="5"/>
        <v>95190</v>
      </c>
    </row>
    <row r="355" spans="5:5" x14ac:dyDescent="0.25">
      <c r="E355" s="36">
        <f t="shared" si="5"/>
        <v>95190</v>
      </c>
    </row>
    <row r="356" spans="5:5" x14ac:dyDescent="0.25">
      <c r="E356" s="36">
        <f t="shared" si="5"/>
        <v>95190</v>
      </c>
    </row>
    <row r="357" spans="5:5" x14ac:dyDescent="0.25">
      <c r="E357" s="36">
        <f t="shared" si="5"/>
        <v>95190</v>
      </c>
    </row>
    <row r="358" spans="5:5" x14ac:dyDescent="0.25">
      <c r="E358" s="36">
        <f t="shared" si="5"/>
        <v>95190</v>
      </c>
    </row>
    <row r="359" spans="5:5" x14ac:dyDescent="0.25">
      <c r="E359" s="36">
        <f t="shared" si="5"/>
        <v>95190</v>
      </c>
    </row>
    <row r="360" spans="5:5" x14ac:dyDescent="0.25">
      <c r="E360" s="36">
        <f t="shared" si="5"/>
        <v>95190</v>
      </c>
    </row>
    <row r="361" spans="5:5" x14ac:dyDescent="0.25">
      <c r="E361" s="36">
        <f t="shared" si="5"/>
        <v>95190</v>
      </c>
    </row>
    <row r="362" spans="5:5" x14ac:dyDescent="0.25">
      <c r="E362" s="36">
        <f t="shared" si="5"/>
        <v>95190</v>
      </c>
    </row>
    <row r="363" spans="5:5" x14ac:dyDescent="0.25">
      <c r="E363" s="36">
        <f t="shared" si="5"/>
        <v>95190</v>
      </c>
    </row>
    <row r="364" spans="5:5" x14ac:dyDescent="0.25">
      <c r="E364" s="36">
        <f t="shared" si="5"/>
        <v>95190</v>
      </c>
    </row>
    <row r="365" spans="5:5" x14ac:dyDescent="0.25">
      <c r="E365" s="36">
        <f t="shared" si="5"/>
        <v>95190</v>
      </c>
    </row>
    <row r="366" spans="5:5" x14ac:dyDescent="0.25">
      <c r="E366" s="36">
        <f t="shared" si="5"/>
        <v>95190</v>
      </c>
    </row>
    <row r="367" spans="5:5" x14ac:dyDescent="0.25">
      <c r="E367" s="36">
        <f t="shared" si="5"/>
        <v>95190</v>
      </c>
    </row>
    <row r="368" spans="5:5" x14ac:dyDescent="0.25">
      <c r="E368" s="36">
        <f t="shared" si="5"/>
        <v>95190</v>
      </c>
    </row>
    <row r="369" spans="5:5" x14ac:dyDescent="0.25">
      <c r="E369" s="36">
        <f t="shared" si="5"/>
        <v>95190</v>
      </c>
    </row>
    <row r="370" spans="5:5" x14ac:dyDescent="0.25">
      <c r="E370" s="36">
        <f t="shared" si="5"/>
        <v>95190</v>
      </c>
    </row>
    <row r="371" spans="5:5" x14ac:dyDescent="0.25">
      <c r="E371" s="36">
        <f t="shared" si="5"/>
        <v>95190</v>
      </c>
    </row>
    <row r="372" spans="5:5" x14ac:dyDescent="0.25">
      <c r="E372" s="36">
        <f t="shared" si="5"/>
        <v>95190</v>
      </c>
    </row>
    <row r="373" spans="5:5" x14ac:dyDescent="0.25">
      <c r="E373" s="36">
        <f t="shared" si="5"/>
        <v>95190</v>
      </c>
    </row>
    <row r="374" spans="5:5" x14ac:dyDescent="0.25">
      <c r="E374" s="36">
        <f t="shared" si="5"/>
        <v>95190</v>
      </c>
    </row>
    <row r="375" spans="5:5" x14ac:dyDescent="0.25">
      <c r="E375" s="36">
        <f t="shared" si="5"/>
        <v>95190</v>
      </c>
    </row>
    <row r="376" spans="5:5" x14ac:dyDescent="0.25">
      <c r="E376" s="36">
        <f t="shared" si="5"/>
        <v>95190</v>
      </c>
    </row>
    <row r="377" spans="5:5" x14ac:dyDescent="0.25">
      <c r="E377" s="36">
        <f t="shared" si="5"/>
        <v>95190</v>
      </c>
    </row>
    <row r="378" spans="5:5" x14ac:dyDescent="0.25">
      <c r="E378" s="36">
        <f t="shared" si="5"/>
        <v>95190</v>
      </c>
    </row>
    <row r="379" spans="5:5" x14ac:dyDescent="0.25">
      <c r="E379" s="36">
        <f t="shared" si="5"/>
        <v>95190</v>
      </c>
    </row>
    <row r="380" spans="5:5" x14ac:dyDescent="0.25">
      <c r="E380" s="36">
        <f t="shared" si="5"/>
        <v>95190</v>
      </c>
    </row>
    <row r="381" spans="5:5" x14ac:dyDescent="0.25">
      <c r="E381" s="36">
        <f t="shared" si="5"/>
        <v>95190</v>
      </c>
    </row>
    <row r="382" spans="5:5" x14ac:dyDescent="0.25">
      <c r="E382" s="36">
        <f t="shared" si="5"/>
        <v>95190</v>
      </c>
    </row>
    <row r="383" spans="5:5" x14ac:dyDescent="0.25">
      <c r="E383" s="36">
        <f t="shared" si="5"/>
        <v>95190</v>
      </c>
    </row>
    <row r="384" spans="5:5" x14ac:dyDescent="0.25">
      <c r="E384" s="36">
        <f t="shared" si="5"/>
        <v>95190</v>
      </c>
    </row>
    <row r="385" spans="5:5" x14ac:dyDescent="0.25">
      <c r="E385" s="36">
        <f t="shared" si="5"/>
        <v>95190</v>
      </c>
    </row>
    <row r="386" spans="5:5" x14ac:dyDescent="0.25">
      <c r="E386" s="36">
        <f t="shared" si="5"/>
        <v>95190</v>
      </c>
    </row>
    <row r="387" spans="5:5" x14ac:dyDescent="0.25">
      <c r="E387" s="36">
        <f t="shared" si="5"/>
        <v>95190</v>
      </c>
    </row>
    <row r="388" spans="5:5" x14ac:dyDescent="0.25">
      <c r="E388" s="36">
        <f t="shared" si="5"/>
        <v>95190</v>
      </c>
    </row>
    <row r="389" spans="5:5" x14ac:dyDescent="0.25">
      <c r="E389" s="36">
        <f t="shared" ref="E389:E452" si="6">E388+C389-D389</f>
        <v>95190</v>
      </c>
    </row>
    <row r="390" spans="5:5" x14ac:dyDescent="0.25">
      <c r="E390" s="36">
        <f t="shared" si="6"/>
        <v>95190</v>
      </c>
    </row>
    <row r="391" spans="5:5" x14ac:dyDescent="0.25">
      <c r="E391" s="36">
        <f t="shared" si="6"/>
        <v>95190</v>
      </c>
    </row>
    <row r="392" spans="5:5" x14ac:dyDescent="0.25">
      <c r="E392" s="36">
        <f t="shared" si="6"/>
        <v>95190</v>
      </c>
    </row>
    <row r="393" spans="5:5" x14ac:dyDescent="0.25">
      <c r="E393" s="36">
        <f t="shared" si="6"/>
        <v>95190</v>
      </c>
    </row>
    <row r="394" spans="5:5" x14ac:dyDescent="0.25">
      <c r="E394" s="36">
        <f t="shared" si="6"/>
        <v>95190</v>
      </c>
    </row>
    <row r="395" spans="5:5" x14ac:dyDescent="0.25">
      <c r="E395" s="36">
        <f t="shared" si="6"/>
        <v>95190</v>
      </c>
    </row>
    <row r="396" spans="5:5" x14ac:dyDescent="0.25">
      <c r="E396" s="36">
        <f t="shared" si="6"/>
        <v>95190</v>
      </c>
    </row>
    <row r="397" spans="5:5" x14ac:dyDescent="0.25">
      <c r="E397" s="36">
        <f t="shared" si="6"/>
        <v>95190</v>
      </c>
    </row>
    <row r="398" spans="5:5" x14ac:dyDescent="0.25">
      <c r="E398" s="36">
        <f t="shared" si="6"/>
        <v>95190</v>
      </c>
    </row>
    <row r="399" spans="5:5" x14ac:dyDescent="0.25">
      <c r="E399" s="36">
        <f t="shared" si="6"/>
        <v>95190</v>
      </c>
    </row>
    <row r="400" spans="5:5" x14ac:dyDescent="0.25">
      <c r="E400" s="36">
        <f t="shared" si="6"/>
        <v>95190</v>
      </c>
    </row>
    <row r="401" spans="5:5" x14ac:dyDescent="0.25">
      <c r="E401" s="36">
        <f t="shared" si="6"/>
        <v>95190</v>
      </c>
    </row>
    <row r="402" spans="5:5" x14ac:dyDescent="0.25">
      <c r="E402" s="36">
        <f t="shared" si="6"/>
        <v>95190</v>
      </c>
    </row>
    <row r="403" spans="5:5" x14ac:dyDescent="0.25">
      <c r="E403" s="36">
        <f t="shared" si="6"/>
        <v>95190</v>
      </c>
    </row>
    <row r="404" spans="5:5" x14ac:dyDescent="0.25">
      <c r="E404" s="36">
        <f t="shared" si="6"/>
        <v>95190</v>
      </c>
    </row>
    <row r="405" spans="5:5" x14ac:dyDescent="0.25">
      <c r="E405" s="36">
        <f t="shared" si="6"/>
        <v>95190</v>
      </c>
    </row>
    <row r="406" spans="5:5" x14ac:dyDescent="0.25">
      <c r="E406" s="36">
        <f t="shared" si="6"/>
        <v>95190</v>
      </c>
    </row>
    <row r="407" spans="5:5" x14ac:dyDescent="0.25">
      <c r="E407" s="36">
        <f t="shared" si="6"/>
        <v>95190</v>
      </c>
    </row>
    <row r="408" spans="5:5" x14ac:dyDescent="0.25">
      <c r="E408" s="36">
        <f t="shared" si="6"/>
        <v>95190</v>
      </c>
    </row>
    <row r="409" spans="5:5" x14ac:dyDescent="0.25">
      <c r="E409" s="36">
        <f t="shared" si="6"/>
        <v>95190</v>
      </c>
    </row>
    <row r="410" spans="5:5" x14ac:dyDescent="0.25">
      <c r="E410" s="36">
        <f t="shared" si="6"/>
        <v>95190</v>
      </c>
    </row>
    <row r="411" spans="5:5" x14ac:dyDescent="0.25">
      <c r="E411" s="36">
        <f t="shared" si="6"/>
        <v>95190</v>
      </c>
    </row>
    <row r="412" spans="5:5" x14ac:dyDescent="0.25">
      <c r="E412" s="36">
        <f t="shared" si="6"/>
        <v>95190</v>
      </c>
    </row>
    <row r="413" spans="5:5" x14ac:dyDescent="0.25">
      <c r="E413" s="36">
        <f t="shared" si="6"/>
        <v>95190</v>
      </c>
    </row>
    <row r="414" spans="5:5" x14ac:dyDescent="0.25">
      <c r="E414" s="36">
        <f t="shared" si="6"/>
        <v>95190</v>
      </c>
    </row>
    <row r="415" spans="5:5" x14ac:dyDescent="0.25">
      <c r="E415" s="36">
        <f t="shared" si="6"/>
        <v>95190</v>
      </c>
    </row>
    <row r="416" spans="5:5" x14ac:dyDescent="0.25">
      <c r="E416" s="36">
        <f t="shared" si="6"/>
        <v>95190</v>
      </c>
    </row>
    <row r="417" spans="5:5" x14ac:dyDescent="0.25">
      <c r="E417" s="36">
        <f t="shared" si="6"/>
        <v>95190</v>
      </c>
    </row>
    <row r="418" spans="5:5" x14ac:dyDescent="0.25">
      <c r="E418" s="36">
        <f t="shared" si="6"/>
        <v>95190</v>
      </c>
    </row>
    <row r="419" spans="5:5" x14ac:dyDescent="0.25">
      <c r="E419" s="36">
        <f t="shared" si="6"/>
        <v>95190</v>
      </c>
    </row>
    <row r="420" spans="5:5" x14ac:dyDescent="0.25">
      <c r="E420" s="36">
        <f t="shared" si="6"/>
        <v>95190</v>
      </c>
    </row>
    <row r="421" spans="5:5" x14ac:dyDescent="0.25">
      <c r="E421" s="36">
        <f t="shared" si="6"/>
        <v>95190</v>
      </c>
    </row>
    <row r="422" spans="5:5" x14ac:dyDescent="0.25">
      <c r="E422" s="36">
        <f t="shared" si="6"/>
        <v>95190</v>
      </c>
    </row>
    <row r="423" spans="5:5" x14ac:dyDescent="0.25">
      <c r="E423" s="36">
        <f t="shared" si="6"/>
        <v>95190</v>
      </c>
    </row>
    <row r="424" spans="5:5" x14ac:dyDescent="0.25">
      <c r="E424" s="36">
        <f t="shared" si="6"/>
        <v>95190</v>
      </c>
    </row>
    <row r="425" spans="5:5" x14ac:dyDescent="0.25">
      <c r="E425" s="36">
        <f t="shared" si="6"/>
        <v>95190</v>
      </c>
    </row>
    <row r="426" spans="5:5" x14ac:dyDescent="0.25">
      <c r="E426" s="36">
        <f t="shared" si="6"/>
        <v>95190</v>
      </c>
    </row>
    <row r="427" spans="5:5" x14ac:dyDescent="0.25">
      <c r="E427" s="36">
        <f t="shared" si="6"/>
        <v>95190</v>
      </c>
    </row>
    <row r="428" spans="5:5" x14ac:dyDescent="0.25">
      <c r="E428" s="36">
        <f t="shared" si="6"/>
        <v>95190</v>
      </c>
    </row>
    <row r="429" spans="5:5" x14ac:dyDescent="0.25">
      <c r="E429" s="36">
        <f t="shared" si="6"/>
        <v>95190</v>
      </c>
    </row>
    <row r="430" spans="5:5" x14ac:dyDescent="0.25">
      <c r="E430" s="36">
        <f t="shared" si="6"/>
        <v>95190</v>
      </c>
    </row>
    <row r="431" spans="5:5" x14ac:dyDescent="0.25">
      <c r="E431" s="36">
        <f t="shared" si="6"/>
        <v>95190</v>
      </c>
    </row>
    <row r="432" spans="5:5" x14ac:dyDescent="0.25">
      <c r="E432" s="36">
        <f t="shared" si="6"/>
        <v>95190</v>
      </c>
    </row>
    <row r="433" spans="5:5" x14ac:dyDescent="0.25">
      <c r="E433" s="36">
        <f t="shared" si="6"/>
        <v>95190</v>
      </c>
    </row>
    <row r="434" spans="5:5" x14ac:dyDescent="0.25">
      <c r="E434" s="36">
        <f t="shared" si="6"/>
        <v>95190</v>
      </c>
    </row>
    <row r="435" spans="5:5" x14ac:dyDescent="0.25">
      <c r="E435" s="36">
        <f t="shared" si="6"/>
        <v>95190</v>
      </c>
    </row>
    <row r="436" spans="5:5" x14ac:dyDescent="0.25">
      <c r="E436" s="36">
        <f t="shared" si="6"/>
        <v>95190</v>
      </c>
    </row>
    <row r="437" spans="5:5" x14ac:dyDescent="0.25">
      <c r="E437" s="36">
        <f t="shared" si="6"/>
        <v>95190</v>
      </c>
    </row>
    <row r="438" spans="5:5" x14ac:dyDescent="0.25">
      <c r="E438" s="36">
        <f t="shared" si="6"/>
        <v>95190</v>
      </c>
    </row>
    <row r="439" spans="5:5" x14ac:dyDescent="0.25">
      <c r="E439" s="36">
        <f t="shared" si="6"/>
        <v>95190</v>
      </c>
    </row>
    <row r="440" spans="5:5" x14ac:dyDescent="0.25">
      <c r="E440" s="36">
        <f t="shared" si="6"/>
        <v>95190</v>
      </c>
    </row>
    <row r="441" spans="5:5" x14ac:dyDescent="0.25">
      <c r="E441" s="36">
        <f t="shared" si="6"/>
        <v>95190</v>
      </c>
    </row>
    <row r="442" spans="5:5" x14ac:dyDescent="0.25">
      <c r="E442" s="36">
        <f t="shared" si="6"/>
        <v>95190</v>
      </c>
    </row>
    <row r="443" spans="5:5" x14ac:dyDescent="0.25">
      <c r="E443" s="36">
        <f t="shared" si="6"/>
        <v>95190</v>
      </c>
    </row>
    <row r="444" spans="5:5" x14ac:dyDescent="0.25">
      <c r="E444" s="36">
        <f t="shared" si="6"/>
        <v>95190</v>
      </c>
    </row>
    <row r="445" spans="5:5" x14ac:dyDescent="0.25">
      <c r="E445" s="36">
        <f t="shared" si="6"/>
        <v>95190</v>
      </c>
    </row>
    <row r="446" spans="5:5" x14ac:dyDescent="0.25">
      <c r="E446" s="36">
        <f t="shared" si="6"/>
        <v>95190</v>
      </c>
    </row>
    <row r="447" spans="5:5" x14ac:dyDescent="0.25">
      <c r="E447" s="36">
        <f t="shared" si="6"/>
        <v>95190</v>
      </c>
    </row>
    <row r="448" spans="5:5" x14ac:dyDescent="0.25">
      <c r="E448" s="36">
        <f t="shared" si="6"/>
        <v>95190</v>
      </c>
    </row>
    <row r="449" spans="5:5" x14ac:dyDescent="0.25">
      <c r="E449" s="36">
        <f t="shared" si="6"/>
        <v>95190</v>
      </c>
    </row>
    <row r="450" spans="5:5" x14ac:dyDescent="0.25">
      <c r="E450" s="36">
        <f t="shared" si="6"/>
        <v>95190</v>
      </c>
    </row>
    <row r="451" spans="5:5" x14ac:dyDescent="0.25">
      <c r="E451" s="36">
        <f t="shared" si="6"/>
        <v>95190</v>
      </c>
    </row>
    <row r="452" spans="5:5" x14ac:dyDescent="0.25">
      <c r="E452" s="36">
        <f t="shared" si="6"/>
        <v>95190</v>
      </c>
    </row>
    <row r="453" spans="5:5" x14ac:dyDescent="0.25">
      <c r="E453" s="36">
        <f t="shared" ref="E453:E500" si="7">E452+C453-D453</f>
        <v>95190</v>
      </c>
    </row>
    <row r="454" spans="5:5" x14ac:dyDescent="0.25">
      <c r="E454" s="36">
        <f t="shared" si="7"/>
        <v>95190</v>
      </c>
    </row>
    <row r="455" spans="5:5" x14ac:dyDescent="0.25">
      <c r="E455" s="36">
        <f t="shared" si="7"/>
        <v>95190</v>
      </c>
    </row>
    <row r="456" spans="5:5" x14ac:dyDescent="0.25">
      <c r="E456" s="36">
        <f t="shared" si="7"/>
        <v>95190</v>
      </c>
    </row>
    <row r="457" spans="5:5" x14ac:dyDescent="0.25">
      <c r="E457" s="36">
        <f t="shared" si="7"/>
        <v>95190</v>
      </c>
    </row>
    <row r="458" spans="5:5" x14ac:dyDescent="0.25">
      <c r="E458" s="36">
        <f t="shared" si="7"/>
        <v>95190</v>
      </c>
    </row>
    <row r="459" spans="5:5" x14ac:dyDescent="0.25">
      <c r="E459" s="36">
        <f t="shared" si="7"/>
        <v>95190</v>
      </c>
    </row>
    <row r="460" spans="5:5" x14ac:dyDescent="0.25">
      <c r="E460" s="36">
        <f t="shared" si="7"/>
        <v>95190</v>
      </c>
    </row>
    <row r="461" spans="5:5" x14ac:dyDescent="0.25">
      <c r="E461" s="36">
        <f t="shared" si="7"/>
        <v>95190</v>
      </c>
    </row>
    <row r="462" spans="5:5" x14ac:dyDescent="0.25">
      <c r="E462" s="36">
        <f t="shared" si="7"/>
        <v>95190</v>
      </c>
    </row>
    <row r="463" spans="5:5" x14ac:dyDescent="0.25">
      <c r="E463" s="36">
        <f t="shared" si="7"/>
        <v>95190</v>
      </c>
    </row>
    <row r="464" spans="5:5" x14ac:dyDescent="0.25">
      <c r="E464" s="36">
        <f t="shared" si="7"/>
        <v>95190</v>
      </c>
    </row>
    <row r="465" spans="5:5" x14ac:dyDescent="0.25">
      <c r="E465" s="36">
        <f t="shared" si="7"/>
        <v>95190</v>
      </c>
    </row>
    <row r="466" spans="5:5" x14ac:dyDescent="0.25">
      <c r="E466" s="36">
        <f t="shared" si="7"/>
        <v>95190</v>
      </c>
    </row>
    <row r="467" spans="5:5" x14ac:dyDescent="0.25">
      <c r="E467" s="36">
        <f t="shared" si="7"/>
        <v>95190</v>
      </c>
    </row>
    <row r="468" spans="5:5" x14ac:dyDescent="0.25">
      <c r="E468" s="36">
        <f t="shared" si="7"/>
        <v>95190</v>
      </c>
    </row>
    <row r="469" spans="5:5" x14ac:dyDescent="0.25">
      <c r="E469" s="36">
        <f t="shared" si="7"/>
        <v>95190</v>
      </c>
    </row>
    <row r="470" spans="5:5" x14ac:dyDescent="0.25">
      <c r="E470" s="36">
        <f t="shared" si="7"/>
        <v>95190</v>
      </c>
    </row>
    <row r="471" spans="5:5" x14ac:dyDescent="0.25">
      <c r="E471" s="36">
        <f t="shared" si="7"/>
        <v>95190</v>
      </c>
    </row>
    <row r="472" spans="5:5" x14ac:dyDescent="0.25">
      <c r="E472" s="36">
        <f t="shared" si="7"/>
        <v>95190</v>
      </c>
    </row>
    <row r="473" spans="5:5" x14ac:dyDescent="0.25">
      <c r="E473" s="36">
        <f t="shared" si="7"/>
        <v>95190</v>
      </c>
    </row>
    <row r="474" spans="5:5" x14ac:dyDescent="0.25">
      <c r="E474" s="36">
        <f t="shared" si="7"/>
        <v>95190</v>
      </c>
    </row>
    <row r="475" spans="5:5" x14ac:dyDescent="0.25">
      <c r="E475" s="36">
        <f t="shared" si="7"/>
        <v>95190</v>
      </c>
    </row>
    <row r="476" spans="5:5" x14ac:dyDescent="0.25">
      <c r="E476" s="36">
        <f t="shared" si="7"/>
        <v>95190</v>
      </c>
    </row>
    <row r="477" spans="5:5" x14ac:dyDescent="0.25">
      <c r="E477" s="36">
        <f t="shared" si="7"/>
        <v>95190</v>
      </c>
    </row>
    <row r="478" spans="5:5" x14ac:dyDescent="0.25">
      <c r="E478" s="36">
        <f t="shared" si="7"/>
        <v>95190</v>
      </c>
    </row>
    <row r="479" spans="5:5" x14ac:dyDescent="0.25">
      <c r="E479" s="36">
        <f t="shared" si="7"/>
        <v>95190</v>
      </c>
    </row>
    <row r="480" spans="5:5" x14ac:dyDescent="0.25">
      <c r="E480" s="36">
        <f t="shared" si="7"/>
        <v>95190</v>
      </c>
    </row>
    <row r="481" spans="5:5" x14ac:dyDescent="0.25">
      <c r="E481" s="36">
        <f t="shared" si="7"/>
        <v>95190</v>
      </c>
    </row>
    <row r="482" spans="5:5" x14ac:dyDescent="0.25">
      <c r="E482" s="36">
        <f t="shared" si="7"/>
        <v>95190</v>
      </c>
    </row>
    <row r="483" spans="5:5" x14ac:dyDescent="0.25">
      <c r="E483" s="36">
        <f t="shared" si="7"/>
        <v>95190</v>
      </c>
    </row>
    <row r="484" spans="5:5" x14ac:dyDescent="0.25">
      <c r="E484" s="36">
        <f t="shared" si="7"/>
        <v>95190</v>
      </c>
    </row>
    <row r="485" spans="5:5" x14ac:dyDescent="0.25">
      <c r="E485" s="36">
        <f t="shared" si="7"/>
        <v>95190</v>
      </c>
    </row>
    <row r="486" spans="5:5" x14ac:dyDescent="0.25">
      <c r="E486" s="36">
        <f t="shared" si="7"/>
        <v>95190</v>
      </c>
    </row>
    <row r="487" spans="5:5" x14ac:dyDescent="0.25">
      <c r="E487" s="36">
        <f t="shared" si="7"/>
        <v>95190</v>
      </c>
    </row>
    <row r="488" spans="5:5" x14ac:dyDescent="0.25">
      <c r="E488" s="36">
        <f t="shared" si="7"/>
        <v>95190</v>
      </c>
    </row>
    <row r="489" spans="5:5" x14ac:dyDescent="0.25">
      <c r="E489" s="36">
        <f t="shared" si="7"/>
        <v>95190</v>
      </c>
    </row>
    <row r="490" spans="5:5" x14ac:dyDescent="0.25">
      <c r="E490" s="36">
        <f t="shared" si="7"/>
        <v>95190</v>
      </c>
    </row>
    <row r="491" spans="5:5" x14ac:dyDescent="0.25">
      <c r="E491" s="36">
        <f t="shared" si="7"/>
        <v>95190</v>
      </c>
    </row>
    <row r="492" spans="5:5" x14ac:dyDescent="0.25">
      <c r="E492" s="36">
        <f t="shared" si="7"/>
        <v>95190</v>
      </c>
    </row>
    <row r="493" spans="5:5" x14ac:dyDescent="0.25">
      <c r="E493" s="36">
        <f t="shared" si="7"/>
        <v>95190</v>
      </c>
    </row>
    <row r="494" spans="5:5" x14ac:dyDescent="0.25">
      <c r="E494" s="36">
        <f t="shared" si="7"/>
        <v>95190</v>
      </c>
    </row>
    <row r="495" spans="5:5" x14ac:dyDescent="0.25">
      <c r="E495" s="36">
        <f t="shared" si="7"/>
        <v>95190</v>
      </c>
    </row>
    <row r="496" spans="5:5" x14ac:dyDescent="0.25">
      <c r="E496" s="36">
        <f t="shared" si="7"/>
        <v>95190</v>
      </c>
    </row>
    <row r="497" spans="5:5" x14ac:dyDescent="0.25">
      <c r="E497" s="36">
        <f t="shared" si="7"/>
        <v>95190</v>
      </c>
    </row>
    <row r="498" spans="5:5" x14ac:dyDescent="0.25">
      <c r="E498" s="36">
        <f t="shared" si="7"/>
        <v>95190</v>
      </c>
    </row>
    <row r="499" spans="5:5" x14ac:dyDescent="0.25">
      <c r="E499" s="36">
        <f t="shared" si="7"/>
        <v>95190</v>
      </c>
    </row>
    <row r="500" spans="5:5" x14ac:dyDescent="0.25">
      <c r="E500" s="36">
        <f t="shared" si="7"/>
        <v>95190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  <oddFooter>&amp;CS.E.U.O.&amp;R&amp;"-,Cursiva"Tejidos Lucania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1"/>
  <sheetViews>
    <sheetView view="pageBreakPreview" zoomScaleNormal="100" zoomScaleSheetLayoutView="100" workbookViewId="0">
      <selection activeCell="B17" sqref="B17:C17"/>
    </sheetView>
  </sheetViews>
  <sheetFormatPr baseColWidth="10" defaultRowHeight="15" x14ac:dyDescent="0.25"/>
  <cols>
    <col min="1" max="1" width="11.42578125" style="5"/>
    <col min="2" max="2" width="33.85546875" style="2" customWidth="1"/>
    <col min="3" max="5" width="12" style="4" bestFit="1" customWidth="1"/>
    <col min="6" max="6" width="23.140625" style="2" bestFit="1" customWidth="1"/>
    <col min="7" max="7" width="18.28515625" style="2" bestFit="1" customWidth="1"/>
    <col min="8" max="8" width="17.42578125" bestFit="1" customWidth="1"/>
    <col min="9" max="9" width="16.5703125" bestFit="1" customWidth="1"/>
    <col min="12" max="12" width="17" customWidth="1"/>
  </cols>
  <sheetData>
    <row r="1" spans="1:12" ht="18.75" x14ac:dyDescent="0.3">
      <c r="A1" s="273" t="s">
        <v>2199</v>
      </c>
      <c r="B1" s="273"/>
      <c r="C1" s="273"/>
      <c r="D1" s="273"/>
      <c r="E1" s="273"/>
      <c r="F1" s="33"/>
      <c r="G1" s="33"/>
      <c r="H1" s="31" t="s">
        <v>4</v>
      </c>
      <c r="I1" s="12">
        <f>E501</f>
        <v>-768</v>
      </c>
      <c r="K1" t="s">
        <v>2200</v>
      </c>
      <c r="L1" s="240">
        <v>5491165620900</v>
      </c>
    </row>
    <row r="2" spans="1:12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F2" s="34" t="s">
        <v>2194</v>
      </c>
      <c r="G2" s="34" t="s">
        <v>2270</v>
      </c>
      <c r="H2" s="32" t="s">
        <v>92</v>
      </c>
      <c r="I2" s="13">
        <f>MAX(A3:A501)</f>
        <v>44469</v>
      </c>
    </row>
    <row r="3" spans="1:12" x14ac:dyDescent="0.25">
      <c r="A3" s="5">
        <v>44397</v>
      </c>
      <c r="B3" s="242" t="s">
        <v>2202</v>
      </c>
      <c r="C3" s="4">
        <v>720</v>
      </c>
      <c r="D3" s="4">
        <v>0</v>
      </c>
      <c r="E3" s="4">
        <f>C3-D3</f>
        <v>720</v>
      </c>
      <c r="F3" s="2">
        <v>15</v>
      </c>
      <c r="K3" t="s">
        <v>2201</v>
      </c>
    </row>
    <row r="4" spans="1:12" x14ac:dyDescent="0.25">
      <c r="A4" s="5">
        <v>44400</v>
      </c>
      <c r="B4" s="48" t="s">
        <v>2203</v>
      </c>
      <c r="C4" s="4">
        <v>5568</v>
      </c>
      <c r="D4" s="4">
        <v>0</v>
      </c>
      <c r="E4" s="4">
        <f>E3+C4-D4</f>
        <v>6288</v>
      </c>
      <c r="F4" s="2">
        <v>116</v>
      </c>
    </row>
    <row r="5" spans="1:12" x14ac:dyDescent="0.25">
      <c r="A5" s="5">
        <v>44401</v>
      </c>
      <c r="B5" s="48" t="s">
        <v>2204</v>
      </c>
      <c r="C5" s="4">
        <v>144</v>
      </c>
      <c r="D5" s="4">
        <v>0</v>
      </c>
      <c r="E5" s="4">
        <f t="shared" ref="E5:E69" si="0">E4+C5-D5</f>
        <v>6432</v>
      </c>
      <c r="F5" s="2">
        <v>3</v>
      </c>
    </row>
    <row r="6" spans="1:12" x14ac:dyDescent="0.25">
      <c r="A6" s="5">
        <v>44404</v>
      </c>
      <c r="B6" s="48" t="s">
        <v>2205</v>
      </c>
      <c r="C6" s="4">
        <v>7152</v>
      </c>
      <c r="D6" s="4">
        <v>0</v>
      </c>
      <c r="E6" s="4">
        <f t="shared" si="0"/>
        <v>13584</v>
      </c>
      <c r="F6" s="2">
        <v>149</v>
      </c>
    </row>
    <row r="7" spans="1:12" x14ac:dyDescent="0.25">
      <c r="A7" s="5">
        <v>44404</v>
      </c>
      <c r="B7" s="48" t="s">
        <v>2206</v>
      </c>
      <c r="C7" s="4">
        <v>3840</v>
      </c>
      <c r="D7" s="4">
        <v>0</v>
      </c>
      <c r="E7" s="4">
        <f t="shared" si="0"/>
        <v>17424</v>
      </c>
      <c r="F7" s="2">
        <v>80</v>
      </c>
    </row>
    <row r="8" spans="1:12" x14ac:dyDescent="0.25">
      <c r="A8" s="5">
        <v>44433</v>
      </c>
      <c r="B8" s="2" t="s">
        <v>1039</v>
      </c>
      <c r="C8" s="4">
        <v>0</v>
      </c>
      <c r="D8" s="4">
        <v>17000</v>
      </c>
      <c r="E8" s="4">
        <f t="shared" si="0"/>
        <v>424</v>
      </c>
      <c r="F8" s="2">
        <v>103</v>
      </c>
    </row>
    <row r="9" spans="1:12" x14ac:dyDescent="0.25">
      <c r="A9" s="5">
        <v>44410</v>
      </c>
      <c r="B9" s="242" t="s">
        <v>2193</v>
      </c>
      <c r="C9" s="4">
        <v>4944</v>
      </c>
      <c r="D9" s="4">
        <v>0</v>
      </c>
      <c r="E9" s="4">
        <f t="shared" si="0"/>
        <v>5368</v>
      </c>
      <c r="F9" s="2">
        <v>50</v>
      </c>
    </row>
    <row r="10" spans="1:12" x14ac:dyDescent="0.25">
      <c r="A10" s="5">
        <v>44411</v>
      </c>
      <c r="B10" s="48" t="s">
        <v>2195</v>
      </c>
      <c r="C10" s="4">
        <v>2400</v>
      </c>
      <c r="D10" s="4">
        <v>0</v>
      </c>
      <c r="E10" s="4">
        <f t="shared" si="0"/>
        <v>7768</v>
      </c>
      <c r="F10" s="2">
        <v>51</v>
      </c>
      <c r="G10" s="2">
        <v>126</v>
      </c>
    </row>
    <row r="11" spans="1:12" x14ac:dyDescent="0.25">
      <c r="A11" s="5">
        <v>44455</v>
      </c>
      <c r="B11" s="2" t="s">
        <v>1039</v>
      </c>
      <c r="C11" s="4">
        <v>0</v>
      </c>
      <c r="D11" s="4">
        <v>7000</v>
      </c>
      <c r="E11" s="4">
        <f t="shared" si="0"/>
        <v>768</v>
      </c>
    </row>
    <row r="12" spans="1:12" x14ac:dyDescent="0.25">
      <c r="A12" s="5">
        <v>44433</v>
      </c>
      <c r="B12" s="242" t="s">
        <v>2269</v>
      </c>
      <c r="C12" s="4">
        <v>5472</v>
      </c>
      <c r="D12" s="4">
        <v>0</v>
      </c>
      <c r="E12" s="4">
        <f t="shared" si="0"/>
        <v>6240</v>
      </c>
    </row>
    <row r="13" spans="1:12" x14ac:dyDescent="0.25">
      <c r="A13" s="5">
        <v>44438</v>
      </c>
      <c r="B13" s="48" t="s">
        <v>2281</v>
      </c>
      <c r="C13" s="4">
        <v>2112</v>
      </c>
      <c r="D13" s="4">
        <v>0</v>
      </c>
      <c r="E13" s="4">
        <f t="shared" si="0"/>
        <v>8352</v>
      </c>
      <c r="F13" s="2">
        <v>44</v>
      </c>
      <c r="G13" s="2">
        <v>0</v>
      </c>
    </row>
    <row r="14" spans="1:12" x14ac:dyDescent="0.25">
      <c r="A14" s="5">
        <v>44439</v>
      </c>
      <c r="B14" s="48" t="s">
        <v>2284</v>
      </c>
      <c r="C14" s="4">
        <v>2712</v>
      </c>
      <c r="D14" s="4">
        <v>0</v>
      </c>
      <c r="E14" s="4">
        <f t="shared" si="0"/>
        <v>11064</v>
      </c>
      <c r="F14" s="2">
        <v>0</v>
      </c>
      <c r="G14" s="2">
        <v>113</v>
      </c>
    </row>
    <row r="15" spans="1:12" x14ac:dyDescent="0.25">
      <c r="A15" s="5">
        <v>44467</v>
      </c>
      <c r="B15" s="2" t="s">
        <v>1039</v>
      </c>
      <c r="C15" s="4">
        <v>0</v>
      </c>
      <c r="D15" s="4">
        <v>12000</v>
      </c>
      <c r="E15" s="4">
        <f t="shared" si="0"/>
        <v>-936</v>
      </c>
    </row>
    <row r="16" spans="1:12" x14ac:dyDescent="0.25">
      <c r="A16" s="5">
        <v>44469</v>
      </c>
      <c r="B16" s="2" t="s">
        <v>2389</v>
      </c>
      <c r="C16" s="4">
        <v>96</v>
      </c>
      <c r="D16" s="4">
        <v>0</v>
      </c>
      <c r="E16" s="4">
        <f t="shared" si="0"/>
        <v>-840</v>
      </c>
    </row>
    <row r="17" spans="1:11" x14ac:dyDescent="0.25">
      <c r="A17" s="5">
        <v>44469</v>
      </c>
      <c r="B17" s="2" t="s">
        <v>2390</v>
      </c>
      <c r="C17" s="4">
        <f>3*24</f>
        <v>72</v>
      </c>
      <c r="D17" s="4">
        <v>0</v>
      </c>
      <c r="E17" s="4">
        <f t="shared" si="0"/>
        <v>-768</v>
      </c>
      <c r="K17">
        <f>20*200</f>
        <v>4000</v>
      </c>
    </row>
    <row r="18" spans="1:11" x14ac:dyDescent="0.25">
      <c r="E18" s="4">
        <f t="shared" si="0"/>
        <v>-768</v>
      </c>
    </row>
    <row r="19" spans="1:11" x14ac:dyDescent="0.25">
      <c r="E19" s="4">
        <f t="shared" si="0"/>
        <v>-768</v>
      </c>
    </row>
    <row r="20" spans="1:11" x14ac:dyDescent="0.25">
      <c r="E20" s="4">
        <f t="shared" si="0"/>
        <v>-768</v>
      </c>
    </row>
    <row r="21" spans="1:11" x14ac:dyDescent="0.25">
      <c r="E21" s="4">
        <f t="shared" si="0"/>
        <v>-768</v>
      </c>
    </row>
    <row r="22" spans="1:11" x14ac:dyDescent="0.25">
      <c r="E22" s="4">
        <f t="shared" si="0"/>
        <v>-768</v>
      </c>
    </row>
    <row r="23" spans="1:11" x14ac:dyDescent="0.25">
      <c r="E23" s="4">
        <f t="shared" si="0"/>
        <v>-768</v>
      </c>
    </row>
    <row r="24" spans="1:11" x14ac:dyDescent="0.25">
      <c r="E24" s="4">
        <f t="shared" si="0"/>
        <v>-768</v>
      </c>
    </row>
    <row r="25" spans="1:11" x14ac:dyDescent="0.25">
      <c r="E25" s="4">
        <f t="shared" si="0"/>
        <v>-768</v>
      </c>
    </row>
    <row r="26" spans="1:11" x14ac:dyDescent="0.25">
      <c r="E26" s="4">
        <f t="shared" si="0"/>
        <v>-768</v>
      </c>
    </row>
    <row r="27" spans="1:11" x14ac:dyDescent="0.25">
      <c r="E27" s="4">
        <f t="shared" si="0"/>
        <v>-768</v>
      </c>
    </row>
    <row r="28" spans="1:11" x14ac:dyDescent="0.25">
      <c r="E28" s="4">
        <f t="shared" si="0"/>
        <v>-768</v>
      </c>
    </row>
    <row r="29" spans="1:11" x14ac:dyDescent="0.25">
      <c r="E29" s="4">
        <f t="shared" si="0"/>
        <v>-768</v>
      </c>
    </row>
    <row r="30" spans="1:11" x14ac:dyDescent="0.25">
      <c r="E30" s="4">
        <f t="shared" si="0"/>
        <v>-768</v>
      </c>
    </row>
    <row r="31" spans="1:11" x14ac:dyDescent="0.25">
      <c r="E31" s="4">
        <f t="shared" si="0"/>
        <v>-768</v>
      </c>
    </row>
    <row r="32" spans="1:11" x14ac:dyDescent="0.25">
      <c r="E32" s="4">
        <f t="shared" si="0"/>
        <v>-768</v>
      </c>
    </row>
    <row r="33" spans="5:5" x14ac:dyDescent="0.25">
      <c r="E33" s="4">
        <f t="shared" si="0"/>
        <v>-768</v>
      </c>
    </row>
    <row r="34" spans="5:5" x14ac:dyDescent="0.25">
      <c r="E34" s="4">
        <f t="shared" si="0"/>
        <v>-768</v>
      </c>
    </row>
    <row r="35" spans="5:5" x14ac:dyDescent="0.25">
      <c r="E35" s="4">
        <f t="shared" si="0"/>
        <v>-768</v>
      </c>
    </row>
    <row r="36" spans="5:5" x14ac:dyDescent="0.25">
      <c r="E36" s="4">
        <f t="shared" si="0"/>
        <v>-768</v>
      </c>
    </row>
    <row r="37" spans="5:5" x14ac:dyDescent="0.25">
      <c r="E37" s="4">
        <f t="shared" si="0"/>
        <v>-768</v>
      </c>
    </row>
    <row r="38" spans="5:5" x14ac:dyDescent="0.25">
      <c r="E38" s="4">
        <f t="shared" si="0"/>
        <v>-768</v>
      </c>
    </row>
    <row r="39" spans="5:5" x14ac:dyDescent="0.25">
      <c r="E39" s="4">
        <f t="shared" si="0"/>
        <v>-768</v>
      </c>
    </row>
    <row r="40" spans="5:5" x14ac:dyDescent="0.25">
      <c r="E40" s="4">
        <f t="shared" si="0"/>
        <v>-768</v>
      </c>
    </row>
    <row r="41" spans="5:5" x14ac:dyDescent="0.25">
      <c r="E41" s="4">
        <f t="shared" si="0"/>
        <v>-768</v>
      </c>
    </row>
    <row r="42" spans="5:5" x14ac:dyDescent="0.25">
      <c r="E42" s="4">
        <f t="shared" si="0"/>
        <v>-768</v>
      </c>
    </row>
    <row r="43" spans="5:5" x14ac:dyDescent="0.25">
      <c r="E43" s="4">
        <f t="shared" si="0"/>
        <v>-768</v>
      </c>
    </row>
    <row r="44" spans="5:5" x14ac:dyDescent="0.25">
      <c r="E44" s="4">
        <f t="shared" si="0"/>
        <v>-768</v>
      </c>
    </row>
    <row r="45" spans="5:5" x14ac:dyDescent="0.25">
      <c r="E45" s="4">
        <f t="shared" si="0"/>
        <v>-768</v>
      </c>
    </row>
    <row r="46" spans="5:5" x14ac:dyDescent="0.25">
      <c r="E46" s="4">
        <f t="shared" si="0"/>
        <v>-768</v>
      </c>
    </row>
    <row r="47" spans="5:5" x14ac:dyDescent="0.25">
      <c r="E47" s="4">
        <f t="shared" si="0"/>
        <v>-768</v>
      </c>
    </row>
    <row r="48" spans="5:5" x14ac:dyDescent="0.25">
      <c r="E48" s="4">
        <f t="shared" si="0"/>
        <v>-768</v>
      </c>
    </row>
    <row r="49" spans="5:5" x14ac:dyDescent="0.25">
      <c r="E49" s="4">
        <f t="shared" si="0"/>
        <v>-768</v>
      </c>
    </row>
    <row r="50" spans="5:5" x14ac:dyDescent="0.25">
      <c r="E50" s="4">
        <f t="shared" si="0"/>
        <v>-768</v>
      </c>
    </row>
    <row r="51" spans="5:5" x14ac:dyDescent="0.25">
      <c r="E51" s="4">
        <f t="shared" si="0"/>
        <v>-768</v>
      </c>
    </row>
    <row r="52" spans="5:5" x14ac:dyDescent="0.25">
      <c r="E52" s="4">
        <f t="shared" si="0"/>
        <v>-768</v>
      </c>
    </row>
    <row r="53" spans="5:5" x14ac:dyDescent="0.25">
      <c r="E53" s="4">
        <f t="shared" si="0"/>
        <v>-768</v>
      </c>
    </row>
    <row r="54" spans="5:5" x14ac:dyDescent="0.25">
      <c r="E54" s="4">
        <f t="shared" si="0"/>
        <v>-768</v>
      </c>
    </row>
    <row r="55" spans="5:5" x14ac:dyDescent="0.25">
      <c r="E55" s="4">
        <f t="shared" si="0"/>
        <v>-768</v>
      </c>
    </row>
    <row r="56" spans="5:5" x14ac:dyDescent="0.25">
      <c r="E56" s="4">
        <f t="shared" si="0"/>
        <v>-768</v>
      </c>
    </row>
    <row r="57" spans="5:5" x14ac:dyDescent="0.25">
      <c r="E57" s="4">
        <f t="shared" si="0"/>
        <v>-768</v>
      </c>
    </row>
    <row r="58" spans="5:5" x14ac:dyDescent="0.25">
      <c r="E58" s="4">
        <f t="shared" si="0"/>
        <v>-768</v>
      </c>
    </row>
    <row r="59" spans="5:5" x14ac:dyDescent="0.25">
      <c r="E59" s="4">
        <f t="shared" si="0"/>
        <v>-768</v>
      </c>
    </row>
    <row r="60" spans="5:5" x14ac:dyDescent="0.25">
      <c r="E60" s="4">
        <f t="shared" si="0"/>
        <v>-768</v>
      </c>
    </row>
    <row r="61" spans="5:5" x14ac:dyDescent="0.25">
      <c r="E61" s="4">
        <f t="shared" si="0"/>
        <v>-768</v>
      </c>
    </row>
    <row r="62" spans="5:5" x14ac:dyDescent="0.25">
      <c r="E62" s="4">
        <f t="shared" si="0"/>
        <v>-768</v>
      </c>
    </row>
    <row r="63" spans="5:5" x14ac:dyDescent="0.25">
      <c r="E63" s="4">
        <f t="shared" si="0"/>
        <v>-768</v>
      </c>
    </row>
    <row r="64" spans="5:5" x14ac:dyDescent="0.25">
      <c r="E64" s="4">
        <f t="shared" si="0"/>
        <v>-768</v>
      </c>
    </row>
    <row r="65" spans="2:5" x14ac:dyDescent="0.25">
      <c r="E65" s="4">
        <f t="shared" si="0"/>
        <v>-768</v>
      </c>
    </row>
    <row r="66" spans="2:5" x14ac:dyDescent="0.25">
      <c r="E66" s="4">
        <f t="shared" si="0"/>
        <v>-768</v>
      </c>
    </row>
    <row r="67" spans="2:5" x14ac:dyDescent="0.25">
      <c r="E67" s="4">
        <f t="shared" si="0"/>
        <v>-768</v>
      </c>
    </row>
    <row r="68" spans="2:5" x14ac:dyDescent="0.25">
      <c r="E68" s="4">
        <f t="shared" si="0"/>
        <v>-768</v>
      </c>
    </row>
    <row r="69" spans="2:5" x14ac:dyDescent="0.25">
      <c r="E69" s="4">
        <f t="shared" si="0"/>
        <v>-768</v>
      </c>
    </row>
    <row r="70" spans="2:5" x14ac:dyDescent="0.25">
      <c r="E70" s="4">
        <f t="shared" ref="E70:E133" si="1">E69+C70-D70</f>
        <v>-768</v>
      </c>
    </row>
    <row r="71" spans="2:5" x14ac:dyDescent="0.25">
      <c r="E71" s="4">
        <f t="shared" si="1"/>
        <v>-768</v>
      </c>
    </row>
    <row r="72" spans="2:5" x14ac:dyDescent="0.25">
      <c r="E72" s="4">
        <f t="shared" si="1"/>
        <v>-768</v>
      </c>
    </row>
    <row r="73" spans="2:5" x14ac:dyDescent="0.25">
      <c r="B73" s="127"/>
      <c r="C73" s="128"/>
      <c r="E73" s="4">
        <f t="shared" si="1"/>
        <v>-768</v>
      </c>
    </row>
    <row r="74" spans="2:5" x14ac:dyDescent="0.25">
      <c r="E74" s="4">
        <f t="shared" si="1"/>
        <v>-768</v>
      </c>
    </row>
    <row r="75" spans="2:5" x14ac:dyDescent="0.25">
      <c r="E75" s="4">
        <f t="shared" si="1"/>
        <v>-768</v>
      </c>
    </row>
    <row r="76" spans="2:5" x14ac:dyDescent="0.25">
      <c r="E76" s="4">
        <f t="shared" si="1"/>
        <v>-768</v>
      </c>
    </row>
    <row r="77" spans="2:5" x14ac:dyDescent="0.25">
      <c r="E77" s="4">
        <f t="shared" si="1"/>
        <v>-768</v>
      </c>
    </row>
    <row r="78" spans="2:5" x14ac:dyDescent="0.25">
      <c r="E78" s="4">
        <f t="shared" si="1"/>
        <v>-768</v>
      </c>
    </row>
    <row r="79" spans="2:5" x14ac:dyDescent="0.25">
      <c r="E79" s="4">
        <f t="shared" si="1"/>
        <v>-768</v>
      </c>
    </row>
    <row r="80" spans="2:5" x14ac:dyDescent="0.25">
      <c r="E80" s="4">
        <f t="shared" si="1"/>
        <v>-768</v>
      </c>
    </row>
    <row r="81" spans="5:5" x14ac:dyDescent="0.25">
      <c r="E81" s="4">
        <f t="shared" si="1"/>
        <v>-768</v>
      </c>
    </row>
    <row r="82" spans="5:5" x14ac:dyDescent="0.25">
      <c r="E82" s="4">
        <f t="shared" si="1"/>
        <v>-768</v>
      </c>
    </row>
    <row r="83" spans="5:5" x14ac:dyDescent="0.25">
      <c r="E83" s="4">
        <f t="shared" si="1"/>
        <v>-768</v>
      </c>
    </row>
    <row r="84" spans="5:5" x14ac:dyDescent="0.25">
      <c r="E84" s="4">
        <f t="shared" si="1"/>
        <v>-768</v>
      </c>
    </row>
    <row r="85" spans="5:5" x14ac:dyDescent="0.25">
      <c r="E85" s="4">
        <f t="shared" si="1"/>
        <v>-768</v>
      </c>
    </row>
    <row r="86" spans="5:5" x14ac:dyDescent="0.25">
      <c r="E86" s="4">
        <f t="shared" si="1"/>
        <v>-768</v>
      </c>
    </row>
    <row r="87" spans="5:5" x14ac:dyDescent="0.25">
      <c r="E87" s="4">
        <f t="shared" si="1"/>
        <v>-768</v>
      </c>
    </row>
    <row r="88" spans="5:5" x14ac:dyDescent="0.25">
      <c r="E88" s="4">
        <f t="shared" si="1"/>
        <v>-768</v>
      </c>
    </row>
    <row r="89" spans="5:5" x14ac:dyDescent="0.25">
      <c r="E89" s="4">
        <f t="shared" si="1"/>
        <v>-768</v>
      </c>
    </row>
    <row r="90" spans="5:5" x14ac:dyDescent="0.25">
      <c r="E90" s="4">
        <f t="shared" si="1"/>
        <v>-768</v>
      </c>
    </row>
    <row r="91" spans="5:5" x14ac:dyDescent="0.25">
      <c r="E91" s="4">
        <f t="shared" si="1"/>
        <v>-768</v>
      </c>
    </row>
    <row r="92" spans="5:5" x14ac:dyDescent="0.25">
      <c r="E92" s="4">
        <f t="shared" si="1"/>
        <v>-768</v>
      </c>
    </row>
    <row r="93" spans="5:5" x14ac:dyDescent="0.25">
      <c r="E93" s="4">
        <f t="shared" si="1"/>
        <v>-768</v>
      </c>
    </row>
    <row r="94" spans="5:5" x14ac:dyDescent="0.25">
      <c r="E94" s="4">
        <f t="shared" si="1"/>
        <v>-768</v>
      </c>
    </row>
    <row r="95" spans="5:5" x14ac:dyDescent="0.25">
      <c r="E95" s="4">
        <f t="shared" si="1"/>
        <v>-768</v>
      </c>
    </row>
    <row r="96" spans="5:5" x14ac:dyDescent="0.25">
      <c r="E96" s="4">
        <f t="shared" si="1"/>
        <v>-768</v>
      </c>
    </row>
    <row r="97" spans="5:5" x14ac:dyDescent="0.25">
      <c r="E97" s="4">
        <f t="shared" si="1"/>
        <v>-768</v>
      </c>
    </row>
    <row r="98" spans="5:5" x14ac:dyDescent="0.25">
      <c r="E98" s="4">
        <f t="shared" si="1"/>
        <v>-768</v>
      </c>
    </row>
    <row r="99" spans="5:5" x14ac:dyDescent="0.25">
      <c r="E99" s="4">
        <f t="shared" si="1"/>
        <v>-768</v>
      </c>
    </row>
    <row r="100" spans="5:5" x14ac:dyDescent="0.25">
      <c r="E100" s="4">
        <f t="shared" si="1"/>
        <v>-768</v>
      </c>
    </row>
    <row r="101" spans="5:5" x14ac:dyDescent="0.25">
      <c r="E101" s="4">
        <f t="shared" si="1"/>
        <v>-768</v>
      </c>
    </row>
    <row r="102" spans="5:5" x14ac:dyDescent="0.25">
      <c r="E102" s="4">
        <f t="shared" si="1"/>
        <v>-768</v>
      </c>
    </row>
    <row r="103" spans="5:5" x14ac:dyDescent="0.25">
      <c r="E103" s="4">
        <f t="shared" si="1"/>
        <v>-768</v>
      </c>
    </row>
    <row r="104" spans="5:5" x14ac:dyDescent="0.25">
      <c r="E104" s="4">
        <f t="shared" si="1"/>
        <v>-768</v>
      </c>
    </row>
    <row r="105" spans="5:5" x14ac:dyDescent="0.25">
      <c r="E105" s="4">
        <f t="shared" si="1"/>
        <v>-768</v>
      </c>
    </row>
    <row r="106" spans="5:5" x14ac:dyDescent="0.25">
      <c r="E106" s="4">
        <f t="shared" si="1"/>
        <v>-768</v>
      </c>
    </row>
    <row r="107" spans="5:5" x14ac:dyDescent="0.25">
      <c r="E107" s="4">
        <f t="shared" si="1"/>
        <v>-768</v>
      </c>
    </row>
    <row r="108" spans="5:5" x14ac:dyDescent="0.25">
      <c r="E108" s="4">
        <f t="shared" si="1"/>
        <v>-768</v>
      </c>
    </row>
    <row r="109" spans="5:5" x14ac:dyDescent="0.25">
      <c r="E109" s="4">
        <f t="shared" si="1"/>
        <v>-768</v>
      </c>
    </row>
    <row r="110" spans="5:5" x14ac:dyDescent="0.25">
      <c r="E110" s="4">
        <f t="shared" si="1"/>
        <v>-768</v>
      </c>
    </row>
    <row r="111" spans="5:5" x14ac:dyDescent="0.25">
      <c r="E111" s="4">
        <f t="shared" si="1"/>
        <v>-768</v>
      </c>
    </row>
    <row r="112" spans="5:5" x14ac:dyDescent="0.25">
      <c r="E112" s="4">
        <f t="shared" si="1"/>
        <v>-768</v>
      </c>
    </row>
    <row r="113" spans="5:5" x14ac:dyDescent="0.25">
      <c r="E113" s="4">
        <f t="shared" si="1"/>
        <v>-768</v>
      </c>
    </row>
    <row r="114" spans="5:5" x14ac:dyDescent="0.25">
      <c r="E114" s="4">
        <f t="shared" si="1"/>
        <v>-768</v>
      </c>
    </row>
    <row r="115" spans="5:5" x14ac:dyDescent="0.25">
      <c r="E115" s="4">
        <f t="shared" si="1"/>
        <v>-768</v>
      </c>
    </row>
    <row r="116" spans="5:5" x14ac:dyDescent="0.25">
      <c r="E116" s="4">
        <f t="shared" si="1"/>
        <v>-768</v>
      </c>
    </row>
    <row r="117" spans="5:5" x14ac:dyDescent="0.25">
      <c r="E117" s="4">
        <f t="shared" si="1"/>
        <v>-768</v>
      </c>
    </row>
    <row r="118" spans="5:5" x14ac:dyDescent="0.25">
      <c r="E118" s="4">
        <f t="shared" si="1"/>
        <v>-768</v>
      </c>
    </row>
    <row r="119" spans="5:5" x14ac:dyDescent="0.25">
      <c r="E119" s="4">
        <f t="shared" si="1"/>
        <v>-768</v>
      </c>
    </row>
    <row r="120" spans="5:5" x14ac:dyDescent="0.25">
      <c r="E120" s="4">
        <f t="shared" si="1"/>
        <v>-768</v>
      </c>
    </row>
    <row r="121" spans="5:5" x14ac:dyDescent="0.25">
      <c r="E121" s="4">
        <f t="shared" si="1"/>
        <v>-768</v>
      </c>
    </row>
    <row r="122" spans="5:5" x14ac:dyDescent="0.25">
      <c r="E122" s="4">
        <f t="shared" si="1"/>
        <v>-768</v>
      </c>
    </row>
    <row r="123" spans="5:5" x14ac:dyDescent="0.25">
      <c r="E123" s="4">
        <f t="shared" si="1"/>
        <v>-768</v>
      </c>
    </row>
    <row r="124" spans="5:5" x14ac:dyDescent="0.25">
      <c r="E124" s="4">
        <f t="shared" si="1"/>
        <v>-768</v>
      </c>
    </row>
    <row r="125" spans="5:5" x14ac:dyDescent="0.25">
      <c r="E125" s="4">
        <f t="shared" si="1"/>
        <v>-768</v>
      </c>
    </row>
    <row r="126" spans="5:5" x14ac:dyDescent="0.25">
      <c r="E126" s="4">
        <f t="shared" si="1"/>
        <v>-768</v>
      </c>
    </row>
    <row r="127" spans="5:5" x14ac:dyDescent="0.25">
      <c r="E127" s="4">
        <f t="shared" si="1"/>
        <v>-768</v>
      </c>
    </row>
    <row r="128" spans="5:5" x14ac:dyDescent="0.25">
      <c r="E128" s="4">
        <f t="shared" si="1"/>
        <v>-768</v>
      </c>
    </row>
    <row r="129" spans="5:5" x14ac:dyDescent="0.25">
      <c r="E129" s="4">
        <f t="shared" si="1"/>
        <v>-768</v>
      </c>
    </row>
    <row r="130" spans="5:5" x14ac:dyDescent="0.25">
      <c r="E130" s="4">
        <f t="shared" si="1"/>
        <v>-768</v>
      </c>
    </row>
    <row r="131" spans="5:5" x14ac:dyDescent="0.25">
      <c r="E131" s="4">
        <f t="shared" si="1"/>
        <v>-768</v>
      </c>
    </row>
    <row r="132" spans="5:5" x14ac:dyDescent="0.25">
      <c r="E132" s="4">
        <f t="shared" si="1"/>
        <v>-768</v>
      </c>
    </row>
    <row r="133" spans="5:5" x14ac:dyDescent="0.25">
      <c r="E133" s="4">
        <f t="shared" si="1"/>
        <v>-768</v>
      </c>
    </row>
    <row r="134" spans="5:5" x14ac:dyDescent="0.25">
      <c r="E134" s="4">
        <f t="shared" ref="E134:E197" si="2">E133+C134-D134</f>
        <v>-768</v>
      </c>
    </row>
    <row r="135" spans="5:5" x14ac:dyDescent="0.25">
      <c r="E135" s="4">
        <f t="shared" si="2"/>
        <v>-768</v>
      </c>
    </row>
    <row r="136" spans="5:5" x14ac:dyDescent="0.25">
      <c r="E136" s="4">
        <f t="shared" si="2"/>
        <v>-768</v>
      </c>
    </row>
    <row r="137" spans="5:5" x14ac:dyDescent="0.25">
      <c r="E137" s="4">
        <f t="shared" si="2"/>
        <v>-768</v>
      </c>
    </row>
    <row r="138" spans="5:5" x14ac:dyDescent="0.25">
      <c r="E138" s="4">
        <f t="shared" si="2"/>
        <v>-768</v>
      </c>
    </row>
    <row r="139" spans="5:5" x14ac:dyDescent="0.25">
      <c r="E139" s="4">
        <f t="shared" si="2"/>
        <v>-768</v>
      </c>
    </row>
    <row r="140" spans="5:5" x14ac:dyDescent="0.25">
      <c r="E140" s="4">
        <f t="shared" si="2"/>
        <v>-768</v>
      </c>
    </row>
    <row r="141" spans="5:5" x14ac:dyDescent="0.25">
      <c r="E141" s="4">
        <f t="shared" si="2"/>
        <v>-768</v>
      </c>
    </row>
    <row r="142" spans="5:5" x14ac:dyDescent="0.25">
      <c r="E142" s="4">
        <f t="shared" si="2"/>
        <v>-768</v>
      </c>
    </row>
    <row r="143" spans="5:5" x14ac:dyDescent="0.25">
      <c r="E143" s="4">
        <f t="shared" si="2"/>
        <v>-768</v>
      </c>
    </row>
    <row r="144" spans="5:5" x14ac:dyDescent="0.25">
      <c r="E144" s="4">
        <f t="shared" si="2"/>
        <v>-768</v>
      </c>
    </row>
    <row r="145" spans="5:5" x14ac:dyDescent="0.25">
      <c r="E145" s="4">
        <f t="shared" si="2"/>
        <v>-768</v>
      </c>
    </row>
    <row r="146" spans="5:5" x14ac:dyDescent="0.25">
      <c r="E146" s="4">
        <f t="shared" si="2"/>
        <v>-768</v>
      </c>
    </row>
    <row r="147" spans="5:5" x14ac:dyDescent="0.25">
      <c r="E147" s="4">
        <f t="shared" si="2"/>
        <v>-768</v>
      </c>
    </row>
    <row r="148" spans="5:5" x14ac:dyDescent="0.25">
      <c r="E148" s="4">
        <f t="shared" si="2"/>
        <v>-768</v>
      </c>
    </row>
    <row r="149" spans="5:5" x14ac:dyDescent="0.25">
      <c r="E149" s="4">
        <f t="shared" si="2"/>
        <v>-768</v>
      </c>
    </row>
    <row r="150" spans="5:5" x14ac:dyDescent="0.25">
      <c r="E150" s="4">
        <f t="shared" si="2"/>
        <v>-768</v>
      </c>
    </row>
    <row r="151" spans="5:5" x14ac:dyDescent="0.25">
      <c r="E151" s="4">
        <f t="shared" si="2"/>
        <v>-768</v>
      </c>
    </row>
    <row r="152" spans="5:5" x14ac:dyDescent="0.25">
      <c r="E152" s="4">
        <f t="shared" si="2"/>
        <v>-768</v>
      </c>
    </row>
    <row r="153" spans="5:5" x14ac:dyDescent="0.25">
      <c r="E153" s="4">
        <f t="shared" si="2"/>
        <v>-768</v>
      </c>
    </row>
    <row r="154" spans="5:5" x14ac:dyDescent="0.25">
      <c r="E154" s="4">
        <f t="shared" si="2"/>
        <v>-768</v>
      </c>
    </row>
    <row r="155" spans="5:5" x14ac:dyDescent="0.25">
      <c r="E155" s="4">
        <f t="shared" si="2"/>
        <v>-768</v>
      </c>
    </row>
    <row r="156" spans="5:5" x14ac:dyDescent="0.25">
      <c r="E156" s="4">
        <f t="shared" si="2"/>
        <v>-768</v>
      </c>
    </row>
    <row r="157" spans="5:5" x14ac:dyDescent="0.25">
      <c r="E157" s="4">
        <f t="shared" si="2"/>
        <v>-768</v>
      </c>
    </row>
    <row r="158" spans="5:5" x14ac:dyDescent="0.25">
      <c r="E158" s="4">
        <f t="shared" si="2"/>
        <v>-768</v>
      </c>
    </row>
    <row r="159" spans="5:5" x14ac:dyDescent="0.25">
      <c r="E159" s="4">
        <f t="shared" si="2"/>
        <v>-768</v>
      </c>
    </row>
    <row r="160" spans="5:5" x14ac:dyDescent="0.25">
      <c r="E160" s="4">
        <f t="shared" si="2"/>
        <v>-768</v>
      </c>
    </row>
    <row r="161" spans="5:5" x14ac:dyDescent="0.25">
      <c r="E161" s="4">
        <f t="shared" si="2"/>
        <v>-768</v>
      </c>
    </row>
    <row r="162" spans="5:5" x14ac:dyDescent="0.25">
      <c r="E162" s="4">
        <f t="shared" si="2"/>
        <v>-768</v>
      </c>
    </row>
    <row r="163" spans="5:5" x14ac:dyDescent="0.25">
      <c r="E163" s="4">
        <f t="shared" si="2"/>
        <v>-768</v>
      </c>
    </row>
    <row r="164" spans="5:5" x14ac:dyDescent="0.25">
      <c r="E164" s="4">
        <f t="shared" si="2"/>
        <v>-768</v>
      </c>
    </row>
    <row r="165" spans="5:5" x14ac:dyDescent="0.25">
      <c r="E165" s="4">
        <f t="shared" si="2"/>
        <v>-768</v>
      </c>
    </row>
    <row r="166" spans="5:5" x14ac:dyDescent="0.25">
      <c r="E166" s="4">
        <f t="shared" si="2"/>
        <v>-768</v>
      </c>
    </row>
    <row r="167" spans="5:5" x14ac:dyDescent="0.25">
      <c r="E167" s="4">
        <f t="shared" si="2"/>
        <v>-768</v>
      </c>
    </row>
    <row r="168" spans="5:5" x14ac:dyDescent="0.25">
      <c r="E168" s="4">
        <f t="shared" si="2"/>
        <v>-768</v>
      </c>
    </row>
    <row r="169" spans="5:5" x14ac:dyDescent="0.25">
      <c r="E169" s="4">
        <f t="shared" si="2"/>
        <v>-768</v>
      </c>
    </row>
    <row r="170" spans="5:5" x14ac:dyDescent="0.25">
      <c r="E170" s="4">
        <f t="shared" si="2"/>
        <v>-768</v>
      </c>
    </row>
    <row r="171" spans="5:5" x14ac:dyDescent="0.25">
      <c r="E171" s="4">
        <f t="shared" si="2"/>
        <v>-768</v>
      </c>
    </row>
    <row r="172" spans="5:5" x14ac:dyDescent="0.25">
      <c r="E172" s="4">
        <f t="shared" si="2"/>
        <v>-768</v>
      </c>
    </row>
    <row r="173" spans="5:5" x14ac:dyDescent="0.25">
      <c r="E173" s="4">
        <f t="shared" si="2"/>
        <v>-768</v>
      </c>
    </row>
    <row r="174" spans="5:5" x14ac:dyDescent="0.25">
      <c r="E174" s="4">
        <f t="shared" si="2"/>
        <v>-768</v>
      </c>
    </row>
    <row r="175" spans="5:5" x14ac:dyDescent="0.25">
      <c r="E175" s="4">
        <f t="shared" si="2"/>
        <v>-768</v>
      </c>
    </row>
    <row r="176" spans="5:5" x14ac:dyDescent="0.25">
      <c r="E176" s="4">
        <f t="shared" si="2"/>
        <v>-768</v>
      </c>
    </row>
    <row r="177" spans="5:5" x14ac:dyDescent="0.25">
      <c r="E177" s="4">
        <f t="shared" si="2"/>
        <v>-768</v>
      </c>
    </row>
    <row r="178" spans="5:5" x14ac:dyDescent="0.25">
      <c r="E178" s="4">
        <f t="shared" si="2"/>
        <v>-768</v>
      </c>
    </row>
    <row r="179" spans="5:5" x14ac:dyDescent="0.25">
      <c r="E179" s="4">
        <f t="shared" si="2"/>
        <v>-768</v>
      </c>
    </row>
    <row r="180" spans="5:5" x14ac:dyDescent="0.25">
      <c r="E180" s="4">
        <f t="shared" si="2"/>
        <v>-768</v>
      </c>
    </row>
    <row r="181" spans="5:5" x14ac:dyDescent="0.25">
      <c r="E181" s="4">
        <f t="shared" si="2"/>
        <v>-768</v>
      </c>
    </row>
    <row r="182" spans="5:5" x14ac:dyDescent="0.25">
      <c r="E182" s="4">
        <f t="shared" si="2"/>
        <v>-768</v>
      </c>
    </row>
    <row r="183" spans="5:5" x14ac:dyDescent="0.25">
      <c r="E183" s="4">
        <f t="shared" si="2"/>
        <v>-768</v>
      </c>
    </row>
    <row r="184" spans="5:5" x14ac:dyDescent="0.25">
      <c r="E184" s="4">
        <f t="shared" si="2"/>
        <v>-768</v>
      </c>
    </row>
    <row r="185" spans="5:5" x14ac:dyDescent="0.25">
      <c r="E185" s="4">
        <f t="shared" si="2"/>
        <v>-768</v>
      </c>
    </row>
    <row r="186" spans="5:5" x14ac:dyDescent="0.25">
      <c r="E186" s="4">
        <f t="shared" si="2"/>
        <v>-768</v>
      </c>
    </row>
    <row r="187" spans="5:5" x14ac:dyDescent="0.25">
      <c r="E187" s="4">
        <f t="shared" si="2"/>
        <v>-768</v>
      </c>
    </row>
    <row r="188" spans="5:5" x14ac:dyDescent="0.25">
      <c r="E188" s="4">
        <f t="shared" si="2"/>
        <v>-768</v>
      </c>
    </row>
    <row r="189" spans="5:5" x14ac:dyDescent="0.25">
      <c r="E189" s="4">
        <f t="shared" si="2"/>
        <v>-768</v>
      </c>
    </row>
    <row r="190" spans="5:5" x14ac:dyDescent="0.25">
      <c r="E190" s="4">
        <f t="shared" si="2"/>
        <v>-768</v>
      </c>
    </row>
    <row r="191" spans="5:5" x14ac:dyDescent="0.25">
      <c r="E191" s="4">
        <f t="shared" si="2"/>
        <v>-768</v>
      </c>
    </row>
    <row r="192" spans="5:5" x14ac:dyDescent="0.25">
      <c r="E192" s="4">
        <f t="shared" si="2"/>
        <v>-768</v>
      </c>
    </row>
    <row r="193" spans="5:5" x14ac:dyDescent="0.25">
      <c r="E193" s="4">
        <f t="shared" si="2"/>
        <v>-768</v>
      </c>
    </row>
    <row r="194" spans="5:5" x14ac:dyDescent="0.25">
      <c r="E194" s="4">
        <f t="shared" si="2"/>
        <v>-768</v>
      </c>
    </row>
    <row r="195" spans="5:5" x14ac:dyDescent="0.25">
      <c r="E195" s="4">
        <f t="shared" si="2"/>
        <v>-768</v>
      </c>
    </row>
    <row r="196" spans="5:5" x14ac:dyDescent="0.25">
      <c r="E196" s="4">
        <f t="shared" si="2"/>
        <v>-768</v>
      </c>
    </row>
    <row r="197" spans="5:5" x14ac:dyDescent="0.25">
      <c r="E197" s="4">
        <f t="shared" si="2"/>
        <v>-768</v>
      </c>
    </row>
    <row r="198" spans="5:5" x14ac:dyDescent="0.25">
      <c r="E198" s="4">
        <f t="shared" ref="E198:E261" si="3">E197+C198-D198</f>
        <v>-768</v>
      </c>
    </row>
    <row r="199" spans="5:5" x14ac:dyDescent="0.25">
      <c r="E199" s="4">
        <f t="shared" si="3"/>
        <v>-768</v>
      </c>
    </row>
    <row r="200" spans="5:5" x14ac:dyDescent="0.25">
      <c r="E200" s="4">
        <f t="shared" si="3"/>
        <v>-768</v>
      </c>
    </row>
    <row r="201" spans="5:5" x14ac:dyDescent="0.25">
      <c r="E201" s="4">
        <f t="shared" si="3"/>
        <v>-768</v>
      </c>
    </row>
    <row r="202" spans="5:5" x14ac:dyDescent="0.25">
      <c r="E202" s="4">
        <f t="shared" si="3"/>
        <v>-768</v>
      </c>
    </row>
    <row r="203" spans="5:5" x14ac:dyDescent="0.25">
      <c r="E203" s="4">
        <f t="shared" si="3"/>
        <v>-768</v>
      </c>
    </row>
    <row r="204" spans="5:5" x14ac:dyDescent="0.25">
      <c r="E204" s="4">
        <f t="shared" si="3"/>
        <v>-768</v>
      </c>
    </row>
    <row r="205" spans="5:5" x14ac:dyDescent="0.25">
      <c r="E205" s="4">
        <f t="shared" si="3"/>
        <v>-768</v>
      </c>
    </row>
    <row r="206" spans="5:5" x14ac:dyDescent="0.25">
      <c r="E206" s="4">
        <f t="shared" si="3"/>
        <v>-768</v>
      </c>
    </row>
    <row r="207" spans="5:5" x14ac:dyDescent="0.25">
      <c r="E207" s="4">
        <f t="shared" si="3"/>
        <v>-768</v>
      </c>
    </row>
    <row r="208" spans="5:5" x14ac:dyDescent="0.25">
      <c r="E208" s="4">
        <f t="shared" si="3"/>
        <v>-768</v>
      </c>
    </row>
    <row r="209" spans="5:5" x14ac:dyDescent="0.25">
      <c r="E209" s="4">
        <f t="shared" si="3"/>
        <v>-768</v>
      </c>
    </row>
    <row r="210" spans="5:5" x14ac:dyDescent="0.25">
      <c r="E210" s="4">
        <f t="shared" si="3"/>
        <v>-768</v>
      </c>
    </row>
    <row r="211" spans="5:5" x14ac:dyDescent="0.25">
      <c r="E211" s="4">
        <f t="shared" si="3"/>
        <v>-768</v>
      </c>
    </row>
    <row r="212" spans="5:5" x14ac:dyDescent="0.25">
      <c r="E212" s="4">
        <f t="shared" si="3"/>
        <v>-768</v>
      </c>
    </row>
    <row r="213" spans="5:5" x14ac:dyDescent="0.25">
      <c r="E213" s="4">
        <f t="shared" si="3"/>
        <v>-768</v>
      </c>
    </row>
    <row r="214" spans="5:5" x14ac:dyDescent="0.25">
      <c r="E214" s="4">
        <f t="shared" si="3"/>
        <v>-768</v>
      </c>
    </row>
    <row r="215" spans="5:5" x14ac:dyDescent="0.25">
      <c r="E215" s="4">
        <f t="shared" si="3"/>
        <v>-768</v>
      </c>
    </row>
    <row r="216" spans="5:5" x14ac:dyDescent="0.25">
      <c r="E216" s="4">
        <f t="shared" si="3"/>
        <v>-768</v>
      </c>
    </row>
    <row r="217" spans="5:5" x14ac:dyDescent="0.25">
      <c r="E217" s="4">
        <f t="shared" si="3"/>
        <v>-768</v>
      </c>
    </row>
    <row r="218" spans="5:5" x14ac:dyDescent="0.25">
      <c r="E218" s="4">
        <f t="shared" si="3"/>
        <v>-768</v>
      </c>
    </row>
    <row r="219" spans="5:5" x14ac:dyDescent="0.25">
      <c r="E219" s="4">
        <f t="shared" si="3"/>
        <v>-768</v>
      </c>
    </row>
    <row r="220" spans="5:5" x14ac:dyDescent="0.25">
      <c r="E220" s="4">
        <f t="shared" si="3"/>
        <v>-768</v>
      </c>
    </row>
    <row r="221" spans="5:5" x14ac:dyDescent="0.25">
      <c r="E221" s="4">
        <f t="shared" si="3"/>
        <v>-768</v>
      </c>
    </row>
    <row r="222" spans="5:5" x14ac:dyDescent="0.25">
      <c r="E222" s="4">
        <f t="shared" si="3"/>
        <v>-768</v>
      </c>
    </row>
    <row r="223" spans="5:5" x14ac:dyDescent="0.25">
      <c r="E223" s="4">
        <f t="shared" si="3"/>
        <v>-768</v>
      </c>
    </row>
    <row r="224" spans="5:5" x14ac:dyDescent="0.25">
      <c r="E224" s="4">
        <f t="shared" si="3"/>
        <v>-768</v>
      </c>
    </row>
    <row r="225" spans="5:5" x14ac:dyDescent="0.25">
      <c r="E225" s="4">
        <f t="shared" si="3"/>
        <v>-768</v>
      </c>
    </row>
    <row r="226" spans="5:5" x14ac:dyDescent="0.25">
      <c r="E226" s="4">
        <f t="shared" si="3"/>
        <v>-768</v>
      </c>
    </row>
    <row r="227" spans="5:5" x14ac:dyDescent="0.25">
      <c r="E227" s="4">
        <f t="shared" si="3"/>
        <v>-768</v>
      </c>
    </row>
    <row r="228" spans="5:5" x14ac:dyDescent="0.25">
      <c r="E228" s="4">
        <f t="shared" si="3"/>
        <v>-768</v>
      </c>
    </row>
    <row r="229" spans="5:5" x14ac:dyDescent="0.25">
      <c r="E229" s="4">
        <f t="shared" si="3"/>
        <v>-768</v>
      </c>
    </row>
    <row r="230" spans="5:5" x14ac:dyDescent="0.25">
      <c r="E230" s="4">
        <f t="shared" si="3"/>
        <v>-768</v>
      </c>
    </row>
    <row r="231" spans="5:5" x14ac:dyDescent="0.25">
      <c r="E231" s="4">
        <f t="shared" si="3"/>
        <v>-768</v>
      </c>
    </row>
    <row r="232" spans="5:5" x14ac:dyDescent="0.25">
      <c r="E232" s="4">
        <f t="shared" si="3"/>
        <v>-768</v>
      </c>
    </row>
    <row r="233" spans="5:5" x14ac:dyDescent="0.25">
      <c r="E233" s="4">
        <f t="shared" si="3"/>
        <v>-768</v>
      </c>
    </row>
    <row r="234" spans="5:5" x14ac:dyDescent="0.25">
      <c r="E234" s="4">
        <f t="shared" si="3"/>
        <v>-768</v>
      </c>
    </row>
    <row r="235" spans="5:5" x14ac:dyDescent="0.25">
      <c r="E235" s="4">
        <f t="shared" si="3"/>
        <v>-768</v>
      </c>
    </row>
    <row r="236" spans="5:5" x14ac:dyDescent="0.25">
      <c r="E236" s="4">
        <f t="shared" si="3"/>
        <v>-768</v>
      </c>
    </row>
    <row r="237" spans="5:5" x14ac:dyDescent="0.25">
      <c r="E237" s="4">
        <f t="shared" si="3"/>
        <v>-768</v>
      </c>
    </row>
    <row r="238" spans="5:5" x14ac:dyDescent="0.25">
      <c r="E238" s="4">
        <f t="shared" si="3"/>
        <v>-768</v>
      </c>
    </row>
    <row r="239" spans="5:5" x14ac:dyDescent="0.25">
      <c r="E239" s="4">
        <f t="shared" si="3"/>
        <v>-768</v>
      </c>
    </row>
    <row r="240" spans="5:5" x14ac:dyDescent="0.25">
      <c r="E240" s="4">
        <f t="shared" si="3"/>
        <v>-768</v>
      </c>
    </row>
    <row r="241" spans="5:5" x14ac:dyDescent="0.25">
      <c r="E241" s="4">
        <f t="shared" si="3"/>
        <v>-768</v>
      </c>
    </row>
    <row r="242" spans="5:5" x14ac:dyDescent="0.25">
      <c r="E242" s="4">
        <f t="shared" si="3"/>
        <v>-768</v>
      </c>
    </row>
    <row r="243" spans="5:5" x14ac:dyDescent="0.25">
      <c r="E243" s="4">
        <f t="shared" si="3"/>
        <v>-768</v>
      </c>
    </row>
    <row r="244" spans="5:5" x14ac:dyDescent="0.25">
      <c r="E244" s="4">
        <f t="shared" si="3"/>
        <v>-768</v>
      </c>
    </row>
    <row r="245" spans="5:5" x14ac:dyDescent="0.25">
      <c r="E245" s="4">
        <f t="shared" si="3"/>
        <v>-768</v>
      </c>
    </row>
    <row r="246" spans="5:5" x14ac:dyDescent="0.25">
      <c r="E246" s="4">
        <f t="shared" si="3"/>
        <v>-768</v>
      </c>
    </row>
    <row r="247" spans="5:5" x14ac:dyDescent="0.25">
      <c r="E247" s="4">
        <f t="shared" si="3"/>
        <v>-768</v>
      </c>
    </row>
    <row r="248" spans="5:5" x14ac:dyDescent="0.25">
      <c r="E248" s="4">
        <f t="shared" si="3"/>
        <v>-768</v>
      </c>
    </row>
    <row r="249" spans="5:5" x14ac:dyDescent="0.25">
      <c r="E249" s="4">
        <f t="shared" si="3"/>
        <v>-768</v>
      </c>
    </row>
    <row r="250" spans="5:5" x14ac:dyDescent="0.25">
      <c r="E250" s="4">
        <f t="shared" si="3"/>
        <v>-768</v>
      </c>
    </row>
    <row r="251" spans="5:5" x14ac:dyDescent="0.25">
      <c r="E251" s="4">
        <f t="shared" si="3"/>
        <v>-768</v>
      </c>
    </row>
    <row r="252" spans="5:5" x14ac:dyDescent="0.25">
      <c r="E252" s="4">
        <f t="shared" si="3"/>
        <v>-768</v>
      </c>
    </row>
    <row r="253" spans="5:5" x14ac:dyDescent="0.25">
      <c r="E253" s="4">
        <f t="shared" si="3"/>
        <v>-768</v>
      </c>
    </row>
    <row r="254" spans="5:5" x14ac:dyDescent="0.25">
      <c r="E254" s="4">
        <f t="shared" si="3"/>
        <v>-768</v>
      </c>
    </row>
    <row r="255" spans="5:5" x14ac:dyDescent="0.25">
      <c r="E255" s="4">
        <f t="shared" si="3"/>
        <v>-768</v>
      </c>
    </row>
    <row r="256" spans="5:5" x14ac:dyDescent="0.25">
      <c r="E256" s="4">
        <f t="shared" si="3"/>
        <v>-768</v>
      </c>
    </row>
    <row r="257" spans="5:5" x14ac:dyDescent="0.25">
      <c r="E257" s="4">
        <f t="shared" si="3"/>
        <v>-768</v>
      </c>
    </row>
    <row r="258" spans="5:5" x14ac:dyDescent="0.25">
      <c r="E258" s="4">
        <f t="shared" si="3"/>
        <v>-768</v>
      </c>
    </row>
    <row r="259" spans="5:5" x14ac:dyDescent="0.25">
      <c r="E259" s="4">
        <f t="shared" si="3"/>
        <v>-768</v>
      </c>
    </row>
    <row r="260" spans="5:5" x14ac:dyDescent="0.25">
      <c r="E260" s="4">
        <f t="shared" si="3"/>
        <v>-768</v>
      </c>
    </row>
    <row r="261" spans="5:5" x14ac:dyDescent="0.25">
      <c r="E261" s="4">
        <f t="shared" si="3"/>
        <v>-768</v>
      </c>
    </row>
    <row r="262" spans="5:5" x14ac:dyDescent="0.25">
      <c r="E262" s="4">
        <f t="shared" ref="E262:E325" si="4">E261+C262-D262</f>
        <v>-768</v>
      </c>
    </row>
    <row r="263" spans="5:5" x14ac:dyDescent="0.25">
      <c r="E263" s="4">
        <f t="shared" si="4"/>
        <v>-768</v>
      </c>
    </row>
    <row r="264" spans="5:5" x14ac:dyDescent="0.25">
      <c r="E264" s="4">
        <f t="shared" si="4"/>
        <v>-768</v>
      </c>
    </row>
    <row r="265" spans="5:5" x14ac:dyDescent="0.25">
      <c r="E265" s="4">
        <f t="shared" si="4"/>
        <v>-768</v>
      </c>
    </row>
    <row r="266" spans="5:5" x14ac:dyDescent="0.25">
      <c r="E266" s="4">
        <f t="shared" si="4"/>
        <v>-768</v>
      </c>
    </row>
    <row r="267" spans="5:5" x14ac:dyDescent="0.25">
      <c r="E267" s="4">
        <f t="shared" si="4"/>
        <v>-768</v>
      </c>
    </row>
    <row r="268" spans="5:5" x14ac:dyDescent="0.25">
      <c r="E268" s="4">
        <f t="shared" si="4"/>
        <v>-768</v>
      </c>
    </row>
    <row r="269" spans="5:5" x14ac:dyDescent="0.25">
      <c r="E269" s="4">
        <f t="shared" si="4"/>
        <v>-768</v>
      </c>
    </row>
    <row r="270" spans="5:5" x14ac:dyDescent="0.25">
      <c r="E270" s="4">
        <f t="shared" si="4"/>
        <v>-768</v>
      </c>
    </row>
    <row r="271" spans="5:5" x14ac:dyDescent="0.25">
      <c r="E271" s="4">
        <f t="shared" si="4"/>
        <v>-768</v>
      </c>
    </row>
    <row r="272" spans="5:5" x14ac:dyDescent="0.25">
      <c r="E272" s="4">
        <f t="shared" si="4"/>
        <v>-768</v>
      </c>
    </row>
    <row r="273" spans="5:5" x14ac:dyDescent="0.25">
      <c r="E273" s="4">
        <f t="shared" si="4"/>
        <v>-768</v>
      </c>
    </row>
    <row r="274" spans="5:5" x14ac:dyDescent="0.25">
      <c r="E274" s="4">
        <f t="shared" si="4"/>
        <v>-768</v>
      </c>
    </row>
    <row r="275" spans="5:5" x14ac:dyDescent="0.25">
      <c r="E275" s="4">
        <f t="shared" si="4"/>
        <v>-768</v>
      </c>
    </row>
    <row r="276" spans="5:5" x14ac:dyDescent="0.25">
      <c r="E276" s="4">
        <f t="shared" si="4"/>
        <v>-768</v>
      </c>
    </row>
    <row r="277" spans="5:5" x14ac:dyDescent="0.25">
      <c r="E277" s="4">
        <f t="shared" si="4"/>
        <v>-768</v>
      </c>
    </row>
    <row r="278" spans="5:5" x14ac:dyDescent="0.25">
      <c r="E278" s="4">
        <f t="shared" si="4"/>
        <v>-768</v>
      </c>
    </row>
    <row r="279" spans="5:5" x14ac:dyDescent="0.25">
      <c r="E279" s="4">
        <f t="shared" si="4"/>
        <v>-768</v>
      </c>
    </row>
    <row r="280" spans="5:5" x14ac:dyDescent="0.25">
      <c r="E280" s="4">
        <f t="shared" si="4"/>
        <v>-768</v>
      </c>
    </row>
    <row r="281" spans="5:5" x14ac:dyDescent="0.25">
      <c r="E281" s="4">
        <f t="shared" si="4"/>
        <v>-768</v>
      </c>
    </row>
    <row r="282" spans="5:5" x14ac:dyDescent="0.25">
      <c r="E282" s="4">
        <f t="shared" si="4"/>
        <v>-768</v>
      </c>
    </row>
    <row r="283" spans="5:5" x14ac:dyDescent="0.25">
      <c r="E283" s="4">
        <f t="shared" si="4"/>
        <v>-768</v>
      </c>
    </row>
    <row r="284" spans="5:5" x14ac:dyDescent="0.25">
      <c r="E284" s="4">
        <f t="shared" si="4"/>
        <v>-768</v>
      </c>
    </row>
    <row r="285" spans="5:5" x14ac:dyDescent="0.25">
      <c r="E285" s="4">
        <f t="shared" si="4"/>
        <v>-768</v>
      </c>
    </row>
    <row r="286" spans="5:5" x14ac:dyDescent="0.25">
      <c r="E286" s="4">
        <f t="shared" si="4"/>
        <v>-768</v>
      </c>
    </row>
    <row r="287" spans="5:5" x14ac:dyDescent="0.25">
      <c r="E287" s="4">
        <f t="shared" si="4"/>
        <v>-768</v>
      </c>
    </row>
    <row r="288" spans="5:5" x14ac:dyDescent="0.25">
      <c r="E288" s="4">
        <f t="shared" si="4"/>
        <v>-768</v>
      </c>
    </row>
    <row r="289" spans="5:5" x14ac:dyDescent="0.25">
      <c r="E289" s="4">
        <f t="shared" si="4"/>
        <v>-768</v>
      </c>
    </row>
    <row r="290" spans="5:5" x14ac:dyDescent="0.25">
      <c r="E290" s="4">
        <f t="shared" si="4"/>
        <v>-768</v>
      </c>
    </row>
    <row r="291" spans="5:5" x14ac:dyDescent="0.25">
      <c r="E291" s="4">
        <f t="shared" si="4"/>
        <v>-768</v>
      </c>
    </row>
    <row r="292" spans="5:5" x14ac:dyDescent="0.25">
      <c r="E292" s="4">
        <f t="shared" si="4"/>
        <v>-768</v>
      </c>
    </row>
    <row r="293" spans="5:5" x14ac:dyDescent="0.25">
      <c r="E293" s="4">
        <f t="shared" si="4"/>
        <v>-768</v>
      </c>
    </row>
    <row r="294" spans="5:5" x14ac:dyDescent="0.25">
      <c r="E294" s="4">
        <f t="shared" si="4"/>
        <v>-768</v>
      </c>
    </row>
    <row r="295" spans="5:5" x14ac:dyDescent="0.25">
      <c r="E295" s="4">
        <f t="shared" si="4"/>
        <v>-768</v>
      </c>
    </row>
    <row r="296" spans="5:5" x14ac:dyDescent="0.25">
      <c r="E296" s="4">
        <f t="shared" si="4"/>
        <v>-768</v>
      </c>
    </row>
    <row r="297" spans="5:5" x14ac:dyDescent="0.25">
      <c r="E297" s="4">
        <f t="shared" si="4"/>
        <v>-768</v>
      </c>
    </row>
    <row r="298" spans="5:5" x14ac:dyDescent="0.25">
      <c r="E298" s="4">
        <f t="shared" si="4"/>
        <v>-768</v>
      </c>
    </row>
    <row r="299" spans="5:5" x14ac:dyDescent="0.25">
      <c r="E299" s="4">
        <f t="shared" si="4"/>
        <v>-768</v>
      </c>
    </row>
    <row r="300" spans="5:5" x14ac:dyDescent="0.25">
      <c r="E300" s="4">
        <f t="shared" si="4"/>
        <v>-768</v>
      </c>
    </row>
    <row r="301" spans="5:5" x14ac:dyDescent="0.25">
      <c r="E301" s="4">
        <f t="shared" si="4"/>
        <v>-768</v>
      </c>
    </row>
    <row r="302" spans="5:5" x14ac:dyDescent="0.25">
      <c r="E302" s="4">
        <f t="shared" si="4"/>
        <v>-768</v>
      </c>
    </row>
    <row r="303" spans="5:5" x14ac:dyDescent="0.25">
      <c r="E303" s="4">
        <f t="shared" si="4"/>
        <v>-768</v>
      </c>
    </row>
    <row r="304" spans="5:5" x14ac:dyDescent="0.25">
      <c r="E304" s="4">
        <f t="shared" si="4"/>
        <v>-768</v>
      </c>
    </row>
    <row r="305" spans="5:5" x14ac:dyDescent="0.25">
      <c r="E305" s="4">
        <f t="shared" si="4"/>
        <v>-768</v>
      </c>
    </row>
    <row r="306" spans="5:5" x14ac:dyDescent="0.25">
      <c r="E306" s="4">
        <f t="shared" si="4"/>
        <v>-768</v>
      </c>
    </row>
    <row r="307" spans="5:5" x14ac:dyDescent="0.25">
      <c r="E307" s="4">
        <f t="shared" si="4"/>
        <v>-768</v>
      </c>
    </row>
    <row r="308" spans="5:5" x14ac:dyDescent="0.25">
      <c r="E308" s="4">
        <f t="shared" si="4"/>
        <v>-768</v>
      </c>
    </row>
    <row r="309" spans="5:5" x14ac:dyDescent="0.25">
      <c r="E309" s="4">
        <f t="shared" si="4"/>
        <v>-768</v>
      </c>
    </row>
    <row r="310" spans="5:5" x14ac:dyDescent="0.25">
      <c r="E310" s="4">
        <f t="shared" si="4"/>
        <v>-768</v>
      </c>
    </row>
    <row r="311" spans="5:5" x14ac:dyDescent="0.25">
      <c r="E311" s="4">
        <f t="shared" si="4"/>
        <v>-768</v>
      </c>
    </row>
    <row r="312" spans="5:5" x14ac:dyDescent="0.25">
      <c r="E312" s="4">
        <f t="shared" si="4"/>
        <v>-768</v>
      </c>
    </row>
    <row r="313" spans="5:5" x14ac:dyDescent="0.25">
      <c r="E313" s="4">
        <f t="shared" si="4"/>
        <v>-768</v>
      </c>
    </row>
    <row r="314" spans="5:5" x14ac:dyDescent="0.25">
      <c r="E314" s="4">
        <f t="shared" si="4"/>
        <v>-768</v>
      </c>
    </row>
    <row r="315" spans="5:5" x14ac:dyDescent="0.25">
      <c r="E315" s="4">
        <f t="shared" si="4"/>
        <v>-768</v>
      </c>
    </row>
    <row r="316" spans="5:5" x14ac:dyDescent="0.25">
      <c r="E316" s="4">
        <f t="shared" si="4"/>
        <v>-768</v>
      </c>
    </row>
    <row r="317" spans="5:5" x14ac:dyDescent="0.25">
      <c r="E317" s="4">
        <f t="shared" si="4"/>
        <v>-768</v>
      </c>
    </row>
    <row r="318" spans="5:5" x14ac:dyDescent="0.25">
      <c r="E318" s="4">
        <f t="shared" si="4"/>
        <v>-768</v>
      </c>
    </row>
    <row r="319" spans="5:5" x14ac:dyDescent="0.25">
      <c r="E319" s="4">
        <f t="shared" si="4"/>
        <v>-768</v>
      </c>
    </row>
    <row r="320" spans="5:5" x14ac:dyDescent="0.25">
      <c r="E320" s="4">
        <f t="shared" si="4"/>
        <v>-768</v>
      </c>
    </row>
    <row r="321" spans="5:5" x14ac:dyDescent="0.25">
      <c r="E321" s="4">
        <f t="shared" si="4"/>
        <v>-768</v>
      </c>
    </row>
    <row r="322" spans="5:5" x14ac:dyDescent="0.25">
      <c r="E322" s="4">
        <f t="shared" si="4"/>
        <v>-768</v>
      </c>
    </row>
    <row r="323" spans="5:5" x14ac:dyDescent="0.25">
      <c r="E323" s="4">
        <f t="shared" si="4"/>
        <v>-768</v>
      </c>
    </row>
    <row r="324" spans="5:5" x14ac:dyDescent="0.25">
      <c r="E324" s="4">
        <f t="shared" si="4"/>
        <v>-768</v>
      </c>
    </row>
    <row r="325" spans="5:5" x14ac:dyDescent="0.25">
      <c r="E325" s="4">
        <f t="shared" si="4"/>
        <v>-768</v>
      </c>
    </row>
    <row r="326" spans="5:5" x14ac:dyDescent="0.25">
      <c r="E326" s="4">
        <f t="shared" ref="E326:E389" si="5">E325+C326-D326</f>
        <v>-768</v>
      </c>
    </row>
    <row r="327" spans="5:5" x14ac:dyDescent="0.25">
      <c r="E327" s="4">
        <f t="shared" si="5"/>
        <v>-768</v>
      </c>
    </row>
    <row r="328" spans="5:5" x14ac:dyDescent="0.25">
      <c r="E328" s="4">
        <f t="shared" si="5"/>
        <v>-768</v>
      </c>
    </row>
    <row r="329" spans="5:5" x14ac:dyDescent="0.25">
      <c r="E329" s="4">
        <f t="shared" si="5"/>
        <v>-768</v>
      </c>
    </row>
    <row r="330" spans="5:5" x14ac:dyDescent="0.25">
      <c r="E330" s="4">
        <f t="shared" si="5"/>
        <v>-768</v>
      </c>
    </row>
    <row r="331" spans="5:5" x14ac:dyDescent="0.25">
      <c r="E331" s="4">
        <f t="shared" si="5"/>
        <v>-768</v>
      </c>
    </row>
    <row r="332" spans="5:5" x14ac:dyDescent="0.25">
      <c r="E332" s="4">
        <f t="shared" si="5"/>
        <v>-768</v>
      </c>
    </row>
    <row r="333" spans="5:5" x14ac:dyDescent="0.25">
      <c r="E333" s="4">
        <f t="shared" si="5"/>
        <v>-768</v>
      </c>
    </row>
    <row r="334" spans="5:5" x14ac:dyDescent="0.25">
      <c r="E334" s="4">
        <f t="shared" si="5"/>
        <v>-768</v>
      </c>
    </row>
    <row r="335" spans="5:5" x14ac:dyDescent="0.25">
      <c r="E335" s="4">
        <f t="shared" si="5"/>
        <v>-768</v>
      </c>
    </row>
    <row r="336" spans="5:5" x14ac:dyDescent="0.25">
      <c r="E336" s="4">
        <f t="shared" si="5"/>
        <v>-768</v>
      </c>
    </row>
    <row r="337" spans="5:5" x14ac:dyDescent="0.25">
      <c r="E337" s="4">
        <f t="shared" si="5"/>
        <v>-768</v>
      </c>
    </row>
    <row r="338" spans="5:5" x14ac:dyDescent="0.25">
      <c r="E338" s="4">
        <f t="shared" si="5"/>
        <v>-768</v>
      </c>
    </row>
    <row r="339" spans="5:5" x14ac:dyDescent="0.25">
      <c r="E339" s="4">
        <f t="shared" si="5"/>
        <v>-768</v>
      </c>
    </row>
    <row r="340" spans="5:5" x14ac:dyDescent="0.25">
      <c r="E340" s="4">
        <f t="shared" si="5"/>
        <v>-768</v>
      </c>
    </row>
    <row r="341" spans="5:5" x14ac:dyDescent="0.25">
      <c r="E341" s="4">
        <f t="shared" si="5"/>
        <v>-768</v>
      </c>
    </row>
    <row r="342" spans="5:5" x14ac:dyDescent="0.25">
      <c r="E342" s="4">
        <f t="shared" si="5"/>
        <v>-768</v>
      </c>
    </row>
    <row r="343" spans="5:5" x14ac:dyDescent="0.25">
      <c r="E343" s="4">
        <f t="shared" si="5"/>
        <v>-768</v>
      </c>
    </row>
    <row r="344" spans="5:5" x14ac:dyDescent="0.25">
      <c r="E344" s="4">
        <f t="shared" si="5"/>
        <v>-768</v>
      </c>
    </row>
    <row r="345" spans="5:5" x14ac:dyDescent="0.25">
      <c r="E345" s="4">
        <f t="shared" si="5"/>
        <v>-768</v>
      </c>
    </row>
    <row r="346" spans="5:5" x14ac:dyDescent="0.25">
      <c r="E346" s="4">
        <f t="shared" si="5"/>
        <v>-768</v>
      </c>
    </row>
    <row r="347" spans="5:5" x14ac:dyDescent="0.25">
      <c r="E347" s="4">
        <f t="shared" si="5"/>
        <v>-768</v>
      </c>
    </row>
    <row r="348" spans="5:5" x14ac:dyDescent="0.25">
      <c r="E348" s="4">
        <f t="shared" si="5"/>
        <v>-768</v>
      </c>
    </row>
    <row r="349" spans="5:5" x14ac:dyDescent="0.25">
      <c r="E349" s="4">
        <f t="shared" si="5"/>
        <v>-768</v>
      </c>
    </row>
    <row r="350" spans="5:5" x14ac:dyDescent="0.25">
      <c r="E350" s="4">
        <f t="shared" si="5"/>
        <v>-768</v>
      </c>
    </row>
    <row r="351" spans="5:5" x14ac:dyDescent="0.25">
      <c r="E351" s="4">
        <f t="shared" si="5"/>
        <v>-768</v>
      </c>
    </row>
    <row r="352" spans="5:5" x14ac:dyDescent="0.25">
      <c r="E352" s="4">
        <f t="shared" si="5"/>
        <v>-768</v>
      </c>
    </row>
    <row r="353" spans="5:5" x14ac:dyDescent="0.25">
      <c r="E353" s="4">
        <f t="shared" si="5"/>
        <v>-768</v>
      </c>
    </row>
    <row r="354" spans="5:5" x14ac:dyDescent="0.25">
      <c r="E354" s="4">
        <f t="shared" si="5"/>
        <v>-768</v>
      </c>
    </row>
    <row r="355" spans="5:5" x14ac:dyDescent="0.25">
      <c r="E355" s="4">
        <f t="shared" si="5"/>
        <v>-768</v>
      </c>
    </row>
    <row r="356" spans="5:5" x14ac:dyDescent="0.25">
      <c r="E356" s="4">
        <f t="shared" si="5"/>
        <v>-768</v>
      </c>
    </row>
    <row r="357" spans="5:5" x14ac:dyDescent="0.25">
      <c r="E357" s="4">
        <f t="shared" si="5"/>
        <v>-768</v>
      </c>
    </row>
    <row r="358" spans="5:5" x14ac:dyDescent="0.25">
      <c r="E358" s="4">
        <f t="shared" si="5"/>
        <v>-768</v>
      </c>
    </row>
    <row r="359" spans="5:5" x14ac:dyDescent="0.25">
      <c r="E359" s="4">
        <f t="shared" si="5"/>
        <v>-768</v>
      </c>
    </row>
    <row r="360" spans="5:5" x14ac:dyDescent="0.25">
      <c r="E360" s="4">
        <f t="shared" si="5"/>
        <v>-768</v>
      </c>
    </row>
    <row r="361" spans="5:5" x14ac:dyDescent="0.25">
      <c r="E361" s="4">
        <f t="shared" si="5"/>
        <v>-768</v>
      </c>
    </row>
    <row r="362" spans="5:5" x14ac:dyDescent="0.25">
      <c r="E362" s="4">
        <f t="shared" si="5"/>
        <v>-768</v>
      </c>
    </row>
    <row r="363" spans="5:5" x14ac:dyDescent="0.25">
      <c r="E363" s="4">
        <f t="shared" si="5"/>
        <v>-768</v>
      </c>
    </row>
    <row r="364" spans="5:5" x14ac:dyDescent="0.25">
      <c r="E364" s="4">
        <f t="shared" si="5"/>
        <v>-768</v>
      </c>
    </row>
    <row r="365" spans="5:5" x14ac:dyDescent="0.25">
      <c r="E365" s="4">
        <f t="shared" si="5"/>
        <v>-768</v>
      </c>
    </row>
    <row r="366" spans="5:5" x14ac:dyDescent="0.25">
      <c r="E366" s="4">
        <f t="shared" si="5"/>
        <v>-768</v>
      </c>
    </row>
    <row r="367" spans="5:5" x14ac:dyDescent="0.25">
      <c r="E367" s="4">
        <f t="shared" si="5"/>
        <v>-768</v>
      </c>
    </row>
    <row r="368" spans="5:5" x14ac:dyDescent="0.25">
      <c r="E368" s="4">
        <f t="shared" si="5"/>
        <v>-768</v>
      </c>
    </row>
    <row r="369" spans="5:5" x14ac:dyDescent="0.25">
      <c r="E369" s="4">
        <f t="shared" si="5"/>
        <v>-768</v>
      </c>
    </row>
    <row r="370" spans="5:5" x14ac:dyDescent="0.25">
      <c r="E370" s="4">
        <f t="shared" si="5"/>
        <v>-768</v>
      </c>
    </row>
    <row r="371" spans="5:5" x14ac:dyDescent="0.25">
      <c r="E371" s="4">
        <f t="shared" si="5"/>
        <v>-768</v>
      </c>
    </row>
    <row r="372" spans="5:5" x14ac:dyDescent="0.25">
      <c r="E372" s="4">
        <f t="shared" si="5"/>
        <v>-768</v>
      </c>
    </row>
    <row r="373" spans="5:5" x14ac:dyDescent="0.25">
      <c r="E373" s="4">
        <f t="shared" si="5"/>
        <v>-768</v>
      </c>
    </row>
    <row r="374" spans="5:5" x14ac:dyDescent="0.25">
      <c r="E374" s="4">
        <f t="shared" si="5"/>
        <v>-768</v>
      </c>
    </row>
    <row r="375" spans="5:5" x14ac:dyDescent="0.25">
      <c r="E375" s="4">
        <f t="shared" si="5"/>
        <v>-768</v>
      </c>
    </row>
    <row r="376" spans="5:5" x14ac:dyDescent="0.25">
      <c r="E376" s="4">
        <f t="shared" si="5"/>
        <v>-768</v>
      </c>
    </row>
    <row r="377" spans="5:5" x14ac:dyDescent="0.25">
      <c r="E377" s="4">
        <f t="shared" si="5"/>
        <v>-768</v>
      </c>
    </row>
    <row r="378" spans="5:5" x14ac:dyDescent="0.25">
      <c r="E378" s="4">
        <f t="shared" si="5"/>
        <v>-768</v>
      </c>
    </row>
    <row r="379" spans="5:5" x14ac:dyDescent="0.25">
      <c r="E379" s="4">
        <f t="shared" si="5"/>
        <v>-768</v>
      </c>
    </row>
    <row r="380" spans="5:5" x14ac:dyDescent="0.25">
      <c r="E380" s="4">
        <f t="shared" si="5"/>
        <v>-768</v>
      </c>
    </row>
    <row r="381" spans="5:5" x14ac:dyDescent="0.25">
      <c r="E381" s="4">
        <f t="shared" si="5"/>
        <v>-768</v>
      </c>
    </row>
    <row r="382" spans="5:5" x14ac:dyDescent="0.25">
      <c r="E382" s="4">
        <f t="shared" si="5"/>
        <v>-768</v>
      </c>
    </row>
    <row r="383" spans="5:5" x14ac:dyDescent="0.25">
      <c r="E383" s="4">
        <f t="shared" si="5"/>
        <v>-768</v>
      </c>
    </row>
    <row r="384" spans="5:5" x14ac:dyDescent="0.25">
      <c r="E384" s="4">
        <f t="shared" si="5"/>
        <v>-768</v>
      </c>
    </row>
    <row r="385" spans="5:5" x14ac:dyDescent="0.25">
      <c r="E385" s="4">
        <f t="shared" si="5"/>
        <v>-768</v>
      </c>
    </row>
    <row r="386" spans="5:5" x14ac:dyDescent="0.25">
      <c r="E386" s="4">
        <f t="shared" si="5"/>
        <v>-768</v>
      </c>
    </row>
    <row r="387" spans="5:5" x14ac:dyDescent="0.25">
      <c r="E387" s="4">
        <f t="shared" si="5"/>
        <v>-768</v>
      </c>
    </row>
    <row r="388" spans="5:5" x14ac:dyDescent="0.25">
      <c r="E388" s="4">
        <f t="shared" si="5"/>
        <v>-768</v>
      </c>
    </row>
    <row r="389" spans="5:5" x14ac:dyDescent="0.25">
      <c r="E389" s="4">
        <f t="shared" si="5"/>
        <v>-768</v>
      </c>
    </row>
    <row r="390" spans="5:5" x14ac:dyDescent="0.25">
      <c r="E390" s="4">
        <f t="shared" ref="E390:E453" si="6">E389+C390-D390</f>
        <v>-768</v>
      </c>
    </row>
    <row r="391" spans="5:5" x14ac:dyDescent="0.25">
      <c r="E391" s="4">
        <f t="shared" si="6"/>
        <v>-768</v>
      </c>
    </row>
    <row r="392" spans="5:5" x14ac:dyDescent="0.25">
      <c r="E392" s="4">
        <f t="shared" si="6"/>
        <v>-768</v>
      </c>
    </row>
    <row r="393" spans="5:5" x14ac:dyDescent="0.25">
      <c r="E393" s="4">
        <f t="shared" si="6"/>
        <v>-768</v>
      </c>
    </row>
    <row r="394" spans="5:5" x14ac:dyDescent="0.25">
      <c r="E394" s="4">
        <f t="shared" si="6"/>
        <v>-768</v>
      </c>
    </row>
    <row r="395" spans="5:5" x14ac:dyDescent="0.25">
      <c r="E395" s="4">
        <f t="shared" si="6"/>
        <v>-768</v>
      </c>
    </row>
    <row r="396" spans="5:5" x14ac:dyDescent="0.25">
      <c r="E396" s="4">
        <f t="shared" si="6"/>
        <v>-768</v>
      </c>
    </row>
    <row r="397" spans="5:5" x14ac:dyDescent="0.25">
      <c r="E397" s="4">
        <f t="shared" si="6"/>
        <v>-768</v>
      </c>
    </row>
    <row r="398" spans="5:5" x14ac:dyDescent="0.25">
      <c r="E398" s="4">
        <f t="shared" si="6"/>
        <v>-768</v>
      </c>
    </row>
    <row r="399" spans="5:5" x14ac:dyDescent="0.25">
      <c r="E399" s="4">
        <f t="shared" si="6"/>
        <v>-768</v>
      </c>
    </row>
    <row r="400" spans="5:5" x14ac:dyDescent="0.25">
      <c r="E400" s="4">
        <f t="shared" si="6"/>
        <v>-768</v>
      </c>
    </row>
    <row r="401" spans="5:5" x14ac:dyDescent="0.25">
      <c r="E401" s="4">
        <f t="shared" si="6"/>
        <v>-768</v>
      </c>
    </row>
    <row r="402" spans="5:5" x14ac:dyDescent="0.25">
      <c r="E402" s="4">
        <f t="shared" si="6"/>
        <v>-768</v>
      </c>
    </row>
    <row r="403" spans="5:5" x14ac:dyDescent="0.25">
      <c r="E403" s="4">
        <f t="shared" si="6"/>
        <v>-768</v>
      </c>
    </row>
    <row r="404" spans="5:5" x14ac:dyDescent="0.25">
      <c r="E404" s="4">
        <f t="shared" si="6"/>
        <v>-768</v>
      </c>
    </row>
    <row r="405" spans="5:5" x14ac:dyDescent="0.25">
      <c r="E405" s="4">
        <f t="shared" si="6"/>
        <v>-768</v>
      </c>
    </row>
    <row r="406" spans="5:5" x14ac:dyDescent="0.25">
      <c r="E406" s="4">
        <f t="shared" si="6"/>
        <v>-768</v>
      </c>
    </row>
    <row r="407" spans="5:5" x14ac:dyDescent="0.25">
      <c r="E407" s="4">
        <f t="shared" si="6"/>
        <v>-768</v>
      </c>
    </row>
    <row r="408" spans="5:5" x14ac:dyDescent="0.25">
      <c r="E408" s="4">
        <f t="shared" si="6"/>
        <v>-768</v>
      </c>
    </row>
    <row r="409" spans="5:5" x14ac:dyDescent="0.25">
      <c r="E409" s="4">
        <f t="shared" si="6"/>
        <v>-768</v>
      </c>
    </row>
    <row r="410" spans="5:5" x14ac:dyDescent="0.25">
      <c r="E410" s="4">
        <f t="shared" si="6"/>
        <v>-768</v>
      </c>
    </row>
    <row r="411" spans="5:5" x14ac:dyDescent="0.25">
      <c r="E411" s="4">
        <f t="shared" si="6"/>
        <v>-768</v>
      </c>
    </row>
    <row r="412" spans="5:5" x14ac:dyDescent="0.25">
      <c r="E412" s="4">
        <f t="shared" si="6"/>
        <v>-768</v>
      </c>
    </row>
    <row r="413" spans="5:5" x14ac:dyDescent="0.25">
      <c r="E413" s="4">
        <f t="shared" si="6"/>
        <v>-768</v>
      </c>
    </row>
    <row r="414" spans="5:5" x14ac:dyDescent="0.25">
      <c r="E414" s="4">
        <f t="shared" si="6"/>
        <v>-768</v>
      </c>
    </row>
    <row r="415" spans="5:5" x14ac:dyDescent="0.25">
      <c r="E415" s="4">
        <f t="shared" si="6"/>
        <v>-768</v>
      </c>
    </row>
    <row r="416" spans="5:5" x14ac:dyDescent="0.25">
      <c r="E416" s="4">
        <f t="shared" si="6"/>
        <v>-768</v>
      </c>
    </row>
    <row r="417" spans="5:5" x14ac:dyDescent="0.25">
      <c r="E417" s="4">
        <f t="shared" si="6"/>
        <v>-768</v>
      </c>
    </row>
    <row r="418" spans="5:5" x14ac:dyDescent="0.25">
      <c r="E418" s="4">
        <f t="shared" si="6"/>
        <v>-768</v>
      </c>
    </row>
    <row r="419" spans="5:5" x14ac:dyDescent="0.25">
      <c r="E419" s="4">
        <f t="shared" si="6"/>
        <v>-768</v>
      </c>
    </row>
    <row r="420" spans="5:5" x14ac:dyDescent="0.25">
      <c r="E420" s="4">
        <f t="shared" si="6"/>
        <v>-768</v>
      </c>
    </row>
    <row r="421" spans="5:5" x14ac:dyDescent="0.25">
      <c r="E421" s="4">
        <f t="shared" si="6"/>
        <v>-768</v>
      </c>
    </row>
    <row r="422" spans="5:5" x14ac:dyDescent="0.25">
      <c r="E422" s="4">
        <f t="shared" si="6"/>
        <v>-768</v>
      </c>
    </row>
    <row r="423" spans="5:5" x14ac:dyDescent="0.25">
      <c r="E423" s="4">
        <f t="shared" si="6"/>
        <v>-768</v>
      </c>
    </row>
    <row r="424" spans="5:5" x14ac:dyDescent="0.25">
      <c r="E424" s="4">
        <f t="shared" si="6"/>
        <v>-768</v>
      </c>
    </row>
    <row r="425" spans="5:5" x14ac:dyDescent="0.25">
      <c r="E425" s="4">
        <f t="shared" si="6"/>
        <v>-768</v>
      </c>
    </row>
    <row r="426" spans="5:5" x14ac:dyDescent="0.25">
      <c r="E426" s="4">
        <f t="shared" si="6"/>
        <v>-768</v>
      </c>
    </row>
    <row r="427" spans="5:5" x14ac:dyDescent="0.25">
      <c r="E427" s="4">
        <f t="shared" si="6"/>
        <v>-768</v>
      </c>
    </row>
    <row r="428" spans="5:5" x14ac:dyDescent="0.25">
      <c r="E428" s="4">
        <f t="shared" si="6"/>
        <v>-768</v>
      </c>
    </row>
    <row r="429" spans="5:5" x14ac:dyDescent="0.25">
      <c r="E429" s="4">
        <f t="shared" si="6"/>
        <v>-768</v>
      </c>
    </row>
    <row r="430" spans="5:5" x14ac:dyDescent="0.25">
      <c r="E430" s="4">
        <f t="shared" si="6"/>
        <v>-768</v>
      </c>
    </row>
    <row r="431" spans="5:5" x14ac:dyDescent="0.25">
      <c r="E431" s="4">
        <f t="shared" si="6"/>
        <v>-768</v>
      </c>
    </row>
    <row r="432" spans="5:5" x14ac:dyDescent="0.25">
      <c r="E432" s="4">
        <f t="shared" si="6"/>
        <v>-768</v>
      </c>
    </row>
    <row r="433" spans="5:5" x14ac:dyDescent="0.25">
      <c r="E433" s="4">
        <f t="shared" si="6"/>
        <v>-768</v>
      </c>
    </row>
    <row r="434" spans="5:5" x14ac:dyDescent="0.25">
      <c r="E434" s="4">
        <f t="shared" si="6"/>
        <v>-768</v>
      </c>
    </row>
    <row r="435" spans="5:5" x14ac:dyDescent="0.25">
      <c r="E435" s="4">
        <f t="shared" si="6"/>
        <v>-768</v>
      </c>
    </row>
    <row r="436" spans="5:5" x14ac:dyDescent="0.25">
      <c r="E436" s="4">
        <f t="shared" si="6"/>
        <v>-768</v>
      </c>
    </row>
    <row r="437" spans="5:5" x14ac:dyDescent="0.25">
      <c r="E437" s="4">
        <f t="shared" si="6"/>
        <v>-768</v>
      </c>
    </row>
    <row r="438" spans="5:5" x14ac:dyDescent="0.25">
      <c r="E438" s="4">
        <f t="shared" si="6"/>
        <v>-768</v>
      </c>
    </row>
    <row r="439" spans="5:5" x14ac:dyDescent="0.25">
      <c r="E439" s="4">
        <f t="shared" si="6"/>
        <v>-768</v>
      </c>
    </row>
    <row r="440" spans="5:5" x14ac:dyDescent="0.25">
      <c r="E440" s="4">
        <f t="shared" si="6"/>
        <v>-768</v>
      </c>
    </row>
    <row r="441" spans="5:5" x14ac:dyDescent="0.25">
      <c r="E441" s="4">
        <f t="shared" si="6"/>
        <v>-768</v>
      </c>
    </row>
    <row r="442" spans="5:5" x14ac:dyDescent="0.25">
      <c r="E442" s="4">
        <f t="shared" si="6"/>
        <v>-768</v>
      </c>
    </row>
    <row r="443" spans="5:5" x14ac:dyDescent="0.25">
      <c r="E443" s="4">
        <f t="shared" si="6"/>
        <v>-768</v>
      </c>
    </row>
    <row r="444" spans="5:5" x14ac:dyDescent="0.25">
      <c r="E444" s="4">
        <f t="shared" si="6"/>
        <v>-768</v>
      </c>
    </row>
    <row r="445" spans="5:5" x14ac:dyDescent="0.25">
      <c r="E445" s="4">
        <f t="shared" si="6"/>
        <v>-768</v>
      </c>
    </row>
    <row r="446" spans="5:5" x14ac:dyDescent="0.25">
      <c r="E446" s="4">
        <f t="shared" si="6"/>
        <v>-768</v>
      </c>
    </row>
    <row r="447" spans="5:5" x14ac:dyDescent="0.25">
      <c r="E447" s="4">
        <f t="shared" si="6"/>
        <v>-768</v>
      </c>
    </row>
    <row r="448" spans="5:5" x14ac:dyDescent="0.25">
      <c r="E448" s="4">
        <f t="shared" si="6"/>
        <v>-768</v>
      </c>
    </row>
    <row r="449" spans="5:5" x14ac:dyDescent="0.25">
      <c r="E449" s="4">
        <f t="shared" si="6"/>
        <v>-768</v>
      </c>
    </row>
    <row r="450" spans="5:5" x14ac:dyDescent="0.25">
      <c r="E450" s="4">
        <f t="shared" si="6"/>
        <v>-768</v>
      </c>
    </row>
    <row r="451" spans="5:5" x14ac:dyDescent="0.25">
      <c r="E451" s="4">
        <f t="shared" si="6"/>
        <v>-768</v>
      </c>
    </row>
    <row r="452" spans="5:5" x14ac:dyDescent="0.25">
      <c r="E452" s="4">
        <f t="shared" si="6"/>
        <v>-768</v>
      </c>
    </row>
    <row r="453" spans="5:5" x14ac:dyDescent="0.25">
      <c r="E453" s="4">
        <f t="shared" si="6"/>
        <v>-768</v>
      </c>
    </row>
    <row r="454" spans="5:5" x14ac:dyDescent="0.25">
      <c r="E454" s="4">
        <f t="shared" ref="E454:E501" si="7">E453+C454-D454</f>
        <v>-768</v>
      </c>
    </row>
    <row r="455" spans="5:5" x14ac:dyDescent="0.25">
      <c r="E455" s="4">
        <f t="shared" si="7"/>
        <v>-768</v>
      </c>
    </row>
    <row r="456" spans="5:5" x14ac:dyDescent="0.25">
      <c r="E456" s="4">
        <f t="shared" si="7"/>
        <v>-768</v>
      </c>
    </row>
    <row r="457" spans="5:5" x14ac:dyDescent="0.25">
      <c r="E457" s="4">
        <f t="shared" si="7"/>
        <v>-768</v>
      </c>
    </row>
    <row r="458" spans="5:5" x14ac:dyDescent="0.25">
      <c r="E458" s="4">
        <f t="shared" si="7"/>
        <v>-768</v>
      </c>
    </row>
    <row r="459" spans="5:5" x14ac:dyDescent="0.25">
      <c r="E459" s="4">
        <f t="shared" si="7"/>
        <v>-768</v>
      </c>
    </row>
    <row r="460" spans="5:5" x14ac:dyDescent="0.25">
      <c r="E460" s="4">
        <f t="shared" si="7"/>
        <v>-768</v>
      </c>
    </row>
    <row r="461" spans="5:5" x14ac:dyDescent="0.25">
      <c r="E461" s="4">
        <f t="shared" si="7"/>
        <v>-768</v>
      </c>
    </row>
    <row r="462" spans="5:5" x14ac:dyDescent="0.25">
      <c r="E462" s="4">
        <f t="shared" si="7"/>
        <v>-768</v>
      </c>
    </row>
    <row r="463" spans="5:5" x14ac:dyDescent="0.25">
      <c r="E463" s="4">
        <f t="shared" si="7"/>
        <v>-768</v>
      </c>
    </row>
    <row r="464" spans="5:5" x14ac:dyDescent="0.25">
      <c r="E464" s="4">
        <f t="shared" si="7"/>
        <v>-768</v>
      </c>
    </row>
    <row r="465" spans="5:5" x14ac:dyDescent="0.25">
      <c r="E465" s="4">
        <f t="shared" si="7"/>
        <v>-768</v>
      </c>
    </row>
    <row r="466" spans="5:5" x14ac:dyDescent="0.25">
      <c r="E466" s="4">
        <f t="shared" si="7"/>
        <v>-768</v>
      </c>
    </row>
    <row r="467" spans="5:5" x14ac:dyDescent="0.25">
      <c r="E467" s="4">
        <f t="shared" si="7"/>
        <v>-768</v>
      </c>
    </row>
    <row r="468" spans="5:5" x14ac:dyDescent="0.25">
      <c r="E468" s="4">
        <f t="shared" si="7"/>
        <v>-768</v>
      </c>
    </row>
    <row r="469" spans="5:5" x14ac:dyDescent="0.25">
      <c r="E469" s="4">
        <f t="shared" si="7"/>
        <v>-768</v>
      </c>
    </row>
    <row r="470" spans="5:5" x14ac:dyDescent="0.25">
      <c r="E470" s="4">
        <f t="shared" si="7"/>
        <v>-768</v>
      </c>
    </row>
    <row r="471" spans="5:5" x14ac:dyDescent="0.25">
      <c r="E471" s="4">
        <f t="shared" si="7"/>
        <v>-768</v>
      </c>
    </row>
    <row r="472" spans="5:5" x14ac:dyDescent="0.25">
      <c r="E472" s="4">
        <f t="shared" si="7"/>
        <v>-768</v>
      </c>
    </row>
    <row r="473" spans="5:5" x14ac:dyDescent="0.25">
      <c r="E473" s="4">
        <f t="shared" si="7"/>
        <v>-768</v>
      </c>
    </row>
    <row r="474" spans="5:5" x14ac:dyDescent="0.25">
      <c r="E474" s="4">
        <f t="shared" si="7"/>
        <v>-768</v>
      </c>
    </row>
    <row r="475" spans="5:5" x14ac:dyDescent="0.25">
      <c r="E475" s="4">
        <f t="shared" si="7"/>
        <v>-768</v>
      </c>
    </row>
    <row r="476" spans="5:5" x14ac:dyDescent="0.25">
      <c r="E476" s="4">
        <f t="shared" si="7"/>
        <v>-768</v>
      </c>
    </row>
    <row r="477" spans="5:5" x14ac:dyDescent="0.25">
      <c r="E477" s="4">
        <f t="shared" si="7"/>
        <v>-768</v>
      </c>
    </row>
    <row r="478" spans="5:5" x14ac:dyDescent="0.25">
      <c r="E478" s="4">
        <f t="shared" si="7"/>
        <v>-768</v>
      </c>
    </row>
    <row r="479" spans="5:5" x14ac:dyDescent="0.25">
      <c r="E479" s="4">
        <f t="shared" si="7"/>
        <v>-768</v>
      </c>
    </row>
    <row r="480" spans="5:5" x14ac:dyDescent="0.25">
      <c r="E480" s="4">
        <f t="shared" si="7"/>
        <v>-768</v>
      </c>
    </row>
    <row r="481" spans="5:5" x14ac:dyDescent="0.25">
      <c r="E481" s="4">
        <f t="shared" si="7"/>
        <v>-768</v>
      </c>
    </row>
    <row r="482" spans="5:5" x14ac:dyDescent="0.25">
      <c r="E482" s="4">
        <f t="shared" si="7"/>
        <v>-768</v>
      </c>
    </row>
    <row r="483" spans="5:5" x14ac:dyDescent="0.25">
      <c r="E483" s="4">
        <f t="shared" si="7"/>
        <v>-768</v>
      </c>
    </row>
    <row r="484" spans="5:5" x14ac:dyDescent="0.25">
      <c r="E484" s="4">
        <f t="shared" si="7"/>
        <v>-768</v>
      </c>
    </row>
    <row r="485" spans="5:5" x14ac:dyDescent="0.25">
      <c r="E485" s="4">
        <f t="shared" si="7"/>
        <v>-768</v>
      </c>
    </row>
    <row r="486" spans="5:5" x14ac:dyDescent="0.25">
      <c r="E486" s="4">
        <f t="shared" si="7"/>
        <v>-768</v>
      </c>
    </row>
    <row r="487" spans="5:5" x14ac:dyDescent="0.25">
      <c r="E487" s="4">
        <f t="shared" si="7"/>
        <v>-768</v>
      </c>
    </row>
    <row r="488" spans="5:5" x14ac:dyDescent="0.25">
      <c r="E488" s="4">
        <f t="shared" si="7"/>
        <v>-768</v>
      </c>
    </row>
    <row r="489" spans="5:5" x14ac:dyDescent="0.25">
      <c r="E489" s="4">
        <f t="shared" si="7"/>
        <v>-768</v>
      </c>
    </row>
    <row r="490" spans="5:5" x14ac:dyDescent="0.25">
      <c r="E490" s="4">
        <f t="shared" si="7"/>
        <v>-768</v>
      </c>
    </row>
    <row r="491" spans="5:5" x14ac:dyDescent="0.25">
      <c r="E491" s="4">
        <f t="shared" si="7"/>
        <v>-768</v>
      </c>
    </row>
    <row r="492" spans="5:5" x14ac:dyDescent="0.25">
      <c r="E492" s="4">
        <f t="shared" si="7"/>
        <v>-768</v>
      </c>
    </row>
    <row r="493" spans="5:5" x14ac:dyDescent="0.25">
      <c r="E493" s="4">
        <f t="shared" si="7"/>
        <v>-768</v>
      </c>
    </row>
    <row r="494" spans="5:5" x14ac:dyDescent="0.25">
      <c r="E494" s="4">
        <f t="shared" si="7"/>
        <v>-768</v>
      </c>
    </row>
    <row r="495" spans="5:5" x14ac:dyDescent="0.25">
      <c r="E495" s="4">
        <f t="shared" si="7"/>
        <v>-768</v>
      </c>
    </row>
    <row r="496" spans="5:5" x14ac:dyDescent="0.25">
      <c r="E496" s="4">
        <f t="shared" si="7"/>
        <v>-768</v>
      </c>
    </row>
    <row r="497" spans="5:5" x14ac:dyDescent="0.25">
      <c r="E497" s="4">
        <f t="shared" si="7"/>
        <v>-768</v>
      </c>
    </row>
    <row r="498" spans="5:5" x14ac:dyDescent="0.25">
      <c r="E498" s="4">
        <f t="shared" si="7"/>
        <v>-768</v>
      </c>
    </row>
    <row r="499" spans="5:5" x14ac:dyDescent="0.25">
      <c r="E499" s="4">
        <f t="shared" si="7"/>
        <v>-768</v>
      </c>
    </row>
    <row r="500" spans="5:5" x14ac:dyDescent="0.25">
      <c r="E500" s="4">
        <f t="shared" si="7"/>
        <v>-768</v>
      </c>
    </row>
    <row r="501" spans="5:5" x14ac:dyDescent="0.25">
      <c r="E501" s="4">
        <f t="shared" si="7"/>
        <v>-768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view="pageBreakPreview" zoomScale="115" zoomScaleNormal="100" zoomScaleSheetLayoutView="115" workbookViewId="0">
      <selection activeCell="A2" sqref="A2"/>
    </sheetView>
  </sheetViews>
  <sheetFormatPr baseColWidth="10" defaultRowHeight="15" x14ac:dyDescent="0.25"/>
  <cols>
    <col min="1" max="1" width="11.42578125" style="2"/>
    <col min="2" max="2" width="34.140625" style="2" customWidth="1"/>
    <col min="3" max="3" width="12.85546875" style="4" bestFit="1" customWidth="1"/>
    <col min="4" max="4" width="12" style="4" bestFit="1" customWidth="1"/>
    <col min="5" max="5" width="14.140625" style="4" bestFit="1" customWidth="1"/>
    <col min="9" max="9" width="16.28515625" customWidth="1"/>
    <col min="10" max="10" width="16.5703125" bestFit="1" customWidth="1"/>
  </cols>
  <sheetData>
    <row r="1" spans="1:10" ht="18.75" x14ac:dyDescent="0.3">
      <c r="A1" s="273" t="s">
        <v>2396</v>
      </c>
      <c r="B1" s="273"/>
      <c r="C1" s="273"/>
      <c r="D1" s="273"/>
      <c r="E1" s="273"/>
      <c r="I1" s="10" t="s">
        <v>4</v>
      </c>
      <c r="J1" s="12">
        <f>E500</f>
        <v>72100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44475</v>
      </c>
    </row>
    <row r="3" spans="1:10" hidden="1" x14ac:dyDescent="0.25">
      <c r="A3" s="7">
        <v>43732</v>
      </c>
      <c r="B3" s="2" t="s">
        <v>253</v>
      </c>
      <c r="C3" s="4">
        <v>6480</v>
      </c>
      <c r="D3" s="4">
        <v>0</v>
      </c>
      <c r="E3" s="9">
        <f>C3-D3</f>
        <v>6480</v>
      </c>
    </row>
    <row r="4" spans="1:10" hidden="1" x14ac:dyDescent="0.25">
      <c r="A4" s="5">
        <v>43837</v>
      </c>
      <c r="B4" s="2" t="s">
        <v>57</v>
      </c>
      <c r="C4" s="4">
        <v>0</v>
      </c>
      <c r="D4" s="4">
        <v>6500</v>
      </c>
      <c r="E4" s="4">
        <f>E3+C4-D4</f>
        <v>-20</v>
      </c>
    </row>
    <row r="5" spans="1:10" hidden="1" x14ac:dyDescent="0.25">
      <c r="A5" s="5">
        <v>43887</v>
      </c>
      <c r="B5" s="2" t="s">
        <v>509</v>
      </c>
      <c r="C5" s="4">
        <v>10800</v>
      </c>
      <c r="D5" s="4">
        <v>0</v>
      </c>
      <c r="E5" s="4">
        <f t="shared" ref="E5:E68" si="0">E4+C5-D5</f>
        <v>10780</v>
      </c>
    </row>
    <row r="6" spans="1:10" hidden="1" x14ac:dyDescent="0.25">
      <c r="A6" s="5">
        <v>43901</v>
      </c>
      <c r="B6" s="2" t="s">
        <v>562</v>
      </c>
      <c r="C6" s="4">
        <v>9450</v>
      </c>
      <c r="D6" s="4">
        <v>0</v>
      </c>
      <c r="E6" s="4">
        <f t="shared" si="0"/>
        <v>20230</v>
      </c>
      <c r="H6" s="45"/>
      <c r="I6" s="14"/>
    </row>
    <row r="7" spans="1:10" hidden="1" x14ac:dyDescent="0.25">
      <c r="A7" s="5">
        <v>43910</v>
      </c>
      <c r="B7" s="2" t="s">
        <v>586</v>
      </c>
      <c r="C7" s="4">
        <v>52650</v>
      </c>
      <c r="D7" s="4">
        <v>0</v>
      </c>
      <c r="E7" s="4">
        <f t="shared" si="0"/>
        <v>72880</v>
      </c>
    </row>
    <row r="8" spans="1:10" hidden="1" x14ac:dyDescent="0.25">
      <c r="A8" s="5">
        <v>43931</v>
      </c>
      <c r="B8" s="2" t="s">
        <v>57</v>
      </c>
      <c r="C8" s="4">
        <v>0</v>
      </c>
      <c r="D8" s="4">
        <v>15000</v>
      </c>
      <c r="E8" s="4">
        <f t="shared" si="0"/>
        <v>57880</v>
      </c>
    </row>
    <row r="9" spans="1:10" hidden="1" x14ac:dyDescent="0.25">
      <c r="A9" s="5">
        <v>43945</v>
      </c>
      <c r="B9" s="2" t="s">
        <v>57</v>
      </c>
      <c r="C9" s="4">
        <v>0</v>
      </c>
      <c r="D9" s="4">
        <v>15000</v>
      </c>
      <c r="E9" s="4">
        <f t="shared" si="0"/>
        <v>42880</v>
      </c>
    </row>
    <row r="10" spans="1:10" hidden="1" x14ac:dyDescent="0.25">
      <c r="A10" s="5">
        <v>43959</v>
      </c>
      <c r="B10" s="2" t="s">
        <v>57</v>
      </c>
      <c r="C10" s="4">
        <v>0</v>
      </c>
      <c r="D10" s="4">
        <v>12000</v>
      </c>
      <c r="E10" s="4">
        <f t="shared" si="0"/>
        <v>30880</v>
      </c>
    </row>
    <row r="11" spans="1:10" hidden="1" x14ac:dyDescent="0.25">
      <c r="A11" s="5">
        <v>44001</v>
      </c>
      <c r="B11" s="2" t="s">
        <v>57</v>
      </c>
      <c r="C11" s="4">
        <v>0</v>
      </c>
      <c r="D11" s="4">
        <v>15000</v>
      </c>
      <c r="E11" s="4">
        <f t="shared" si="0"/>
        <v>15880</v>
      </c>
    </row>
    <row r="12" spans="1:10" hidden="1" x14ac:dyDescent="0.25">
      <c r="A12" s="5">
        <v>44019</v>
      </c>
      <c r="B12" s="2" t="s">
        <v>57</v>
      </c>
      <c r="C12" s="4">
        <v>0</v>
      </c>
      <c r="D12" s="4">
        <v>15880</v>
      </c>
      <c r="E12" s="4">
        <f t="shared" si="0"/>
        <v>0</v>
      </c>
    </row>
    <row r="13" spans="1:10" x14ac:dyDescent="0.25">
      <c r="A13" s="5">
        <v>44475</v>
      </c>
      <c r="B13" s="2" t="s">
        <v>2395</v>
      </c>
      <c r="C13" s="4">
        <v>72100</v>
      </c>
      <c r="D13" s="4">
        <v>0</v>
      </c>
      <c r="E13" s="4">
        <f t="shared" si="0"/>
        <v>72100</v>
      </c>
    </row>
    <row r="14" spans="1:10" x14ac:dyDescent="0.25">
      <c r="E14" s="4">
        <f t="shared" si="0"/>
        <v>72100</v>
      </c>
    </row>
    <row r="15" spans="1:10" x14ac:dyDescent="0.25">
      <c r="E15" s="4">
        <f t="shared" si="0"/>
        <v>72100</v>
      </c>
    </row>
    <row r="16" spans="1:10" x14ac:dyDescent="0.25">
      <c r="E16" s="4">
        <f t="shared" si="0"/>
        <v>72100</v>
      </c>
    </row>
    <row r="17" spans="5:5" x14ac:dyDescent="0.25">
      <c r="E17" s="4">
        <f t="shared" si="0"/>
        <v>72100</v>
      </c>
    </row>
    <row r="18" spans="5:5" x14ac:dyDescent="0.25">
      <c r="E18" s="4">
        <f t="shared" si="0"/>
        <v>72100</v>
      </c>
    </row>
    <row r="19" spans="5:5" x14ac:dyDescent="0.25">
      <c r="E19" s="4">
        <f t="shared" si="0"/>
        <v>72100</v>
      </c>
    </row>
    <row r="20" spans="5:5" x14ac:dyDescent="0.25">
      <c r="E20" s="4">
        <f t="shared" si="0"/>
        <v>72100</v>
      </c>
    </row>
    <row r="21" spans="5:5" x14ac:dyDescent="0.25">
      <c r="E21" s="4">
        <f t="shared" si="0"/>
        <v>72100</v>
      </c>
    </row>
    <row r="22" spans="5:5" x14ac:dyDescent="0.25">
      <c r="E22" s="4">
        <f t="shared" si="0"/>
        <v>72100</v>
      </c>
    </row>
    <row r="23" spans="5:5" x14ac:dyDescent="0.25">
      <c r="E23" s="4">
        <f t="shared" si="0"/>
        <v>72100</v>
      </c>
    </row>
    <row r="24" spans="5:5" x14ac:dyDescent="0.25">
      <c r="E24" s="4">
        <f t="shared" si="0"/>
        <v>72100</v>
      </c>
    </row>
    <row r="25" spans="5:5" x14ac:dyDescent="0.25">
      <c r="E25" s="4">
        <f t="shared" si="0"/>
        <v>72100</v>
      </c>
    </row>
    <row r="26" spans="5:5" x14ac:dyDescent="0.25">
      <c r="E26" s="4">
        <f t="shared" si="0"/>
        <v>72100</v>
      </c>
    </row>
    <row r="27" spans="5:5" x14ac:dyDescent="0.25">
      <c r="E27" s="4">
        <f t="shared" si="0"/>
        <v>72100</v>
      </c>
    </row>
    <row r="28" spans="5:5" x14ac:dyDescent="0.25">
      <c r="E28" s="4">
        <f t="shared" si="0"/>
        <v>72100</v>
      </c>
    </row>
    <row r="29" spans="5:5" x14ac:dyDescent="0.25">
      <c r="E29" s="4">
        <f t="shared" si="0"/>
        <v>72100</v>
      </c>
    </row>
    <row r="30" spans="5:5" x14ac:dyDescent="0.25">
      <c r="E30" s="4">
        <f t="shared" si="0"/>
        <v>72100</v>
      </c>
    </row>
    <row r="31" spans="5:5" x14ac:dyDescent="0.25">
      <c r="E31" s="4">
        <f t="shared" si="0"/>
        <v>72100</v>
      </c>
    </row>
    <row r="32" spans="5:5" x14ac:dyDescent="0.25">
      <c r="E32" s="4">
        <f t="shared" si="0"/>
        <v>72100</v>
      </c>
    </row>
    <row r="33" spans="5:5" x14ac:dyDescent="0.25">
      <c r="E33" s="4">
        <f t="shared" si="0"/>
        <v>72100</v>
      </c>
    </row>
    <row r="34" spans="5:5" x14ac:dyDescent="0.25">
      <c r="E34" s="4">
        <f t="shared" si="0"/>
        <v>72100</v>
      </c>
    </row>
    <row r="35" spans="5:5" x14ac:dyDescent="0.25">
      <c r="E35" s="4">
        <f t="shared" si="0"/>
        <v>72100</v>
      </c>
    </row>
    <row r="36" spans="5:5" x14ac:dyDescent="0.25">
      <c r="E36" s="4">
        <f t="shared" si="0"/>
        <v>72100</v>
      </c>
    </row>
    <row r="37" spans="5:5" x14ac:dyDescent="0.25">
      <c r="E37" s="4">
        <f t="shared" si="0"/>
        <v>72100</v>
      </c>
    </row>
    <row r="38" spans="5:5" x14ac:dyDescent="0.25">
      <c r="E38" s="4">
        <f t="shared" si="0"/>
        <v>72100</v>
      </c>
    </row>
    <row r="39" spans="5:5" x14ac:dyDescent="0.25">
      <c r="E39" s="4">
        <f t="shared" si="0"/>
        <v>72100</v>
      </c>
    </row>
    <row r="40" spans="5:5" x14ac:dyDescent="0.25">
      <c r="E40" s="4">
        <f t="shared" si="0"/>
        <v>72100</v>
      </c>
    </row>
    <row r="41" spans="5:5" x14ac:dyDescent="0.25">
      <c r="E41" s="4">
        <f t="shared" si="0"/>
        <v>72100</v>
      </c>
    </row>
    <row r="42" spans="5:5" x14ac:dyDescent="0.25">
      <c r="E42" s="4">
        <f t="shared" si="0"/>
        <v>72100</v>
      </c>
    </row>
    <row r="43" spans="5:5" x14ac:dyDescent="0.25">
      <c r="E43" s="4">
        <f t="shared" si="0"/>
        <v>72100</v>
      </c>
    </row>
    <row r="44" spans="5:5" x14ac:dyDescent="0.25">
      <c r="E44" s="4">
        <f t="shared" si="0"/>
        <v>72100</v>
      </c>
    </row>
    <row r="45" spans="5:5" x14ac:dyDescent="0.25">
      <c r="E45" s="4">
        <f t="shared" si="0"/>
        <v>72100</v>
      </c>
    </row>
    <row r="46" spans="5:5" x14ac:dyDescent="0.25">
      <c r="E46" s="4">
        <f t="shared" si="0"/>
        <v>72100</v>
      </c>
    </row>
    <row r="47" spans="5:5" x14ac:dyDescent="0.25">
      <c r="E47" s="4">
        <f t="shared" si="0"/>
        <v>72100</v>
      </c>
    </row>
    <row r="48" spans="5:5" x14ac:dyDescent="0.25">
      <c r="E48" s="4">
        <f t="shared" si="0"/>
        <v>72100</v>
      </c>
    </row>
    <row r="49" spans="5:5" x14ac:dyDescent="0.25">
      <c r="E49" s="4">
        <f t="shared" si="0"/>
        <v>72100</v>
      </c>
    </row>
    <row r="50" spans="5:5" x14ac:dyDescent="0.25">
      <c r="E50" s="4">
        <f t="shared" si="0"/>
        <v>72100</v>
      </c>
    </row>
    <row r="51" spans="5:5" x14ac:dyDescent="0.25">
      <c r="E51" s="4">
        <f t="shared" si="0"/>
        <v>72100</v>
      </c>
    </row>
    <row r="52" spans="5:5" x14ac:dyDescent="0.25">
      <c r="E52" s="4">
        <f t="shared" si="0"/>
        <v>72100</v>
      </c>
    </row>
    <row r="53" spans="5:5" x14ac:dyDescent="0.25">
      <c r="E53" s="4">
        <f t="shared" si="0"/>
        <v>72100</v>
      </c>
    </row>
    <row r="54" spans="5:5" x14ac:dyDescent="0.25">
      <c r="E54" s="4">
        <f t="shared" si="0"/>
        <v>72100</v>
      </c>
    </row>
    <row r="55" spans="5:5" x14ac:dyDescent="0.25">
      <c r="E55" s="4">
        <f t="shared" si="0"/>
        <v>72100</v>
      </c>
    </row>
    <row r="56" spans="5:5" x14ac:dyDescent="0.25">
      <c r="E56" s="4">
        <f t="shared" si="0"/>
        <v>72100</v>
      </c>
    </row>
    <row r="57" spans="5:5" x14ac:dyDescent="0.25">
      <c r="E57" s="4">
        <f t="shared" si="0"/>
        <v>72100</v>
      </c>
    </row>
    <row r="58" spans="5:5" x14ac:dyDescent="0.25">
      <c r="E58" s="4">
        <f t="shared" si="0"/>
        <v>72100</v>
      </c>
    </row>
    <row r="59" spans="5:5" x14ac:dyDescent="0.25">
      <c r="E59" s="4">
        <f t="shared" si="0"/>
        <v>72100</v>
      </c>
    </row>
    <row r="60" spans="5:5" x14ac:dyDescent="0.25">
      <c r="E60" s="4">
        <f t="shared" si="0"/>
        <v>72100</v>
      </c>
    </row>
    <row r="61" spans="5:5" x14ac:dyDescent="0.25">
      <c r="E61" s="4">
        <f t="shared" si="0"/>
        <v>72100</v>
      </c>
    </row>
    <row r="62" spans="5:5" x14ac:dyDescent="0.25">
      <c r="E62" s="4">
        <f t="shared" si="0"/>
        <v>72100</v>
      </c>
    </row>
    <row r="63" spans="5:5" x14ac:dyDescent="0.25">
      <c r="E63" s="4">
        <f t="shared" si="0"/>
        <v>72100</v>
      </c>
    </row>
    <row r="64" spans="5:5" x14ac:dyDescent="0.25">
      <c r="E64" s="4">
        <f t="shared" si="0"/>
        <v>72100</v>
      </c>
    </row>
    <row r="65" spans="5:5" x14ac:dyDescent="0.25">
      <c r="E65" s="4">
        <f t="shared" si="0"/>
        <v>72100</v>
      </c>
    </row>
    <row r="66" spans="5:5" x14ac:dyDescent="0.25">
      <c r="E66" s="4">
        <f t="shared" si="0"/>
        <v>72100</v>
      </c>
    </row>
    <row r="67" spans="5:5" x14ac:dyDescent="0.25">
      <c r="E67" s="4">
        <f t="shared" si="0"/>
        <v>72100</v>
      </c>
    </row>
    <row r="68" spans="5:5" x14ac:dyDescent="0.25">
      <c r="E68" s="4">
        <f t="shared" si="0"/>
        <v>72100</v>
      </c>
    </row>
    <row r="69" spans="5:5" x14ac:dyDescent="0.25">
      <c r="E69" s="4">
        <f t="shared" ref="E69:E132" si="1">E68+C69-D69</f>
        <v>72100</v>
      </c>
    </row>
    <row r="70" spans="5:5" x14ac:dyDescent="0.25">
      <c r="E70" s="4">
        <f t="shared" si="1"/>
        <v>72100</v>
      </c>
    </row>
    <row r="71" spans="5:5" x14ac:dyDescent="0.25">
      <c r="E71" s="4">
        <f t="shared" si="1"/>
        <v>72100</v>
      </c>
    </row>
    <row r="72" spans="5:5" x14ac:dyDescent="0.25">
      <c r="E72" s="4">
        <f t="shared" si="1"/>
        <v>72100</v>
      </c>
    </row>
    <row r="73" spans="5:5" x14ac:dyDescent="0.25">
      <c r="E73" s="4">
        <f t="shared" si="1"/>
        <v>72100</v>
      </c>
    </row>
    <row r="74" spans="5:5" x14ac:dyDescent="0.25">
      <c r="E74" s="4">
        <f t="shared" si="1"/>
        <v>72100</v>
      </c>
    </row>
    <row r="75" spans="5:5" x14ac:dyDescent="0.25">
      <c r="E75" s="4">
        <f t="shared" si="1"/>
        <v>72100</v>
      </c>
    </row>
    <row r="76" spans="5:5" x14ac:dyDescent="0.25">
      <c r="E76" s="4">
        <f t="shared" si="1"/>
        <v>72100</v>
      </c>
    </row>
    <row r="77" spans="5:5" x14ac:dyDescent="0.25">
      <c r="E77" s="4">
        <f t="shared" si="1"/>
        <v>72100</v>
      </c>
    </row>
    <row r="78" spans="5:5" x14ac:dyDescent="0.25">
      <c r="E78" s="4">
        <f t="shared" si="1"/>
        <v>72100</v>
      </c>
    </row>
    <row r="79" spans="5:5" x14ac:dyDescent="0.25">
      <c r="E79" s="4">
        <f t="shared" si="1"/>
        <v>72100</v>
      </c>
    </row>
    <row r="80" spans="5:5" x14ac:dyDescent="0.25">
      <c r="E80" s="4">
        <f t="shared" si="1"/>
        <v>72100</v>
      </c>
    </row>
    <row r="81" spans="5:5" x14ac:dyDescent="0.25">
      <c r="E81" s="4">
        <f t="shared" si="1"/>
        <v>72100</v>
      </c>
    </row>
    <row r="82" spans="5:5" x14ac:dyDescent="0.25">
      <c r="E82" s="4">
        <f t="shared" si="1"/>
        <v>72100</v>
      </c>
    </row>
    <row r="83" spans="5:5" x14ac:dyDescent="0.25">
      <c r="E83" s="4">
        <f t="shared" si="1"/>
        <v>72100</v>
      </c>
    </row>
    <row r="84" spans="5:5" x14ac:dyDescent="0.25">
      <c r="E84" s="4">
        <f t="shared" si="1"/>
        <v>72100</v>
      </c>
    </row>
    <row r="85" spans="5:5" x14ac:dyDescent="0.25">
      <c r="E85" s="4">
        <f t="shared" si="1"/>
        <v>72100</v>
      </c>
    </row>
    <row r="86" spans="5:5" x14ac:dyDescent="0.25">
      <c r="E86" s="4">
        <f t="shared" si="1"/>
        <v>72100</v>
      </c>
    </row>
    <row r="87" spans="5:5" x14ac:dyDescent="0.25">
      <c r="E87" s="4">
        <f t="shared" si="1"/>
        <v>72100</v>
      </c>
    </row>
    <row r="88" spans="5:5" x14ac:dyDescent="0.25">
      <c r="E88" s="4">
        <f t="shared" si="1"/>
        <v>72100</v>
      </c>
    </row>
    <row r="89" spans="5:5" x14ac:dyDescent="0.25">
      <c r="E89" s="4">
        <f t="shared" si="1"/>
        <v>72100</v>
      </c>
    </row>
    <row r="90" spans="5:5" x14ac:dyDescent="0.25">
      <c r="E90" s="4">
        <f t="shared" si="1"/>
        <v>72100</v>
      </c>
    </row>
    <row r="91" spans="5:5" x14ac:dyDescent="0.25">
      <c r="E91" s="4">
        <f t="shared" si="1"/>
        <v>72100</v>
      </c>
    </row>
    <row r="92" spans="5:5" x14ac:dyDescent="0.25">
      <c r="E92" s="4">
        <f t="shared" si="1"/>
        <v>72100</v>
      </c>
    </row>
    <row r="93" spans="5:5" x14ac:dyDescent="0.25">
      <c r="E93" s="4">
        <f t="shared" si="1"/>
        <v>72100</v>
      </c>
    </row>
    <row r="94" spans="5:5" x14ac:dyDescent="0.25">
      <c r="E94" s="4">
        <f t="shared" si="1"/>
        <v>72100</v>
      </c>
    </row>
    <row r="95" spans="5:5" x14ac:dyDescent="0.25">
      <c r="E95" s="4">
        <f t="shared" si="1"/>
        <v>72100</v>
      </c>
    </row>
    <row r="96" spans="5:5" x14ac:dyDescent="0.25">
      <c r="E96" s="4">
        <f t="shared" si="1"/>
        <v>72100</v>
      </c>
    </row>
    <row r="97" spans="5:5" x14ac:dyDescent="0.25">
      <c r="E97" s="4">
        <f t="shared" si="1"/>
        <v>72100</v>
      </c>
    </row>
    <row r="98" spans="5:5" x14ac:dyDescent="0.25">
      <c r="E98" s="4">
        <f t="shared" si="1"/>
        <v>72100</v>
      </c>
    </row>
    <row r="99" spans="5:5" x14ac:dyDescent="0.25">
      <c r="E99" s="4">
        <f t="shared" si="1"/>
        <v>72100</v>
      </c>
    </row>
    <row r="100" spans="5:5" x14ac:dyDescent="0.25">
      <c r="E100" s="4">
        <f t="shared" si="1"/>
        <v>72100</v>
      </c>
    </row>
    <row r="101" spans="5:5" x14ac:dyDescent="0.25">
      <c r="E101" s="4">
        <f t="shared" si="1"/>
        <v>72100</v>
      </c>
    </row>
    <row r="102" spans="5:5" x14ac:dyDescent="0.25">
      <c r="E102" s="4">
        <f t="shared" si="1"/>
        <v>72100</v>
      </c>
    </row>
    <row r="103" spans="5:5" x14ac:dyDescent="0.25">
      <c r="E103" s="4">
        <f t="shared" si="1"/>
        <v>72100</v>
      </c>
    </row>
    <row r="104" spans="5:5" x14ac:dyDescent="0.25">
      <c r="E104" s="4">
        <f t="shared" si="1"/>
        <v>72100</v>
      </c>
    </row>
    <row r="105" spans="5:5" x14ac:dyDescent="0.25">
      <c r="E105" s="4">
        <f t="shared" si="1"/>
        <v>72100</v>
      </c>
    </row>
    <row r="106" spans="5:5" x14ac:dyDescent="0.25">
      <c r="E106" s="4">
        <f t="shared" si="1"/>
        <v>72100</v>
      </c>
    </row>
    <row r="107" spans="5:5" x14ac:dyDescent="0.25">
      <c r="E107" s="4">
        <f t="shared" si="1"/>
        <v>72100</v>
      </c>
    </row>
    <row r="108" spans="5:5" x14ac:dyDescent="0.25">
      <c r="E108" s="4">
        <f t="shared" si="1"/>
        <v>72100</v>
      </c>
    </row>
    <row r="109" spans="5:5" x14ac:dyDescent="0.25">
      <c r="E109" s="4">
        <f t="shared" si="1"/>
        <v>72100</v>
      </c>
    </row>
    <row r="110" spans="5:5" x14ac:dyDescent="0.25">
      <c r="E110" s="4">
        <f t="shared" si="1"/>
        <v>72100</v>
      </c>
    </row>
    <row r="111" spans="5:5" x14ac:dyDescent="0.25">
      <c r="E111" s="4">
        <f t="shared" si="1"/>
        <v>72100</v>
      </c>
    </row>
    <row r="112" spans="5:5" x14ac:dyDescent="0.25">
      <c r="E112" s="4">
        <f t="shared" si="1"/>
        <v>72100</v>
      </c>
    </row>
    <row r="113" spans="5:5" x14ac:dyDescent="0.25">
      <c r="E113" s="4">
        <f t="shared" si="1"/>
        <v>72100</v>
      </c>
    </row>
    <row r="114" spans="5:5" x14ac:dyDescent="0.25">
      <c r="E114" s="4">
        <f t="shared" si="1"/>
        <v>72100</v>
      </c>
    </row>
    <row r="115" spans="5:5" x14ac:dyDescent="0.25">
      <c r="E115" s="4">
        <f t="shared" si="1"/>
        <v>72100</v>
      </c>
    </row>
    <row r="116" spans="5:5" x14ac:dyDescent="0.25">
      <c r="E116" s="4">
        <f t="shared" si="1"/>
        <v>72100</v>
      </c>
    </row>
    <row r="117" spans="5:5" x14ac:dyDescent="0.25">
      <c r="E117" s="4">
        <f t="shared" si="1"/>
        <v>72100</v>
      </c>
    </row>
    <row r="118" spans="5:5" x14ac:dyDescent="0.25">
      <c r="E118" s="4">
        <f t="shared" si="1"/>
        <v>72100</v>
      </c>
    </row>
    <row r="119" spans="5:5" x14ac:dyDescent="0.25">
      <c r="E119" s="4">
        <f t="shared" si="1"/>
        <v>72100</v>
      </c>
    </row>
    <row r="120" spans="5:5" x14ac:dyDescent="0.25">
      <c r="E120" s="4">
        <f t="shared" si="1"/>
        <v>72100</v>
      </c>
    </row>
    <row r="121" spans="5:5" x14ac:dyDescent="0.25">
      <c r="E121" s="4">
        <f t="shared" si="1"/>
        <v>72100</v>
      </c>
    </row>
    <row r="122" spans="5:5" x14ac:dyDescent="0.25">
      <c r="E122" s="4">
        <f t="shared" si="1"/>
        <v>72100</v>
      </c>
    </row>
    <row r="123" spans="5:5" x14ac:dyDescent="0.25">
      <c r="E123" s="4">
        <f t="shared" si="1"/>
        <v>72100</v>
      </c>
    </row>
    <row r="124" spans="5:5" x14ac:dyDescent="0.25">
      <c r="E124" s="4">
        <f t="shared" si="1"/>
        <v>72100</v>
      </c>
    </row>
    <row r="125" spans="5:5" x14ac:dyDescent="0.25">
      <c r="E125" s="4">
        <f t="shared" si="1"/>
        <v>72100</v>
      </c>
    </row>
    <row r="126" spans="5:5" x14ac:dyDescent="0.25">
      <c r="E126" s="4">
        <f t="shared" si="1"/>
        <v>72100</v>
      </c>
    </row>
    <row r="127" spans="5:5" x14ac:dyDescent="0.25">
      <c r="E127" s="4">
        <f t="shared" si="1"/>
        <v>72100</v>
      </c>
    </row>
    <row r="128" spans="5:5" x14ac:dyDescent="0.25">
      <c r="E128" s="4">
        <f t="shared" si="1"/>
        <v>72100</v>
      </c>
    </row>
    <row r="129" spans="5:5" x14ac:dyDescent="0.25">
      <c r="E129" s="4">
        <f t="shared" si="1"/>
        <v>72100</v>
      </c>
    </row>
    <row r="130" spans="5:5" x14ac:dyDescent="0.25">
      <c r="E130" s="4">
        <f t="shared" si="1"/>
        <v>72100</v>
      </c>
    </row>
    <row r="131" spans="5:5" x14ac:dyDescent="0.25">
      <c r="E131" s="4">
        <f t="shared" si="1"/>
        <v>72100</v>
      </c>
    </row>
    <row r="132" spans="5:5" x14ac:dyDescent="0.25">
      <c r="E132" s="4">
        <f t="shared" si="1"/>
        <v>72100</v>
      </c>
    </row>
    <row r="133" spans="5:5" x14ac:dyDescent="0.25">
      <c r="E133" s="4">
        <f t="shared" ref="E133:E196" si="2">E132+C133-D133</f>
        <v>72100</v>
      </c>
    </row>
    <row r="134" spans="5:5" x14ac:dyDescent="0.25">
      <c r="E134" s="4">
        <f t="shared" si="2"/>
        <v>72100</v>
      </c>
    </row>
    <row r="135" spans="5:5" x14ac:dyDescent="0.25">
      <c r="E135" s="4">
        <f t="shared" si="2"/>
        <v>72100</v>
      </c>
    </row>
    <row r="136" spans="5:5" x14ac:dyDescent="0.25">
      <c r="E136" s="4">
        <f t="shared" si="2"/>
        <v>72100</v>
      </c>
    </row>
    <row r="137" spans="5:5" x14ac:dyDescent="0.25">
      <c r="E137" s="4">
        <f t="shared" si="2"/>
        <v>72100</v>
      </c>
    </row>
    <row r="138" spans="5:5" x14ac:dyDescent="0.25">
      <c r="E138" s="4">
        <f t="shared" si="2"/>
        <v>72100</v>
      </c>
    </row>
    <row r="139" spans="5:5" x14ac:dyDescent="0.25">
      <c r="E139" s="4">
        <f t="shared" si="2"/>
        <v>72100</v>
      </c>
    </row>
    <row r="140" spans="5:5" x14ac:dyDescent="0.25">
      <c r="E140" s="4">
        <f t="shared" si="2"/>
        <v>72100</v>
      </c>
    </row>
    <row r="141" spans="5:5" x14ac:dyDescent="0.25">
      <c r="E141" s="4">
        <f t="shared" si="2"/>
        <v>72100</v>
      </c>
    </row>
    <row r="142" spans="5:5" x14ac:dyDescent="0.25">
      <c r="E142" s="4">
        <f t="shared" si="2"/>
        <v>72100</v>
      </c>
    </row>
    <row r="143" spans="5:5" x14ac:dyDescent="0.25">
      <c r="E143" s="4">
        <f t="shared" si="2"/>
        <v>72100</v>
      </c>
    </row>
    <row r="144" spans="5:5" x14ac:dyDescent="0.25">
      <c r="E144" s="4">
        <f t="shared" si="2"/>
        <v>72100</v>
      </c>
    </row>
    <row r="145" spans="5:5" x14ac:dyDescent="0.25">
      <c r="E145" s="4">
        <f t="shared" si="2"/>
        <v>72100</v>
      </c>
    </row>
    <row r="146" spans="5:5" x14ac:dyDescent="0.25">
      <c r="E146" s="4">
        <f t="shared" si="2"/>
        <v>72100</v>
      </c>
    </row>
    <row r="147" spans="5:5" x14ac:dyDescent="0.25">
      <c r="E147" s="4">
        <f t="shared" si="2"/>
        <v>72100</v>
      </c>
    </row>
    <row r="148" spans="5:5" x14ac:dyDescent="0.25">
      <c r="E148" s="4">
        <f t="shared" si="2"/>
        <v>72100</v>
      </c>
    </row>
    <row r="149" spans="5:5" x14ac:dyDescent="0.25">
      <c r="E149" s="4">
        <f t="shared" si="2"/>
        <v>72100</v>
      </c>
    </row>
    <row r="150" spans="5:5" x14ac:dyDescent="0.25">
      <c r="E150" s="4">
        <f t="shared" si="2"/>
        <v>72100</v>
      </c>
    </row>
    <row r="151" spans="5:5" x14ac:dyDescent="0.25">
      <c r="E151" s="4">
        <f t="shared" si="2"/>
        <v>72100</v>
      </c>
    </row>
    <row r="152" spans="5:5" x14ac:dyDescent="0.25">
      <c r="E152" s="4">
        <f t="shared" si="2"/>
        <v>72100</v>
      </c>
    </row>
    <row r="153" spans="5:5" x14ac:dyDescent="0.25">
      <c r="E153" s="4">
        <f t="shared" si="2"/>
        <v>72100</v>
      </c>
    </row>
    <row r="154" spans="5:5" x14ac:dyDescent="0.25">
      <c r="E154" s="4">
        <f t="shared" si="2"/>
        <v>72100</v>
      </c>
    </row>
    <row r="155" spans="5:5" x14ac:dyDescent="0.25">
      <c r="E155" s="4">
        <f t="shared" si="2"/>
        <v>72100</v>
      </c>
    </row>
    <row r="156" spans="5:5" x14ac:dyDescent="0.25">
      <c r="E156" s="4">
        <f t="shared" si="2"/>
        <v>72100</v>
      </c>
    </row>
    <row r="157" spans="5:5" x14ac:dyDescent="0.25">
      <c r="E157" s="4">
        <f t="shared" si="2"/>
        <v>72100</v>
      </c>
    </row>
    <row r="158" spans="5:5" x14ac:dyDescent="0.25">
      <c r="E158" s="4">
        <f t="shared" si="2"/>
        <v>72100</v>
      </c>
    </row>
    <row r="159" spans="5:5" x14ac:dyDescent="0.25">
      <c r="E159" s="4">
        <f t="shared" si="2"/>
        <v>72100</v>
      </c>
    </row>
    <row r="160" spans="5:5" x14ac:dyDescent="0.25">
      <c r="E160" s="4">
        <f t="shared" si="2"/>
        <v>72100</v>
      </c>
    </row>
    <row r="161" spans="5:5" x14ac:dyDescent="0.25">
      <c r="E161" s="4">
        <f t="shared" si="2"/>
        <v>72100</v>
      </c>
    </row>
    <row r="162" spans="5:5" x14ac:dyDescent="0.25">
      <c r="E162" s="4">
        <f t="shared" si="2"/>
        <v>72100</v>
      </c>
    </row>
    <row r="163" spans="5:5" x14ac:dyDescent="0.25">
      <c r="E163" s="4">
        <f t="shared" si="2"/>
        <v>72100</v>
      </c>
    </row>
    <row r="164" spans="5:5" x14ac:dyDescent="0.25">
      <c r="E164" s="4">
        <f t="shared" si="2"/>
        <v>72100</v>
      </c>
    </row>
    <row r="165" spans="5:5" x14ac:dyDescent="0.25">
      <c r="E165" s="4">
        <f t="shared" si="2"/>
        <v>72100</v>
      </c>
    </row>
    <row r="166" spans="5:5" x14ac:dyDescent="0.25">
      <c r="E166" s="4">
        <f t="shared" si="2"/>
        <v>72100</v>
      </c>
    </row>
    <row r="167" spans="5:5" x14ac:dyDescent="0.25">
      <c r="E167" s="4">
        <f t="shared" si="2"/>
        <v>72100</v>
      </c>
    </row>
    <row r="168" spans="5:5" x14ac:dyDescent="0.25">
      <c r="E168" s="4">
        <f t="shared" si="2"/>
        <v>72100</v>
      </c>
    </row>
    <row r="169" spans="5:5" x14ac:dyDescent="0.25">
      <c r="E169" s="4">
        <f t="shared" si="2"/>
        <v>72100</v>
      </c>
    </row>
    <row r="170" spans="5:5" x14ac:dyDescent="0.25">
      <c r="E170" s="4">
        <f t="shared" si="2"/>
        <v>72100</v>
      </c>
    </row>
    <row r="171" spans="5:5" x14ac:dyDescent="0.25">
      <c r="E171" s="4">
        <f t="shared" si="2"/>
        <v>72100</v>
      </c>
    </row>
    <row r="172" spans="5:5" x14ac:dyDescent="0.25">
      <c r="E172" s="4">
        <f t="shared" si="2"/>
        <v>72100</v>
      </c>
    </row>
    <row r="173" spans="5:5" x14ac:dyDescent="0.25">
      <c r="E173" s="4">
        <f t="shared" si="2"/>
        <v>72100</v>
      </c>
    </row>
    <row r="174" spans="5:5" x14ac:dyDescent="0.25">
      <c r="E174" s="4">
        <f t="shared" si="2"/>
        <v>72100</v>
      </c>
    </row>
    <row r="175" spans="5:5" x14ac:dyDescent="0.25">
      <c r="E175" s="4">
        <f t="shared" si="2"/>
        <v>72100</v>
      </c>
    </row>
    <row r="176" spans="5:5" x14ac:dyDescent="0.25">
      <c r="E176" s="4">
        <f t="shared" si="2"/>
        <v>72100</v>
      </c>
    </row>
    <row r="177" spans="5:5" x14ac:dyDescent="0.25">
      <c r="E177" s="4">
        <f t="shared" si="2"/>
        <v>72100</v>
      </c>
    </row>
    <row r="178" spans="5:5" x14ac:dyDescent="0.25">
      <c r="E178" s="4">
        <f t="shared" si="2"/>
        <v>72100</v>
      </c>
    </row>
    <row r="179" spans="5:5" x14ac:dyDescent="0.25">
      <c r="E179" s="4">
        <f t="shared" si="2"/>
        <v>72100</v>
      </c>
    </row>
    <row r="180" spans="5:5" x14ac:dyDescent="0.25">
      <c r="E180" s="4">
        <f t="shared" si="2"/>
        <v>72100</v>
      </c>
    </row>
    <row r="181" spans="5:5" x14ac:dyDescent="0.25">
      <c r="E181" s="4">
        <f t="shared" si="2"/>
        <v>72100</v>
      </c>
    </row>
    <row r="182" spans="5:5" x14ac:dyDescent="0.25">
      <c r="E182" s="4">
        <f t="shared" si="2"/>
        <v>72100</v>
      </c>
    </row>
    <row r="183" spans="5:5" x14ac:dyDescent="0.25">
      <c r="E183" s="4">
        <f t="shared" si="2"/>
        <v>72100</v>
      </c>
    </row>
    <row r="184" spans="5:5" x14ac:dyDescent="0.25">
      <c r="E184" s="4">
        <f t="shared" si="2"/>
        <v>72100</v>
      </c>
    </row>
    <row r="185" spans="5:5" x14ac:dyDescent="0.25">
      <c r="E185" s="4">
        <f t="shared" si="2"/>
        <v>72100</v>
      </c>
    </row>
    <row r="186" spans="5:5" x14ac:dyDescent="0.25">
      <c r="E186" s="4">
        <f t="shared" si="2"/>
        <v>72100</v>
      </c>
    </row>
    <row r="187" spans="5:5" x14ac:dyDescent="0.25">
      <c r="E187" s="4">
        <f t="shared" si="2"/>
        <v>72100</v>
      </c>
    </row>
    <row r="188" spans="5:5" x14ac:dyDescent="0.25">
      <c r="E188" s="4">
        <f t="shared" si="2"/>
        <v>72100</v>
      </c>
    </row>
    <row r="189" spans="5:5" x14ac:dyDescent="0.25">
      <c r="E189" s="4">
        <f t="shared" si="2"/>
        <v>72100</v>
      </c>
    </row>
    <row r="190" spans="5:5" x14ac:dyDescent="0.25">
      <c r="E190" s="4">
        <f t="shared" si="2"/>
        <v>72100</v>
      </c>
    </row>
    <row r="191" spans="5:5" x14ac:dyDescent="0.25">
      <c r="E191" s="4">
        <f t="shared" si="2"/>
        <v>72100</v>
      </c>
    </row>
    <row r="192" spans="5:5" x14ac:dyDescent="0.25">
      <c r="E192" s="4">
        <f t="shared" si="2"/>
        <v>72100</v>
      </c>
    </row>
    <row r="193" spans="5:5" x14ac:dyDescent="0.25">
      <c r="E193" s="4">
        <f t="shared" si="2"/>
        <v>72100</v>
      </c>
    </row>
    <row r="194" spans="5:5" x14ac:dyDescent="0.25">
      <c r="E194" s="4">
        <f t="shared" si="2"/>
        <v>72100</v>
      </c>
    </row>
    <row r="195" spans="5:5" x14ac:dyDescent="0.25">
      <c r="E195" s="4">
        <f t="shared" si="2"/>
        <v>72100</v>
      </c>
    </row>
    <row r="196" spans="5:5" x14ac:dyDescent="0.25">
      <c r="E196" s="4">
        <f t="shared" si="2"/>
        <v>72100</v>
      </c>
    </row>
    <row r="197" spans="5:5" x14ac:dyDescent="0.25">
      <c r="E197" s="4">
        <f t="shared" ref="E197:E260" si="3">E196+C197-D197</f>
        <v>72100</v>
      </c>
    </row>
    <row r="198" spans="5:5" x14ac:dyDescent="0.25">
      <c r="E198" s="4">
        <f t="shared" si="3"/>
        <v>72100</v>
      </c>
    </row>
    <row r="199" spans="5:5" x14ac:dyDescent="0.25">
      <c r="E199" s="4">
        <f t="shared" si="3"/>
        <v>72100</v>
      </c>
    </row>
    <row r="200" spans="5:5" x14ac:dyDescent="0.25">
      <c r="E200" s="4">
        <f t="shared" si="3"/>
        <v>72100</v>
      </c>
    </row>
    <row r="201" spans="5:5" x14ac:dyDescent="0.25">
      <c r="E201" s="4">
        <f t="shared" si="3"/>
        <v>72100</v>
      </c>
    </row>
    <row r="202" spans="5:5" x14ac:dyDescent="0.25">
      <c r="E202" s="4">
        <f t="shared" si="3"/>
        <v>72100</v>
      </c>
    </row>
    <row r="203" spans="5:5" x14ac:dyDescent="0.25">
      <c r="E203" s="4">
        <f t="shared" si="3"/>
        <v>72100</v>
      </c>
    </row>
    <row r="204" spans="5:5" x14ac:dyDescent="0.25">
      <c r="E204" s="4">
        <f t="shared" si="3"/>
        <v>72100</v>
      </c>
    </row>
    <row r="205" spans="5:5" x14ac:dyDescent="0.25">
      <c r="E205" s="4">
        <f t="shared" si="3"/>
        <v>72100</v>
      </c>
    </row>
    <row r="206" spans="5:5" x14ac:dyDescent="0.25">
      <c r="E206" s="4">
        <f t="shared" si="3"/>
        <v>72100</v>
      </c>
    </row>
    <row r="207" spans="5:5" x14ac:dyDescent="0.25">
      <c r="E207" s="4">
        <f t="shared" si="3"/>
        <v>72100</v>
      </c>
    </row>
    <row r="208" spans="5:5" x14ac:dyDescent="0.25">
      <c r="E208" s="4">
        <f t="shared" si="3"/>
        <v>72100</v>
      </c>
    </row>
    <row r="209" spans="5:5" x14ac:dyDescent="0.25">
      <c r="E209" s="4">
        <f t="shared" si="3"/>
        <v>72100</v>
      </c>
    </row>
    <row r="210" spans="5:5" x14ac:dyDescent="0.25">
      <c r="E210" s="4">
        <f t="shared" si="3"/>
        <v>72100</v>
      </c>
    </row>
    <row r="211" spans="5:5" x14ac:dyDescent="0.25">
      <c r="E211" s="4">
        <f t="shared" si="3"/>
        <v>72100</v>
      </c>
    </row>
    <row r="212" spans="5:5" x14ac:dyDescent="0.25">
      <c r="E212" s="4">
        <f t="shared" si="3"/>
        <v>72100</v>
      </c>
    </row>
    <row r="213" spans="5:5" x14ac:dyDescent="0.25">
      <c r="E213" s="4">
        <f t="shared" si="3"/>
        <v>72100</v>
      </c>
    </row>
    <row r="214" spans="5:5" x14ac:dyDescent="0.25">
      <c r="E214" s="4">
        <f t="shared" si="3"/>
        <v>72100</v>
      </c>
    </row>
    <row r="215" spans="5:5" x14ac:dyDescent="0.25">
      <c r="E215" s="4">
        <f t="shared" si="3"/>
        <v>72100</v>
      </c>
    </row>
    <row r="216" spans="5:5" x14ac:dyDescent="0.25">
      <c r="E216" s="4">
        <f t="shared" si="3"/>
        <v>72100</v>
      </c>
    </row>
    <row r="217" spans="5:5" x14ac:dyDescent="0.25">
      <c r="E217" s="4">
        <f t="shared" si="3"/>
        <v>72100</v>
      </c>
    </row>
    <row r="218" spans="5:5" x14ac:dyDescent="0.25">
      <c r="E218" s="4">
        <f t="shared" si="3"/>
        <v>72100</v>
      </c>
    </row>
    <row r="219" spans="5:5" x14ac:dyDescent="0.25">
      <c r="E219" s="4">
        <f t="shared" si="3"/>
        <v>72100</v>
      </c>
    </row>
    <row r="220" spans="5:5" x14ac:dyDescent="0.25">
      <c r="E220" s="4">
        <f t="shared" si="3"/>
        <v>72100</v>
      </c>
    </row>
    <row r="221" spans="5:5" x14ac:dyDescent="0.25">
      <c r="E221" s="4">
        <f t="shared" si="3"/>
        <v>72100</v>
      </c>
    </row>
    <row r="222" spans="5:5" x14ac:dyDescent="0.25">
      <c r="E222" s="4">
        <f t="shared" si="3"/>
        <v>72100</v>
      </c>
    </row>
    <row r="223" spans="5:5" x14ac:dyDescent="0.25">
      <c r="E223" s="4">
        <f t="shared" si="3"/>
        <v>72100</v>
      </c>
    </row>
    <row r="224" spans="5:5" x14ac:dyDescent="0.25">
      <c r="E224" s="4">
        <f t="shared" si="3"/>
        <v>72100</v>
      </c>
    </row>
    <row r="225" spans="5:5" x14ac:dyDescent="0.25">
      <c r="E225" s="4">
        <f t="shared" si="3"/>
        <v>72100</v>
      </c>
    </row>
    <row r="226" spans="5:5" x14ac:dyDescent="0.25">
      <c r="E226" s="4">
        <f t="shared" si="3"/>
        <v>72100</v>
      </c>
    </row>
    <row r="227" spans="5:5" x14ac:dyDescent="0.25">
      <c r="E227" s="4">
        <f t="shared" si="3"/>
        <v>72100</v>
      </c>
    </row>
    <row r="228" spans="5:5" x14ac:dyDescent="0.25">
      <c r="E228" s="4">
        <f t="shared" si="3"/>
        <v>72100</v>
      </c>
    </row>
    <row r="229" spans="5:5" x14ac:dyDescent="0.25">
      <c r="E229" s="4">
        <f t="shared" si="3"/>
        <v>72100</v>
      </c>
    </row>
    <row r="230" spans="5:5" x14ac:dyDescent="0.25">
      <c r="E230" s="4">
        <f t="shared" si="3"/>
        <v>72100</v>
      </c>
    </row>
    <row r="231" spans="5:5" x14ac:dyDescent="0.25">
      <c r="E231" s="4">
        <f t="shared" si="3"/>
        <v>72100</v>
      </c>
    </row>
    <row r="232" spans="5:5" x14ac:dyDescent="0.25">
      <c r="E232" s="4">
        <f t="shared" si="3"/>
        <v>72100</v>
      </c>
    </row>
    <row r="233" spans="5:5" x14ac:dyDescent="0.25">
      <c r="E233" s="4">
        <f t="shared" si="3"/>
        <v>72100</v>
      </c>
    </row>
    <row r="234" spans="5:5" x14ac:dyDescent="0.25">
      <c r="E234" s="4">
        <f t="shared" si="3"/>
        <v>72100</v>
      </c>
    </row>
    <row r="235" spans="5:5" x14ac:dyDescent="0.25">
      <c r="E235" s="4">
        <f t="shared" si="3"/>
        <v>72100</v>
      </c>
    </row>
    <row r="236" spans="5:5" x14ac:dyDescent="0.25">
      <c r="E236" s="4">
        <f t="shared" si="3"/>
        <v>72100</v>
      </c>
    </row>
    <row r="237" spans="5:5" x14ac:dyDescent="0.25">
      <c r="E237" s="4">
        <f t="shared" si="3"/>
        <v>72100</v>
      </c>
    </row>
    <row r="238" spans="5:5" x14ac:dyDescent="0.25">
      <c r="E238" s="4">
        <f t="shared" si="3"/>
        <v>72100</v>
      </c>
    </row>
    <row r="239" spans="5:5" x14ac:dyDescent="0.25">
      <c r="E239" s="4">
        <f t="shared" si="3"/>
        <v>72100</v>
      </c>
    </row>
    <row r="240" spans="5:5" x14ac:dyDescent="0.25">
      <c r="E240" s="4">
        <f t="shared" si="3"/>
        <v>72100</v>
      </c>
    </row>
    <row r="241" spans="5:5" x14ac:dyDescent="0.25">
      <c r="E241" s="4">
        <f t="shared" si="3"/>
        <v>72100</v>
      </c>
    </row>
    <row r="242" spans="5:5" x14ac:dyDescent="0.25">
      <c r="E242" s="4">
        <f t="shared" si="3"/>
        <v>72100</v>
      </c>
    </row>
    <row r="243" spans="5:5" x14ac:dyDescent="0.25">
      <c r="E243" s="4">
        <f t="shared" si="3"/>
        <v>72100</v>
      </c>
    </row>
    <row r="244" spans="5:5" x14ac:dyDescent="0.25">
      <c r="E244" s="4">
        <f t="shared" si="3"/>
        <v>72100</v>
      </c>
    </row>
    <row r="245" spans="5:5" x14ac:dyDescent="0.25">
      <c r="E245" s="4">
        <f t="shared" si="3"/>
        <v>72100</v>
      </c>
    </row>
    <row r="246" spans="5:5" x14ac:dyDescent="0.25">
      <c r="E246" s="4">
        <f t="shared" si="3"/>
        <v>72100</v>
      </c>
    </row>
    <row r="247" spans="5:5" x14ac:dyDescent="0.25">
      <c r="E247" s="4">
        <f t="shared" si="3"/>
        <v>72100</v>
      </c>
    </row>
    <row r="248" spans="5:5" x14ac:dyDescent="0.25">
      <c r="E248" s="4">
        <f t="shared" si="3"/>
        <v>72100</v>
      </c>
    </row>
    <row r="249" spans="5:5" x14ac:dyDescent="0.25">
      <c r="E249" s="4">
        <f t="shared" si="3"/>
        <v>72100</v>
      </c>
    </row>
    <row r="250" spans="5:5" x14ac:dyDescent="0.25">
      <c r="E250" s="4">
        <f t="shared" si="3"/>
        <v>72100</v>
      </c>
    </row>
    <row r="251" spans="5:5" x14ac:dyDescent="0.25">
      <c r="E251" s="4">
        <f t="shared" si="3"/>
        <v>72100</v>
      </c>
    </row>
    <row r="252" spans="5:5" x14ac:dyDescent="0.25">
      <c r="E252" s="4">
        <f t="shared" si="3"/>
        <v>72100</v>
      </c>
    </row>
    <row r="253" spans="5:5" x14ac:dyDescent="0.25">
      <c r="E253" s="4">
        <f t="shared" si="3"/>
        <v>72100</v>
      </c>
    </row>
    <row r="254" spans="5:5" x14ac:dyDescent="0.25">
      <c r="E254" s="4">
        <f t="shared" si="3"/>
        <v>72100</v>
      </c>
    </row>
    <row r="255" spans="5:5" x14ac:dyDescent="0.25">
      <c r="E255" s="4">
        <f t="shared" si="3"/>
        <v>72100</v>
      </c>
    </row>
    <row r="256" spans="5:5" x14ac:dyDescent="0.25">
      <c r="E256" s="4">
        <f t="shared" si="3"/>
        <v>72100</v>
      </c>
    </row>
    <row r="257" spans="5:5" x14ac:dyDescent="0.25">
      <c r="E257" s="4">
        <f t="shared" si="3"/>
        <v>72100</v>
      </c>
    </row>
    <row r="258" spans="5:5" x14ac:dyDescent="0.25">
      <c r="E258" s="4">
        <f t="shared" si="3"/>
        <v>72100</v>
      </c>
    </row>
    <row r="259" spans="5:5" x14ac:dyDescent="0.25">
      <c r="E259" s="4">
        <f t="shared" si="3"/>
        <v>72100</v>
      </c>
    </row>
    <row r="260" spans="5:5" x14ac:dyDescent="0.25">
      <c r="E260" s="4">
        <f t="shared" si="3"/>
        <v>72100</v>
      </c>
    </row>
    <row r="261" spans="5:5" x14ac:dyDescent="0.25">
      <c r="E261" s="4">
        <f t="shared" ref="E261:E324" si="4">E260+C261-D261</f>
        <v>72100</v>
      </c>
    </row>
    <row r="262" spans="5:5" x14ac:dyDescent="0.25">
      <c r="E262" s="4">
        <f t="shared" si="4"/>
        <v>72100</v>
      </c>
    </row>
    <row r="263" spans="5:5" x14ac:dyDescent="0.25">
      <c r="E263" s="4">
        <f t="shared" si="4"/>
        <v>72100</v>
      </c>
    </row>
    <row r="264" spans="5:5" x14ac:dyDescent="0.25">
      <c r="E264" s="4">
        <f t="shared" si="4"/>
        <v>72100</v>
      </c>
    </row>
    <row r="265" spans="5:5" x14ac:dyDescent="0.25">
      <c r="E265" s="4">
        <f t="shared" si="4"/>
        <v>72100</v>
      </c>
    </row>
    <row r="266" spans="5:5" x14ac:dyDescent="0.25">
      <c r="E266" s="4">
        <f t="shared" si="4"/>
        <v>72100</v>
      </c>
    </row>
    <row r="267" spans="5:5" x14ac:dyDescent="0.25">
      <c r="E267" s="4">
        <f t="shared" si="4"/>
        <v>72100</v>
      </c>
    </row>
    <row r="268" spans="5:5" x14ac:dyDescent="0.25">
      <c r="E268" s="4">
        <f t="shared" si="4"/>
        <v>72100</v>
      </c>
    </row>
    <row r="269" spans="5:5" x14ac:dyDescent="0.25">
      <c r="E269" s="4">
        <f t="shared" si="4"/>
        <v>72100</v>
      </c>
    </row>
    <row r="270" spans="5:5" x14ac:dyDescent="0.25">
      <c r="E270" s="4">
        <f t="shared" si="4"/>
        <v>72100</v>
      </c>
    </row>
    <row r="271" spans="5:5" x14ac:dyDescent="0.25">
      <c r="E271" s="4">
        <f t="shared" si="4"/>
        <v>72100</v>
      </c>
    </row>
    <row r="272" spans="5:5" x14ac:dyDescent="0.25">
      <c r="E272" s="4">
        <f t="shared" si="4"/>
        <v>72100</v>
      </c>
    </row>
    <row r="273" spans="5:5" x14ac:dyDescent="0.25">
      <c r="E273" s="4">
        <f t="shared" si="4"/>
        <v>72100</v>
      </c>
    </row>
    <row r="274" spans="5:5" x14ac:dyDescent="0.25">
      <c r="E274" s="4">
        <f t="shared" si="4"/>
        <v>72100</v>
      </c>
    </row>
    <row r="275" spans="5:5" x14ac:dyDescent="0.25">
      <c r="E275" s="4">
        <f t="shared" si="4"/>
        <v>72100</v>
      </c>
    </row>
    <row r="276" spans="5:5" x14ac:dyDescent="0.25">
      <c r="E276" s="4">
        <f t="shared" si="4"/>
        <v>72100</v>
      </c>
    </row>
    <row r="277" spans="5:5" x14ac:dyDescent="0.25">
      <c r="E277" s="4">
        <f t="shared" si="4"/>
        <v>72100</v>
      </c>
    </row>
    <row r="278" spans="5:5" x14ac:dyDescent="0.25">
      <c r="E278" s="4">
        <f t="shared" si="4"/>
        <v>72100</v>
      </c>
    </row>
    <row r="279" spans="5:5" x14ac:dyDescent="0.25">
      <c r="E279" s="4">
        <f t="shared" si="4"/>
        <v>72100</v>
      </c>
    </row>
    <row r="280" spans="5:5" x14ac:dyDescent="0.25">
      <c r="E280" s="4">
        <f t="shared" si="4"/>
        <v>72100</v>
      </c>
    </row>
    <row r="281" spans="5:5" x14ac:dyDescent="0.25">
      <c r="E281" s="4">
        <f t="shared" si="4"/>
        <v>72100</v>
      </c>
    </row>
    <row r="282" spans="5:5" x14ac:dyDescent="0.25">
      <c r="E282" s="4">
        <f t="shared" si="4"/>
        <v>72100</v>
      </c>
    </row>
    <row r="283" spans="5:5" x14ac:dyDescent="0.25">
      <c r="E283" s="4">
        <f t="shared" si="4"/>
        <v>72100</v>
      </c>
    </row>
    <row r="284" spans="5:5" x14ac:dyDescent="0.25">
      <c r="E284" s="4">
        <f t="shared" si="4"/>
        <v>72100</v>
      </c>
    </row>
    <row r="285" spans="5:5" x14ac:dyDescent="0.25">
      <c r="E285" s="4">
        <f t="shared" si="4"/>
        <v>72100</v>
      </c>
    </row>
    <row r="286" spans="5:5" x14ac:dyDescent="0.25">
      <c r="E286" s="4">
        <f t="shared" si="4"/>
        <v>72100</v>
      </c>
    </row>
    <row r="287" spans="5:5" x14ac:dyDescent="0.25">
      <c r="E287" s="4">
        <f t="shared" si="4"/>
        <v>72100</v>
      </c>
    </row>
    <row r="288" spans="5:5" x14ac:dyDescent="0.25">
      <c r="E288" s="4">
        <f t="shared" si="4"/>
        <v>72100</v>
      </c>
    </row>
    <row r="289" spans="5:5" x14ac:dyDescent="0.25">
      <c r="E289" s="4">
        <f t="shared" si="4"/>
        <v>72100</v>
      </c>
    </row>
    <row r="290" spans="5:5" x14ac:dyDescent="0.25">
      <c r="E290" s="4">
        <f t="shared" si="4"/>
        <v>72100</v>
      </c>
    </row>
    <row r="291" spans="5:5" x14ac:dyDescent="0.25">
      <c r="E291" s="4">
        <f t="shared" si="4"/>
        <v>72100</v>
      </c>
    </row>
    <row r="292" spans="5:5" x14ac:dyDescent="0.25">
      <c r="E292" s="4">
        <f t="shared" si="4"/>
        <v>72100</v>
      </c>
    </row>
    <row r="293" spans="5:5" x14ac:dyDescent="0.25">
      <c r="E293" s="4">
        <f t="shared" si="4"/>
        <v>72100</v>
      </c>
    </row>
    <row r="294" spans="5:5" x14ac:dyDescent="0.25">
      <c r="E294" s="4">
        <f t="shared" si="4"/>
        <v>72100</v>
      </c>
    </row>
    <row r="295" spans="5:5" x14ac:dyDescent="0.25">
      <c r="E295" s="4">
        <f t="shared" si="4"/>
        <v>72100</v>
      </c>
    </row>
    <row r="296" spans="5:5" x14ac:dyDescent="0.25">
      <c r="E296" s="4">
        <f t="shared" si="4"/>
        <v>72100</v>
      </c>
    </row>
    <row r="297" spans="5:5" x14ac:dyDescent="0.25">
      <c r="E297" s="4">
        <f t="shared" si="4"/>
        <v>72100</v>
      </c>
    </row>
    <row r="298" spans="5:5" x14ac:dyDescent="0.25">
      <c r="E298" s="4">
        <f t="shared" si="4"/>
        <v>72100</v>
      </c>
    </row>
    <row r="299" spans="5:5" x14ac:dyDescent="0.25">
      <c r="E299" s="4">
        <f t="shared" si="4"/>
        <v>72100</v>
      </c>
    </row>
    <row r="300" spans="5:5" x14ac:dyDescent="0.25">
      <c r="E300" s="4">
        <f t="shared" si="4"/>
        <v>72100</v>
      </c>
    </row>
    <row r="301" spans="5:5" x14ac:dyDescent="0.25">
      <c r="E301" s="4">
        <f t="shared" si="4"/>
        <v>72100</v>
      </c>
    </row>
    <row r="302" spans="5:5" x14ac:dyDescent="0.25">
      <c r="E302" s="4">
        <f t="shared" si="4"/>
        <v>72100</v>
      </c>
    </row>
    <row r="303" spans="5:5" x14ac:dyDescent="0.25">
      <c r="E303" s="4">
        <f t="shared" si="4"/>
        <v>72100</v>
      </c>
    </row>
    <row r="304" spans="5:5" x14ac:dyDescent="0.25">
      <c r="E304" s="4">
        <f t="shared" si="4"/>
        <v>72100</v>
      </c>
    </row>
    <row r="305" spans="5:5" x14ac:dyDescent="0.25">
      <c r="E305" s="4">
        <f t="shared" si="4"/>
        <v>72100</v>
      </c>
    </row>
    <row r="306" spans="5:5" x14ac:dyDescent="0.25">
      <c r="E306" s="4">
        <f t="shared" si="4"/>
        <v>72100</v>
      </c>
    </row>
    <row r="307" spans="5:5" x14ac:dyDescent="0.25">
      <c r="E307" s="4">
        <f t="shared" si="4"/>
        <v>72100</v>
      </c>
    </row>
    <row r="308" spans="5:5" x14ac:dyDescent="0.25">
      <c r="E308" s="4">
        <f t="shared" si="4"/>
        <v>72100</v>
      </c>
    </row>
    <row r="309" spans="5:5" x14ac:dyDescent="0.25">
      <c r="E309" s="4">
        <f t="shared" si="4"/>
        <v>72100</v>
      </c>
    </row>
    <row r="310" spans="5:5" x14ac:dyDescent="0.25">
      <c r="E310" s="4">
        <f t="shared" si="4"/>
        <v>72100</v>
      </c>
    </row>
    <row r="311" spans="5:5" x14ac:dyDescent="0.25">
      <c r="E311" s="4">
        <f t="shared" si="4"/>
        <v>72100</v>
      </c>
    </row>
    <row r="312" spans="5:5" x14ac:dyDescent="0.25">
      <c r="E312" s="4">
        <f t="shared" si="4"/>
        <v>72100</v>
      </c>
    </row>
    <row r="313" spans="5:5" x14ac:dyDescent="0.25">
      <c r="E313" s="4">
        <f t="shared" si="4"/>
        <v>72100</v>
      </c>
    </row>
    <row r="314" spans="5:5" x14ac:dyDescent="0.25">
      <c r="E314" s="4">
        <f t="shared" si="4"/>
        <v>72100</v>
      </c>
    </row>
    <row r="315" spans="5:5" x14ac:dyDescent="0.25">
      <c r="E315" s="4">
        <f t="shared" si="4"/>
        <v>72100</v>
      </c>
    </row>
    <row r="316" spans="5:5" x14ac:dyDescent="0.25">
      <c r="E316" s="4">
        <f t="shared" si="4"/>
        <v>72100</v>
      </c>
    </row>
    <row r="317" spans="5:5" x14ac:dyDescent="0.25">
      <c r="E317" s="4">
        <f t="shared" si="4"/>
        <v>72100</v>
      </c>
    </row>
    <row r="318" spans="5:5" x14ac:dyDescent="0.25">
      <c r="E318" s="4">
        <f t="shared" si="4"/>
        <v>72100</v>
      </c>
    </row>
    <row r="319" spans="5:5" x14ac:dyDescent="0.25">
      <c r="E319" s="4">
        <f t="shared" si="4"/>
        <v>72100</v>
      </c>
    </row>
    <row r="320" spans="5:5" x14ac:dyDescent="0.25">
      <c r="E320" s="4">
        <f t="shared" si="4"/>
        <v>72100</v>
      </c>
    </row>
    <row r="321" spans="5:5" x14ac:dyDescent="0.25">
      <c r="E321" s="4">
        <f t="shared" si="4"/>
        <v>72100</v>
      </c>
    </row>
    <row r="322" spans="5:5" x14ac:dyDescent="0.25">
      <c r="E322" s="4">
        <f t="shared" si="4"/>
        <v>72100</v>
      </c>
    </row>
    <row r="323" spans="5:5" x14ac:dyDescent="0.25">
      <c r="E323" s="4">
        <f t="shared" si="4"/>
        <v>72100</v>
      </c>
    </row>
    <row r="324" spans="5:5" x14ac:dyDescent="0.25">
      <c r="E324" s="4">
        <f t="shared" si="4"/>
        <v>72100</v>
      </c>
    </row>
    <row r="325" spans="5:5" x14ac:dyDescent="0.25">
      <c r="E325" s="4">
        <f t="shared" ref="E325:E388" si="5">E324+C325-D325</f>
        <v>72100</v>
      </c>
    </row>
    <row r="326" spans="5:5" x14ac:dyDescent="0.25">
      <c r="E326" s="4">
        <f t="shared" si="5"/>
        <v>72100</v>
      </c>
    </row>
    <row r="327" spans="5:5" x14ac:dyDescent="0.25">
      <c r="E327" s="4">
        <f t="shared" si="5"/>
        <v>72100</v>
      </c>
    </row>
    <row r="328" spans="5:5" x14ac:dyDescent="0.25">
      <c r="E328" s="4">
        <f t="shared" si="5"/>
        <v>72100</v>
      </c>
    </row>
    <row r="329" spans="5:5" x14ac:dyDescent="0.25">
      <c r="E329" s="4">
        <f t="shared" si="5"/>
        <v>72100</v>
      </c>
    </row>
    <row r="330" spans="5:5" x14ac:dyDescent="0.25">
      <c r="E330" s="4">
        <f t="shared" si="5"/>
        <v>72100</v>
      </c>
    </row>
    <row r="331" spans="5:5" x14ac:dyDescent="0.25">
      <c r="E331" s="4">
        <f t="shared" si="5"/>
        <v>72100</v>
      </c>
    </row>
    <row r="332" spans="5:5" x14ac:dyDescent="0.25">
      <c r="E332" s="4">
        <f t="shared" si="5"/>
        <v>72100</v>
      </c>
    </row>
    <row r="333" spans="5:5" x14ac:dyDescent="0.25">
      <c r="E333" s="4">
        <f t="shared" si="5"/>
        <v>72100</v>
      </c>
    </row>
    <row r="334" spans="5:5" x14ac:dyDescent="0.25">
      <c r="E334" s="4">
        <f t="shared" si="5"/>
        <v>72100</v>
      </c>
    </row>
    <row r="335" spans="5:5" x14ac:dyDescent="0.25">
      <c r="E335" s="4">
        <f t="shared" si="5"/>
        <v>72100</v>
      </c>
    </row>
    <row r="336" spans="5:5" x14ac:dyDescent="0.25">
      <c r="E336" s="4">
        <f t="shared" si="5"/>
        <v>72100</v>
      </c>
    </row>
    <row r="337" spans="5:5" x14ac:dyDescent="0.25">
      <c r="E337" s="4">
        <f t="shared" si="5"/>
        <v>72100</v>
      </c>
    </row>
    <row r="338" spans="5:5" x14ac:dyDescent="0.25">
      <c r="E338" s="4">
        <f t="shared" si="5"/>
        <v>72100</v>
      </c>
    </row>
    <row r="339" spans="5:5" x14ac:dyDescent="0.25">
      <c r="E339" s="4">
        <f t="shared" si="5"/>
        <v>72100</v>
      </c>
    </row>
    <row r="340" spans="5:5" x14ac:dyDescent="0.25">
      <c r="E340" s="4">
        <f t="shared" si="5"/>
        <v>72100</v>
      </c>
    </row>
    <row r="341" spans="5:5" x14ac:dyDescent="0.25">
      <c r="E341" s="4">
        <f t="shared" si="5"/>
        <v>72100</v>
      </c>
    </row>
    <row r="342" spans="5:5" x14ac:dyDescent="0.25">
      <c r="E342" s="4">
        <f t="shared" si="5"/>
        <v>72100</v>
      </c>
    </row>
    <row r="343" spans="5:5" x14ac:dyDescent="0.25">
      <c r="E343" s="4">
        <f t="shared" si="5"/>
        <v>72100</v>
      </c>
    </row>
    <row r="344" spans="5:5" x14ac:dyDescent="0.25">
      <c r="E344" s="4">
        <f t="shared" si="5"/>
        <v>72100</v>
      </c>
    </row>
    <row r="345" spans="5:5" x14ac:dyDescent="0.25">
      <c r="E345" s="4">
        <f t="shared" si="5"/>
        <v>72100</v>
      </c>
    </row>
    <row r="346" spans="5:5" x14ac:dyDescent="0.25">
      <c r="E346" s="4">
        <f t="shared" si="5"/>
        <v>72100</v>
      </c>
    </row>
    <row r="347" spans="5:5" x14ac:dyDescent="0.25">
      <c r="E347" s="4">
        <f t="shared" si="5"/>
        <v>72100</v>
      </c>
    </row>
    <row r="348" spans="5:5" x14ac:dyDescent="0.25">
      <c r="E348" s="4">
        <f t="shared" si="5"/>
        <v>72100</v>
      </c>
    </row>
    <row r="349" spans="5:5" x14ac:dyDescent="0.25">
      <c r="E349" s="4">
        <f t="shared" si="5"/>
        <v>72100</v>
      </c>
    </row>
    <row r="350" spans="5:5" x14ac:dyDescent="0.25">
      <c r="E350" s="4">
        <f t="shared" si="5"/>
        <v>72100</v>
      </c>
    </row>
    <row r="351" spans="5:5" x14ac:dyDescent="0.25">
      <c r="E351" s="4">
        <f t="shared" si="5"/>
        <v>72100</v>
      </c>
    </row>
    <row r="352" spans="5:5" x14ac:dyDescent="0.25">
      <c r="E352" s="4">
        <f t="shared" si="5"/>
        <v>72100</v>
      </c>
    </row>
    <row r="353" spans="5:5" x14ac:dyDescent="0.25">
      <c r="E353" s="4">
        <f t="shared" si="5"/>
        <v>72100</v>
      </c>
    </row>
    <row r="354" spans="5:5" x14ac:dyDescent="0.25">
      <c r="E354" s="4">
        <f t="shared" si="5"/>
        <v>72100</v>
      </c>
    </row>
    <row r="355" spans="5:5" x14ac:dyDescent="0.25">
      <c r="E355" s="4">
        <f t="shared" si="5"/>
        <v>72100</v>
      </c>
    </row>
    <row r="356" spans="5:5" x14ac:dyDescent="0.25">
      <c r="E356" s="4">
        <f t="shared" si="5"/>
        <v>72100</v>
      </c>
    </row>
    <row r="357" spans="5:5" x14ac:dyDescent="0.25">
      <c r="E357" s="4">
        <f t="shared" si="5"/>
        <v>72100</v>
      </c>
    </row>
    <row r="358" spans="5:5" x14ac:dyDescent="0.25">
      <c r="E358" s="4">
        <f t="shared" si="5"/>
        <v>72100</v>
      </c>
    </row>
    <row r="359" spans="5:5" x14ac:dyDescent="0.25">
      <c r="E359" s="4">
        <f t="shared" si="5"/>
        <v>72100</v>
      </c>
    </row>
    <row r="360" spans="5:5" x14ac:dyDescent="0.25">
      <c r="E360" s="4">
        <f t="shared" si="5"/>
        <v>72100</v>
      </c>
    </row>
    <row r="361" spans="5:5" x14ac:dyDescent="0.25">
      <c r="E361" s="4">
        <f t="shared" si="5"/>
        <v>72100</v>
      </c>
    </row>
    <row r="362" spans="5:5" x14ac:dyDescent="0.25">
      <c r="E362" s="4">
        <f t="shared" si="5"/>
        <v>72100</v>
      </c>
    </row>
    <row r="363" spans="5:5" x14ac:dyDescent="0.25">
      <c r="E363" s="4">
        <f t="shared" si="5"/>
        <v>72100</v>
      </c>
    </row>
    <row r="364" spans="5:5" x14ac:dyDescent="0.25">
      <c r="E364" s="4">
        <f t="shared" si="5"/>
        <v>72100</v>
      </c>
    </row>
    <row r="365" spans="5:5" x14ac:dyDescent="0.25">
      <c r="E365" s="4">
        <f t="shared" si="5"/>
        <v>72100</v>
      </c>
    </row>
    <row r="366" spans="5:5" x14ac:dyDescent="0.25">
      <c r="E366" s="4">
        <f t="shared" si="5"/>
        <v>72100</v>
      </c>
    </row>
    <row r="367" spans="5:5" x14ac:dyDescent="0.25">
      <c r="E367" s="4">
        <f t="shared" si="5"/>
        <v>72100</v>
      </c>
    </row>
    <row r="368" spans="5:5" x14ac:dyDescent="0.25">
      <c r="E368" s="4">
        <f t="shared" si="5"/>
        <v>72100</v>
      </c>
    </row>
    <row r="369" spans="5:5" x14ac:dyDescent="0.25">
      <c r="E369" s="4">
        <f t="shared" si="5"/>
        <v>72100</v>
      </c>
    </row>
    <row r="370" spans="5:5" x14ac:dyDescent="0.25">
      <c r="E370" s="4">
        <f t="shared" si="5"/>
        <v>72100</v>
      </c>
    </row>
    <row r="371" spans="5:5" x14ac:dyDescent="0.25">
      <c r="E371" s="4">
        <f t="shared" si="5"/>
        <v>72100</v>
      </c>
    </row>
    <row r="372" spans="5:5" x14ac:dyDescent="0.25">
      <c r="E372" s="4">
        <f t="shared" si="5"/>
        <v>72100</v>
      </c>
    </row>
    <row r="373" spans="5:5" x14ac:dyDescent="0.25">
      <c r="E373" s="4">
        <f t="shared" si="5"/>
        <v>72100</v>
      </c>
    </row>
    <row r="374" spans="5:5" x14ac:dyDescent="0.25">
      <c r="E374" s="4">
        <f t="shared" si="5"/>
        <v>72100</v>
      </c>
    </row>
    <row r="375" spans="5:5" x14ac:dyDescent="0.25">
      <c r="E375" s="4">
        <f t="shared" si="5"/>
        <v>72100</v>
      </c>
    </row>
    <row r="376" spans="5:5" x14ac:dyDescent="0.25">
      <c r="E376" s="4">
        <f t="shared" si="5"/>
        <v>72100</v>
      </c>
    </row>
    <row r="377" spans="5:5" x14ac:dyDescent="0.25">
      <c r="E377" s="4">
        <f t="shared" si="5"/>
        <v>72100</v>
      </c>
    </row>
    <row r="378" spans="5:5" x14ac:dyDescent="0.25">
      <c r="E378" s="4">
        <f t="shared" si="5"/>
        <v>72100</v>
      </c>
    </row>
    <row r="379" spans="5:5" x14ac:dyDescent="0.25">
      <c r="E379" s="4">
        <f t="shared" si="5"/>
        <v>72100</v>
      </c>
    </row>
    <row r="380" spans="5:5" x14ac:dyDescent="0.25">
      <c r="E380" s="4">
        <f t="shared" si="5"/>
        <v>72100</v>
      </c>
    </row>
    <row r="381" spans="5:5" x14ac:dyDescent="0.25">
      <c r="E381" s="4">
        <f t="shared" si="5"/>
        <v>72100</v>
      </c>
    </row>
    <row r="382" spans="5:5" x14ac:dyDescent="0.25">
      <c r="E382" s="4">
        <f t="shared" si="5"/>
        <v>72100</v>
      </c>
    </row>
    <row r="383" spans="5:5" x14ac:dyDescent="0.25">
      <c r="E383" s="4">
        <f t="shared" si="5"/>
        <v>72100</v>
      </c>
    </row>
    <row r="384" spans="5:5" x14ac:dyDescent="0.25">
      <c r="E384" s="4">
        <f t="shared" si="5"/>
        <v>72100</v>
      </c>
    </row>
    <row r="385" spans="5:5" x14ac:dyDescent="0.25">
      <c r="E385" s="4">
        <f t="shared" si="5"/>
        <v>72100</v>
      </c>
    </row>
    <row r="386" spans="5:5" x14ac:dyDescent="0.25">
      <c r="E386" s="4">
        <f t="shared" si="5"/>
        <v>72100</v>
      </c>
    </row>
    <row r="387" spans="5:5" x14ac:dyDescent="0.25">
      <c r="E387" s="4">
        <f t="shared" si="5"/>
        <v>72100</v>
      </c>
    </row>
    <row r="388" spans="5:5" x14ac:dyDescent="0.25">
      <c r="E388" s="4">
        <f t="shared" si="5"/>
        <v>72100</v>
      </c>
    </row>
    <row r="389" spans="5:5" x14ac:dyDescent="0.25">
      <c r="E389" s="4">
        <f t="shared" ref="E389:E452" si="6">E388+C389-D389</f>
        <v>72100</v>
      </c>
    </row>
    <row r="390" spans="5:5" x14ac:dyDescent="0.25">
      <c r="E390" s="4">
        <f t="shared" si="6"/>
        <v>72100</v>
      </c>
    </row>
    <row r="391" spans="5:5" x14ac:dyDescent="0.25">
      <c r="E391" s="4">
        <f t="shared" si="6"/>
        <v>72100</v>
      </c>
    </row>
    <row r="392" spans="5:5" x14ac:dyDescent="0.25">
      <c r="E392" s="4">
        <f t="shared" si="6"/>
        <v>72100</v>
      </c>
    </row>
    <row r="393" spans="5:5" x14ac:dyDescent="0.25">
      <c r="E393" s="4">
        <f t="shared" si="6"/>
        <v>72100</v>
      </c>
    </row>
    <row r="394" spans="5:5" x14ac:dyDescent="0.25">
      <c r="E394" s="4">
        <f t="shared" si="6"/>
        <v>72100</v>
      </c>
    </row>
    <row r="395" spans="5:5" x14ac:dyDescent="0.25">
      <c r="E395" s="4">
        <f t="shared" si="6"/>
        <v>72100</v>
      </c>
    </row>
    <row r="396" spans="5:5" x14ac:dyDescent="0.25">
      <c r="E396" s="4">
        <f t="shared" si="6"/>
        <v>72100</v>
      </c>
    </row>
    <row r="397" spans="5:5" x14ac:dyDescent="0.25">
      <c r="E397" s="4">
        <f t="shared" si="6"/>
        <v>72100</v>
      </c>
    </row>
    <row r="398" spans="5:5" x14ac:dyDescent="0.25">
      <c r="E398" s="4">
        <f t="shared" si="6"/>
        <v>72100</v>
      </c>
    </row>
    <row r="399" spans="5:5" x14ac:dyDescent="0.25">
      <c r="E399" s="4">
        <f t="shared" si="6"/>
        <v>72100</v>
      </c>
    </row>
    <row r="400" spans="5:5" x14ac:dyDescent="0.25">
      <c r="E400" s="4">
        <f t="shared" si="6"/>
        <v>72100</v>
      </c>
    </row>
    <row r="401" spans="5:5" x14ac:dyDescent="0.25">
      <c r="E401" s="4">
        <f t="shared" si="6"/>
        <v>72100</v>
      </c>
    </row>
    <row r="402" spans="5:5" x14ac:dyDescent="0.25">
      <c r="E402" s="4">
        <f t="shared" si="6"/>
        <v>72100</v>
      </c>
    </row>
    <row r="403" spans="5:5" x14ac:dyDescent="0.25">
      <c r="E403" s="4">
        <f t="shared" si="6"/>
        <v>72100</v>
      </c>
    </row>
    <row r="404" spans="5:5" x14ac:dyDescent="0.25">
      <c r="E404" s="4">
        <f t="shared" si="6"/>
        <v>72100</v>
      </c>
    </row>
    <row r="405" spans="5:5" x14ac:dyDescent="0.25">
      <c r="E405" s="4">
        <f t="shared" si="6"/>
        <v>72100</v>
      </c>
    </row>
    <row r="406" spans="5:5" x14ac:dyDescent="0.25">
      <c r="E406" s="4">
        <f t="shared" si="6"/>
        <v>72100</v>
      </c>
    </row>
    <row r="407" spans="5:5" x14ac:dyDescent="0.25">
      <c r="E407" s="4">
        <f t="shared" si="6"/>
        <v>72100</v>
      </c>
    </row>
    <row r="408" spans="5:5" x14ac:dyDescent="0.25">
      <c r="E408" s="4">
        <f t="shared" si="6"/>
        <v>72100</v>
      </c>
    </row>
    <row r="409" spans="5:5" x14ac:dyDescent="0.25">
      <c r="E409" s="4">
        <f t="shared" si="6"/>
        <v>72100</v>
      </c>
    </row>
    <row r="410" spans="5:5" x14ac:dyDescent="0.25">
      <c r="E410" s="4">
        <f t="shared" si="6"/>
        <v>72100</v>
      </c>
    </row>
    <row r="411" spans="5:5" x14ac:dyDescent="0.25">
      <c r="E411" s="4">
        <f t="shared" si="6"/>
        <v>72100</v>
      </c>
    </row>
    <row r="412" spans="5:5" x14ac:dyDescent="0.25">
      <c r="E412" s="4">
        <f t="shared" si="6"/>
        <v>72100</v>
      </c>
    </row>
    <row r="413" spans="5:5" x14ac:dyDescent="0.25">
      <c r="E413" s="4">
        <f t="shared" si="6"/>
        <v>72100</v>
      </c>
    </row>
    <row r="414" spans="5:5" x14ac:dyDescent="0.25">
      <c r="E414" s="4">
        <f t="shared" si="6"/>
        <v>72100</v>
      </c>
    </row>
    <row r="415" spans="5:5" x14ac:dyDescent="0.25">
      <c r="E415" s="4">
        <f t="shared" si="6"/>
        <v>72100</v>
      </c>
    </row>
    <row r="416" spans="5:5" x14ac:dyDescent="0.25">
      <c r="E416" s="4">
        <f t="shared" si="6"/>
        <v>72100</v>
      </c>
    </row>
    <row r="417" spans="5:5" x14ac:dyDescent="0.25">
      <c r="E417" s="4">
        <f t="shared" si="6"/>
        <v>72100</v>
      </c>
    </row>
    <row r="418" spans="5:5" x14ac:dyDescent="0.25">
      <c r="E418" s="4">
        <f t="shared" si="6"/>
        <v>72100</v>
      </c>
    </row>
    <row r="419" spans="5:5" x14ac:dyDescent="0.25">
      <c r="E419" s="4">
        <f t="shared" si="6"/>
        <v>72100</v>
      </c>
    </row>
    <row r="420" spans="5:5" x14ac:dyDescent="0.25">
      <c r="E420" s="4">
        <f t="shared" si="6"/>
        <v>72100</v>
      </c>
    </row>
    <row r="421" spans="5:5" x14ac:dyDescent="0.25">
      <c r="E421" s="4">
        <f t="shared" si="6"/>
        <v>72100</v>
      </c>
    </row>
    <row r="422" spans="5:5" x14ac:dyDescent="0.25">
      <c r="E422" s="4">
        <f t="shared" si="6"/>
        <v>72100</v>
      </c>
    </row>
    <row r="423" spans="5:5" x14ac:dyDescent="0.25">
      <c r="E423" s="4">
        <f t="shared" si="6"/>
        <v>72100</v>
      </c>
    </row>
    <row r="424" spans="5:5" x14ac:dyDescent="0.25">
      <c r="E424" s="4">
        <f t="shared" si="6"/>
        <v>72100</v>
      </c>
    </row>
    <row r="425" spans="5:5" x14ac:dyDescent="0.25">
      <c r="E425" s="4">
        <f t="shared" si="6"/>
        <v>72100</v>
      </c>
    </row>
    <row r="426" spans="5:5" x14ac:dyDescent="0.25">
      <c r="E426" s="4">
        <f t="shared" si="6"/>
        <v>72100</v>
      </c>
    </row>
    <row r="427" spans="5:5" x14ac:dyDescent="0.25">
      <c r="E427" s="4">
        <f t="shared" si="6"/>
        <v>72100</v>
      </c>
    </row>
    <row r="428" spans="5:5" x14ac:dyDescent="0.25">
      <c r="E428" s="4">
        <f t="shared" si="6"/>
        <v>72100</v>
      </c>
    </row>
    <row r="429" spans="5:5" x14ac:dyDescent="0.25">
      <c r="E429" s="4">
        <f t="shared" si="6"/>
        <v>72100</v>
      </c>
    </row>
    <row r="430" spans="5:5" x14ac:dyDescent="0.25">
      <c r="E430" s="4">
        <f t="shared" si="6"/>
        <v>72100</v>
      </c>
    </row>
    <row r="431" spans="5:5" x14ac:dyDescent="0.25">
      <c r="E431" s="4">
        <f t="shared" si="6"/>
        <v>72100</v>
      </c>
    </row>
    <row r="432" spans="5:5" x14ac:dyDescent="0.25">
      <c r="E432" s="4">
        <f t="shared" si="6"/>
        <v>72100</v>
      </c>
    </row>
    <row r="433" spans="5:5" x14ac:dyDescent="0.25">
      <c r="E433" s="4">
        <f t="shared" si="6"/>
        <v>72100</v>
      </c>
    </row>
    <row r="434" spans="5:5" x14ac:dyDescent="0.25">
      <c r="E434" s="4">
        <f t="shared" si="6"/>
        <v>72100</v>
      </c>
    </row>
    <row r="435" spans="5:5" x14ac:dyDescent="0.25">
      <c r="E435" s="4">
        <f t="shared" si="6"/>
        <v>72100</v>
      </c>
    </row>
    <row r="436" spans="5:5" x14ac:dyDescent="0.25">
      <c r="E436" s="4">
        <f t="shared" si="6"/>
        <v>72100</v>
      </c>
    </row>
    <row r="437" spans="5:5" x14ac:dyDescent="0.25">
      <c r="E437" s="4">
        <f t="shared" si="6"/>
        <v>72100</v>
      </c>
    </row>
    <row r="438" spans="5:5" x14ac:dyDescent="0.25">
      <c r="E438" s="4">
        <f t="shared" si="6"/>
        <v>72100</v>
      </c>
    </row>
    <row r="439" spans="5:5" x14ac:dyDescent="0.25">
      <c r="E439" s="4">
        <f t="shared" si="6"/>
        <v>72100</v>
      </c>
    </row>
    <row r="440" spans="5:5" x14ac:dyDescent="0.25">
      <c r="E440" s="4">
        <f t="shared" si="6"/>
        <v>72100</v>
      </c>
    </row>
    <row r="441" spans="5:5" x14ac:dyDescent="0.25">
      <c r="E441" s="4">
        <f t="shared" si="6"/>
        <v>72100</v>
      </c>
    </row>
    <row r="442" spans="5:5" x14ac:dyDescent="0.25">
      <c r="E442" s="4">
        <f t="shared" si="6"/>
        <v>72100</v>
      </c>
    </row>
    <row r="443" spans="5:5" x14ac:dyDescent="0.25">
      <c r="E443" s="4">
        <f t="shared" si="6"/>
        <v>72100</v>
      </c>
    </row>
    <row r="444" spans="5:5" x14ac:dyDescent="0.25">
      <c r="E444" s="4">
        <f t="shared" si="6"/>
        <v>72100</v>
      </c>
    </row>
    <row r="445" spans="5:5" x14ac:dyDescent="0.25">
      <c r="E445" s="4">
        <f t="shared" si="6"/>
        <v>72100</v>
      </c>
    </row>
    <row r="446" spans="5:5" x14ac:dyDescent="0.25">
      <c r="E446" s="4">
        <f t="shared" si="6"/>
        <v>72100</v>
      </c>
    </row>
    <row r="447" spans="5:5" x14ac:dyDescent="0.25">
      <c r="E447" s="4">
        <f t="shared" si="6"/>
        <v>72100</v>
      </c>
    </row>
    <row r="448" spans="5:5" x14ac:dyDescent="0.25">
      <c r="E448" s="4">
        <f t="shared" si="6"/>
        <v>72100</v>
      </c>
    </row>
    <row r="449" spans="5:5" x14ac:dyDescent="0.25">
      <c r="E449" s="4">
        <f t="shared" si="6"/>
        <v>72100</v>
      </c>
    </row>
    <row r="450" spans="5:5" x14ac:dyDescent="0.25">
      <c r="E450" s="4">
        <f t="shared" si="6"/>
        <v>72100</v>
      </c>
    </row>
    <row r="451" spans="5:5" x14ac:dyDescent="0.25">
      <c r="E451" s="4">
        <f t="shared" si="6"/>
        <v>72100</v>
      </c>
    </row>
    <row r="452" spans="5:5" x14ac:dyDescent="0.25">
      <c r="E452" s="4">
        <f t="shared" si="6"/>
        <v>72100</v>
      </c>
    </row>
    <row r="453" spans="5:5" x14ac:dyDescent="0.25">
      <c r="E453" s="4">
        <f t="shared" ref="E453:E500" si="7">E452+C453-D453</f>
        <v>72100</v>
      </c>
    </row>
    <row r="454" spans="5:5" x14ac:dyDescent="0.25">
      <c r="E454" s="4">
        <f t="shared" si="7"/>
        <v>72100</v>
      </c>
    </row>
    <row r="455" spans="5:5" x14ac:dyDescent="0.25">
      <c r="E455" s="4">
        <f t="shared" si="7"/>
        <v>72100</v>
      </c>
    </row>
    <row r="456" spans="5:5" x14ac:dyDescent="0.25">
      <c r="E456" s="4">
        <f t="shared" si="7"/>
        <v>72100</v>
      </c>
    </row>
    <row r="457" spans="5:5" x14ac:dyDescent="0.25">
      <c r="E457" s="4">
        <f t="shared" si="7"/>
        <v>72100</v>
      </c>
    </row>
    <row r="458" spans="5:5" x14ac:dyDescent="0.25">
      <c r="E458" s="4">
        <f t="shared" si="7"/>
        <v>72100</v>
      </c>
    </row>
    <row r="459" spans="5:5" x14ac:dyDescent="0.25">
      <c r="E459" s="4">
        <f t="shared" si="7"/>
        <v>72100</v>
      </c>
    </row>
    <row r="460" spans="5:5" x14ac:dyDescent="0.25">
      <c r="E460" s="4">
        <f t="shared" si="7"/>
        <v>72100</v>
      </c>
    </row>
    <row r="461" spans="5:5" x14ac:dyDescent="0.25">
      <c r="E461" s="4">
        <f t="shared" si="7"/>
        <v>72100</v>
      </c>
    </row>
    <row r="462" spans="5:5" x14ac:dyDescent="0.25">
      <c r="E462" s="4">
        <f t="shared" si="7"/>
        <v>72100</v>
      </c>
    </row>
    <row r="463" spans="5:5" x14ac:dyDescent="0.25">
      <c r="E463" s="4">
        <f t="shared" si="7"/>
        <v>72100</v>
      </c>
    </row>
    <row r="464" spans="5:5" x14ac:dyDescent="0.25">
      <c r="E464" s="4">
        <f t="shared" si="7"/>
        <v>72100</v>
      </c>
    </row>
    <row r="465" spans="5:5" x14ac:dyDescent="0.25">
      <c r="E465" s="4">
        <f t="shared" si="7"/>
        <v>72100</v>
      </c>
    </row>
    <row r="466" spans="5:5" x14ac:dyDescent="0.25">
      <c r="E466" s="4">
        <f t="shared" si="7"/>
        <v>72100</v>
      </c>
    </row>
    <row r="467" spans="5:5" x14ac:dyDescent="0.25">
      <c r="E467" s="4">
        <f t="shared" si="7"/>
        <v>72100</v>
      </c>
    </row>
    <row r="468" spans="5:5" x14ac:dyDescent="0.25">
      <c r="E468" s="4">
        <f t="shared" si="7"/>
        <v>72100</v>
      </c>
    </row>
    <row r="469" spans="5:5" x14ac:dyDescent="0.25">
      <c r="E469" s="4">
        <f t="shared" si="7"/>
        <v>72100</v>
      </c>
    </row>
    <row r="470" spans="5:5" x14ac:dyDescent="0.25">
      <c r="E470" s="4">
        <f t="shared" si="7"/>
        <v>72100</v>
      </c>
    </row>
    <row r="471" spans="5:5" x14ac:dyDescent="0.25">
      <c r="E471" s="4">
        <f t="shared" si="7"/>
        <v>72100</v>
      </c>
    </row>
    <row r="472" spans="5:5" x14ac:dyDescent="0.25">
      <c r="E472" s="4">
        <f t="shared" si="7"/>
        <v>72100</v>
      </c>
    </row>
    <row r="473" spans="5:5" x14ac:dyDescent="0.25">
      <c r="E473" s="4">
        <f t="shared" si="7"/>
        <v>72100</v>
      </c>
    </row>
    <row r="474" spans="5:5" x14ac:dyDescent="0.25">
      <c r="E474" s="4">
        <f t="shared" si="7"/>
        <v>72100</v>
      </c>
    </row>
    <row r="475" spans="5:5" x14ac:dyDescent="0.25">
      <c r="E475" s="4">
        <f t="shared" si="7"/>
        <v>72100</v>
      </c>
    </row>
    <row r="476" spans="5:5" x14ac:dyDescent="0.25">
      <c r="E476" s="4">
        <f t="shared" si="7"/>
        <v>72100</v>
      </c>
    </row>
    <row r="477" spans="5:5" x14ac:dyDescent="0.25">
      <c r="E477" s="4">
        <f t="shared" si="7"/>
        <v>72100</v>
      </c>
    </row>
    <row r="478" spans="5:5" x14ac:dyDescent="0.25">
      <c r="E478" s="4">
        <f t="shared" si="7"/>
        <v>72100</v>
      </c>
    </row>
    <row r="479" spans="5:5" x14ac:dyDescent="0.25">
      <c r="E479" s="4">
        <f t="shared" si="7"/>
        <v>72100</v>
      </c>
    </row>
    <row r="480" spans="5:5" x14ac:dyDescent="0.25">
      <c r="E480" s="4">
        <f t="shared" si="7"/>
        <v>72100</v>
      </c>
    </row>
    <row r="481" spans="5:5" x14ac:dyDescent="0.25">
      <c r="E481" s="4">
        <f t="shared" si="7"/>
        <v>72100</v>
      </c>
    </row>
    <row r="482" spans="5:5" x14ac:dyDescent="0.25">
      <c r="E482" s="4">
        <f t="shared" si="7"/>
        <v>72100</v>
      </c>
    </row>
    <row r="483" spans="5:5" x14ac:dyDescent="0.25">
      <c r="E483" s="4">
        <f t="shared" si="7"/>
        <v>72100</v>
      </c>
    </row>
    <row r="484" spans="5:5" x14ac:dyDescent="0.25">
      <c r="E484" s="4">
        <f t="shared" si="7"/>
        <v>72100</v>
      </c>
    </row>
    <row r="485" spans="5:5" x14ac:dyDescent="0.25">
      <c r="E485" s="4">
        <f t="shared" si="7"/>
        <v>72100</v>
      </c>
    </row>
    <row r="486" spans="5:5" x14ac:dyDescent="0.25">
      <c r="E486" s="4">
        <f t="shared" si="7"/>
        <v>72100</v>
      </c>
    </row>
    <row r="487" spans="5:5" x14ac:dyDescent="0.25">
      <c r="E487" s="4">
        <f t="shared" si="7"/>
        <v>72100</v>
      </c>
    </row>
    <row r="488" spans="5:5" x14ac:dyDescent="0.25">
      <c r="E488" s="4">
        <f t="shared" si="7"/>
        <v>72100</v>
      </c>
    </row>
    <row r="489" spans="5:5" x14ac:dyDescent="0.25">
      <c r="E489" s="4">
        <f t="shared" si="7"/>
        <v>72100</v>
      </c>
    </row>
    <row r="490" spans="5:5" x14ac:dyDescent="0.25">
      <c r="E490" s="4">
        <f t="shared" si="7"/>
        <v>72100</v>
      </c>
    </row>
    <row r="491" spans="5:5" x14ac:dyDescent="0.25">
      <c r="E491" s="4">
        <f t="shared" si="7"/>
        <v>72100</v>
      </c>
    </row>
    <row r="492" spans="5:5" x14ac:dyDescent="0.25">
      <c r="E492" s="4">
        <f t="shared" si="7"/>
        <v>72100</v>
      </c>
    </row>
    <row r="493" spans="5:5" x14ac:dyDescent="0.25">
      <c r="E493" s="4">
        <f t="shared" si="7"/>
        <v>72100</v>
      </c>
    </row>
    <row r="494" spans="5:5" x14ac:dyDescent="0.25">
      <c r="E494" s="4">
        <f t="shared" si="7"/>
        <v>72100</v>
      </c>
    </row>
    <row r="495" spans="5:5" x14ac:dyDescent="0.25">
      <c r="E495" s="4">
        <f t="shared" si="7"/>
        <v>72100</v>
      </c>
    </row>
    <row r="496" spans="5:5" x14ac:dyDescent="0.25">
      <c r="E496" s="4">
        <f t="shared" si="7"/>
        <v>72100</v>
      </c>
    </row>
    <row r="497" spans="5:5" x14ac:dyDescent="0.25">
      <c r="E497" s="4">
        <f t="shared" si="7"/>
        <v>72100</v>
      </c>
    </row>
    <row r="498" spans="5:5" x14ac:dyDescent="0.25">
      <c r="E498" s="4">
        <f t="shared" si="7"/>
        <v>72100</v>
      </c>
    </row>
    <row r="499" spans="5:5" x14ac:dyDescent="0.25">
      <c r="E499" s="4">
        <f t="shared" si="7"/>
        <v>72100</v>
      </c>
    </row>
    <row r="500" spans="5:5" x14ac:dyDescent="0.25">
      <c r="E500" s="4">
        <f t="shared" si="7"/>
        <v>72100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  <oddFooter>&amp;CS.E.U.O.&amp;RTejidos Lucania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view="pageBreakPreview" zoomScaleNormal="100" zoomScaleSheetLayoutView="100" workbookViewId="0">
      <selection activeCell="J3" sqref="J3"/>
    </sheetView>
  </sheetViews>
  <sheetFormatPr baseColWidth="10" defaultRowHeight="15" x14ac:dyDescent="0.25"/>
  <cols>
    <col min="1" max="1" width="11.42578125" style="2"/>
    <col min="2" max="2" width="34.28515625" style="2" customWidth="1"/>
    <col min="3" max="5" width="12" style="4" bestFit="1" customWidth="1"/>
    <col min="9" max="9" width="17.42578125" bestFit="1" customWidth="1"/>
    <col min="10" max="10" width="16.5703125" bestFit="1" customWidth="1"/>
  </cols>
  <sheetData>
    <row r="1" spans="1:13" ht="18.75" x14ac:dyDescent="0.3">
      <c r="A1" s="273" t="s">
        <v>1506</v>
      </c>
      <c r="B1" s="273"/>
      <c r="C1" s="273"/>
      <c r="D1" s="273"/>
      <c r="E1" s="273"/>
      <c r="I1" s="10" t="s">
        <v>4</v>
      </c>
      <c r="J1" s="12">
        <f>E500</f>
        <v>400</v>
      </c>
      <c r="L1" t="s">
        <v>1769</v>
      </c>
      <c r="M1" t="s">
        <v>1770</v>
      </c>
    </row>
    <row r="2" spans="1:13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44434</v>
      </c>
      <c r="M2" t="s">
        <v>1771</v>
      </c>
    </row>
    <row r="3" spans="1:13" x14ac:dyDescent="0.25">
      <c r="A3" s="7">
        <v>43868</v>
      </c>
      <c r="B3" s="2" t="s">
        <v>57</v>
      </c>
      <c r="C3" s="4">
        <v>0</v>
      </c>
      <c r="D3" s="4">
        <v>20000</v>
      </c>
      <c r="E3" s="3">
        <f>C3-D3</f>
        <v>-20000</v>
      </c>
    </row>
    <row r="4" spans="1:13" x14ac:dyDescent="0.25">
      <c r="A4" s="5">
        <v>44237</v>
      </c>
      <c r="B4" s="2" t="s">
        <v>57</v>
      </c>
      <c r="C4" s="4">
        <v>0</v>
      </c>
      <c r="D4" s="4">
        <v>40000</v>
      </c>
      <c r="E4" s="4">
        <f>E3+C4-D4</f>
        <v>-60000</v>
      </c>
    </row>
    <row r="5" spans="1:13" x14ac:dyDescent="0.25">
      <c r="A5" s="5">
        <v>44266</v>
      </c>
      <c r="B5" s="2" t="s">
        <v>1507</v>
      </c>
      <c r="C5" s="4">
        <v>65400</v>
      </c>
      <c r="D5" s="4">
        <v>0</v>
      </c>
      <c r="E5" s="4">
        <f t="shared" ref="E5:E68" si="0">E4+C5-D5</f>
        <v>5400</v>
      </c>
    </row>
    <row r="6" spans="1:13" x14ac:dyDescent="0.25">
      <c r="A6" s="5">
        <v>44266</v>
      </c>
      <c r="B6" s="2" t="s">
        <v>57</v>
      </c>
      <c r="C6" s="4">
        <v>0</v>
      </c>
      <c r="D6" s="4">
        <v>5400</v>
      </c>
      <c r="E6" s="4">
        <f t="shared" si="0"/>
        <v>0</v>
      </c>
    </row>
    <row r="7" spans="1:13" x14ac:dyDescent="0.25">
      <c r="A7" s="5">
        <v>44432</v>
      </c>
      <c r="B7" s="2" t="s">
        <v>2260</v>
      </c>
      <c r="C7" s="4">
        <v>36400</v>
      </c>
      <c r="D7" s="4">
        <v>0</v>
      </c>
      <c r="E7" s="4">
        <f t="shared" si="0"/>
        <v>36400</v>
      </c>
    </row>
    <row r="8" spans="1:13" x14ac:dyDescent="0.25">
      <c r="A8" s="5">
        <v>44434</v>
      </c>
      <c r="B8" s="2" t="s">
        <v>57</v>
      </c>
      <c r="C8" s="4">
        <v>0</v>
      </c>
      <c r="D8" s="4">
        <v>36000</v>
      </c>
      <c r="E8" s="4">
        <f t="shared" si="0"/>
        <v>400</v>
      </c>
    </row>
    <row r="9" spans="1:13" x14ac:dyDescent="0.25">
      <c r="A9" s="5"/>
      <c r="E9" s="4">
        <f t="shared" si="0"/>
        <v>400</v>
      </c>
    </row>
    <row r="10" spans="1:13" x14ac:dyDescent="0.25">
      <c r="A10" s="5"/>
      <c r="E10" s="4">
        <f t="shared" si="0"/>
        <v>400</v>
      </c>
    </row>
    <row r="11" spans="1:13" x14ac:dyDescent="0.25">
      <c r="A11" s="5"/>
      <c r="E11" s="4">
        <f t="shared" si="0"/>
        <v>400</v>
      </c>
    </row>
    <row r="12" spans="1:13" x14ac:dyDescent="0.25">
      <c r="A12" s="5"/>
      <c r="E12" s="4">
        <f t="shared" si="0"/>
        <v>400</v>
      </c>
    </row>
    <row r="13" spans="1:13" x14ac:dyDescent="0.25">
      <c r="A13" s="5"/>
      <c r="E13" s="4">
        <f t="shared" si="0"/>
        <v>400</v>
      </c>
    </row>
    <row r="14" spans="1:13" x14ac:dyDescent="0.25">
      <c r="A14" s="5"/>
      <c r="E14" s="4">
        <f t="shared" si="0"/>
        <v>400</v>
      </c>
    </row>
    <row r="15" spans="1:13" x14ac:dyDescent="0.25">
      <c r="A15" s="5"/>
      <c r="E15" s="4">
        <f t="shared" si="0"/>
        <v>400</v>
      </c>
    </row>
    <row r="16" spans="1:13" x14ac:dyDescent="0.25">
      <c r="A16" s="5"/>
      <c r="E16" s="4">
        <f t="shared" si="0"/>
        <v>400</v>
      </c>
    </row>
    <row r="17" spans="1:5" x14ac:dyDescent="0.25">
      <c r="A17" s="5"/>
      <c r="E17" s="4">
        <f t="shared" si="0"/>
        <v>400</v>
      </c>
    </row>
    <row r="18" spans="1:5" x14ac:dyDescent="0.25">
      <c r="A18" s="5"/>
      <c r="E18" s="4">
        <f t="shared" si="0"/>
        <v>400</v>
      </c>
    </row>
    <row r="19" spans="1:5" x14ac:dyDescent="0.25">
      <c r="A19" s="5"/>
      <c r="E19" s="4">
        <f t="shared" si="0"/>
        <v>400</v>
      </c>
    </row>
    <row r="20" spans="1:5" x14ac:dyDescent="0.25">
      <c r="A20" s="5"/>
      <c r="E20" s="4">
        <f t="shared" si="0"/>
        <v>400</v>
      </c>
    </row>
    <row r="21" spans="1:5" x14ac:dyDescent="0.25">
      <c r="A21" s="5"/>
      <c r="E21" s="4">
        <f t="shared" si="0"/>
        <v>400</v>
      </c>
    </row>
    <row r="22" spans="1:5" x14ac:dyDescent="0.25">
      <c r="A22" s="5"/>
      <c r="E22" s="4">
        <f t="shared" si="0"/>
        <v>400</v>
      </c>
    </row>
    <row r="23" spans="1:5" x14ac:dyDescent="0.25">
      <c r="E23" s="4">
        <f t="shared" si="0"/>
        <v>400</v>
      </c>
    </row>
    <row r="24" spans="1:5" x14ac:dyDescent="0.25">
      <c r="E24" s="4">
        <f t="shared" si="0"/>
        <v>400</v>
      </c>
    </row>
    <row r="25" spans="1:5" x14ac:dyDescent="0.25">
      <c r="E25" s="4">
        <f t="shared" si="0"/>
        <v>400</v>
      </c>
    </row>
    <row r="26" spans="1:5" x14ac:dyDescent="0.25">
      <c r="E26" s="4">
        <f t="shared" si="0"/>
        <v>400</v>
      </c>
    </row>
    <row r="27" spans="1:5" x14ac:dyDescent="0.25">
      <c r="E27" s="4">
        <f t="shared" si="0"/>
        <v>400</v>
      </c>
    </row>
    <row r="28" spans="1:5" x14ac:dyDescent="0.25">
      <c r="E28" s="4">
        <f t="shared" si="0"/>
        <v>400</v>
      </c>
    </row>
    <row r="29" spans="1:5" x14ac:dyDescent="0.25">
      <c r="E29" s="4">
        <f t="shared" si="0"/>
        <v>400</v>
      </c>
    </row>
    <row r="30" spans="1:5" x14ac:dyDescent="0.25">
      <c r="E30" s="4">
        <f t="shared" si="0"/>
        <v>400</v>
      </c>
    </row>
    <row r="31" spans="1:5" x14ac:dyDescent="0.25">
      <c r="E31" s="4">
        <f t="shared" si="0"/>
        <v>400</v>
      </c>
    </row>
    <row r="32" spans="1:5" x14ac:dyDescent="0.25">
      <c r="E32" s="4">
        <f t="shared" si="0"/>
        <v>400</v>
      </c>
    </row>
    <row r="33" spans="5:5" x14ac:dyDescent="0.25">
      <c r="E33" s="4">
        <f t="shared" si="0"/>
        <v>400</v>
      </c>
    </row>
    <row r="34" spans="5:5" x14ac:dyDescent="0.25">
      <c r="E34" s="4">
        <f t="shared" si="0"/>
        <v>400</v>
      </c>
    </row>
    <row r="35" spans="5:5" x14ac:dyDescent="0.25">
      <c r="E35" s="4">
        <f t="shared" si="0"/>
        <v>400</v>
      </c>
    </row>
    <row r="36" spans="5:5" x14ac:dyDescent="0.25">
      <c r="E36" s="4">
        <f t="shared" si="0"/>
        <v>400</v>
      </c>
    </row>
    <row r="37" spans="5:5" x14ac:dyDescent="0.25">
      <c r="E37" s="4">
        <f t="shared" si="0"/>
        <v>400</v>
      </c>
    </row>
    <row r="38" spans="5:5" x14ac:dyDescent="0.25">
      <c r="E38" s="4">
        <f t="shared" si="0"/>
        <v>400</v>
      </c>
    </row>
    <row r="39" spans="5:5" x14ac:dyDescent="0.25">
      <c r="E39" s="4">
        <f t="shared" si="0"/>
        <v>400</v>
      </c>
    </row>
    <row r="40" spans="5:5" x14ac:dyDescent="0.25">
      <c r="E40" s="4">
        <f t="shared" si="0"/>
        <v>400</v>
      </c>
    </row>
    <row r="41" spans="5:5" x14ac:dyDescent="0.25">
      <c r="E41" s="4">
        <f t="shared" si="0"/>
        <v>400</v>
      </c>
    </row>
    <row r="42" spans="5:5" x14ac:dyDescent="0.25">
      <c r="E42" s="4">
        <f t="shared" si="0"/>
        <v>400</v>
      </c>
    </row>
    <row r="43" spans="5:5" x14ac:dyDescent="0.25">
      <c r="E43" s="4">
        <f t="shared" si="0"/>
        <v>400</v>
      </c>
    </row>
    <row r="44" spans="5:5" x14ac:dyDescent="0.25">
      <c r="E44" s="4">
        <f t="shared" si="0"/>
        <v>400</v>
      </c>
    </row>
    <row r="45" spans="5:5" x14ac:dyDescent="0.25">
      <c r="E45" s="4">
        <f t="shared" si="0"/>
        <v>400</v>
      </c>
    </row>
    <row r="46" spans="5:5" x14ac:dyDescent="0.25">
      <c r="E46" s="4">
        <f t="shared" si="0"/>
        <v>400</v>
      </c>
    </row>
    <row r="47" spans="5:5" x14ac:dyDescent="0.25">
      <c r="E47" s="4">
        <f t="shared" si="0"/>
        <v>400</v>
      </c>
    </row>
    <row r="48" spans="5:5" x14ac:dyDescent="0.25">
      <c r="E48" s="4">
        <f t="shared" si="0"/>
        <v>400</v>
      </c>
    </row>
    <row r="49" spans="5:5" x14ac:dyDescent="0.25">
      <c r="E49" s="4">
        <f t="shared" si="0"/>
        <v>400</v>
      </c>
    </row>
    <row r="50" spans="5:5" x14ac:dyDescent="0.25">
      <c r="E50" s="4">
        <f t="shared" si="0"/>
        <v>400</v>
      </c>
    </row>
    <row r="51" spans="5:5" x14ac:dyDescent="0.25">
      <c r="E51" s="4">
        <f t="shared" si="0"/>
        <v>400</v>
      </c>
    </row>
    <row r="52" spans="5:5" x14ac:dyDescent="0.25">
      <c r="E52" s="4">
        <f t="shared" si="0"/>
        <v>400</v>
      </c>
    </row>
    <row r="53" spans="5:5" x14ac:dyDescent="0.25">
      <c r="E53" s="4">
        <f t="shared" si="0"/>
        <v>400</v>
      </c>
    </row>
    <row r="54" spans="5:5" x14ac:dyDescent="0.25">
      <c r="E54" s="4">
        <f t="shared" si="0"/>
        <v>400</v>
      </c>
    </row>
    <row r="55" spans="5:5" x14ac:dyDescent="0.25">
      <c r="E55" s="4">
        <f t="shared" si="0"/>
        <v>400</v>
      </c>
    </row>
    <row r="56" spans="5:5" x14ac:dyDescent="0.25">
      <c r="E56" s="4">
        <f t="shared" si="0"/>
        <v>400</v>
      </c>
    </row>
    <row r="57" spans="5:5" x14ac:dyDescent="0.25">
      <c r="E57" s="4">
        <f t="shared" si="0"/>
        <v>400</v>
      </c>
    </row>
    <row r="58" spans="5:5" x14ac:dyDescent="0.25">
      <c r="E58" s="4">
        <f t="shared" si="0"/>
        <v>400</v>
      </c>
    </row>
    <row r="59" spans="5:5" x14ac:dyDescent="0.25">
      <c r="E59" s="4">
        <f t="shared" si="0"/>
        <v>400</v>
      </c>
    </row>
    <row r="60" spans="5:5" x14ac:dyDescent="0.25">
      <c r="E60" s="4">
        <f t="shared" si="0"/>
        <v>400</v>
      </c>
    </row>
    <row r="61" spans="5:5" x14ac:dyDescent="0.25">
      <c r="E61" s="4">
        <f t="shared" si="0"/>
        <v>400</v>
      </c>
    </row>
    <row r="62" spans="5:5" x14ac:dyDescent="0.25">
      <c r="E62" s="4">
        <f t="shared" si="0"/>
        <v>400</v>
      </c>
    </row>
    <row r="63" spans="5:5" x14ac:dyDescent="0.25">
      <c r="E63" s="4">
        <f t="shared" si="0"/>
        <v>400</v>
      </c>
    </row>
    <row r="64" spans="5:5" x14ac:dyDescent="0.25">
      <c r="E64" s="4">
        <f t="shared" si="0"/>
        <v>400</v>
      </c>
    </row>
    <row r="65" spans="5:5" x14ac:dyDescent="0.25">
      <c r="E65" s="4">
        <f t="shared" si="0"/>
        <v>400</v>
      </c>
    </row>
    <row r="66" spans="5:5" x14ac:dyDescent="0.25">
      <c r="E66" s="4">
        <f t="shared" si="0"/>
        <v>400</v>
      </c>
    </row>
    <row r="67" spans="5:5" x14ac:dyDescent="0.25">
      <c r="E67" s="4">
        <f t="shared" si="0"/>
        <v>400</v>
      </c>
    </row>
    <row r="68" spans="5:5" x14ac:dyDescent="0.25">
      <c r="E68" s="4">
        <f t="shared" si="0"/>
        <v>400</v>
      </c>
    </row>
    <row r="69" spans="5:5" x14ac:dyDescent="0.25">
      <c r="E69" s="4">
        <f t="shared" ref="E69:E132" si="1">E68+C69-D69</f>
        <v>400</v>
      </c>
    </row>
    <row r="70" spans="5:5" x14ac:dyDescent="0.25">
      <c r="E70" s="4">
        <f t="shared" si="1"/>
        <v>400</v>
      </c>
    </row>
    <row r="71" spans="5:5" x14ac:dyDescent="0.25">
      <c r="E71" s="4">
        <f t="shared" si="1"/>
        <v>400</v>
      </c>
    </row>
    <row r="72" spans="5:5" x14ac:dyDescent="0.25">
      <c r="E72" s="4">
        <f t="shared" si="1"/>
        <v>400</v>
      </c>
    </row>
    <row r="73" spans="5:5" x14ac:dyDescent="0.25">
      <c r="E73" s="4">
        <f t="shared" si="1"/>
        <v>400</v>
      </c>
    </row>
    <row r="74" spans="5:5" x14ac:dyDescent="0.25">
      <c r="E74" s="4">
        <f t="shared" si="1"/>
        <v>400</v>
      </c>
    </row>
    <row r="75" spans="5:5" x14ac:dyDescent="0.25">
      <c r="E75" s="4">
        <f t="shared" si="1"/>
        <v>400</v>
      </c>
    </row>
    <row r="76" spans="5:5" x14ac:dyDescent="0.25">
      <c r="E76" s="4">
        <f t="shared" si="1"/>
        <v>400</v>
      </c>
    </row>
    <row r="77" spans="5:5" x14ac:dyDescent="0.25">
      <c r="E77" s="4">
        <f t="shared" si="1"/>
        <v>400</v>
      </c>
    </row>
    <row r="78" spans="5:5" x14ac:dyDescent="0.25">
      <c r="E78" s="4">
        <f t="shared" si="1"/>
        <v>400</v>
      </c>
    </row>
    <row r="79" spans="5:5" x14ac:dyDescent="0.25">
      <c r="E79" s="4">
        <f t="shared" si="1"/>
        <v>400</v>
      </c>
    </row>
    <row r="80" spans="5:5" x14ac:dyDescent="0.25">
      <c r="E80" s="4">
        <f t="shared" si="1"/>
        <v>400</v>
      </c>
    </row>
    <row r="81" spans="5:5" x14ac:dyDescent="0.25">
      <c r="E81" s="4">
        <f t="shared" si="1"/>
        <v>400</v>
      </c>
    </row>
    <row r="82" spans="5:5" x14ac:dyDescent="0.25">
      <c r="E82" s="4">
        <f t="shared" si="1"/>
        <v>400</v>
      </c>
    </row>
    <row r="83" spans="5:5" x14ac:dyDescent="0.25">
      <c r="E83" s="4">
        <f t="shared" si="1"/>
        <v>400</v>
      </c>
    </row>
    <row r="84" spans="5:5" x14ac:dyDescent="0.25">
      <c r="E84" s="4">
        <f t="shared" si="1"/>
        <v>400</v>
      </c>
    </row>
    <row r="85" spans="5:5" x14ac:dyDescent="0.25">
      <c r="E85" s="4">
        <f t="shared" si="1"/>
        <v>400</v>
      </c>
    </row>
    <row r="86" spans="5:5" x14ac:dyDescent="0.25">
      <c r="E86" s="4">
        <f t="shared" si="1"/>
        <v>400</v>
      </c>
    </row>
    <row r="87" spans="5:5" x14ac:dyDescent="0.25">
      <c r="E87" s="4">
        <f t="shared" si="1"/>
        <v>400</v>
      </c>
    </row>
    <row r="88" spans="5:5" x14ac:dyDescent="0.25">
      <c r="E88" s="4">
        <f t="shared" si="1"/>
        <v>400</v>
      </c>
    </row>
    <row r="89" spans="5:5" x14ac:dyDescent="0.25">
      <c r="E89" s="4">
        <f t="shared" si="1"/>
        <v>400</v>
      </c>
    </row>
    <row r="90" spans="5:5" x14ac:dyDescent="0.25">
      <c r="E90" s="4">
        <f t="shared" si="1"/>
        <v>400</v>
      </c>
    </row>
    <row r="91" spans="5:5" x14ac:dyDescent="0.25">
      <c r="E91" s="4">
        <f t="shared" si="1"/>
        <v>400</v>
      </c>
    </row>
    <row r="92" spans="5:5" x14ac:dyDescent="0.25">
      <c r="E92" s="4">
        <f t="shared" si="1"/>
        <v>400</v>
      </c>
    </row>
    <row r="93" spans="5:5" x14ac:dyDescent="0.25">
      <c r="E93" s="4">
        <f t="shared" si="1"/>
        <v>400</v>
      </c>
    </row>
    <row r="94" spans="5:5" x14ac:dyDescent="0.25">
      <c r="E94" s="4">
        <f t="shared" si="1"/>
        <v>400</v>
      </c>
    </row>
    <row r="95" spans="5:5" x14ac:dyDescent="0.25">
      <c r="E95" s="4">
        <f t="shared" si="1"/>
        <v>400</v>
      </c>
    </row>
    <row r="96" spans="5:5" x14ac:dyDescent="0.25">
      <c r="E96" s="4">
        <f t="shared" si="1"/>
        <v>400</v>
      </c>
    </row>
    <row r="97" spans="5:5" x14ac:dyDescent="0.25">
      <c r="E97" s="4">
        <f t="shared" si="1"/>
        <v>400</v>
      </c>
    </row>
    <row r="98" spans="5:5" x14ac:dyDescent="0.25">
      <c r="E98" s="4">
        <f t="shared" si="1"/>
        <v>400</v>
      </c>
    </row>
    <row r="99" spans="5:5" x14ac:dyDescent="0.25">
      <c r="E99" s="4">
        <f t="shared" si="1"/>
        <v>400</v>
      </c>
    </row>
    <row r="100" spans="5:5" x14ac:dyDescent="0.25">
      <c r="E100" s="4">
        <f t="shared" si="1"/>
        <v>400</v>
      </c>
    </row>
    <row r="101" spans="5:5" x14ac:dyDescent="0.25">
      <c r="E101" s="4">
        <f t="shared" si="1"/>
        <v>400</v>
      </c>
    </row>
    <row r="102" spans="5:5" x14ac:dyDescent="0.25">
      <c r="E102" s="4">
        <f t="shared" si="1"/>
        <v>400</v>
      </c>
    </row>
    <row r="103" spans="5:5" x14ac:dyDescent="0.25">
      <c r="E103" s="4">
        <f t="shared" si="1"/>
        <v>400</v>
      </c>
    </row>
    <row r="104" spans="5:5" x14ac:dyDescent="0.25">
      <c r="E104" s="4">
        <f t="shared" si="1"/>
        <v>400</v>
      </c>
    </row>
    <row r="105" spans="5:5" x14ac:dyDescent="0.25">
      <c r="E105" s="4">
        <f t="shared" si="1"/>
        <v>400</v>
      </c>
    </row>
    <row r="106" spans="5:5" x14ac:dyDescent="0.25">
      <c r="E106" s="4">
        <f t="shared" si="1"/>
        <v>400</v>
      </c>
    </row>
    <row r="107" spans="5:5" x14ac:dyDescent="0.25">
      <c r="E107" s="4">
        <f t="shared" si="1"/>
        <v>400</v>
      </c>
    </row>
    <row r="108" spans="5:5" x14ac:dyDescent="0.25">
      <c r="E108" s="4">
        <f t="shared" si="1"/>
        <v>400</v>
      </c>
    </row>
    <row r="109" spans="5:5" x14ac:dyDescent="0.25">
      <c r="E109" s="4">
        <f t="shared" si="1"/>
        <v>400</v>
      </c>
    </row>
    <row r="110" spans="5:5" x14ac:dyDescent="0.25">
      <c r="E110" s="4">
        <f t="shared" si="1"/>
        <v>400</v>
      </c>
    </row>
    <row r="111" spans="5:5" x14ac:dyDescent="0.25">
      <c r="E111" s="4">
        <f t="shared" si="1"/>
        <v>400</v>
      </c>
    </row>
    <row r="112" spans="5:5" x14ac:dyDescent="0.25">
      <c r="E112" s="4">
        <f t="shared" si="1"/>
        <v>400</v>
      </c>
    </row>
    <row r="113" spans="5:5" x14ac:dyDescent="0.25">
      <c r="E113" s="4">
        <f t="shared" si="1"/>
        <v>400</v>
      </c>
    </row>
    <row r="114" spans="5:5" x14ac:dyDescent="0.25">
      <c r="E114" s="4">
        <f t="shared" si="1"/>
        <v>400</v>
      </c>
    </row>
    <row r="115" spans="5:5" x14ac:dyDescent="0.25">
      <c r="E115" s="4">
        <f t="shared" si="1"/>
        <v>400</v>
      </c>
    </row>
    <row r="116" spans="5:5" x14ac:dyDescent="0.25">
      <c r="E116" s="4">
        <f t="shared" si="1"/>
        <v>400</v>
      </c>
    </row>
    <row r="117" spans="5:5" x14ac:dyDescent="0.25">
      <c r="E117" s="4">
        <f t="shared" si="1"/>
        <v>400</v>
      </c>
    </row>
    <row r="118" spans="5:5" x14ac:dyDescent="0.25">
      <c r="E118" s="4">
        <f t="shared" si="1"/>
        <v>400</v>
      </c>
    </row>
    <row r="119" spans="5:5" x14ac:dyDescent="0.25">
      <c r="E119" s="4">
        <f t="shared" si="1"/>
        <v>400</v>
      </c>
    </row>
    <row r="120" spans="5:5" x14ac:dyDescent="0.25">
      <c r="E120" s="4">
        <f t="shared" si="1"/>
        <v>400</v>
      </c>
    </row>
    <row r="121" spans="5:5" x14ac:dyDescent="0.25">
      <c r="E121" s="4">
        <f t="shared" si="1"/>
        <v>400</v>
      </c>
    </row>
    <row r="122" spans="5:5" x14ac:dyDescent="0.25">
      <c r="E122" s="4">
        <f t="shared" si="1"/>
        <v>400</v>
      </c>
    </row>
    <row r="123" spans="5:5" x14ac:dyDescent="0.25">
      <c r="E123" s="4">
        <f t="shared" si="1"/>
        <v>400</v>
      </c>
    </row>
    <row r="124" spans="5:5" x14ac:dyDescent="0.25">
      <c r="E124" s="4">
        <f t="shared" si="1"/>
        <v>400</v>
      </c>
    </row>
    <row r="125" spans="5:5" x14ac:dyDescent="0.25">
      <c r="E125" s="4">
        <f t="shared" si="1"/>
        <v>400</v>
      </c>
    </row>
    <row r="126" spans="5:5" x14ac:dyDescent="0.25">
      <c r="E126" s="4">
        <f t="shared" si="1"/>
        <v>400</v>
      </c>
    </row>
    <row r="127" spans="5:5" x14ac:dyDescent="0.25">
      <c r="E127" s="4">
        <f t="shared" si="1"/>
        <v>400</v>
      </c>
    </row>
    <row r="128" spans="5:5" x14ac:dyDescent="0.25">
      <c r="E128" s="4">
        <f t="shared" si="1"/>
        <v>400</v>
      </c>
    </row>
    <row r="129" spans="5:5" x14ac:dyDescent="0.25">
      <c r="E129" s="4">
        <f t="shared" si="1"/>
        <v>400</v>
      </c>
    </row>
    <row r="130" spans="5:5" x14ac:dyDescent="0.25">
      <c r="E130" s="4">
        <f t="shared" si="1"/>
        <v>400</v>
      </c>
    </row>
    <row r="131" spans="5:5" x14ac:dyDescent="0.25">
      <c r="E131" s="4">
        <f t="shared" si="1"/>
        <v>400</v>
      </c>
    </row>
    <row r="132" spans="5:5" x14ac:dyDescent="0.25">
      <c r="E132" s="4">
        <f t="shared" si="1"/>
        <v>400</v>
      </c>
    </row>
    <row r="133" spans="5:5" x14ac:dyDescent="0.25">
      <c r="E133" s="4">
        <f t="shared" ref="E133:E196" si="2">E132+C133-D133</f>
        <v>400</v>
      </c>
    </row>
    <row r="134" spans="5:5" x14ac:dyDescent="0.25">
      <c r="E134" s="4">
        <f t="shared" si="2"/>
        <v>400</v>
      </c>
    </row>
    <row r="135" spans="5:5" x14ac:dyDescent="0.25">
      <c r="E135" s="4">
        <f t="shared" si="2"/>
        <v>400</v>
      </c>
    </row>
    <row r="136" spans="5:5" x14ac:dyDescent="0.25">
      <c r="E136" s="4">
        <f t="shared" si="2"/>
        <v>400</v>
      </c>
    </row>
    <row r="137" spans="5:5" x14ac:dyDescent="0.25">
      <c r="E137" s="4">
        <f t="shared" si="2"/>
        <v>400</v>
      </c>
    </row>
    <row r="138" spans="5:5" x14ac:dyDescent="0.25">
      <c r="E138" s="4">
        <f t="shared" si="2"/>
        <v>400</v>
      </c>
    </row>
    <row r="139" spans="5:5" x14ac:dyDescent="0.25">
      <c r="E139" s="4">
        <f t="shared" si="2"/>
        <v>400</v>
      </c>
    </row>
    <row r="140" spans="5:5" x14ac:dyDescent="0.25">
      <c r="E140" s="4">
        <f t="shared" si="2"/>
        <v>400</v>
      </c>
    </row>
    <row r="141" spans="5:5" x14ac:dyDescent="0.25">
      <c r="E141" s="4">
        <f t="shared" si="2"/>
        <v>400</v>
      </c>
    </row>
    <row r="142" spans="5:5" x14ac:dyDescent="0.25">
      <c r="E142" s="4">
        <f t="shared" si="2"/>
        <v>400</v>
      </c>
    </row>
    <row r="143" spans="5:5" x14ac:dyDescent="0.25">
      <c r="E143" s="4">
        <f t="shared" si="2"/>
        <v>400</v>
      </c>
    </row>
    <row r="144" spans="5:5" x14ac:dyDescent="0.25">
      <c r="E144" s="4">
        <f t="shared" si="2"/>
        <v>400</v>
      </c>
    </row>
    <row r="145" spans="5:5" x14ac:dyDescent="0.25">
      <c r="E145" s="4">
        <f t="shared" si="2"/>
        <v>400</v>
      </c>
    </row>
    <row r="146" spans="5:5" x14ac:dyDescent="0.25">
      <c r="E146" s="4">
        <f t="shared" si="2"/>
        <v>400</v>
      </c>
    </row>
    <row r="147" spans="5:5" x14ac:dyDescent="0.25">
      <c r="E147" s="4">
        <f t="shared" si="2"/>
        <v>400</v>
      </c>
    </row>
    <row r="148" spans="5:5" x14ac:dyDescent="0.25">
      <c r="E148" s="4">
        <f t="shared" si="2"/>
        <v>400</v>
      </c>
    </row>
    <row r="149" spans="5:5" x14ac:dyDescent="0.25">
      <c r="E149" s="4">
        <f t="shared" si="2"/>
        <v>400</v>
      </c>
    </row>
    <row r="150" spans="5:5" x14ac:dyDescent="0.25">
      <c r="E150" s="4">
        <f t="shared" si="2"/>
        <v>400</v>
      </c>
    </row>
    <row r="151" spans="5:5" x14ac:dyDescent="0.25">
      <c r="E151" s="4">
        <f t="shared" si="2"/>
        <v>400</v>
      </c>
    </row>
    <row r="152" spans="5:5" x14ac:dyDescent="0.25">
      <c r="E152" s="4">
        <f t="shared" si="2"/>
        <v>400</v>
      </c>
    </row>
    <row r="153" spans="5:5" x14ac:dyDescent="0.25">
      <c r="E153" s="4">
        <f t="shared" si="2"/>
        <v>400</v>
      </c>
    </row>
    <row r="154" spans="5:5" x14ac:dyDescent="0.25">
      <c r="E154" s="4">
        <f t="shared" si="2"/>
        <v>400</v>
      </c>
    </row>
    <row r="155" spans="5:5" x14ac:dyDescent="0.25">
      <c r="E155" s="4">
        <f t="shared" si="2"/>
        <v>400</v>
      </c>
    </row>
    <row r="156" spans="5:5" x14ac:dyDescent="0.25">
      <c r="E156" s="4">
        <f t="shared" si="2"/>
        <v>400</v>
      </c>
    </row>
    <row r="157" spans="5:5" x14ac:dyDescent="0.25">
      <c r="E157" s="4">
        <f t="shared" si="2"/>
        <v>400</v>
      </c>
    </row>
    <row r="158" spans="5:5" x14ac:dyDescent="0.25">
      <c r="E158" s="4">
        <f t="shared" si="2"/>
        <v>400</v>
      </c>
    </row>
    <row r="159" spans="5:5" x14ac:dyDescent="0.25">
      <c r="E159" s="4">
        <f t="shared" si="2"/>
        <v>400</v>
      </c>
    </row>
    <row r="160" spans="5:5" x14ac:dyDescent="0.25">
      <c r="E160" s="4">
        <f t="shared" si="2"/>
        <v>400</v>
      </c>
    </row>
    <row r="161" spans="5:5" x14ac:dyDescent="0.25">
      <c r="E161" s="4">
        <f t="shared" si="2"/>
        <v>400</v>
      </c>
    </row>
    <row r="162" spans="5:5" x14ac:dyDescent="0.25">
      <c r="E162" s="4">
        <f t="shared" si="2"/>
        <v>400</v>
      </c>
    </row>
    <row r="163" spans="5:5" x14ac:dyDescent="0.25">
      <c r="E163" s="4">
        <f t="shared" si="2"/>
        <v>400</v>
      </c>
    </row>
    <row r="164" spans="5:5" x14ac:dyDescent="0.25">
      <c r="E164" s="4">
        <f t="shared" si="2"/>
        <v>400</v>
      </c>
    </row>
    <row r="165" spans="5:5" x14ac:dyDescent="0.25">
      <c r="E165" s="4">
        <f t="shared" si="2"/>
        <v>400</v>
      </c>
    </row>
    <row r="166" spans="5:5" x14ac:dyDescent="0.25">
      <c r="E166" s="4">
        <f t="shared" si="2"/>
        <v>400</v>
      </c>
    </row>
    <row r="167" spans="5:5" x14ac:dyDescent="0.25">
      <c r="E167" s="4">
        <f t="shared" si="2"/>
        <v>400</v>
      </c>
    </row>
    <row r="168" spans="5:5" x14ac:dyDescent="0.25">
      <c r="E168" s="4">
        <f t="shared" si="2"/>
        <v>400</v>
      </c>
    </row>
    <row r="169" spans="5:5" x14ac:dyDescent="0.25">
      <c r="E169" s="4">
        <f t="shared" si="2"/>
        <v>400</v>
      </c>
    </row>
    <row r="170" spans="5:5" x14ac:dyDescent="0.25">
      <c r="E170" s="4">
        <f t="shared" si="2"/>
        <v>400</v>
      </c>
    </row>
    <row r="171" spans="5:5" x14ac:dyDescent="0.25">
      <c r="E171" s="4">
        <f t="shared" si="2"/>
        <v>400</v>
      </c>
    </row>
    <row r="172" spans="5:5" x14ac:dyDescent="0.25">
      <c r="E172" s="4">
        <f t="shared" si="2"/>
        <v>400</v>
      </c>
    </row>
    <row r="173" spans="5:5" x14ac:dyDescent="0.25">
      <c r="E173" s="4">
        <f t="shared" si="2"/>
        <v>400</v>
      </c>
    </row>
    <row r="174" spans="5:5" x14ac:dyDescent="0.25">
      <c r="E174" s="4">
        <f t="shared" si="2"/>
        <v>400</v>
      </c>
    </row>
    <row r="175" spans="5:5" x14ac:dyDescent="0.25">
      <c r="E175" s="4">
        <f t="shared" si="2"/>
        <v>400</v>
      </c>
    </row>
    <row r="176" spans="5:5" x14ac:dyDescent="0.25">
      <c r="E176" s="4">
        <f t="shared" si="2"/>
        <v>400</v>
      </c>
    </row>
    <row r="177" spans="5:5" x14ac:dyDescent="0.25">
      <c r="E177" s="4">
        <f t="shared" si="2"/>
        <v>400</v>
      </c>
    </row>
    <row r="178" spans="5:5" x14ac:dyDescent="0.25">
      <c r="E178" s="4">
        <f t="shared" si="2"/>
        <v>400</v>
      </c>
    </row>
    <row r="179" spans="5:5" x14ac:dyDescent="0.25">
      <c r="E179" s="4">
        <f t="shared" si="2"/>
        <v>400</v>
      </c>
    </row>
    <row r="180" spans="5:5" x14ac:dyDescent="0.25">
      <c r="E180" s="4">
        <f t="shared" si="2"/>
        <v>400</v>
      </c>
    </row>
    <row r="181" spans="5:5" x14ac:dyDescent="0.25">
      <c r="E181" s="4">
        <f t="shared" si="2"/>
        <v>400</v>
      </c>
    </row>
    <row r="182" spans="5:5" x14ac:dyDescent="0.25">
      <c r="E182" s="4">
        <f t="shared" si="2"/>
        <v>400</v>
      </c>
    </row>
    <row r="183" spans="5:5" x14ac:dyDescent="0.25">
      <c r="E183" s="4">
        <f t="shared" si="2"/>
        <v>400</v>
      </c>
    </row>
    <row r="184" spans="5:5" x14ac:dyDescent="0.25">
      <c r="E184" s="4">
        <f t="shared" si="2"/>
        <v>400</v>
      </c>
    </row>
    <row r="185" spans="5:5" x14ac:dyDescent="0.25">
      <c r="E185" s="4">
        <f t="shared" si="2"/>
        <v>400</v>
      </c>
    </row>
    <row r="186" spans="5:5" x14ac:dyDescent="0.25">
      <c r="E186" s="4">
        <f t="shared" si="2"/>
        <v>400</v>
      </c>
    </row>
    <row r="187" spans="5:5" x14ac:dyDescent="0.25">
      <c r="E187" s="4">
        <f t="shared" si="2"/>
        <v>400</v>
      </c>
    </row>
    <row r="188" spans="5:5" x14ac:dyDescent="0.25">
      <c r="E188" s="4">
        <f t="shared" si="2"/>
        <v>400</v>
      </c>
    </row>
    <row r="189" spans="5:5" x14ac:dyDescent="0.25">
      <c r="E189" s="4">
        <f t="shared" si="2"/>
        <v>400</v>
      </c>
    </row>
    <row r="190" spans="5:5" x14ac:dyDescent="0.25">
      <c r="E190" s="4">
        <f t="shared" si="2"/>
        <v>400</v>
      </c>
    </row>
    <row r="191" spans="5:5" x14ac:dyDescent="0.25">
      <c r="E191" s="4">
        <f t="shared" si="2"/>
        <v>400</v>
      </c>
    </row>
    <row r="192" spans="5:5" x14ac:dyDescent="0.25">
      <c r="E192" s="4">
        <f t="shared" si="2"/>
        <v>400</v>
      </c>
    </row>
    <row r="193" spans="5:5" x14ac:dyDescent="0.25">
      <c r="E193" s="4">
        <f t="shared" si="2"/>
        <v>400</v>
      </c>
    </row>
    <row r="194" spans="5:5" x14ac:dyDescent="0.25">
      <c r="E194" s="4">
        <f t="shared" si="2"/>
        <v>400</v>
      </c>
    </row>
    <row r="195" spans="5:5" x14ac:dyDescent="0.25">
      <c r="E195" s="4">
        <f t="shared" si="2"/>
        <v>400</v>
      </c>
    </row>
    <row r="196" spans="5:5" x14ac:dyDescent="0.25">
      <c r="E196" s="4">
        <f t="shared" si="2"/>
        <v>400</v>
      </c>
    </row>
    <row r="197" spans="5:5" x14ac:dyDescent="0.25">
      <c r="E197" s="4">
        <f t="shared" ref="E197:E260" si="3">E196+C197-D197</f>
        <v>400</v>
      </c>
    </row>
    <row r="198" spans="5:5" x14ac:dyDescent="0.25">
      <c r="E198" s="4">
        <f t="shared" si="3"/>
        <v>400</v>
      </c>
    </row>
    <row r="199" spans="5:5" x14ac:dyDescent="0.25">
      <c r="E199" s="4">
        <f t="shared" si="3"/>
        <v>400</v>
      </c>
    </row>
    <row r="200" spans="5:5" x14ac:dyDescent="0.25">
      <c r="E200" s="4">
        <f t="shared" si="3"/>
        <v>400</v>
      </c>
    </row>
    <row r="201" spans="5:5" x14ac:dyDescent="0.25">
      <c r="E201" s="4">
        <f t="shared" si="3"/>
        <v>400</v>
      </c>
    </row>
    <row r="202" spans="5:5" x14ac:dyDescent="0.25">
      <c r="E202" s="4">
        <f t="shared" si="3"/>
        <v>400</v>
      </c>
    </row>
    <row r="203" spans="5:5" x14ac:dyDescent="0.25">
      <c r="E203" s="4">
        <f t="shared" si="3"/>
        <v>400</v>
      </c>
    </row>
    <row r="204" spans="5:5" x14ac:dyDescent="0.25">
      <c r="E204" s="4">
        <f t="shared" si="3"/>
        <v>400</v>
      </c>
    </row>
    <row r="205" spans="5:5" x14ac:dyDescent="0.25">
      <c r="E205" s="4">
        <f t="shared" si="3"/>
        <v>400</v>
      </c>
    </row>
    <row r="206" spans="5:5" x14ac:dyDescent="0.25">
      <c r="E206" s="4">
        <f t="shared" si="3"/>
        <v>400</v>
      </c>
    </row>
    <row r="207" spans="5:5" x14ac:dyDescent="0.25">
      <c r="E207" s="4">
        <f t="shared" si="3"/>
        <v>400</v>
      </c>
    </row>
    <row r="208" spans="5:5" x14ac:dyDescent="0.25">
      <c r="E208" s="4">
        <f t="shared" si="3"/>
        <v>400</v>
      </c>
    </row>
    <row r="209" spans="5:5" x14ac:dyDescent="0.25">
      <c r="E209" s="4">
        <f t="shared" si="3"/>
        <v>400</v>
      </c>
    </row>
    <row r="210" spans="5:5" x14ac:dyDescent="0.25">
      <c r="E210" s="4">
        <f t="shared" si="3"/>
        <v>400</v>
      </c>
    </row>
    <row r="211" spans="5:5" x14ac:dyDescent="0.25">
      <c r="E211" s="4">
        <f t="shared" si="3"/>
        <v>400</v>
      </c>
    </row>
    <row r="212" spans="5:5" x14ac:dyDescent="0.25">
      <c r="E212" s="4">
        <f t="shared" si="3"/>
        <v>400</v>
      </c>
    </row>
    <row r="213" spans="5:5" x14ac:dyDescent="0.25">
      <c r="E213" s="4">
        <f t="shared" si="3"/>
        <v>400</v>
      </c>
    </row>
    <row r="214" spans="5:5" x14ac:dyDescent="0.25">
      <c r="E214" s="4">
        <f t="shared" si="3"/>
        <v>400</v>
      </c>
    </row>
    <row r="215" spans="5:5" x14ac:dyDescent="0.25">
      <c r="E215" s="4">
        <f t="shared" si="3"/>
        <v>400</v>
      </c>
    </row>
    <row r="216" spans="5:5" x14ac:dyDescent="0.25">
      <c r="E216" s="4">
        <f t="shared" si="3"/>
        <v>400</v>
      </c>
    </row>
    <row r="217" spans="5:5" x14ac:dyDescent="0.25">
      <c r="E217" s="4">
        <f t="shared" si="3"/>
        <v>400</v>
      </c>
    </row>
    <row r="218" spans="5:5" x14ac:dyDescent="0.25">
      <c r="E218" s="4">
        <f t="shared" si="3"/>
        <v>400</v>
      </c>
    </row>
    <row r="219" spans="5:5" x14ac:dyDescent="0.25">
      <c r="E219" s="4">
        <f t="shared" si="3"/>
        <v>400</v>
      </c>
    </row>
    <row r="220" spans="5:5" x14ac:dyDescent="0.25">
      <c r="E220" s="4">
        <f t="shared" si="3"/>
        <v>400</v>
      </c>
    </row>
    <row r="221" spans="5:5" x14ac:dyDescent="0.25">
      <c r="E221" s="4">
        <f t="shared" si="3"/>
        <v>400</v>
      </c>
    </row>
    <row r="222" spans="5:5" x14ac:dyDescent="0.25">
      <c r="E222" s="4">
        <f t="shared" si="3"/>
        <v>400</v>
      </c>
    </row>
    <row r="223" spans="5:5" x14ac:dyDescent="0.25">
      <c r="E223" s="4">
        <f t="shared" si="3"/>
        <v>400</v>
      </c>
    </row>
    <row r="224" spans="5:5" x14ac:dyDescent="0.25">
      <c r="E224" s="4">
        <f t="shared" si="3"/>
        <v>400</v>
      </c>
    </row>
    <row r="225" spans="5:5" x14ac:dyDescent="0.25">
      <c r="E225" s="4">
        <f t="shared" si="3"/>
        <v>400</v>
      </c>
    </row>
    <row r="226" spans="5:5" x14ac:dyDescent="0.25">
      <c r="E226" s="4">
        <f t="shared" si="3"/>
        <v>400</v>
      </c>
    </row>
    <row r="227" spans="5:5" x14ac:dyDescent="0.25">
      <c r="E227" s="4">
        <f t="shared" si="3"/>
        <v>400</v>
      </c>
    </row>
    <row r="228" spans="5:5" x14ac:dyDescent="0.25">
      <c r="E228" s="4">
        <f t="shared" si="3"/>
        <v>400</v>
      </c>
    </row>
    <row r="229" spans="5:5" x14ac:dyDescent="0.25">
      <c r="E229" s="4">
        <f t="shared" si="3"/>
        <v>400</v>
      </c>
    </row>
    <row r="230" spans="5:5" x14ac:dyDescent="0.25">
      <c r="E230" s="4">
        <f t="shared" si="3"/>
        <v>400</v>
      </c>
    </row>
    <row r="231" spans="5:5" x14ac:dyDescent="0.25">
      <c r="E231" s="4">
        <f t="shared" si="3"/>
        <v>400</v>
      </c>
    </row>
    <row r="232" spans="5:5" x14ac:dyDescent="0.25">
      <c r="E232" s="4">
        <f t="shared" si="3"/>
        <v>400</v>
      </c>
    </row>
    <row r="233" spans="5:5" x14ac:dyDescent="0.25">
      <c r="E233" s="4">
        <f t="shared" si="3"/>
        <v>400</v>
      </c>
    </row>
    <row r="234" spans="5:5" x14ac:dyDescent="0.25">
      <c r="E234" s="4">
        <f t="shared" si="3"/>
        <v>400</v>
      </c>
    </row>
    <row r="235" spans="5:5" x14ac:dyDescent="0.25">
      <c r="E235" s="4">
        <f t="shared" si="3"/>
        <v>400</v>
      </c>
    </row>
    <row r="236" spans="5:5" x14ac:dyDescent="0.25">
      <c r="E236" s="4">
        <f t="shared" si="3"/>
        <v>400</v>
      </c>
    </row>
    <row r="237" spans="5:5" x14ac:dyDescent="0.25">
      <c r="E237" s="4">
        <f t="shared" si="3"/>
        <v>400</v>
      </c>
    </row>
    <row r="238" spans="5:5" x14ac:dyDescent="0.25">
      <c r="E238" s="4">
        <f t="shared" si="3"/>
        <v>400</v>
      </c>
    </row>
    <row r="239" spans="5:5" x14ac:dyDescent="0.25">
      <c r="E239" s="4">
        <f t="shared" si="3"/>
        <v>400</v>
      </c>
    </row>
    <row r="240" spans="5:5" x14ac:dyDescent="0.25">
      <c r="E240" s="4">
        <f t="shared" si="3"/>
        <v>400</v>
      </c>
    </row>
    <row r="241" spans="5:5" x14ac:dyDescent="0.25">
      <c r="E241" s="4">
        <f t="shared" si="3"/>
        <v>400</v>
      </c>
    </row>
    <row r="242" spans="5:5" x14ac:dyDescent="0.25">
      <c r="E242" s="4">
        <f t="shared" si="3"/>
        <v>400</v>
      </c>
    </row>
    <row r="243" spans="5:5" x14ac:dyDescent="0.25">
      <c r="E243" s="4">
        <f t="shared" si="3"/>
        <v>400</v>
      </c>
    </row>
    <row r="244" spans="5:5" x14ac:dyDescent="0.25">
      <c r="E244" s="4">
        <f t="shared" si="3"/>
        <v>400</v>
      </c>
    </row>
    <row r="245" spans="5:5" x14ac:dyDescent="0.25">
      <c r="E245" s="4">
        <f t="shared" si="3"/>
        <v>400</v>
      </c>
    </row>
    <row r="246" spans="5:5" x14ac:dyDescent="0.25">
      <c r="E246" s="4">
        <f t="shared" si="3"/>
        <v>400</v>
      </c>
    </row>
    <row r="247" spans="5:5" x14ac:dyDescent="0.25">
      <c r="E247" s="4">
        <f t="shared" si="3"/>
        <v>400</v>
      </c>
    </row>
    <row r="248" spans="5:5" x14ac:dyDescent="0.25">
      <c r="E248" s="4">
        <f t="shared" si="3"/>
        <v>400</v>
      </c>
    </row>
    <row r="249" spans="5:5" x14ac:dyDescent="0.25">
      <c r="E249" s="4">
        <f t="shared" si="3"/>
        <v>400</v>
      </c>
    </row>
    <row r="250" spans="5:5" x14ac:dyDescent="0.25">
      <c r="E250" s="4">
        <f t="shared" si="3"/>
        <v>400</v>
      </c>
    </row>
    <row r="251" spans="5:5" x14ac:dyDescent="0.25">
      <c r="E251" s="4">
        <f t="shared" si="3"/>
        <v>400</v>
      </c>
    </row>
    <row r="252" spans="5:5" x14ac:dyDescent="0.25">
      <c r="E252" s="4">
        <f t="shared" si="3"/>
        <v>400</v>
      </c>
    </row>
    <row r="253" spans="5:5" x14ac:dyDescent="0.25">
      <c r="E253" s="4">
        <f t="shared" si="3"/>
        <v>400</v>
      </c>
    </row>
    <row r="254" spans="5:5" x14ac:dyDescent="0.25">
      <c r="E254" s="4">
        <f t="shared" si="3"/>
        <v>400</v>
      </c>
    </row>
    <row r="255" spans="5:5" x14ac:dyDescent="0.25">
      <c r="E255" s="4">
        <f t="shared" si="3"/>
        <v>400</v>
      </c>
    </row>
    <row r="256" spans="5:5" x14ac:dyDescent="0.25">
      <c r="E256" s="4">
        <f t="shared" si="3"/>
        <v>400</v>
      </c>
    </row>
    <row r="257" spans="5:5" x14ac:dyDescent="0.25">
      <c r="E257" s="4">
        <f t="shared" si="3"/>
        <v>400</v>
      </c>
    </row>
    <row r="258" spans="5:5" x14ac:dyDescent="0.25">
      <c r="E258" s="4">
        <f t="shared" si="3"/>
        <v>400</v>
      </c>
    </row>
    <row r="259" spans="5:5" x14ac:dyDescent="0.25">
      <c r="E259" s="4">
        <f t="shared" si="3"/>
        <v>400</v>
      </c>
    </row>
    <row r="260" spans="5:5" x14ac:dyDescent="0.25">
      <c r="E260" s="4">
        <f t="shared" si="3"/>
        <v>400</v>
      </c>
    </row>
    <row r="261" spans="5:5" x14ac:dyDescent="0.25">
      <c r="E261" s="4">
        <f t="shared" ref="E261:E324" si="4">E260+C261-D261</f>
        <v>400</v>
      </c>
    </row>
    <row r="262" spans="5:5" x14ac:dyDescent="0.25">
      <c r="E262" s="4">
        <f t="shared" si="4"/>
        <v>400</v>
      </c>
    </row>
    <row r="263" spans="5:5" x14ac:dyDescent="0.25">
      <c r="E263" s="4">
        <f t="shared" si="4"/>
        <v>400</v>
      </c>
    </row>
    <row r="264" spans="5:5" x14ac:dyDescent="0.25">
      <c r="E264" s="4">
        <f t="shared" si="4"/>
        <v>400</v>
      </c>
    </row>
    <row r="265" spans="5:5" x14ac:dyDescent="0.25">
      <c r="E265" s="4">
        <f t="shared" si="4"/>
        <v>400</v>
      </c>
    </row>
    <row r="266" spans="5:5" x14ac:dyDescent="0.25">
      <c r="E266" s="4">
        <f t="shared" si="4"/>
        <v>400</v>
      </c>
    </row>
    <row r="267" spans="5:5" x14ac:dyDescent="0.25">
      <c r="E267" s="4">
        <f t="shared" si="4"/>
        <v>400</v>
      </c>
    </row>
    <row r="268" spans="5:5" x14ac:dyDescent="0.25">
      <c r="E268" s="4">
        <f t="shared" si="4"/>
        <v>400</v>
      </c>
    </row>
    <row r="269" spans="5:5" x14ac:dyDescent="0.25">
      <c r="E269" s="4">
        <f t="shared" si="4"/>
        <v>400</v>
      </c>
    </row>
    <row r="270" spans="5:5" x14ac:dyDescent="0.25">
      <c r="E270" s="4">
        <f t="shared" si="4"/>
        <v>400</v>
      </c>
    </row>
    <row r="271" spans="5:5" x14ac:dyDescent="0.25">
      <c r="E271" s="4">
        <f t="shared" si="4"/>
        <v>400</v>
      </c>
    </row>
    <row r="272" spans="5:5" x14ac:dyDescent="0.25">
      <c r="E272" s="4">
        <f t="shared" si="4"/>
        <v>400</v>
      </c>
    </row>
    <row r="273" spans="5:5" x14ac:dyDescent="0.25">
      <c r="E273" s="4">
        <f t="shared" si="4"/>
        <v>400</v>
      </c>
    </row>
    <row r="274" spans="5:5" x14ac:dyDescent="0.25">
      <c r="E274" s="4">
        <f t="shared" si="4"/>
        <v>400</v>
      </c>
    </row>
    <row r="275" spans="5:5" x14ac:dyDescent="0.25">
      <c r="E275" s="4">
        <f t="shared" si="4"/>
        <v>400</v>
      </c>
    </row>
    <row r="276" spans="5:5" x14ac:dyDescent="0.25">
      <c r="E276" s="4">
        <f t="shared" si="4"/>
        <v>400</v>
      </c>
    </row>
    <row r="277" spans="5:5" x14ac:dyDescent="0.25">
      <c r="E277" s="4">
        <f t="shared" si="4"/>
        <v>400</v>
      </c>
    </row>
    <row r="278" spans="5:5" x14ac:dyDescent="0.25">
      <c r="E278" s="4">
        <f t="shared" si="4"/>
        <v>400</v>
      </c>
    </row>
    <row r="279" spans="5:5" x14ac:dyDescent="0.25">
      <c r="E279" s="4">
        <f t="shared" si="4"/>
        <v>400</v>
      </c>
    </row>
    <row r="280" spans="5:5" x14ac:dyDescent="0.25">
      <c r="E280" s="4">
        <f t="shared" si="4"/>
        <v>400</v>
      </c>
    </row>
    <row r="281" spans="5:5" x14ac:dyDescent="0.25">
      <c r="E281" s="4">
        <f t="shared" si="4"/>
        <v>400</v>
      </c>
    </row>
    <row r="282" spans="5:5" x14ac:dyDescent="0.25">
      <c r="E282" s="4">
        <f t="shared" si="4"/>
        <v>400</v>
      </c>
    </row>
    <row r="283" spans="5:5" x14ac:dyDescent="0.25">
      <c r="E283" s="4">
        <f t="shared" si="4"/>
        <v>400</v>
      </c>
    </row>
    <row r="284" spans="5:5" x14ac:dyDescent="0.25">
      <c r="E284" s="4">
        <f t="shared" si="4"/>
        <v>400</v>
      </c>
    </row>
    <row r="285" spans="5:5" x14ac:dyDescent="0.25">
      <c r="E285" s="4">
        <f t="shared" si="4"/>
        <v>400</v>
      </c>
    </row>
    <row r="286" spans="5:5" x14ac:dyDescent="0.25">
      <c r="E286" s="4">
        <f t="shared" si="4"/>
        <v>400</v>
      </c>
    </row>
    <row r="287" spans="5:5" x14ac:dyDescent="0.25">
      <c r="E287" s="4">
        <f t="shared" si="4"/>
        <v>400</v>
      </c>
    </row>
    <row r="288" spans="5:5" x14ac:dyDescent="0.25">
      <c r="E288" s="4">
        <f t="shared" si="4"/>
        <v>400</v>
      </c>
    </row>
    <row r="289" spans="5:5" x14ac:dyDescent="0.25">
      <c r="E289" s="4">
        <f t="shared" si="4"/>
        <v>400</v>
      </c>
    </row>
    <row r="290" spans="5:5" x14ac:dyDescent="0.25">
      <c r="E290" s="4">
        <f t="shared" si="4"/>
        <v>400</v>
      </c>
    </row>
    <row r="291" spans="5:5" x14ac:dyDescent="0.25">
      <c r="E291" s="4">
        <f t="shared" si="4"/>
        <v>400</v>
      </c>
    </row>
    <row r="292" spans="5:5" x14ac:dyDescent="0.25">
      <c r="E292" s="4">
        <f t="shared" si="4"/>
        <v>400</v>
      </c>
    </row>
    <row r="293" spans="5:5" x14ac:dyDescent="0.25">
      <c r="E293" s="4">
        <f t="shared" si="4"/>
        <v>400</v>
      </c>
    </row>
    <row r="294" spans="5:5" x14ac:dyDescent="0.25">
      <c r="E294" s="4">
        <f t="shared" si="4"/>
        <v>400</v>
      </c>
    </row>
    <row r="295" spans="5:5" x14ac:dyDescent="0.25">
      <c r="E295" s="4">
        <f t="shared" si="4"/>
        <v>400</v>
      </c>
    </row>
    <row r="296" spans="5:5" x14ac:dyDescent="0.25">
      <c r="E296" s="4">
        <f t="shared" si="4"/>
        <v>400</v>
      </c>
    </row>
    <row r="297" spans="5:5" x14ac:dyDescent="0.25">
      <c r="E297" s="4">
        <f t="shared" si="4"/>
        <v>400</v>
      </c>
    </row>
    <row r="298" spans="5:5" x14ac:dyDescent="0.25">
      <c r="E298" s="4">
        <f t="shared" si="4"/>
        <v>400</v>
      </c>
    </row>
    <row r="299" spans="5:5" x14ac:dyDescent="0.25">
      <c r="E299" s="4">
        <f t="shared" si="4"/>
        <v>400</v>
      </c>
    </row>
    <row r="300" spans="5:5" x14ac:dyDescent="0.25">
      <c r="E300" s="4">
        <f t="shared" si="4"/>
        <v>400</v>
      </c>
    </row>
    <row r="301" spans="5:5" x14ac:dyDescent="0.25">
      <c r="E301" s="4">
        <f t="shared" si="4"/>
        <v>400</v>
      </c>
    </row>
    <row r="302" spans="5:5" x14ac:dyDescent="0.25">
      <c r="E302" s="4">
        <f t="shared" si="4"/>
        <v>400</v>
      </c>
    </row>
    <row r="303" spans="5:5" x14ac:dyDescent="0.25">
      <c r="E303" s="4">
        <f t="shared" si="4"/>
        <v>400</v>
      </c>
    </row>
    <row r="304" spans="5:5" x14ac:dyDescent="0.25">
      <c r="E304" s="4">
        <f t="shared" si="4"/>
        <v>400</v>
      </c>
    </row>
    <row r="305" spans="5:5" x14ac:dyDescent="0.25">
      <c r="E305" s="4">
        <f t="shared" si="4"/>
        <v>400</v>
      </c>
    </row>
    <row r="306" spans="5:5" x14ac:dyDescent="0.25">
      <c r="E306" s="4">
        <f t="shared" si="4"/>
        <v>400</v>
      </c>
    </row>
    <row r="307" spans="5:5" x14ac:dyDescent="0.25">
      <c r="E307" s="4">
        <f t="shared" si="4"/>
        <v>400</v>
      </c>
    </row>
    <row r="308" spans="5:5" x14ac:dyDescent="0.25">
      <c r="E308" s="4">
        <f t="shared" si="4"/>
        <v>400</v>
      </c>
    </row>
    <row r="309" spans="5:5" x14ac:dyDescent="0.25">
      <c r="E309" s="4">
        <f t="shared" si="4"/>
        <v>400</v>
      </c>
    </row>
    <row r="310" spans="5:5" x14ac:dyDescent="0.25">
      <c r="E310" s="4">
        <f t="shared" si="4"/>
        <v>400</v>
      </c>
    </row>
    <row r="311" spans="5:5" x14ac:dyDescent="0.25">
      <c r="E311" s="4">
        <f t="shared" si="4"/>
        <v>400</v>
      </c>
    </row>
    <row r="312" spans="5:5" x14ac:dyDescent="0.25">
      <c r="E312" s="4">
        <f t="shared" si="4"/>
        <v>400</v>
      </c>
    </row>
    <row r="313" spans="5:5" x14ac:dyDescent="0.25">
      <c r="E313" s="4">
        <f t="shared" si="4"/>
        <v>400</v>
      </c>
    </row>
    <row r="314" spans="5:5" x14ac:dyDescent="0.25">
      <c r="E314" s="4">
        <f t="shared" si="4"/>
        <v>400</v>
      </c>
    </row>
    <row r="315" spans="5:5" x14ac:dyDescent="0.25">
      <c r="E315" s="4">
        <f t="shared" si="4"/>
        <v>400</v>
      </c>
    </row>
    <row r="316" spans="5:5" x14ac:dyDescent="0.25">
      <c r="E316" s="4">
        <f t="shared" si="4"/>
        <v>400</v>
      </c>
    </row>
    <row r="317" spans="5:5" x14ac:dyDescent="0.25">
      <c r="E317" s="4">
        <f t="shared" si="4"/>
        <v>400</v>
      </c>
    </row>
    <row r="318" spans="5:5" x14ac:dyDescent="0.25">
      <c r="E318" s="4">
        <f t="shared" si="4"/>
        <v>400</v>
      </c>
    </row>
    <row r="319" spans="5:5" x14ac:dyDescent="0.25">
      <c r="E319" s="4">
        <f t="shared" si="4"/>
        <v>400</v>
      </c>
    </row>
    <row r="320" spans="5:5" x14ac:dyDescent="0.25">
      <c r="E320" s="4">
        <f t="shared" si="4"/>
        <v>400</v>
      </c>
    </row>
    <row r="321" spans="5:5" x14ac:dyDescent="0.25">
      <c r="E321" s="4">
        <f t="shared" si="4"/>
        <v>400</v>
      </c>
    </row>
    <row r="322" spans="5:5" x14ac:dyDescent="0.25">
      <c r="E322" s="4">
        <f t="shared" si="4"/>
        <v>400</v>
      </c>
    </row>
    <row r="323" spans="5:5" x14ac:dyDescent="0.25">
      <c r="E323" s="4">
        <f t="shared" si="4"/>
        <v>400</v>
      </c>
    </row>
    <row r="324" spans="5:5" x14ac:dyDescent="0.25">
      <c r="E324" s="4">
        <f t="shared" si="4"/>
        <v>400</v>
      </c>
    </row>
    <row r="325" spans="5:5" x14ac:dyDescent="0.25">
      <c r="E325" s="4">
        <f t="shared" ref="E325:E388" si="5">E324+C325-D325</f>
        <v>400</v>
      </c>
    </row>
    <row r="326" spans="5:5" x14ac:dyDescent="0.25">
      <c r="E326" s="4">
        <f t="shared" si="5"/>
        <v>400</v>
      </c>
    </row>
    <row r="327" spans="5:5" x14ac:dyDescent="0.25">
      <c r="E327" s="4">
        <f t="shared" si="5"/>
        <v>400</v>
      </c>
    </row>
    <row r="328" spans="5:5" x14ac:dyDescent="0.25">
      <c r="E328" s="4">
        <f t="shared" si="5"/>
        <v>400</v>
      </c>
    </row>
    <row r="329" spans="5:5" x14ac:dyDescent="0.25">
      <c r="E329" s="4">
        <f t="shared" si="5"/>
        <v>400</v>
      </c>
    </row>
    <row r="330" spans="5:5" x14ac:dyDescent="0.25">
      <c r="E330" s="4">
        <f t="shared" si="5"/>
        <v>400</v>
      </c>
    </row>
    <row r="331" spans="5:5" x14ac:dyDescent="0.25">
      <c r="E331" s="4">
        <f t="shared" si="5"/>
        <v>400</v>
      </c>
    </row>
    <row r="332" spans="5:5" x14ac:dyDescent="0.25">
      <c r="E332" s="4">
        <f t="shared" si="5"/>
        <v>400</v>
      </c>
    </row>
    <row r="333" spans="5:5" x14ac:dyDescent="0.25">
      <c r="E333" s="4">
        <f t="shared" si="5"/>
        <v>400</v>
      </c>
    </row>
    <row r="334" spans="5:5" x14ac:dyDescent="0.25">
      <c r="E334" s="4">
        <f t="shared" si="5"/>
        <v>400</v>
      </c>
    </row>
    <row r="335" spans="5:5" x14ac:dyDescent="0.25">
      <c r="E335" s="4">
        <f t="shared" si="5"/>
        <v>400</v>
      </c>
    </row>
    <row r="336" spans="5:5" x14ac:dyDescent="0.25">
      <c r="E336" s="4">
        <f t="shared" si="5"/>
        <v>400</v>
      </c>
    </row>
    <row r="337" spans="5:5" x14ac:dyDescent="0.25">
      <c r="E337" s="4">
        <f t="shared" si="5"/>
        <v>400</v>
      </c>
    </row>
    <row r="338" spans="5:5" x14ac:dyDescent="0.25">
      <c r="E338" s="4">
        <f t="shared" si="5"/>
        <v>400</v>
      </c>
    </row>
    <row r="339" spans="5:5" x14ac:dyDescent="0.25">
      <c r="E339" s="4">
        <f t="shared" si="5"/>
        <v>400</v>
      </c>
    </row>
    <row r="340" spans="5:5" x14ac:dyDescent="0.25">
      <c r="E340" s="4">
        <f t="shared" si="5"/>
        <v>400</v>
      </c>
    </row>
    <row r="341" spans="5:5" x14ac:dyDescent="0.25">
      <c r="E341" s="4">
        <f t="shared" si="5"/>
        <v>400</v>
      </c>
    </row>
    <row r="342" spans="5:5" x14ac:dyDescent="0.25">
      <c r="E342" s="4">
        <f t="shared" si="5"/>
        <v>400</v>
      </c>
    </row>
    <row r="343" spans="5:5" x14ac:dyDescent="0.25">
      <c r="E343" s="4">
        <f t="shared" si="5"/>
        <v>400</v>
      </c>
    </row>
    <row r="344" spans="5:5" x14ac:dyDescent="0.25">
      <c r="E344" s="4">
        <f t="shared" si="5"/>
        <v>400</v>
      </c>
    </row>
    <row r="345" spans="5:5" x14ac:dyDescent="0.25">
      <c r="E345" s="4">
        <f t="shared" si="5"/>
        <v>400</v>
      </c>
    </row>
    <row r="346" spans="5:5" x14ac:dyDescent="0.25">
      <c r="E346" s="4">
        <f t="shared" si="5"/>
        <v>400</v>
      </c>
    </row>
    <row r="347" spans="5:5" x14ac:dyDescent="0.25">
      <c r="E347" s="4">
        <f t="shared" si="5"/>
        <v>400</v>
      </c>
    </row>
    <row r="348" spans="5:5" x14ac:dyDescent="0.25">
      <c r="E348" s="4">
        <f t="shared" si="5"/>
        <v>400</v>
      </c>
    </row>
    <row r="349" spans="5:5" x14ac:dyDescent="0.25">
      <c r="E349" s="4">
        <f t="shared" si="5"/>
        <v>400</v>
      </c>
    </row>
    <row r="350" spans="5:5" x14ac:dyDescent="0.25">
      <c r="E350" s="4">
        <f t="shared" si="5"/>
        <v>400</v>
      </c>
    </row>
    <row r="351" spans="5:5" x14ac:dyDescent="0.25">
      <c r="E351" s="4">
        <f t="shared" si="5"/>
        <v>400</v>
      </c>
    </row>
    <row r="352" spans="5:5" x14ac:dyDescent="0.25">
      <c r="E352" s="4">
        <f t="shared" si="5"/>
        <v>400</v>
      </c>
    </row>
    <row r="353" spans="5:5" x14ac:dyDescent="0.25">
      <c r="E353" s="4">
        <f t="shared" si="5"/>
        <v>400</v>
      </c>
    </row>
    <row r="354" spans="5:5" x14ac:dyDescent="0.25">
      <c r="E354" s="4">
        <f t="shared" si="5"/>
        <v>400</v>
      </c>
    </row>
    <row r="355" spans="5:5" x14ac:dyDescent="0.25">
      <c r="E355" s="4">
        <f t="shared" si="5"/>
        <v>400</v>
      </c>
    </row>
    <row r="356" spans="5:5" x14ac:dyDescent="0.25">
      <c r="E356" s="4">
        <f t="shared" si="5"/>
        <v>400</v>
      </c>
    </row>
    <row r="357" spans="5:5" x14ac:dyDescent="0.25">
      <c r="E357" s="4">
        <f t="shared" si="5"/>
        <v>400</v>
      </c>
    </row>
    <row r="358" spans="5:5" x14ac:dyDescent="0.25">
      <c r="E358" s="4">
        <f t="shared" si="5"/>
        <v>400</v>
      </c>
    </row>
    <row r="359" spans="5:5" x14ac:dyDescent="0.25">
      <c r="E359" s="4">
        <f t="shared" si="5"/>
        <v>400</v>
      </c>
    </row>
    <row r="360" spans="5:5" x14ac:dyDescent="0.25">
      <c r="E360" s="4">
        <f t="shared" si="5"/>
        <v>400</v>
      </c>
    </row>
    <row r="361" spans="5:5" x14ac:dyDescent="0.25">
      <c r="E361" s="4">
        <f t="shared" si="5"/>
        <v>400</v>
      </c>
    </row>
    <row r="362" spans="5:5" x14ac:dyDescent="0.25">
      <c r="E362" s="4">
        <f t="shared" si="5"/>
        <v>400</v>
      </c>
    </row>
    <row r="363" spans="5:5" x14ac:dyDescent="0.25">
      <c r="E363" s="4">
        <f t="shared" si="5"/>
        <v>400</v>
      </c>
    </row>
    <row r="364" spans="5:5" x14ac:dyDescent="0.25">
      <c r="E364" s="4">
        <f t="shared" si="5"/>
        <v>400</v>
      </c>
    </row>
    <row r="365" spans="5:5" x14ac:dyDescent="0.25">
      <c r="E365" s="4">
        <f t="shared" si="5"/>
        <v>400</v>
      </c>
    </row>
    <row r="366" spans="5:5" x14ac:dyDescent="0.25">
      <c r="E366" s="4">
        <f t="shared" si="5"/>
        <v>400</v>
      </c>
    </row>
    <row r="367" spans="5:5" x14ac:dyDescent="0.25">
      <c r="E367" s="4">
        <f t="shared" si="5"/>
        <v>400</v>
      </c>
    </row>
    <row r="368" spans="5:5" x14ac:dyDescent="0.25">
      <c r="E368" s="4">
        <f t="shared" si="5"/>
        <v>400</v>
      </c>
    </row>
    <row r="369" spans="5:5" x14ac:dyDescent="0.25">
      <c r="E369" s="4">
        <f t="shared" si="5"/>
        <v>400</v>
      </c>
    </row>
    <row r="370" spans="5:5" x14ac:dyDescent="0.25">
      <c r="E370" s="4">
        <f t="shared" si="5"/>
        <v>400</v>
      </c>
    </row>
    <row r="371" spans="5:5" x14ac:dyDescent="0.25">
      <c r="E371" s="4">
        <f t="shared" si="5"/>
        <v>400</v>
      </c>
    </row>
    <row r="372" spans="5:5" x14ac:dyDescent="0.25">
      <c r="E372" s="4">
        <f t="shared" si="5"/>
        <v>400</v>
      </c>
    </row>
    <row r="373" spans="5:5" x14ac:dyDescent="0.25">
      <c r="E373" s="4">
        <f t="shared" si="5"/>
        <v>400</v>
      </c>
    </row>
    <row r="374" spans="5:5" x14ac:dyDescent="0.25">
      <c r="E374" s="4">
        <f t="shared" si="5"/>
        <v>400</v>
      </c>
    </row>
    <row r="375" spans="5:5" x14ac:dyDescent="0.25">
      <c r="E375" s="4">
        <f t="shared" si="5"/>
        <v>400</v>
      </c>
    </row>
    <row r="376" spans="5:5" x14ac:dyDescent="0.25">
      <c r="E376" s="4">
        <f t="shared" si="5"/>
        <v>400</v>
      </c>
    </row>
    <row r="377" spans="5:5" x14ac:dyDescent="0.25">
      <c r="E377" s="4">
        <f t="shared" si="5"/>
        <v>400</v>
      </c>
    </row>
    <row r="378" spans="5:5" x14ac:dyDescent="0.25">
      <c r="E378" s="4">
        <f t="shared" si="5"/>
        <v>400</v>
      </c>
    </row>
    <row r="379" spans="5:5" x14ac:dyDescent="0.25">
      <c r="E379" s="4">
        <f t="shared" si="5"/>
        <v>400</v>
      </c>
    </row>
    <row r="380" spans="5:5" x14ac:dyDescent="0.25">
      <c r="E380" s="4">
        <f t="shared" si="5"/>
        <v>400</v>
      </c>
    </row>
    <row r="381" spans="5:5" x14ac:dyDescent="0.25">
      <c r="E381" s="4">
        <f t="shared" si="5"/>
        <v>400</v>
      </c>
    </row>
    <row r="382" spans="5:5" x14ac:dyDescent="0.25">
      <c r="E382" s="4">
        <f t="shared" si="5"/>
        <v>400</v>
      </c>
    </row>
    <row r="383" spans="5:5" x14ac:dyDescent="0.25">
      <c r="E383" s="4">
        <f t="shared" si="5"/>
        <v>400</v>
      </c>
    </row>
    <row r="384" spans="5:5" x14ac:dyDescent="0.25">
      <c r="E384" s="4">
        <f t="shared" si="5"/>
        <v>400</v>
      </c>
    </row>
    <row r="385" spans="5:5" x14ac:dyDescent="0.25">
      <c r="E385" s="4">
        <f t="shared" si="5"/>
        <v>400</v>
      </c>
    </row>
    <row r="386" spans="5:5" x14ac:dyDescent="0.25">
      <c r="E386" s="4">
        <f t="shared" si="5"/>
        <v>400</v>
      </c>
    </row>
    <row r="387" spans="5:5" x14ac:dyDescent="0.25">
      <c r="E387" s="4">
        <f t="shared" si="5"/>
        <v>400</v>
      </c>
    </row>
    <row r="388" spans="5:5" x14ac:dyDescent="0.25">
      <c r="E388" s="4">
        <f t="shared" si="5"/>
        <v>400</v>
      </c>
    </row>
    <row r="389" spans="5:5" x14ac:dyDescent="0.25">
      <c r="E389" s="4">
        <f t="shared" ref="E389:E452" si="6">E388+C389-D389</f>
        <v>400</v>
      </c>
    </row>
    <row r="390" spans="5:5" x14ac:dyDescent="0.25">
      <c r="E390" s="4">
        <f t="shared" si="6"/>
        <v>400</v>
      </c>
    </row>
    <row r="391" spans="5:5" x14ac:dyDescent="0.25">
      <c r="E391" s="4">
        <f t="shared" si="6"/>
        <v>400</v>
      </c>
    </row>
    <row r="392" spans="5:5" x14ac:dyDescent="0.25">
      <c r="E392" s="4">
        <f t="shared" si="6"/>
        <v>400</v>
      </c>
    </row>
    <row r="393" spans="5:5" x14ac:dyDescent="0.25">
      <c r="E393" s="4">
        <f t="shared" si="6"/>
        <v>400</v>
      </c>
    </row>
    <row r="394" spans="5:5" x14ac:dyDescent="0.25">
      <c r="E394" s="4">
        <f t="shared" si="6"/>
        <v>400</v>
      </c>
    </row>
    <row r="395" spans="5:5" x14ac:dyDescent="0.25">
      <c r="E395" s="4">
        <f t="shared" si="6"/>
        <v>400</v>
      </c>
    </row>
    <row r="396" spans="5:5" x14ac:dyDescent="0.25">
      <c r="E396" s="4">
        <f t="shared" si="6"/>
        <v>400</v>
      </c>
    </row>
    <row r="397" spans="5:5" x14ac:dyDescent="0.25">
      <c r="E397" s="4">
        <f t="shared" si="6"/>
        <v>400</v>
      </c>
    </row>
    <row r="398" spans="5:5" x14ac:dyDescent="0.25">
      <c r="E398" s="4">
        <f t="shared" si="6"/>
        <v>400</v>
      </c>
    </row>
    <row r="399" spans="5:5" x14ac:dyDescent="0.25">
      <c r="E399" s="4">
        <f t="shared" si="6"/>
        <v>400</v>
      </c>
    </row>
    <row r="400" spans="5:5" x14ac:dyDescent="0.25">
      <c r="E400" s="4">
        <f t="shared" si="6"/>
        <v>400</v>
      </c>
    </row>
    <row r="401" spans="5:5" x14ac:dyDescent="0.25">
      <c r="E401" s="4">
        <f t="shared" si="6"/>
        <v>400</v>
      </c>
    </row>
    <row r="402" spans="5:5" x14ac:dyDescent="0.25">
      <c r="E402" s="4">
        <f t="shared" si="6"/>
        <v>400</v>
      </c>
    </row>
    <row r="403" spans="5:5" x14ac:dyDescent="0.25">
      <c r="E403" s="4">
        <f t="shared" si="6"/>
        <v>400</v>
      </c>
    </row>
    <row r="404" spans="5:5" x14ac:dyDescent="0.25">
      <c r="E404" s="4">
        <f t="shared" si="6"/>
        <v>400</v>
      </c>
    </row>
    <row r="405" spans="5:5" x14ac:dyDescent="0.25">
      <c r="E405" s="4">
        <f t="shared" si="6"/>
        <v>400</v>
      </c>
    </row>
    <row r="406" spans="5:5" x14ac:dyDescent="0.25">
      <c r="E406" s="4">
        <f t="shared" si="6"/>
        <v>400</v>
      </c>
    </row>
    <row r="407" spans="5:5" x14ac:dyDescent="0.25">
      <c r="E407" s="4">
        <f t="shared" si="6"/>
        <v>400</v>
      </c>
    </row>
    <row r="408" spans="5:5" x14ac:dyDescent="0.25">
      <c r="E408" s="4">
        <f t="shared" si="6"/>
        <v>400</v>
      </c>
    </row>
    <row r="409" spans="5:5" x14ac:dyDescent="0.25">
      <c r="E409" s="4">
        <f t="shared" si="6"/>
        <v>400</v>
      </c>
    </row>
    <row r="410" spans="5:5" x14ac:dyDescent="0.25">
      <c r="E410" s="4">
        <f t="shared" si="6"/>
        <v>400</v>
      </c>
    </row>
    <row r="411" spans="5:5" x14ac:dyDescent="0.25">
      <c r="E411" s="4">
        <f t="shared" si="6"/>
        <v>400</v>
      </c>
    </row>
    <row r="412" spans="5:5" x14ac:dyDescent="0.25">
      <c r="E412" s="4">
        <f t="shared" si="6"/>
        <v>400</v>
      </c>
    </row>
    <row r="413" spans="5:5" x14ac:dyDescent="0.25">
      <c r="E413" s="4">
        <f t="shared" si="6"/>
        <v>400</v>
      </c>
    </row>
    <row r="414" spans="5:5" x14ac:dyDescent="0.25">
      <c r="E414" s="4">
        <f t="shared" si="6"/>
        <v>400</v>
      </c>
    </row>
    <row r="415" spans="5:5" x14ac:dyDescent="0.25">
      <c r="E415" s="4">
        <f t="shared" si="6"/>
        <v>400</v>
      </c>
    </row>
    <row r="416" spans="5:5" x14ac:dyDescent="0.25">
      <c r="E416" s="4">
        <f t="shared" si="6"/>
        <v>400</v>
      </c>
    </row>
    <row r="417" spans="5:5" x14ac:dyDescent="0.25">
      <c r="E417" s="4">
        <f t="shared" si="6"/>
        <v>400</v>
      </c>
    </row>
    <row r="418" spans="5:5" x14ac:dyDescent="0.25">
      <c r="E418" s="4">
        <f t="shared" si="6"/>
        <v>400</v>
      </c>
    </row>
    <row r="419" spans="5:5" x14ac:dyDescent="0.25">
      <c r="E419" s="4">
        <f t="shared" si="6"/>
        <v>400</v>
      </c>
    </row>
    <row r="420" spans="5:5" x14ac:dyDescent="0.25">
      <c r="E420" s="4">
        <f t="shared" si="6"/>
        <v>400</v>
      </c>
    </row>
    <row r="421" spans="5:5" x14ac:dyDescent="0.25">
      <c r="E421" s="4">
        <f t="shared" si="6"/>
        <v>400</v>
      </c>
    </row>
    <row r="422" spans="5:5" x14ac:dyDescent="0.25">
      <c r="E422" s="4">
        <f t="shared" si="6"/>
        <v>400</v>
      </c>
    </row>
    <row r="423" spans="5:5" x14ac:dyDescent="0.25">
      <c r="E423" s="4">
        <f t="shared" si="6"/>
        <v>400</v>
      </c>
    </row>
    <row r="424" spans="5:5" x14ac:dyDescent="0.25">
      <c r="E424" s="4">
        <f t="shared" si="6"/>
        <v>400</v>
      </c>
    </row>
    <row r="425" spans="5:5" x14ac:dyDescent="0.25">
      <c r="E425" s="4">
        <f t="shared" si="6"/>
        <v>400</v>
      </c>
    </row>
    <row r="426" spans="5:5" x14ac:dyDescent="0.25">
      <c r="E426" s="4">
        <f t="shared" si="6"/>
        <v>400</v>
      </c>
    </row>
    <row r="427" spans="5:5" x14ac:dyDescent="0.25">
      <c r="E427" s="4">
        <f t="shared" si="6"/>
        <v>400</v>
      </c>
    </row>
    <row r="428" spans="5:5" x14ac:dyDescent="0.25">
      <c r="E428" s="4">
        <f t="shared" si="6"/>
        <v>400</v>
      </c>
    </row>
    <row r="429" spans="5:5" x14ac:dyDescent="0.25">
      <c r="E429" s="4">
        <f t="shared" si="6"/>
        <v>400</v>
      </c>
    </row>
    <row r="430" spans="5:5" x14ac:dyDescent="0.25">
      <c r="E430" s="4">
        <f t="shared" si="6"/>
        <v>400</v>
      </c>
    </row>
    <row r="431" spans="5:5" x14ac:dyDescent="0.25">
      <c r="E431" s="4">
        <f t="shared" si="6"/>
        <v>400</v>
      </c>
    </row>
    <row r="432" spans="5:5" x14ac:dyDescent="0.25">
      <c r="E432" s="4">
        <f t="shared" si="6"/>
        <v>400</v>
      </c>
    </row>
    <row r="433" spans="5:5" x14ac:dyDescent="0.25">
      <c r="E433" s="4">
        <f t="shared" si="6"/>
        <v>400</v>
      </c>
    </row>
    <row r="434" spans="5:5" x14ac:dyDescent="0.25">
      <c r="E434" s="4">
        <f t="shared" si="6"/>
        <v>400</v>
      </c>
    </row>
    <row r="435" spans="5:5" x14ac:dyDescent="0.25">
      <c r="E435" s="4">
        <f t="shared" si="6"/>
        <v>400</v>
      </c>
    </row>
    <row r="436" spans="5:5" x14ac:dyDescent="0.25">
      <c r="E436" s="4">
        <f t="shared" si="6"/>
        <v>400</v>
      </c>
    </row>
    <row r="437" spans="5:5" x14ac:dyDescent="0.25">
      <c r="E437" s="4">
        <f t="shared" si="6"/>
        <v>400</v>
      </c>
    </row>
    <row r="438" spans="5:5" x14ac:dyDescent="0.25">
      <c r="E438" s="4">
        <f t="shared" si="6"/>
        <v>400</v>
      </c>
    </row>
    <row r="439" spans="5:5" x14ac:dyDescent="0.25">
      <c r="E439" s="4">
        <f t="shared" si="6"/>
        <v>400</v>
      </c>
    </row>
    <row r="440" spans="5:5" x14ac:dyDescent="0.25">
      <c r="E440" s="4">
        <f t="shared" si="6"/>
        <v>400</v>
      </c>
    </row>
    <row r="441" spans="5:5" x14ac:dyDescent="0.25">
      <c r="E441" s="4">
        <f t="shared" si="6"/>
        <v>400</v>
      </c>
    </row>
    <row r="442" spans="5:5" x14ac:dyDescent="0.25">
      <c r="E442" s="4">
        <f t="shared" si="6"/>
        <v>400</v>
      </c>
    </row>
    <row r="443" spans="5:5" x14ac:dyDescent="0.25">
      <c r="E443" s="4">
        <f t="shared" si="6"/>
        <v>400</v>
      </c>
    </row>
    <row r="444" spans="5:5" x14ac:dyDescent="0.25">
      <c r="E444" s="4">
        <f t="shared" si="6"/>
        <v>400</v>
      </c>
    </row>
    <row r="445" spans="5:5" x14ac:dyDescent="0.25">
      <c r="E445" s="4">
        <f t="shared" si="6"/>
        <v>400</v>
      </c>
    </row>
    <row r="446" spans="5:5" x14ac:dyDescent="0.25">
      <c r="E446" s="4">
        <f t="shared" si="6"/>
        <v>400</v>
      </c>
    </row>
    <row r="447" spans="5:5" x14ac:dyDescent="0.25">
      <c r="E447" s="4">
        <f t="shared" si="6"/>
        <v>400</v>
      </c>
    </row>
    <row r="448" spans="5:5" x14ac:dyDescent="0.25">
      <c r="E448" s="4">
        <f t="shared" si="6"/>
        <v>400</v>
      </c>
    </row>
    <row r="449" spans="5:5" x14ac:dyDescent="0.25">
      <c r="E449" s="4">
        <f t="shared" si="6"/>
        <v>400</v>
      </c>
    </row>
    <row r="450" spans="5:5" x14ac:dyDescent="0.25">
      <c r="E450" s="4">
        <f t="shared" si="6"/>
        <v>400</v>
      </c>
    </row>
    <row r="451" spans="5:5" x14ac:dyDescent="0.25">
      <c r="E451" s="4">
        <f t="shared" si="6"/>
        <v>400</v>
      </c>
    </row>
    <row r="452" spans="5:5" x14ac:dyDescent="0.25">
      <c r="E452" s="4">
        <f t="shared" si="6"/>
        <v>400</v>
      </c>
    </row>
    <row r="453" spans="5:5" x14ac:dyDescent="0.25">
      <c r="E453" s="4">
        <f t="shared" ref="E453:E500" si="7">E452+C453-D453</f>
        <v>400</v>
      </c>
    </row>
    <row r="454" spans="5:5" x14ac:dyDescent="0.25">
      <c r="E454" s="4">
        <f t="shared" si="7"/>
        <v>400</v>
      </c>
    </row>
    <row r="455" spans="5:5" x14ac:dyDescent="0.25">
      <c r="E455" s="4">
        <f t="shared" si="7"/>
        <v>400</v>
      </c>
    </row>
    <row r="456" spans="5:5" x14ac:dyDescent="0.25">
      <c r="E456" s="4">
        <f t="shared" si="7"/>
        <v>400</v>
      </c>
    </row>
    <row r="457" spans="5:5" x14ac:dyDescent="0.25">
      <c r="E457" s="4">
        <f t="shared" si="7"/>
        <v>400</v>
      </c>
    </row>
    <row r="458" spans="5:5" x14ac:dyDescent="0.25">
      <c r="E458" s="4">
        <f t="shared" si="7"/>
        <v>400</v>
      </c>
    </row>
    <row r="459" spans="5:5" x14ac:dyDescent="0.25">
      <c r="E459" s="4">
        <f t="shared" si="7"/>
        <v>400</v>
      </c>
    </row>
    <row r="460" spans="5:5" x14ac:dyDescent="0.25">
      <c r="E460" s="4">
        <f t="shared" si="7"/>
        <v>400</v>
      </c>
    </row>
    <row r="461" spans="5:5" x14ac:dyDescent="0.25">
      <c r="E461" s="4">
        <f t="shared" si="7"/>
        <v>400</v>
      </c>
    </row>
    <row r="462" spans="5:5" x14ac:dyDescent="0.25">
      <c r="E462" s="4">
        <f t="shared" si="7"/>
        <v>400</v>
      </c>
    </row>
    <row r="463" spans="5:5" x14ac:dyDescent="0.25">
      <c r="E463" s="4">
        <f t="shared" si="7"/>
        <v>400</v>
      </c>
    </row>
    <row r="464" spans="5:5" x14ac:dyDescent="0.25">
      <c r="E464" s="4">
        <f t="shared" si="7"/>
        <v>400</v>
      </c>
    </row>
    <row r="465" spans="5:5" x14ac:dyDescent="0.25">
      <c r="E465" s="4">
        <f t="shared" si="7"/>
        <v>400</v>
      </c>
    </row>
    <row r="466" spans="5:5" x14ac:dyDescent="0.25">
      <c r="E466" s="4">
        <f t="shared" si="7"/>
        <v>400</v>
      </c>
    </row>
    <row r="467" spans="5:5" x14ac:dyDescent="0.25">
      <c r="E467" s="4">
        <f t="shared" si="7"/>
        <v>400</v>
      </c>
    </row>
    <row r="468" spans="5:5" x14ac:dyDescent="0.25">
      <c r="E468" s="4">
        <f t="shared" si="7"/>
        <v>400</v>
      </c>
    </row>
    <row r="469" spans="5:5" x14ac:dyDescent="0.25">
      <c r="E469" s="4">
        <f t="shared" si="7"/>
        <v>400</v>
      </c>
    </row>
    <row r="470" spans="5:5" x14ac:dyDescent="0.25">
      <c r="E470" s="4">
        <f t="shared" si="7"/>
        <v>400</v>
      </c>
    </row>
    <row r="471" spans="5:5" x14ac:dyDescent="0.25">
      <c r="E471" s="4">
        <f t="shared" si="7"/>
        <v>400</v>
      </c>
    </row>
    <row r="472" spans="5:5" x14ac:dyDescent="0.25">
      <c r="E472" s="4">
        <f t="shared" si="7"/>
        <v>400</v>
      </c>
    </row>
    <row r="473" spans="5:5" x14ac:dyDescent="0.25">
      <c r="E473" s="4">
        <f t="shared" si="7"/>
        <v>400</v>
      </c>
    </row>
    <row r="474" spans="5:5" x14ac:dyDescent="0.25">
      <c r="E474" s="4">
        <f t="shared" si="7"/>
        <v>400</v>
      </c>
    </row>
    <row r="475" spans="5:5" x14ac:dyDescent="0.25">
      <c r="E475" s="4">
        <f t="shared" si="7"/>
        <v>400</v>
      </c>
    </row>
    <row r="476" spans="5:5" x14ac:dyDescent="0.25">
      <c r="E476" s="4">
        <f t="shared" si="7"/>
        <v>400</v>
      </c>
    </row>
    <row r="477" spans="5:5" x14ac:dyDescent="0.25">
      <c r="E477" s="4">
        <f t="shared" si="7"/>
        <v>400</v>
      </c>
    </row>
    <row r="478" spans="5:5" x14ac:dyDescent="0.25">
      <c r="E478" s="4">
        <f t="shared" si="7"/>
        <v>400</v>
      </c>
    </row>
    <row r="479" spans="5:5" x14ac:dyDescent="0.25">
      <c r="E479" s="4">
        <f t="shared" si="7"/>
        <v>400</v>
      </c>
    </row>
    <row r="480" spans="5:5" x14ac:dyDescent="0.25">
      <c r="E480" s="4">
        <f t="shared" si="7"/>
        <v>400</v>
      </c>
    </row>
    <row r="481" spans="5:5" x14ac:dyDescent="0.25">
      <c r="E481" s="4">
        <f t="shared" si="7"/>
        <v>400</v>
      </c>
    </row>
    <row r="482" spans="5:5" x14ac:dyDescent="0.25">
      <c r="E482" s="4">
        <f t="shared" si="7"/>
        <v>400</v>
      </c>
    </row>
    <row r="483" spans="5:5" x14ac:dyDescent="0.25">
      <c r="E483" s="4">
        <f t="shared" si="7"/>
        <v>400</v>
      </c>
    </row>
    <row r="484" spans="5:5" x14ac:dyDescent="0.25">
      <c r="E484" s="4">
        <f t="shared" si="7"/>
        <v>400</v>
      </c>
    </row>
    <row r="485" spans="5:5" x14ac:dyDescent="0.25">
      <c r="E485" s="4">
        <f t="shared" si="7"/>
        <v>400</v>
      </c>
    </row>
    <row r="486" spans="5:5" x14ac:dyDescent="0.25">
      <c r="E486" s="4">
        <f t="shared" si="7"/>
        <v>400</v>
      </c>
    </row>
    <row r="487" spans="5:5" x14ac:dyDescent="0.25">
      <c r="E487" s="4">
        <f t="shared" si="7"/>
        <v>400</v>
      </c>
    </row>
    <row r="488" spans="5:5" x14ac:dyDescent="0.25">
      <c r="E488" s="4">
        <f t="shared" si="7"/>
        <v>400</v>
      </c>
    </row>
    <row r="489" spans="5:5" x14ac:dyDescent="0.25">
      <c r="E489" s="4">
        <f t="shared" si="7"/>
        <v>400</v>
      </c>
    </row>
    <row r="490" spans="5:5" x14ac:dyDescent="0.25">
      <c r="E490" s="4">
        <f t="shared" si="7"/>
        <v>400</v>
      </c>
    </row>
    <row r="491" spans="5:5" x14ac:dyDescent="0.25">
      <c r="E491" s="4">
        <f t="shared" si="7"/>
        <v>400</v>
      </c>
    </row>
    <row r="492" spans="5:5" x14ac:dyDescent="0.25">
      <c r="E492" s="4">
        <f t="shared" si="7"/>
        <v>400</v>
      </c>
    </row>
    <row r="493" spans="5:5" x14ac:dyDescent="0.25">
      <c r="E493" s="4">
        <f t="shared" si="7"/>
        <v>400</v>
      </c>
    </row>
    <row r="494" spans="5:5" x14ac:dyDescent="0.25">
      <c r="E494" s="4">
        <f t="shared" si="7"/>
        <v>400</v>
      </c>
    </row>
    <row r="495" spans="5:5" x14ac:dyDescent="0.25">
      <c r="E495" s="4">
        <f t="shared" si="7"/>
        <v>400</v>
      </c>
    </row>
    <row r="496" spans="5:5" x14ac:dyDescent="0.25">
      <c r="E496" s="4">
        <f t="shared" si="7"/>
        <v>400</v>
      </c>
    </row>
    <row r="497" spans="5:5" x14ac:dyDescent="0.25">
      <c r="E497" s="4">
        <f t="shared" si="7"/>
        <v>400</v>
      </c>
    </row>
    <row r="498" spans="5:5" x14ac:dyDescent="0.25">
      <c r="E498" s="4">
        <f t="shared" si="7"/>
        <v>400</v>
      </c>
    </row>
    <row r="499" spans="5:5" x14ac:dyDescent="0.25">
      <c r="E499" s="4">
        <f t="shared" si="7"/>
        <v>400</v>
      </c>
    </row>
    <row r="500" spans="5:5" x14ac:dyDescent="0.25">
      <c r="E500" s="4">
        <f t="shared" si="7"/>
        <v>400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&amp;CS.E.U.O&amp;R&amp;"-,Cursiva"Tejidos Lucania</oddHeader>
    <oddFooter>&amp;CS.E.U.O&amp;RTejidos Lucania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view="pageBreakPreview" zoomScaleNormal="100" zoomScaleSheetLayoutView="100" workbookViewId="0">
      <selection activeCell="G30" sqref="G30"/>
    </sheetView>
  </sheetViews>
  <sheetFormatPr baseColWidth="10" defaultRowHeight="15" x14ac:dyDescent="0.25"/>
  <cols>
    <col min="1" max="1" width="11.42578125" style="2"/>
    <col min="2" max="2" width="22.5703125" style="2" customWidth="1"/>
    <col min="3" max="3" width="12.140625" style="4" bestFit="1" customWidth="1"/>
    <col min="4" max="4" width="13" style="4" bestFit="1" customWidth="1"/>
    <col min="5" max="5" width="12" style="2" bestFit="1" customWidth="1"/>
    <col min="6" max="6" width="2.85546875" style="37" customWidth="1"/>
    <col min="7" max="7" width="18.28515625" style="2" bestFit="1" customWidth="1"/>
    <col min="8" max="8" width="17.42578125" style="37" bestFit="1" customWidth="1"/>
    <col min="9" max="9" width="16.5703125" style="37" bestFit="1" customWidth="1"/>
  </cols>
  <sheetData>
    <row r="1" spans="1:9" ht="18.75" x14ac:dyDescent="0.3">
      <c r="A1" s="273" t="s">
        <v>1384</v>
      </c>
      <c r="B1" s="273"/>
      <c r="C1" s="273"/>
      <c r="D1" s="273"/>
      <c r="E1" s="273"/>
      <c r="G1" s="33"/>
      <c r="H1" s="31" t="s">
        <v>4</v>
      </c>
      <c r="I1" s="12">
        <f>E500</f>
        <v>0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G2" s="34" t="s">
        <v>284</v>
      </c>
      <c r="H2" s="32" t="s">
        <v>92</v>
      </c>
      <c r="I2" s="13">
        <f>MAX(A3:A500)</f>
        <v>44452</v>
      </c>
    </row>
    <row r="3" spans="1:9" hidden="1" x14ac:dyDescent="0.25">
      <c r="A3" s="5">
        <v>43868</v>
      </c>
      <c r="B3" s="35" t="s">
        <v>319</v>
      </c>
      <c r="C3" s="4">
        <v>37560</v>
      </c>
      <c r="D3" s="4">
        <v>0</v>
      </c>
      <c r="E3" s="4">
        <f>C3-D3</f>
        <v>37560</v>
      </c>
      <c r="G3" s="2">
        <v>61</v>
      </c>
    </row>
    <row r="4" spans="1:9" hidden="1" x14ac:dyDescent="0.25">
      <c r="A4" s="5">
        <v>43881</v>
      </c>
      <c r="B4" s="2" t="s">
        <v>57</v>
      </c>
      <c r="C4" s="4">
        <v>0</v>
      </c>
      <c r="D4" s="4">
        <v>10000</v>
      </c>
      <c r="E4" s="36">
        <f>E3+C4-D4</f>
        <v>27560</v>
      </c>
    </row>
    <row r="5" spans="1:9" hidden="1" x14ac:dyDescent="0.25">
      <c r="A5" s="5">
        <v>43889</v>
      </c>
      <c r="B5" s="2" t="s">
        <v>57</v>
      </c>
      <c r="C5" s="4">
        <v>0</v>
      </c>
      <c r="D5" s="4">
        <v>10000</v>
      </c>
      <c r="E5" s="36">
        <f t="shared" ref="E5:E68" si="0">E4+C5-D5</f>
        <v>17560</v>
      </c>
    </row>
    <row r="6" spans="1:9" hidden="1" x14ac:dyDescent="0.25">
      <c r="A6" s="5">
        <v>43896</v>
      </c>
      <c r="B6" s="2" t="s">
        <v>57</v>
      </c>
      <c r="C6" s="4">
        <v>0</v>
      </c>
      <c r="D6" s="4">
        <v>17560</v>
      </c>
      <c r="E6" s="36">
        <f t="shared" si="0"/>
        <v>0</v>
      </c>
    </row>
    <row r="7" spans="1:9" hidden="1" x14ac:dyDescent="0.25">
      <c r="A7" s="5">
        <v>43901</v>
      </c>
      <c r="B7" s="2" t="s">
        <v>553</v>
      </c>
      <c r="C7" s="4">
        <v>4880</v>
      </c>
      <c r="D7" s="4">
        <v>0</v>
      </c>
      <c r="E7" s="36">
        <f t="shared" si="0"/>
        <v>4880</v>
      </c>
      <c r="G7" s="2">
        <v>8</v>
      </c>
    </row>
    <row r="8" spans="1:9" hidden="1" x14ac:dyDescent="0.25">
      <c r="A8" s="5">
        <v>43931</v>
      </c>
      <c r="B8" s="2" t="s">
        <v>57</v>
      </c>
      <c r="C8" s="4">
        <v>0</v>
      </c>
      <c r="D8" s="4">
        <v>3900</v>
      </c>
      <c r="E8" s="36">
        <f t="shared" si="0"/>
        <v>980</v>
      </c>
    </row>
    <row r="9" spans="1:9" hidden="1" x14ac:dyDescent="0.25">
      <c r="A9" s="5">
        <v>44002</v>
      </c>
      <c r="B9" s="2" t="s">
        <v>57</v>
      </c>
      <c r="C9" s="4">
        <v>0</v>
      </c>
      <c r="D9" s="4">
        <v>980</v>
      </c>
      <c r="E9" s="36">
        <f t="shared" si="0"/>
        <v>0</v>
      </c>
    </row>
    <row r="10" spans="1:9" x14ac:dyDescent="0.25">
      <c r="A10" s="5">
        <v>44218</v>
      </c>
      <c r="B10" s="2" t="s">
        <v>1382</v>
      </c>
      <c r="C10" s="4">
        <v>33900</v>
      </c>
      <c r="D10" s="4">
        <v>0</v>
      </c>
      <c r="E10" s="36">
        <f t="shared" si="0"/>
        <v>33900</v>
      </c>
      <c r="G10" s="2">
        <f>21+16</f>
        <v>37</v>
      </c>
    </row>
    <row r="11" spans="1:9" x14ac:dyDescent="0.25">
      <c r="A11" s="5">
        <v>44239</v>
      </c>
      <c r="B11" s="2" t="s">
        <v>1418</v>
      </c>
      <c r="C11" s="4">
        <v>20300</v>
      </c>
      <c r="D11" s="4">
        <v>0</v>
      </c>
      <c r="E11" s="36">
        <f t="shared" si="0"/>
        <v>54200</v>
      </c>
      <c r="G11" s="2">
        <f>19+4</f>
        <v>23</v>
      </c>
    </row>
    <row r="12" spans="1:9" x14ac:dyDescent="0.25">
      <c r="A12" s="5">
        <v>44246</v>
      </c>
      <c r="B12" s="2" t="s">
        <v>1440</v>
      </c>
      <c r="C12" s="4">
        <v>5580</v>
      </c>
      <c r="D12" s="4">
        <v>0</v>
      </c>
      <c r="E12" s="36">
        <f t="shared" si="0"/>
        <v>59780</v>
      </c>
      <c r="G12" s="2">
        <v>7</v>
      </c>
    </row>
    <row r="13" spans="1:9" x14ac:dyDescent="0.25">
      <c r="A13" s="5">
        <v>44253</v>
      </c>
      <c r="B13" s="2" t="s">
        <v>1477</v>
      </c>
      <c r="C13" s="4">
        <v>18900</v>
      </c>
      <c r="D13" s="4">
        <v>0</v>
      </c>
      <c r="E13" s="36">
        <f t="shared" si="0"/>
        <v>78680</v>
      </c>
      <c r="G13" s="2">
        <f>8+3+12</f>
        <v>23</v>
      </c>
    </row>
    <row r="14" spans="1:9" x14ac:dyDescent="0.25">
      <c r="A14" s="5">
        <v>44253</v>
      </c>
      <c r="B14" s="2" t="s">
        <v>1478</v>
      </c>
      <c r="C14" s="4">
        <v>0</v>
      </c>
      <c r="D14" s="4">
        <v>40000</v>
      </c>
      <c r="E14" s="36">
        <f t="shared" si="0"/>
        <v>38680</v>
      </c>
    </row>
    <row r="15" spans="1:9" x14ac:dyDescent="0.25">
      <c r="A15" s="5">
        <v>44264</v>
      </c>
      <c r="B15" s="2" t="s">
        <v>1500</v>
      </c>
      <c r="C15" s="4">
        <v>7920</v>
      </c>
      <c r="D15" s="4">
        <v>0</v>
      </c>
      <c r="E15" s="36">
        <f t="shared" si="0"/>
        <v>46600</v>
      </c>
      <c r="G15" s="2">
        <v>8</v>
      </c>
    </row>
    <row r="16" spans="1:9" x14ac:dyDescent="0.25">
      <c r="A16" s="5">
        <v>44264</v>
      </c>
      <c r="B16" s="2" t="s">
        <v>57</v>
      </c>
      <c r="C16" s="4">
        <v>0</v>
      </c>
      <c r="D16" s="4">
        <v>20000</v>
      </c>
      <c r="E16" s="36">
        <f t="shared" si="0"/>
        <v>26600</v>
      </c>
    </row>
    <row r="17" spans="1:7" x14ac:dyDescent="0.25">
      <c r="A17" s="5">
        <v>44273</v>
      </c>
      <c r="B17" s="2" t="s">
        <v>57</v>
      </c>
      <c r="C17" s="4">
        <v>0</v>
      </c>
      <c r="D17" s="4">
        <v>15000</v>
      </c>
      <c r="E17" s="36">
        <f t="shared" si="0"/>
        <v>11600</v>
      </c>
    </row>
    <row r="18" spans="1:7" x14ac:dyDescent="0.25">
      <c r="A18" s="5">
        <v>44286</v>
      </c>
      <c r="B18" s="2" t="s">
        <v>57</v>
      </c>
      <c r="C18" s="4">
        <v>0</v>
      </c>
      <c r="D18" s="4">
        <v>5000</v>
      </c>
      <c r="E18" s="36">
        <f t="shared" si="0"/>
        <v>6600</v>
      </c>
    </row>
    <row r="19" spans="1:7" x14ac:dyDescent="0.25">
      <c r="A19" s="5">
        <v>44287</v>
      </c>
      <c r="B19" s="2" t="s">
        <v>1605</v>
      </c>
      <c r="C19" s="4">
        <v>16910</v>
      </c>
      <c r="D19" s="4">
        <v>0</v>
      </c>
      <c r="E19" s="36">
        <f t="shared" si="0"/>
        <v>23510</v>
      </c>
      <c r="G19" s="2">
        <f>11+7</f>
        <v>18</v>
      </c>
    </row>
    <row r="20" spans="1:7" x14ac:dyDescent="0.25">
      <c r="A20" s="5">
        <v>44300</v>
      </c>
      <c r="B20" s="2" t="s">
        <v>1667</v>
      </c>
      <c r="C20" s="4">
        <v>22190</v>
      </c>
      <c r="D20" s="4">
        <v>0</v>
      </c>
      <c r="E20" s="36">
        <f t="shared" si="0"/>
        <v>45700</v>
      </c>
      <c r="G20" s="2">
        <v>24</v>
      </c>
    </row>
    <row r="21" spans="1:7" x14ac:dyDescent="0.25">
      <c r="A21" s="5">
        <v>44300</v>
      </c>
      <c r="B21" s="2" t="s">
        <v>57</v>
      </c>
      <c r="C21" s="4">
        <v>0</v>
      </c>
      <c r="D21" s="4">
        <v>3000</v>
      </c>
      <c r="E21" s="36">
        <f t="shared" si="0"/>
        <v>42700</v>
      </c>
    </row>
    <row r="22" spans="1:7" x14ac:dyDescent="0.25">
      <c r="A22" s="5">
        <v>44308</v>
      </c>
      <c r="B22" s="2" t="s">
        <v>57</v>
      </c>
      <c r="C22" s="4">
        <v>0</v>
      </c>
      <c r="D22" s="4">
        <v>5000</v>
      </c>
      <c r="E22" s="36">
        <f t="shared" si="0"/>
        <v>37700</v>
      </c>
    </row>
    <row r="23" spans="1:7" x14ac:dyDescent="0.25">
      <c r="A23" s="5">
        <v>44327</v>
      </c>
      <c r="B23" s="2" t="s">
        <v>57</v>
      </c>
      <c r="C23" s="4">
        <v>0</v>
      </c>
      <c r="D23" s="4">
        <v>5000</v>
      </c>
      <c r="E23" s="36">
        <f t="shared" si="0"/>
        <v>32700</v>
      </c>
    </row>
    <row r="24" spans="1:7" x14ac:dyDescent="0.25">
      <c r="A24" s="5">
        <v>44344</v>
      </c>
      <c r="B24" s="2" t="s">
        <v>57</v>
      </c>
      <c r="C24" s="4">
        <v>0</v>
      </c>
      <c r="D24" s="4">
        <v>4000</v>
      </c>
      <c r="E24" s="36">
        <f t="shared" si="0"/>
        <v>28700</v>
      </c>
    </row>
    <row r="25" spans="1:7" x14ac:dyDescent="0.25">
      <c r="A25" s="5">
        <v>44351</v>
      </c>
      <c r="B25" s="2" t="s">
        <v>57</v>
      </c>
      <c r="C25" s="4">
        <v>0</v>
      </c>
      <c r="D25" s="4">
        <v>4000</v>
      </c>
      <c r="E25" s="36">
        <f t="shared" si="0"/>
        <v>24700</v>
      </c>
    </row>
    <row r="26" spans="1:7" x14ac:dyDescent="0.25">
      <c r="A26" s="5">
        <v>44363</v>
      </c>
      <c r="B26" s="2" t="s">
        <v>57</v>
      </c>
      <c r="C26" s="4">
        <v>0</v>
      </c>
      <c r="D26" s="4">
        <v>4000</v>
      </c>
      <c r="E26" s="36">
        <f t="shared" si="0"/>
        <v>20700</v>
      </c>
    </row>
    <row r="27" spans="1:7" x14ac:dyDescent="0.25">
      <c r="A27" s="5">
        <v>44383</v>
      </c>
      <c r="B27" s="2" t="s">
        <v>57</v>
      </c>
      <c r="C27" s="4">
        <v>0</v>
      </c>
      <c r="D27" s="4">
        <v>5000</v>
      </c>
      <c r="E27" s="36">
        <f t="shared" si="0"/>
        <v>15700</v>
      </c>
    </row>
    <row r="28" spans="1:7" x14ac:dyDescent="0.25">
      <c r="A28" s="5">
        <v>44421</v>
      </c>
      <c r="B28" s="2" t="s">
        <v>57</v>
      </c>
      <c r="C28" s="4">
        <v>0</v>
      </c>
      <c r="D28" s="4">
        <v>5000</v>
      </c>
      <c r="E28" s="36">
        <f t="shared" si="0"/>
        <v>10700</v>
      </c>
    </row>
    <row r="29" spans="1:7" x14ac:dyDescent="0.25">
      <c r="A29" s="5">
        <v>44428</v>
      </c>
      <c r="B29" s="2" t="s">
        <v>57</v>
      </c>
      <c r="C29" s="4">
        <v>0</v>
      </c>
      <c r="D29" s="4">
        <v>4000</v>
      </c>
      <c r="E29" s="36">
        <f t="shared" si="0"/>
        <v>6700</v>
      </c>
    </row>
    <row r="30" spans="1:7" x14ac:dyDescent="0.25">
      <c r="A30" s="5">
        <v>44452</v>
      </c>
      <c r="B30" s="2" t="s">
        <v>57</v>
      </c>
      <c r="C30" s="4">
        <v>0</v>
      </c>
      <c r="D30" s="4">
        <v>6700</v>
      </c>
      <c r="E30" s="36">
        <f t="shared" si="0"/>
        <v>0</v>
      </c>
    </row>
    <row r="31" spans="1:7" x14ac:dyDescent="0.25">
      <c r="E31" s="36">
        <f t="shared" si="0"/>
        <v>0</v>
      </c>
    </row>
    <row r="32" spans="1:7" x14ac:dyDescent="0.25">
      <c r="E32" s="36">
        <f t="shared" si="0"/>
        <v>0</v>
      </c>
    </row>
    <row r="33" spans="5:5" x14ac:dyDescent="0.25">
      <c r="E33" s="36">
        <f t="shared" si="0"/>
        <v>0</v>
      </c>
    </row>
    <row r="34" spans="5:5" x14ac:dyDescent="0.25">
      <c r="E34" s="36">
        <f t="shared" si="0"/>
        <v>0</v>
      </c>
    </row>
    <row r="35" spans="5:5" x14ac:dyDescent="0.25">
      <c r="E35" s="36">
        <f t="shared" si="0"/>
        <v>0</v>
      </c>
    </row>
    <row r="36" spans="5:5" x14ac:dyDescent="0.25">
      <c r="E36" s="36">
        <f t="shared" si="0"/>
        <v>0</v>
      </c>
    </row>
    <row r="37" spans="5:5" x14ac:dyDescent="0.25">
      <c r="E37" s="36">
        <f t="shared" si="0"/>
        <v>0</v>
      </c>
    </row>
    <row r="38" spans="5:5" x14ac:dyDescent="0.25">
      <c r="E38" s="36">
        <f t="shared" si="0"/>
        <v>0</v>
      </c>
    </row>
    <row r="39" spans="5:5" x14ac:dyDescent="0.25">
      <c r="E39" s="36">
        <f t="shared" si="0"/>
        <v>0</v>
      </c>
    </row>
    <row r="40" spans="5:5" x14ac:dyDescent="0.25">
      <c r="E40" s="36">
        <f t="shared" si="0"/>
        <v>0</v>
      </c>
    </row>
    <row r="41" spans="5:5" x14ac:dyDescent="0.25">
      <c r="E41" s="36">
        <f t="shared" si="0"/>
        <v>0</v>
      </c>
    </row>
    <row r="42" spans="5:5" x14ac:dyDescent="0.25">
      <c r="E42" s="36">
        <f t="shared" si="0"/>
        <v>0</v>
      </c>
    </row>
    <row r="43" spans="5:5" x14ac:dyDescent="0.25">
      <c r="E43" s="36">
        <f t="shared" si="0"/>
        <v>0</v>
      </c>
    </row>
    <row r="44" spans="5:5" x14ac:dyDescent="0.25">
      <c r="E44" s="36">
        <f t="shared" si="0"/>
        <v>0</v>
      </c>
    </row>
    <row r="45" spans="5:5" x14ac:dyDescent="0.25">
      <c r="E45" s="36">
        <f t="shared" si="0"/>
        <v>0</v>
      </c>
    </row>
    <row r="46" spans="5:5" x14ac:dyDescent="0.25">
      <c r="E46" s="36">
        <f t="shared" si="0"/>
        <v>0</v>
      </c>
    </row>
    <row r="47" spans="5:5" x14ac:dyDescent="0.25">
      <c r="E47" s="36">
        <f t="shared" si="0"/>
        <v>0</v>
      </c>
    </row>
    <row r="48" spans="5:5" x14ac:dyDescent="0.25">
      <c r="E48" s="36">
        <f t="shared" si="0"/>
        <v>0</v>
      </c>
    </row>
    <row r="49" spans="5:5" x14ac:dyDescent="0.25">
      <c r="E49" s="36">
        <f t="shared" si="0"/>
        <v>0</v>
      </c>
    </row>
    <row r="50" spans="5:5" x14ac:dyDescent="0.25">
      <c r="E50" s="36">
        <f t="shared" si="0"/>
        <v>0</v>
      </c>
    </row>
    <row r="51" spans="5:5" x14ac:dyDescent="0.25">
      <c r="E51" s="36">
        <f t="shared" si="0"/>
        <v>0</v>
      </c>
    </row>
    <row r="52" spans="5:5" x14ac:dyDescent="0.25">
      <c r="E52" s="36">
        <f t="shared" si="0"/>
        <v>0</v>
      </c>
    </row>
    <row r="53" spans="5:5" x14ac:dyDescent="0.25">
      <c r="E53" s="36">
        <f t="shared" si="0"/>
        <v>0</v>
      </c>
    </row>
    <row r="54" spans="5:5" x14ac:dyDescent="0.25">
      <c r="E54" s="36">
        <f t="shared" si="0"/>
        <v>0</v>
      </c>
    </row>
    <row r="55" spans="5:5" x14ac:dyDescent="0.25">
      <c r="E55" s="36">
        <f t="shared" si="0"/>
        <v>0</v>
      </c>
    </row>
    <row r="56" spans="5:5" x14ac:dyDescent="0.25">
      <c r="E56" s="36">
        <f t="shared" si="0"/>
        <v>0</v>
      </c>
    </row>
    <row r="57" spans="5:5" x14ac:dyDescent="0.25">
      <c r="E57" s="36">
        <f t="shared" si="0"/>
        <v>0</v>
      </c>
    </row>
    <row r="58" spans="5:5" x14ac:dyDescent="0.25">
      <c r="E58" s="36">
        <f t="shared" si="0"/>
        <v>0</v>
      </c>
    </row>
    <row r="59" spans="5:5" x14ac:dyDescent="0.25">
      <c r="E59" s="36">
        <f t="shared" si="0"/>
        <v>0</v>
      </c>
    </row>
    <row r="60" spans="5:5" x14ac:dyDescent="0.25">
      <c r="E60" s="36">
        <f t="shared" si="0"/>
        <v>0</v>
      </c>
    </row>
    <row r="61" spans="5:5" x14ac:dyDescent="0.25">
      <c r="E61" s="36">
        <f t="shared" si="0"/>
        <v>0</v>
      </c>
    </row>
    <row r="62" spans="5:5" x14ac:dyDescent="0.25">
      <c r="E62" s="36">
        <f t="shared" si="0"/>
        <v>0</v>
      </c>
    </row>
    <row r="63" spans="5:5" x14ac:dyDescent="0.25">
      <c r="E63" s="36">
        <f t="shared" si="0"/>
        <v>0</v>
      </c>
    </row>
    <row r="64" spans="5:5" x14ac:dyDescent="0.25">
      <c r="E64" s="36">
        <f t="shared" si="0"/>
        <v>0</v>
      </c>
    </row>
    <row r="65" spans="5:5" x14ac:dyDescent="0.25">
      <c r="E65" s="36">
        <f t="shared" si="0"/>
        <v>0</v>
      </c>
    </row>
    <row r="66" spans="5:5" x14ac:dyDescent="0.25">
      <c r="E66" s="36">
        <f t="shared" si="0"/>
        <v>0</v>
      </c>
    </row>
    <row r="67" spans="5:5" x14ac:dyDescent="0.25">
      <c r="E67" s="36">
        <f t="shared" si="0"/>
        <v>0</v>
      </c>
    </row>
    <row r="68" spans="5:5" x14ac:dyDescent="0.25">
      <c r="E68" s="36">
        <f t="shared" si="0"/>
        <v>0</v>
      </c>
    </row>
    <row r="69" spans="5:5" x14ac:dyDescent="0.25">
      <c r="E69" s="36">
        <f t="shared" ref="E69:E132" si="1">E68+C69-D69</f>
        <v>0</v>
      </c>
    </row>
    <row r="70" spans="5:5" x14ac:dyDescent="0.25">
      <c r="E70" s="36">
        <f t="shared" si="1"/>
        <v>0</v>
      </c>
    </row>
    <row r="71" spans="5:5" x14ac:dyDescent="0.25">
      <c r="E71" s="36">
        <f t="shared" si="1"/>
        <v>0</v>
      </c>
    </row>
    <row r="72" spans="5:5" x14ac:dyDescent="0.25">
      <c r="E72" s="36">
        <f t="shared" si="1"/>
        <v>0</v>
      </c>
    </row>
    <row r="73" spans="5:5" x14ac:dyDescent="0.25">
      <c r="E73" s="36">
        <f t="shared" si="1"/>
        <v>0</v>
      </c>
    </row>
    <row r="74" spans="5:5" x14ac:dyDescent="0.25">
      <c r="E74" s="36">
        <f t="shared" si="1"/>
        <v>0</v>
      </c>
    </row>
    <row r="75" spans="5:5" x14ac:dyDescent="0.25">
      <c r="E75" s="36">
        <f t="shared" si="1"/>
        <v>0</v>
      </c>
    </row>
    <row r="76" spans="5:5" x14ac:dyDescent="0.25">
      <c r="E76" s="36">
        <f t="shared" si="1"/>
        <v>0</v>
      </c>
    </row>
    <row r="77" spans="5:5" x14ac:dyDescent="0.25">
      <c r="E77" s="36">
        <f t="shared" si="1"/>
        <v>0</v>
      </c>
    </row>
    <row r="78" spans="5:5" x14ac:dyDescent="0.25">
      <c r="E78" s="36">
        <f t="shared" si="1"/>
        <v>0</v>
      </c>
    </row>
    <row r="79" spans="5:5" x14ac:dyDescent="0.25">
      <c r="E79" s="36">
        <f t="shared" si="1"/>
        <v>0</v>
      </c>
    </row>
    <row r="80" spans="5:5" x14ac:dyDescent="0.25">
      <c r="E80" s="36">
        <f t="shared" si="1"/>
        <v>0</v>
      </c>
    </row>
    <row r="81" spans="5:5" x14ac:dyDescent="0.25">
      <c r="E81" s="36">
        <f t="shared" si="1"/>
        <v>0</v>
      </c>
    </row>
    <row r="82" spans="5:5" x14ac:dyDescent="0.25">
      <c r="E82" s="36">
        <f t="shared" si="1"/>
        <v>0</v>
      </c>
    </row>
    <row r="83" spans="5:5" x14ac:dyDescent="0.25">
      <c r="E83" s="36">
        <f t="shared" si="1"/>
        <v>0</v>
      </c>
    </row>
    <row r="84" spans="5:5" x14ac:dyDescent="0.25">
      <c r="E84" s="36">
        <f t="shared" si="1"/>
        <v>0</v>
      </c>
    </row>
    <row r="85" spans="5:5" x14ac:dyDescent="0.25">
      <c r="E85" s="36">
        <f t="shared" si="1"/>
        <v>0</v>
      </c>
    </row>
    <row r="86" spans="5:5" x14ac:dyDescent="0.25">
      <c r="E86" s="36">
        <f t="shared" si="1"/>
        <v>0</v>
      </c>
    </row>
    <row r="87" spans="5:5" x14ac:dyDescent="0.25">
      <c r="E87" s="36">
        <f t="shared" si="1"/>
        <v>0</v>
      </c>
    </row>
    <row r="88" spans="5:5" x14ac:dyDescent="0.25">
      <c r="E88" s="36">
        <f t="shared" si="1"/>
        <v>0</v>
      </c>
    </row>
    <row r="89" spans="5:5" x14ac:dyDescent="0.25">
      <c r="E89" s="36">
        <f t="shared" si="1"/>
        <v>0</v>
      </c>
    </row>
    <row r="90" spans="5:5" x14ac:dyDescent="0.25">
      <c r="E90" s="36">
        <f t="shared" si="1"/>
        <v>0</v>
      </c>
    </row>
    <row r="91" spans="5:5" x14ac:dyDescent="0.25">
      <c r="E91" s="36">
        <f t="shared" si="1"/>
        <v>0</v>
      </c>
    </row>
    <row r="92" spans="5:5" x14ac:dyDescent="0.25">
      <c r="E92" s="36">
        <f t="shared" si="1"/>
        <v>0</v>
      </c>
    </row>
    <row r="93" spans="5:5" x14ac:dyDescent="0.25">
      <c r="E93" s="36">
        <f t="shared" si="1"/>
        <v>0</v>
      </c>
    </row>
    <row r="94" spans="5:5" x14ac:dyDescent="0.25">
      <c r="E94" s="36">
        <f t="shared" si="1"/>
        <v>0</v>
      </c>
    </row>
    <row r="95" spans="5:5" x14ac:dyDescent="0.25">
      <c r="E95" s="36">
        <f t="shared" si="1"/>
        <v>0</v>
      </c>
    </row>
    <row r="96" spans="5:5" x14ac:dyDescent="0.25">
      <c r="E96" s="36">
        <f t="shared" si="1"/>
        <v>0</v>
      </c>
    </row>
    <row r="97" spans="5:5" x14ac:dyDescent="0.25">
      <c r="E97" s="36">
        <f t="shared" si="1"/>
        <v>0</v>
      </c>
    </row>
    <row r="98" spans="5:5" x14ac:dyDescent="0.25">
      <c r="E98" s="36">
        <f t="shared" si="1"/>
        <v>0</v>
      </c>
    </row>
    <row r="99" spans="5:5" x14ac:dyDescent="0.25">
      <c r="E99" s="36">
        <f t="shared" si="1"/>
        <v>0</v>
      </c>
    </row>
    <row r="100" spans="5:5" x14ac:dyDescent="0.25">
      <c r="E100" s="36">
        <f t="shared" si="1"/>
        <v>0</v>
      </c>
    </row>
    <row r="101" spans="5:5" x14ac:dyDescent="0.25">
      <c r="E101" s="36">
        <f t="shared" si="1"/>
        <v>0</v>
      </c>
    </row>
    <row r="102" spans="5:5" x14ac:dyDescent="0.25">
      <c r="E102" s="36">
        <f t="shared" si="1"/>
        <v>0</v>
      </c>
    </row>
    <row r="103" spans="5:5" x14ac:dyDescent="0.25">
      <c r="E103" s="36">
        <f t="shared" si="1"/>
        <v>0</v>
      </c>
    </row>
    <row r="104" spans="5:5" x14ac:dyDescent="0.25">
      <c r="E104" s="36">
        <f t="shared" si="1"/>
        <v>0</v>
      </c>
    </row>
    <row r="105" spans="5:5" x14ac:dyDescent="0.25">
      <c r="E105" s="36">
        <f t="shared" si="1"/>
        <v>0</v>
      </c>
    </row>
    <row r="106" spans="5:5" x14ac:dyDescent="0.25">
      <c r="E106" s="36">
        <f t="shared" si="1"/>
        <v>0</v>
      </c>
    </row>
    <row r="107" spans="5:5" x14ac:dyDescent="0.25">
      <c r="E107" s="36">
        <f t="shared" si="1"/>
        <v>0</v>
      </c>
    </row>
    <row r="108" spans="5:5" x14ac:dyDescent="0.25">
      <c r="E108" s="36">
        <f t="shared" si="1"/>
        <v>0</v>
      </c>
    </row>
    <row r="109" spans="5:5" x14ac:dyDescent="0.25">
      <c r="E109" s="36">
        <f t="shared" si="1"/>
        <v>0</v>
      </c>
    </row>
    <row r="110" spans="5:5" x14ac:dyDescent="0.25">
      <c r="E110" s="36">
        <f t="shared" si="1"/>
        <v>0</v>
      </c>
    </row>
    <row r="111" spans="5:5" x14ac:dyDescent="0.25">
      <c r="E111" s="36">
        <f t="shared" si="1"/>
        <v>0</v>
      </c>
    </row>
    <row r="112" spans="5:5" x14ac:dyDescent="0.25">
      <c r="E112" s="36">
        <f t="shared" si="1"/>
        <v>0</v>
      </c>
    </row>
    <row r="113" spans="5:5" x14ac:dyDescent="0.25">
      <c r="E113" s="36">
        <f t="shared" si="1"/>
        <v>0</v>
      </c>
    </row>
    <row r="114" spans="5:5" x14ac:dyDescent="0.25">
      <c r="E114" s="36">
        <f t="shared" si="1"/>
        <v>0</v>
      </c>
    </row>
    <row r="115" spans="5:5" x14ac:dyDescent="0.25">
      <c r="E115" s="36">
        <f t="shared" si="1"/>
        <v>0</v>
      </c>
    </row>
    <row r="116" spans="5:5" x14ac:dyDescent="0.25">
      <c r="E116" s="36">
        <f t="shared" si="1"/>
        <v>0</v>
      </c>
    </row>
    <row r="117" spans="5:5" x14ac:dyDescent="0.25">
      <c r="E117" s="36">
        <f t="shared" si="1"/>
        <v>0</v>
      </c>
    </row>
    <row r="118" spans="5:5" x14ac:dyDescent="0.25">
      <c r="E118" s="36">
        <f t="shared" si="1"/>
        <v>0</v>
      </c>
    </row>
    <row r="119" spans="5:5" x14ac:dyDescent="0.25">
      <c r="E119" s="36">
        <f t="shared" si="1"/>
        <v>0</v>
      </c>
    </row>
    <row r="120" spans="5:5" x14ac:dyDescent="0.25">
      <c r="E120" s="36">
        <f t="shared" si="1"/>
        <v>0</v>
      </c>
    </row>
    <row r="121" spans="5:5" x14ac:dyDescent="0.25">
      <c r="E121" s="36">
        <f t="shared" si="1"/>
        <v>0</v>
      </c>
    </row>
    <row r="122" spans="5:5" x14ac:dyDescent="0.25">
      <c r="E122" s="36">
        <f t="shared" si="1"/>
        <v>0</v>
      </c>
    </row>
    <row r="123" spans="5:5" x14ac:dyDescent="0.25">
      <c r="E123" s="36">
        <f t="shared" si="1"/>
        <v>0</v>
      </c>
    </row>
    <row r="124" spans="5:5" x14ac:dyDescent="0.25">
      <c r="E124" s="36">
        <f t="shared" si="1"/>
        <v>0</v>
      </c>
    </row>
    <row r="125" spans="5:5" x14ac:dyDescent="0.25">
      <c r="E125" s="36">
        <f t="shared" si="1"/>
        <v>0</v>
      </c>
    </row>
    <row r="126" spans="5:5" x14ac:dyDescent="0.25">
      <c r="E126" s="36">
        <f t="shared" si="1"/>
        <v>0</v>
      </c>
    </row>
    <row r="127" spans="5:5" x14ac:dyDescent="0.25">
      <c r="E127" s="36">
        <f t="shared" si="1"/>
        <v>0</v>
      </c>
    </row>
    <row r="128" spans="5:5" x14ac:dyDescent="0.25">
      <c r="E128" s="36">
        <f t="shared" si="1"/>
        <v>0</v>
      </c>
    </row>
    <row r="129" spans="5:5" x14ac:dyDescent="0.25">
      <c r="E129" s="36">
        <f t="shared" si="1"/>
        <v>0</v>
      </c>
    </row>
    <row r="130" spans="5:5" x14ac:dyDescent="0.25">
      <c r="E130" s="36">
        <f t="shared" si="1"/>
        <v>0</v>
      </c>
    </row>
    <row r="131" spans="5:5" x14ac:dyDescent="0.25">
      <c r="E131" s="36">
        <f t="shared" si="1"/>
        <v>0</v>
      </c>
    </row>
    <row r="132" spans="5:5" x14ac:dyDescent="0.25">
      <c r="E132" s="36">
        <f t="shared" si="1"/>
        <v>0</v>
      </c>
    </row>
    <row r="133" spans="5:5" x14ac:dyDescent="0.25">
      <c r="E133" s="36">
        <f t="shared" ref="E133:E196" si="2">E132+C133-D133</f>
        <v>0</v>
      </c>
    </row>
    <row r="134" spans="5:5" x14ac:dyDescent="0.25">
      <c r="E134" s="36">
        <f t="shared" si="2"/>
        <v>0</v>
      </c>
    </row>
    <row r="135" spans="5:5" x14ac:dyDescent="0.25">
      <c r="E135" s="36">
        <f t="shared" si="2"/>
        <v>0</v>
      </c>
    </row>
    <row r="136" spans="5:5" x14ac:dyDescent="0.25">
      <c r="E136" s="36">
        <f t="shared" si="2"/>
        <v>0</v>
      </c>
    </row>
    <row r="137" spans="5:5" x14ac:dyDescent="0.25">
      <c r="E137" s="36">
        <f t="shared" si="2"/>
        <v>0</v>
      </c>
    </row>
    <row r="138" spans="5:5" x14ac:dyDescent="0.25">
      <c r="E138" s="36">
        <f t="shared" si="2"/>
        <v>0</v>
      </c>
    </row>
    <row r="139" spans="5:5" x14ac:dyDescent="0.25">
      <c r="E139" s="36">
        <f t="shared" si="2"/>
        <v>0</v>
      </c>
    </row>
    <row r="140" spans="5:5" x14ac:dyDescent="0.25">
      <c r="E140" s="36">
        <f t="shared" si="2"/>
        <v>0</v>
      </c>
    </row>
    <row r="141" spans="5:5" x14ac:dyDescent="0.25">
      <c r="E141" s="36">
        <f t="shared" si="2"/>
        <v>0</v>
      </c>
    </row>
    <row r="142" spans="5:5" x14ac:dyDescent="0.25">
      <c r="E142" s="36">
        <f t="shared" si="2"/>
        <v>0</v>
      </c>
    </row>
    <row r="143" spans="5:5" x14ac:dyDescent="0.25">
      <c r="E143" s="36">
        <f t="shared" si="2"/>
        <v>0</v>
      </c>
    </row>
    <row r="144" spans="5:5" x14ac:dyDescent="0.25">
      <c r="E144" s="36">
        <f t="shared" si="2"/>
        <v>0</v>
      </c>
    </row>
    <row r="145" spans="5:5" x14ac:dyDescent="0.25">
      <c r="E145" s="36">
        <f t="shared" si="2"/>
        <v>0</v>
      </c>
    </row>
    <row r="146" spans="5:5" x14ac:dyDescent="0.25">
      <c r="E146" s="36">
        <f t="shared" si="2"/>
        <v>0</v>
      </c>
    </row>
    <row r="147" spans="5:5" x14ac:dyDescent="0.25">
      <c r="E147" s="36">
        <f t="shared" si="2"/>
        <v>0</v>
      </c>
    </row>
    <row r="148" spans="5:5" x14ac:dyDescent="0.25">
      <c r="E148" s="36">
        <f t="shared" si="2"/>
        <v>0</v>
      </c>
    </row>
    <row r="149" spans="5:5" x14ac:dyDescent="0.25">
      <c r="E149" s="36">
        <f t="shared" si="2"/>
        <v>0</v>
      </c>
    </row>
    <row r="150" spans="5:5" x14ac:dyDescent="0.25">
      <c r="E150" s="36">
        <f t="shared" si="2"/>
        <v>0</v>
      </c>
    </row>
    <row r="151" spans="5:5" x14ac:dyDescent="0.25">
      <c r="E151" s="36">
        <f t="shared" si="2"/>
        <v>0</v>
      </c>
    </row>
    <row r="152" spans="5:5" x14ac:dyDescent="0.25">
      <c r="E152" s="36">
        <f t="shared" si="2"/>
        <v>0</v>
      </c>
    </row>
    <row r="153" spans="5:5" x14ac:dyDescent="0.25">
      <c r="E153" s="36">
        <f t="shared" si="2"/>
        <v>0</v>
      </c>
    </row>
    <row r="154" spans="5:5" x14ac:dyDescent="0.25">
      <c r="E154" s="36">
        <f t="shared" si="2"/>
        <v>0</v>
      </c>
    </row>
    <row r="155" spans="5:5" x14ac:dyDescent="0.25">
      <c r="E155" s="36">
        <f t="shared" si="2"/>
        <v>0</v>
      </c>
    </row>
    <row r="156" spans="5:5" x14ac:dyDescent="0.25">
      <c r="E156" s="36">
        <f t="shared" si="2"/>
        <v>0</v>
      </c>
    </row>
    <row r="157" spans="5:5" x14ac:dyDescent="0.25">
      <c r="E157" s="36">
        <f t="shared" si="2"/>
        <v>0</v>
      </c>
    </row>
    <row r="158" spans="5:5" x14ac:dyDescent="0.25">
      <c r="E158" s="36">
        <f t="shared" si="2"/>
        <v>0</v>
      </c>
    </row>
    <row r="159" spans="5:5" x14ac:dyDescent="0.25">
      <c r="E159" s="36">
        <f t="shared" si="2"/>
        <v>0</v>
      </c>
    </row>
    <row r="160" spans="5:5" x14ac:dyDescent="0.25">
      <c r="E160" s="36">
        <f t="shared" si="2"/>
        <v>0</v>
      </c>
    </row>
    <row r="161" spans="5:5" x14ac:dyDescent="0.25">
      <c r="E161" s="36">
        <f t="shared" si="2"/>
        <v>0</v>
      </c>
    </row>
    <row r="162" spans="5:5" x14ac:dyDescent="0.25">
      <c r="E162" s="36">
        <f t="shared" si="2"/>
        <v>0</v>
      </c>
    </row>
    <row r="163" spans="5:5" x14ac:dyDescent="0.25">
      <c r="E163" s="36">
        <f t="shared" si="2"/>
        <v>0</v>
      </c>
    </row>
    <row r="164" spans="5:5" x14ac:dyDescent="0.25">
      <c r="E164" s="36">
        <f t="shared" si="2"/>
        <v>0</v>
      </c>
    </row>
    <row r="165" spans="5:5" x14ac:dyDescent="0.25">
      <c r="E165" s="36">
        <f t="shared" si="2"/>
        <v>0</v>
      </c>
    </row>
    <row r="166" spans="5:5" x14ac:dyDescent="0.25">
      <c r="E166" s="36">
        <f t="shared" si="2"/>
        <v>0</v>
      </c>
    </row>
    <row r="167" spans="5:5" x14ac:dyDescent="0.25">
      <c r="E167" s="36">
        <f t="shared" si="2"/>
        <v>0</v>
      </c>
    </row>
    <row r="168" spans="5:5" x14ac:dyDescent="0.25">
      <c r="E168" s="36">
        <f t="shared" si="2"/>
        <v>0</v>
      </c>
    </row>
    <row r="169" spans="5:5" x14ac:dyDescent="0.25">
      <c r="E169" s="36">
        <f t="shared" si="2"/>
        <v>0</v>
      </c>
    </row>
    <row r="170" spans="5:5" x14ac:dyDescent="0.25">
      <c r="E170" s="36">
        <f t="shared" si="2"/>
        <v>0</v>
      </c>
    </row>
    <row r="171" spans="5:5" x14ac:dyDescent="0.25">
      <c r="E171" s="36">
        <f t="shared" si="2"/>
        <v>0</v>
      </c>
    </row>
    <row r="172" spans="5:5" x14ac:dyDescent="0.25">
      <c r="E172" s="36">
        <f t="shared" si="2"/>
        <v>0</v>
      </c>
    </row>
    <row r="173" spans="5:5" x14ac:dyDescent="0.25">
      <c r="E173" s="36">
        <f t="shared" si="2"/>
        <v>0</v>
      </c>
    </row>
    <row r="174" spans="5:5" x14ac:dyDescent="0.25">
      <c r="E174" s="36">
        <f t="shared" si="2"/>
        <v>0</v>
      </c>
    </row>
    <row r="175" spans="5:5" x14ac:dyDescent="0.25">
      <c r="E175" s="36">
        <f t="shared" si="2"/>
        <v>0</v>
      </c>
    </row>
    <row r="176" spans="5:5" x14ac:dyDescent="0.25">
      <c r="E176" s="36">
        <f t="shared" si="2"/>
        <v>0</v>
      </c>
    </row>
    <row r="177" spans="5:5" x14ac:dyDescent="0.25">
      <c r="E177" s="36">
        <f t="shared" si="2"/>
        <v>0</v>
      </c>
    </row>
    <row r="178" spans="5:5" x14ac:dyDescent="0.25">
      <c r="E178" s="36">
        <f t="shared" si="2"/>
        <v>0</v>
      </c>
    </row>
    <row r="179" spans="5:5" x14ac:dyDescent="0.25">
      <c r="E179" s="36">
        <f t="shared" si="2"/>
        <v>0</v>
      </c>
    </row>
    <row r="180" spans="5:5" x14ac:dyDescent="0.25">
      <c r="E180" s="36">
        <f t="shared" si="2"/>
        <v>0</v>
      </c>
    </row>
    <row r="181" spans="5:5" x14ac:dyDescent="0.25">
      <c r="E181" s="36">
        <f t="shared" si="2"/>
        <v>0</v>
      </c>
    </row>
    <row r="182" spans="5:5" x14ac:dyDescent="0.25">
      <c r="E182" s="36">
        <f t="shared" si="2"/>
        <v>0</v>
      </c>
    </row>
    <row r="183" spans="5:5" x14ac:dyDescent="0.25">
      <c r="E183" s="36">
        <f t="shared" si="2"/>
        <v>0</v>
      </c>
    </row>
    <row r="184" spans="5:5" x14ac:dyDescent="0.25">
      <c r="E184" s="36">
        <f t="shared" si="2"/>
        <v>0</v>
      </c>
    </row>
    <row r="185" spans="5:5" x14ac:dyDescent="0.25">
      <c r="E185" s="36">
        <f t="shared" si="2"/>
        <v>0</v>
      </c>
    </row>
    <row r="186" spans="5:5" x14ac:dyDescent="0.25">
      <c r="E186" s="36">
        <f t="shared" si="2"/>
        <v>0</v>
      </c>
    </row>
    <row r="187" spans="5:5" x14ac:dyDescent="0.25">
      <c r="E187" s="36">
        <f t="shared" si="2"/>
        <v>0</v>
      </c>
    </row>
    <row r="188" spans="5:5" x14ac:dyDescent="0.25">
      <c r="E188" s="36">
        <f t="shared" si="2"/>
        <v>0</v>
      </c>
    </row>
    <row r="189" spans="5:5" x14ac:dyDescent="0.25">
      <c r="E189" s="36">
        <f t="shared" si="2"/>
        <v>0</v>
      </c>
    </row>
    <row r="190" spans="5:5" x14ac:dyDescent="0.25">
      <c r="E190" s="36">
        <f t="shared" si="2"/>
        <v>0</v>
      </c>
    </row>
    <row r="191" spans="5:5" x14ac:dyDescent="0.25">
      <c r="E191" s="36">
        <f t="shared" si="2"/>
        <v>0</v>
      </c>
    </row>
    <row r="192" spans="5:5" x14ac:dyDescent="0.25">
      <c r="E192" s="36">
        <f t="shared" si="2"/>
        <v>0</v>
      </c>
    </row>
    <row r="193" spans="5:5" x14ac:dyDescent="0.25">
      <c r="E193" s="36">
        <f t="shared" si="2"/>
        <v>0</v>
      </c>
    </row>
    <row r="194" spans="5:5" x14ac:dyDescent="0.25">
      <c r="E194" s="36">
        <f t="shared" si="2"/>
        <v>0</v>
      </c>
    </row>
    <row r="195" spans="5:5" x14ac:dyDescent="0.25">
      <c r="E195" s="36">
        <f t="shared" si="2"/>
        <v>0</v>
      </c>
    </row>
    <row r="196" spans="5:5" x14ac:dyDescent="0.25">
      <c r="E196" s="36">
        <f t="shared" si="2"/>
        <v>0</v>
      </c>
    </row>
    <row r="197" spans="5:5" x14ac:dyDescent="0.25">
      <c r="E197" s="36">
        <f t="shared" ref="E197:E260" si="3">E196+C197-D197</f>
        <v>0</v>
      </c>
    </row>
    <row r="198" spans="5:5" x14ac:dyDescent="0.25">
      <c r="E198" s="36">
        <f t="shared" si="3"/>
        <v>0</v>
      </c>
    </row>
    <row r="199" spans="5:5" x14ac:dyDescent="0.25">
      <c r="E199" s="36">
        <f t="shared" si="3"/>
        <v>0</v>
      </c>
    </row>
    <row r="200" spans="5:5" x14ac:dyDescent="0.25">
      <c r="E200" s="36">
        <f t="shared" si="3"/>
        <v>0</v>
      </c>
    </row>
    <row r="201" spans="5:5" x14ac:dyDescent="0.25">
      <c r="E201" s="36">
        <f t="shared" si="3"/>
        <v>0</v>
      </c>
    </row>
    <row r="202" spans="5:5" x14ac:dyDescent="0.25">
      <c r="E202" s="36">
        <f t="shared" si="3"/>
        <v>0</v>
      </c>
    </row>
    <row r="203" spans="5:5" x14ac:dyDescent="0.25">
      <c r="E203" s="36">
        <f t="shared" si="3"/>
        <v>0</v>
      </c>
    </row>
    <row r="204" spans="5:5" x14ac:dyDescent="0.25">
      <c r="E204" s="36">
        <f t="shared" si="3"/>
        <v>0</v>
      </c>
    </row>
    <row r="205" spans="5:5" x14ac:dyDescent="0.25">
      <c r="E205" s="36">
        <f t="shared" si="3"/>
        <v>0</v>
      </c>
    </row>
    <row r="206" spans="5:5" x14ac:dyDescent="0.25">
      <c r="E206" s="36">
        <f t="shared" si="3"/>
        <v>0</v>
      </c>
    </row>
    <row r="207" spans="5:5" x14ac:dyDescent="0.25">
      <c r="E207" s="36">
        <f t="shared" si="3"/>
        <v>0</v>
      </c>
    </row>
    <row r="208" spans="5:5" x14ac:dyDescent="0.25">
      <c r="E208" s="36">
        <f t="shared" si="3"/>
        <v>0</v>
      </c>
    </row>
    <row r="209" spans="5:5" x14ac:dyDescent="0.25">
      <c r="E209" s="36">
        <f t="shared" si="3"/>
        <v>0</v>
      </c>
    </row>
    <row r="210" spans="5:5" x14ac:dyDescent="0.25">
      <c r="E210" s="36">
        <f t="shared" si="3"/>
        <v>0</v>
      </c>
    </row>
    <row r="211" spans="5:5" x14ac:dyDescent="0.25">
      <c r="E211" s="36">
        <f t="shared" si="3"/>
        <v>0</v>
      </c>
    </row>
    <row r="212" spans="5:5" x14ac:dyDescent="0.25">
      <c r="E212" s="36">
        <f t="shared" si="3"/>
        <v>0</v>
      </c>
    </row>
    <row r="213" spans="5:5" x14ac:dyDescent="0.25">
      <c r="E213" s="36">
        <f t="shared" si="3"/>
        <v>0</v>
      </c>
    </row>
    <row r="214" spans="5:5" x14ac:dyDescent="0.25">
      <c r="E214" s="36">
        <f t="shared" si="3"/>
        <v>0</v>
      </c>
    </row>
    <row r="215" spans="5:5" x14ac:dyDescent="0.25">
      <c r="E215" s="36">
        <f t="shared" si="3"/>
        <v>0</v>
      </c>
    </row>
    <row r="216" spans="5:5" x14ac:dyDescent="0.25">
      <c r="E216" s="36">
        <f t="shared" si="3"/>
        <v>0</v>
      </c>
    </row>
    <row r="217" spans="5:5" x14ac:dyDescent="0.25">
      <c r="E217" s="36">
        <f t="shared" si="3"/>
        <v>0</v>
      </c>
    </row>
    <row r="218" spans="5:5" x14ac:dyDescent="0.25">
      <c r="E218" s="36">
        <f t="shared" si="3"/>
        <v>0</v>
      </c>
    </row>
    <row r="219" spans="5:5" x14ac:dyDescent="0.25">
      <c r="E219" s="36">
        <f t="shared" si="3"/>
        <v>0</v>
      </c>
    </row>
    <row r="220" spans="5:5" x14ac:dyDescent="0.25">
      <c r="E220" s="36">
        <f t="shared" si="3"/>
        <v>0</v>
      </c>
    </row>
    <row r="221" spans="5:5" x14ac:dyDescent="0.25">
      <c r="E221" s="36">
        <f t="shared" si="3"/>
        <v>0</v>
      </c>
    </row>
    <row r="222" spans="5:5" x14ac:dyDescent="0.25">
      <c r="E222" s="36">
        <f t="shared" si="3"/>
        <v>0</v>
      </c>
    </row>
    <row r="223" spans="5:5" x14ac:dyDescent="0.25">
      <c r="E223" s="36">
        <f t="shared" si="3"/>
        <v>0</v>
      </c>
    </row>
    <row r="224" spans="5:5" x14ac:dyDescent="0.25">
      <c r="E224" s="36">
        <f t="shared" si="3"/>
        <v>0</v>
      </c>
    </row>
    <row r="225" spans="5:5" x14ac:dyDescent="0.25">
      <c r="E225" s="36">
        <f t="shared" si="3"/>
        <v>0</v>
      </c>
    </row>
    <row r="226" spans="5:5" x14ac:dyDescent="0.25">
      <c r="E226" s="36">
        <f t="shared" si="3"/>
        <v>0</v>
      </c>
    </row>
    <row r="227" spans="5:5" x14ac:dyDescent="0.25">
      <c r="E227" s="36">
        <f t="shared" si="3"/>
        <v>0</v>
      </c>
    </row>
    <row r="228" spans="5:5" x14ac:dyDescent="0.25">
      <c r="E228" s="36">
        <f t="shared" si="3"/>
        <v>0</v>
      </c>
    </row>
    <row r="229" spans="5:5" x14ac:dyDescent="0.25">
      <c r="E229" s="36">
        <f t="shared" si="3"/>
        <v>0</v>
      </c>
    </row>
    <row r="230" spans="5:5" x14ac:dyDescent="0.25">
      <c r="E230" s="36">
        <f t="shared" si="3"/>
        <v>0</v>
      </c>
    </row>
    <row r="231" spans="5:5" x14ac:dyDescent="0.25">
      <c r="E231" s="36">
        <f t="shared" si="3"/>
        <v>0</v>
      </c>
    </row>
    <row r="232" spans="5:5" x14ac:dyDescent="0.25">
      <c r="E232" s="36">
        <f t="shared" si="3"/>
        <v>0</v>
      </c>
    </row>
    <row r="233" spans="5:5" x14ac:dyDescent="0.25">
      <c r="E233" s="36">
        <f t="shared" si="3"/>
        <v>0</v>
      </c>
    </row>
    <row r="234" spans="5:5" x14ac:dyDescent="0.25">
      <c r="E234" s="36">
        <f t="shared" si="3"/>
        <v>0</v>
      </c>
    </row>
    <row r="235" spans="5:5" x14ac:dyDescent="0.25">
      <c r="E235" s="36">
        <f t="shared" si="3"/>
        <v>0</v>
      </c>
    </row>
    <row r="236" spans="5:5" x14ac:dyDescent="0.25">
      <c r="E236" s="36">
        <f t="shared" si="3"/>
        <v>0</v>
      </c>
    </row>
    <row r="237" spans="5:5" x14ac:dyDescent="0.25">
      <c r="E237" s="36">
        <f t="shared" si="3"/>
        <v>0</v>
      </c>
    </row>
    <row r="238" spans="5:5" x14ac:dyDescent="0.25">
      <c r="E238" s="36">
        <f t="shared" si="3"/>
        <v>0</v>
      </c>
    </row>
    <row r="239" spans="5:5" x14ac:dyDescent="0.25">
      <c r="E239" s="36">
        <f t="shared" si="3"/>
        <v>0</v>
      </c>
    </row>
    <row r="240" spans="5:5" x14ac:dyDescent="0.25">
      <c r="E240" s="36">
        <f t="shared" si="3"/>
        <v>0</v>
      </c>
    </row>
    <row r="241" spans="5:5" x14ac:dyDescent="0.25">
      <c r="E241" s="36">
        <f t="shared" si="3"/>
        <v>0</v>
      </c>
    </row>
    <row r="242" spans="5:5" x14ac:dyDescent="0.25">
      <c r="E242" s="36">
        <f t="shared" si="3"/>
        <v>0</v>
      </c>
    </row>
    <row r="243" spans="5:5" x14ac:dyDescent="0.25">
      <c r="E243" s="36">
        <f t="shared" si="3"/>
        <v>0</v>
      </c>
    </row>
    <row r="244" spans="5:5" x14ac:dyDescent="0.25">
      <c r="E244" s="36">
        <f t="shared" si="3"/>
        <v>0</v>
      </c>
    </row>
    <row r="245" spans="5:5" x14ac:dyDescent="0.25">
      <c r="E245" s="36">
        <f t="shared" si="3"/>
        <v>0</v>
      </c>
    </row>
    <row r="246" spans="5:5" x14ac:dyDescent="0.25">
      <c r="E246" s="36">
        <f t="shared" si="3"/>
        <v>0</v>
      </c>
    </row>
    <row r="247" spans="5:5" x14ac:dyDescent="0.25">
      <c r="E247" s="36">
        <f t="shared" si="3"/>
        <v>0</v>
      </c>
    </row>
    <row r="248" spans="5:5" x14ac:dyDescent="0.25">
      <c r="E248" s="36">
        <f t="shared" si="3"/>
        <v>0</v>
      </c>
    </row>
    <row r="249" spans="5:5" x14ac:dyDescent="0.25">
      <c r="E249" s="36">
        <f t="shared" si="3"/>
        <v>0</v>
      </c>
    </row>
    <row r="250" spans="5:5" x14ac:dyDescent="0.25">
      <c r="E250" s="36">
        <f t="shared" si="3"/>
        <v>0</v>
      </c>
    </row>
    <row r="251" spans="5:5" x14ac:dyDescent="0.25">
      <c r="E251" s="36">
        <f t="shared" si="3"/>
        <v>0</v>
      </c>
    </row>
    <row r="252" spans="5:5" x14ac:dyDescent="0.25">
      <c r="E252" s="36">
        <f t="shared" si="3"/>
        <v>0</v>
      </c>
    </row>
    <row r="253" spans="5:5" x14ac:dyDescent="0.25">
      <c r="E253" s="36">
        <f t="shared" si="3"/>
        <v>0</v>
      </c>
    </row>
    <row r="254" spans="5:5" x14ac:dyDescent="0.25">
      <c r="E254" s="36">
        <f t="shared" si="3"/>
        <v>0</v>
      </c>
    </row>
    <row r="255" spans="5:5" x14ac:dyDescent="0.25">
      <c r="E255" s="36">
        <f t="shared" si="3"/>
        <v>0</v>
      </c>
    </row>
    <row r="256" spans="5:5" x14ac:dyDescent="0.25">
      <c r="E256" s="36">
        <f t="shared" si="3"/>
        <v>0</v>
      </c>
    </row>
    <row r="257" spans="5:5" x14ac:dyDescent="0.25">
      <c r="E257" s="36">
        <f t="shared" si="3"/>
        <v>0</v>
      </c>
    </row>
    <row r="258" spans="5:5" x14ac:dyDescent="0.25">
      <c r="E258" s="36">
        <f t="shared" si="3"/>
        <v>0</v>
      </c>
    </row>
    <row r="259" spans="5:5" x14ac:dyDescent="0.25">
      <c r="E259" s="36">
        <f t="shared" si="3"/>
        <v>0</v>
      </c>
    </row>
    <row r="260" spans="5:5" x14ac:dyDescent="0.25">
      <c r="E260" s="36">
        <f t="shared" si="3"/>
        <v>0</v>
      </c>
    </row>
    <row r="261" spans="5:5" x14ac:dyDescent="0.25">
      <c r="E261" s="36">
        <f t="shared" ref="E261:E324" si="4">E260+C261-D261</f>
        <v>0</v>
      </c>
    </row>
    <row r="262" spans="5:5" x14ac:dyDescent="0.25">
      <c r="E262" s="36">
        <f t="shared" si="4"/>
        <v>0</v>
      </c>
    </row>
    <row r="263" spans="5:5" x14ac:dyDescent="0.25">
      <c r="E263" s="36">
        <f t="shared" si="4"/>
        <v>0</v>
      </c>
    </row>
    <row r="264" spans="5:5" x14ac:dyDescent="0.25">
      <c r="E264" s="36">
        <f t="shared" si="4"/>
        <v>0</v>
      </c>
    </row>
    <row r="265" spans="5:5" x14ac:dyDescent="0.25">
      <c r="E265" s="36">
        <f t="shared" si="4"/>
        <v>0</v>
      </c>
    </row>
    <row r="266" spans="5:5" x14ac:dyDescent="0.25">
      <c r="E266" s="36">
        <f t="shared" si="4"/>
        <v>0</v>
      </c>
    </row>
    <row r="267" spans="5:5" x14ac:dyDescent="0.25">
      <c r="E267" s="36">
        <f t="shared" si="4"/>
        <v>0</v>
      </c>
    </row>
    <row r="268" spans="5:5" x14ac:dyDescent="0.25">
      <c r="E268" s="36">
        <f t="shared" si="4"/>
        <v>0</v>
      </c>
    </row>
    <row r="269" spans="5:5" x14ac:dyDescent="0.25">
      <c r="E269" s="36">
        <f t="shared" si="4"/>
        <v>0</v>
      </c>
    </row>
    <row r="270" spans="5:5" x14ac:dyDescent="0.25">
      <c r="E270" s="36">
        <f t="shared" si="4"/>
        <v>0</v>
      </c>
    </row>
    <row r="271" spans="5:5" x14ac:dyDescent="0.25">
      <c r="E271" s="36">
        <f t="shared" si="4"/>
        <v>0</v>
      </c>
    </row>
    <row r="272" spans="5:5" x14ac:dyDescent="0.25">
      <c r="E272" s="36">
        <f t="shared" si="4"/>
        <v>0</v>
      </c>
    </row>
    <row r="273" spans="5:5" x14ac:dyDescent="0.25">
      <c r="E273" s="36">
        <f t="shared" si="4"/>
        <v>0</v>
      </c>
    </row>
    <row r="274" spans="5:5" x14ac:dyDescent="0.25">
      <c r="E274" s="36">
        <f t="shared" si="4"/>
        <v>0</v>
      </c>
    </row>
    <row r="275" spans="5:5" x14ac:dyDescent="0.25">
      <c r="E275" s="36">
        <f t="shared" si="4"/>
        <v>0</v>
      </c>
    </row>
    <row r="276" spans="5:5" x14ac:dyDescent="0.25">
      <c r="E276" s="36">
        <f t="shared" si="4"/>
        <v>0</v>
      </c>
    </row>
    <row r="277" spans="5:5" x14ac:dyDescent="0.25">
      <c r="E277" s="36">
        <f t="shared" si="4"/>
        <v>0</v>
      </c>
    </row>
    <row r="278" spans="5:5" x14ac:dyDescent="0.25">
      <c r="E278" s="36">
        <f t="shared" si="4"/>
        <v>0</v>
      </c>
    </row>
    <row r="279" spans="5:5" x14ac:dyDescent="0.25">
      <c r="E279" s="36">
        <f t="shared" si="4"/>
        <v>0</v>
      </c>
    </row>
    <row r="280" spans="5:5" x14ac:dyDescent="0.25">
      <c r="E280" s="36">
        <f t="shared" si="4"/>
        <v>0</v>
      </c>
    </row>
    <row r="281" spans="5:5" x14ac:dyDescent="0.25">
      <c r="E281" s="36">
        <f t="shared" si="4"/>
        <v>0</v>
      </c>
    </row>
    <row r="282" spans="5:5" x14ac:dyDescent="0.25">
      <c r="E282" s="36">
        <f t="shared" si="4"/>
        <v>0</v>
      </c>
    </row>
    <row r="283" spans="5:5" x14ac:dyDescent="0.25">
      <c r="E283" s="36">
        <f t="shared" si="4"/>
        <v>0</v>
      </c>
    </row>
    <row r="284" spans="5:5" x14ac:dyDescent="0.25">
      <c r="E284" s="36">
        <f t="shared" si="4"/>
        <v>0</v>
      </c>
    </row>
    <row r="285" spans="5:5" x14ac:dyDescent="0.25">
      <c r="E285" s="36">
        <f t="shared" si="4"/>
        <v>0</v>
      </c>
    </row>
    <row r="286" spans="5:5" x14ac:dyDescent="0.25">
      <c r="E286" s="36">
        <f t="shared" si="4"/>
        <v>0</v>
      </c>
    </row>
    <row r="287" spans="5:5" x14ac:dyDescent="0.25">
      <c r="E287" s="36">
        <f t="shared" si="4"/>
        <v>0</v>
      </c>
    </row>
    <row r="288" spans="5:5" x14ac:dyDescent="0.25">
      <c r="E288" s="36">
        <f t="shared" si="4"/>
        <v>0</v>
      </c>
    </row>
    <row r="289" spans="5:5" x14ac:dyDescent="0.25">
      <c r="E289" s="36">
        <f t="shared" si="4"/>
        <v>0</v>
      </c>
    </row>
    <row r="290" spans="5:5" x14ac:dyDescent="0.25">
      <c r="E290" s="36">
        <f t="shared" si="4"/>
        <v>0</v>
      </c>
    </row>
    <row r="291" spans="5:5" x14ac:dyDescent="0.25">
      <c r="E291" s="36">
        <f t="shared" si="4"/>
        <v>0</v>
      </c>
    </row>
    <row r="292" spans="5:5" x14ac:dyDescent="0.25">
      <c r="E292" s="36">
        <f t="shared" si="4"/>
        <v>0</v>
      </c>
    </row>
    <row r="293" spans="5:5" x14ac:dyDescent="0.25">
      <c r="E293" s="36">
        <f t="shared" si="4"/>
        <v>0</v>
      </c>
    </row>
    <row r="294" spans="5:5" x14ac:dyDescent="0.25">
      <c r="E294" s="36">
        <f t="shared" si="4"/>
        <v>0</v>
      </c>
    </row>
    <row r="295" spans="5:5" x14ac:dyDescent="0.25">
      <c r="E295" s="36">
        <f t="shared" si="4"/>
        <v>0</v>
      </c>
    </row>
    <row r="296" spans="5:5" x14ac:dyDescent="0.25">
      <c r="E296" s="36">
        <f t="shared" si="4"/>
        <v>0</v>
      </c>
    </row>
    <row r="297" spans="5:5" x14ac:dyDescent="0.25">
      <c r="E297" s="36">
        <f t="shared" si="4"/>
        <v>0</v>
      </c>
    </row>
    <row r="298" spans="5:5" x14ac:dyDescent="0.25">
      <c r="E298" s="36">
        <f t="shared" si="4"/>
        <v>0</v>
      </c>
    </row>
    <row r="299" spans="5:5" x14ac:dyDescent="0.25">
      <c r="E299" s="36">
        <f t="shared" si="4"/>
        <v>0</v>
      </c>
    </row>
    <row r="300" spans="5:5" x14ac:dyDescent="0.25">
      <c r="E300" s="36">
        <f t="shared" si="4"/>
        <v>0</v>
      </c>
    </row>
    <row r="301" spans="5:5" x14ac:dyDescent="0.25">
      <c r="E301" s="36">
        <f t="shared" si="4"/>
        <v>0</v>
      </c>
    </row>
    <row r="302" spans="5:5" x14ac:dyDescent="0.25">
      <c r="E302" s="36">
        <f t="shared" si="4"/>
        <v>0</v>
      </c>
    </row>
    <row r="303" spans="5:5" x14ac:dyDescent="0.25">
      <c r="E303" s="36">
        <f t="shared" si="4"/>
        <v>0</v>
      </c>
    </row>
    <row r="304" spans="5:5" x14ac:dyDescent="0.25">
      <c r="E304" s="36">
        <f t="shared" si="4"/>
        <v>0</v>
      </c>
    </row>
    <row r="305" spans="5:5" x14ac:dyDescent="0.25">
      <c r="E305" s="36">
        <f t="shared" si="4"/>
        <v>0</v>
      </c>
    </row>
    <row r="306" spans="5:5" x14ac:dyDescent="0.25">
      <c r="E306" s="36">
        <f t="shared" si="4"/>
        <v>0</v>
      </c>
    </row>
    <row r="307" spans="5:5" x14ac:dyDescent="0.25">
      <c r="E307" s="36">
        <f t="shared" si="4"/>
        <v>0</v>
      </c>
    </row>
    <row r="308" spans="5:5" x14ac:dyDescent="0.25">
      <c r="E308" s="36">
        <f t="shared" si="4"/>
        <v>0</v>
      </c>
    </row>
    <row r="309" spans="5:5" x14ac:dyDescent="0.25">
      <c r="E309" s="36">
        <f t="shared" si="4"/>
        <v>0</v>
      </c>
    </row>
    <row r="310" spans="5:5" x14ac:dyDescent="0.25">
      <c r="E310" s="36">
        <f t="shared" si="4"/>
        <v>0</v>
      </c>
    </row>
    <row r="311" spans="5:5" x14ac:dyDescent="0.25">
      <c r="E311" s="36">
        <f t="shared" si="4"/>
        <v>0</v>
      </c>
    </row>
    <row r="312" spans="5:5" x14ac:dyDescent="0.25">
      <c r="E312" s="36">
        <f t="shared" si="4"/>
        <v>0</v>
      </c>
    </row>
    <row r="313" spans="5:5" x14ac:dyDescent="0.25">
      <c r="E313" s="36">
        <f t="shared" si="4"/>
        <v>0</v>
      </c>
    </row>
    <row r="314" spans="5:5" x14ac:dyDescent="0.25">
      <c r="E314" s="36">
        <f t="shared" si="4"/>
        <v>0</v>
      </c>
    </row>
    <row r="315" spans="5:5" x14ac:dyDescent="0.25">
      <c r="E315" s="36">
        <f t="shared" si="4"/>
        <v>0</v>
      </c>
    </row>
    <row r="316" spans="5:5" x14ac:dyDescent="0.25">
      <c r="E316" s="36">
        <f t="shared" si="4"/>
        <v>0</v>
      </c>
    </row>
    <row r="317" spans="5:5" x14ac:dyDescent="0.25">
      <c r="E317" s="36">
        <f t="shared" si="4"/>
        <v>0</v>
      </c>
    </row>
    <row r="318" spans="5:5" x14ac:dyDescent="0.25">
      <c r="E318" s="36">
        <f t="shared" si="4"/>
        <v>0</v>
      </c>
    </row>
    <row r="319" spans="5:5" x14ac:dyDescent="0.25">
      <c r="E319" s="36">
        <f t="shared" si="4"/>
        <v>0</v>
      </c>
    </row>
    <row r="320" spans="5:5" x14ac:dyDescent="0.25">
      <c r="E320" s="36">
        <f t="shared" si="4"/>
        <v>0</v>
      </c>
    </row>
    <row r="321" spans="5:5" x14ac:dyDescent="0.25">
      <c r="E321" s="36">
        <f t="shared" si="4"/>
        <v>0</v>
      </c>
    </row>
    <row r="322" spans="5:5" x14ac:dyDescent="0.25">
      <c r="E322" s="36">
        <f t="shared" si="4"/>
        <v>0</v>
      </c>
    </row>
    <row r="323" spans="5:5" x14ac:dyDescent="0.25">
      <c r="E323" s="36">
        <f t="shared" si="4"/>
        <v>0</v>
      </c>
    </row>
    <row r="324" spans="5:5" x14ac:dyDescent="0.25">
      <c r="E324" s="36">
        <f t="shared" si="4"/>
        <v>0</v>
      </c>
    </row>
    <row r="325" spans="5:5" x14ac:dyDescent="0.25">
      <c r="E325" s="36">
        <f t="shared" ref="E325:E388" si="5">E324+C325-D325</f>
        <v>0</v>
      </c>
    </row>
    <row r="326" spans="5:5" x14ac:dyDescent="0.25">
      <c r="E326" s="36">
        <f t="shared" si="5"/>
        <v>0</v>
      </c>
    </row>
    <row r="327" spans="5:5" x14ac:dyDescent="0.25">
      <c r="E327" s="36">
        <f t="shared" si="5"/>
        <v>0</v>
      </c>
    </row>
    <row r="328" spans="5:5" x14ac:dyDescent="0.25">
      <c r="E328" s="36">
        <f t="shared" si="5"/>
        <v>0</v>
      </c>
    </row>
    <row r="329" spans="5:5" x14ac:dyDescent="0.25">
      <c r="E329" s="36">
        <f t="shared" si="5"/>
        <v>0</v>
      </c>
    </row>
    <row r="330" spans="5:5" x14ac:dyDescent="0.25">
      <c r="E330" s="36">
        <f t="shared" si="5"/>
        <v>0</v>
      </c>
    </row>
    <row r="331" spans="5:5" x14ac:dyDescent="0.25">
      <c r="E331" s="36">
        <f t="shared" si="5"/>
        <v>0</v>
      </c>
    </row>
    <row r="332" spans="5:5" x14ac:dyDescent="0.25">
      <c r="E332" s="36">
        <f t="shared" si="5"/>
        <v>0</v>
      </c>
    </row>
    <row r="333" spans="5:5" x14ac:dyDescent="0.25">
      <c r="E333" s="36">
        <f t="shared" si="5"/>
        <v>0</v>
      </c>
    </row>
    <row r="334" spans="5:5" x14ac:dyDescent="0.25">
      <c r="E334" s="36">
        <f t="shared" si="5"/>
        <v>0</v>
      </c>
    </row>
    <row r="335" spans="5:5" x14ac:dyDescent="0.25">
      <c r="E335" s="36">
        <f t="shared" si="5"/>
        <v>0</v>
      </c>
    </row>
    <row r="336" spans="5:5" x14ac:dyDescent="0.25">
      <c r="E336" s="36">
        <f t="shared" si="5"/>
        <v>0</v>
      </c>
    </row>
    <row r="337" spans="5:5" x14ac:dyDescent="0.25">
      <c r="E337" s="36">
        <f t="shared" si="5"/>
        <v>0</v>
      </c>
    </row>
    <row r="338" spans="5:5" x14ac:dyDescent="0.25">
      <c r="E338" s="36">
        <f t="shared" si="5"/>
        <v>0</v>
      </c>
    </row>
    <row r="339" spans="5:5" x14ac:dyDescent="0.25">
      <c r="E339" s="36">
        <f t="shared" si="5"/>
        <v>0</v>
      </c>
    </row>
    <row r="340" spans="5:5" x14ac:dyDescent="0.25">
      <c r="E340" s="36">
        <f t="shared" si="5"/>
        <v>0</v>
      </c>
    </row>
    <row r="341" spans="5:5" x14ac:dyDescent="0.25">
      <c r="E341" s="36">
        <f t="shared" si="5"/>
        <v>0</v>
      </c>
    </row>
    <row r="342" spans="5:5" x14ac:dyDescent="0.25">
      <c r="E342" s="36">
        <f t="shared" si="5"/>
        <v>0</v>
      </c>
    </row>
    <row r="343" spans="5:5" x14ac:dyDescent="0.25">
      <c r="E343" s="36">
        <f t="shared" si="5"/>
        <v>0</v>
      </c>
    </row>
    <row r="344" spans="5:5" x14ac:dyDescent="0.25">
      <c r="E344" s="36">
        <f t="shared" si="5"/>
        <v>0</v>
      </c>
    </row>
    <row r="345" spans="5:5" x14ac:dyDescent="0.25">
      <c r="E345" s="36">
        <f t="shared" si="5"/>
        <v>0</v>
      </c>
    </row>
    <row r="346" spans="5:5" x14ac:dyDescent="0.25">
      <c r="E346" s="36">
        <f t="shared" si="5"/>
        <v>0</v>
      </c>
    </row>
    <row r="347" spans="5:5" x14ac:dyDescent="0.25">
      <c r="E347" s="36">
        <f t="shared" si="5"/>
        <v>0</v>
      </c>
    </row>
    <row r="348" spans="5:5" x14ac:dyDescent="0.25">
      <c r="E348" s="36">
        <f t="shared" si="5"/>
        <v>0</v>
      </c>
    </row>
    <row r="349" spans="5:5" x14ac:dyDescent="0.25">
      <c r="E349" s="36">
        <f t="shared" si="5"/>
        <v>0</v>
      </c>
    </row>
    <row r="350" spans="5:5" x14ac:dyDescent="0.25">
      <c r="E350" s="36">
        <f t="shared" si="5"/>
        <v>0</v>
      </c>
    </row>
    <row r="351" spans="5:5" x14ac:dyDescent="0.25">
      <c r="E351" s="36">
        <f t="shared" si="5"/>
        <v>0</v>
      </c>
    </row>
    <row r="352" spans="5:5" x14ac:dyDescent="0.25">
      <c r="E352" s="36">
        <f t="shared" si="5"/>
        <v>0</v>
      </c>
    </row>
    <row r="353" spans="5:5" x14ac:dyDescent="0.25">
      <c r="E353" s="36">
        <f t="shared" si="5"/>
        <v>0</v>
      </c>
    </row>
    <row r="354" spans="5:5" x14ac:dyDescent="0.25">
      <c r="E354" s="36">
        <f t="shared" si="5"/>
        <v>0</v>
      </c>
    </row>
    <row r="355" spans="5:5" x14ac:dyDescent="0.25">
      <c r="E355" s="36">
        <f t="shared" si="5"/>
        <v>0</v>
      </c>
    </row>
    <row r="356" spans="5:5" x14ac:dyDescent="0.25">
      <c r="E356" s="36">
        <f t="shared" si="5"/>
        <v>0</v>
      </c>
    </row>
    <row r="357" spans="5:5" x14ac:dyDescent="0.25">
      <c r="E357" s="36">
        <f t="shared" si="5"/>
        <v>0</v>
      </c>
    </row>
    <row r="358" spans="5:5" x14ac:dyDescent="0.25">
      <c r="E358" s="36">
        <f t="shared" si="5"/>
        <v>0</v>
      </c>
    </row>
    <row r="359" spans="5:5" x14ac:dyDescent="0.25">
      <c r="E359" s="36">
        <f t="shared" si="5"/>
        <v>0</v>
      </c>
    </row>
    <row r="360" spans="5:5" x14ac:dyDescent="0.25">
      <c r="E360" s="36">
        <f t="shared" si="5"/>
        <v>0</v>
      </c>
    </row>
    <row r="361" spans="5:5" x14ac:dyDescent="0.25">
      <c r="E361" s="36">
        <f t="shared" si="5"/>
        <v>0</v>
      </c>
    </row>
    <row r="362" spans="5:5" x14ac:dyDescent="0.25">
      <c r="E362" s="36">
        <f t="shared" si="5"/>
        <v>0</v>
      </c>
    </row>
    <row r="363" spans="5:5" x14ac:dyDescent="0.25">
      <c r="E363" s="36">
        <f t="shared" si="5"/>
        <v>0</v>
      </c>
    </row>
    <row r="364" spans="5:5" x14ac:dyDescent="0.25">
      <c r="E364" s="36">
        <f t="shared" si="5"/>
        <v>0</v>
      </c>
    </row>
    <row r="365" spans="5:5" x14ac:dyDescent="0.25">
      <c r="E365" s="36">
        <f t="shared" si="5"/>
        <v>0</v>
      </c>
    </row>
    <row r="366" spans="5:5" x14ac:dyDescent="0.25">
      <c r="E366" s="36">
        <f t="shared" si="5"/>
        <v>0</v>
      </c>
    </row>
    <row r="367" spans="5:5" x14ac:dyDescent="0.25">
      <c r="E367" s="36">
        <f t="shared" si="5"/>
        <v>0</v>
      </c>
    </row>
    <row r="368" spans="5:5" x14ac:dyDescent="0.25">
      <c r="E368" s="36">
        <f t="shared" si="5"/>
        <v>0</v>
      </c>
    </row>
    <row r="369" spans="5:5" x14ac:dyDescent="0.25">
      <c r="E369" s="36">
        <f t="shared" si="5"/>
        <v>0</v>
      </c>
    </row>
    <row r="370" spans="5:5" x14ac:dyDescent="0.25">
      <c r="E370" s="36">
        <f t="shared" si="5"/>
        <v>0</v>
      </c>
    </row>
    <row r="371" spans="5:5" x14ac:dyDescent="0.25">
      <c r="E371" s="36">
        <f t="shared" si="5"/>
        <v>0</v>
      </c>
    </row>
    <row r="372" spans="5:5" x14ac:dyDescent="0.25">
      <c r="E372" s="36">
        <f t="shared" si="5"/>
        <v>0</v>
      </c>
    </row>
    <row r="373" spans="5:5" x14ac:dyDescent="0.25">
      <c r="E373" s="36">
        <f t="shared" si="5"/>
        <v>0</v>
      </c>
    </row>
    <row r="374" spans="5:5" x14ac:dyDescent="0.25">
      <c r="E374" s="36">
        <f t="shared" si="5"/>
        <v>0</v>
      </c>
    </row>
    <row r="375" spans="5:5" x14ac:dyDescent="0.25">
      <c r="E375" s="36">
        <f t="shared" si="5"/>
        <v>0</v>
      </c>
    </row>
    <row r="376" spans="5:5" x14ac:dyDescent="0.25">
      <c r="E376" s="36">
        <f t="shared" si="5"/>
        <v>0</v>
      </c>
    </row>
    <row r="377" spans="5:5" x14ac:dyDescent="0.25">
      <c r="E377" s="36">
        <f t="shared" si="5"/>
        <v>0</v>
      </c>
    </row>
    <row r="378" spans="5:5" x14ac:dyDescent="0.25">
      <c r="E378" s="36">
        <f t="shared" si="5"/>
        <v>0</v>
      </c>
    </row>
    <row r="379" spans="5:5" x14ac:dyDescent="0.25">
      <c r="E379" s="36">
        <f t="shared" si="5"/>
        <v>0</v>
      </c>
    </row>
    <row r="380" spans="5:5" x14ac:dyDescent="0.25">
      <c r="E380" s="36">
        <f t="shared" si="5"/>
        <v>0</v>
      </c>
    </row>
    <row r="381" spans="5:5" x14ac:dyDescent="0.25">
      <c r="E381" s="36">
        <f t="shared" si="5"/>
        <v>0</v>
      </c>
    </row>
    <row r="382" spans="5:5" x14ac:dyDescent="0.25">
      <c r="E382" s="36">
        <f t="shared" si="5"/>
        <v>0</v>
      </c>
    </row>
    <row r="383" spans="5:5" x14ac:dyDescent="0.25">
      <c r="E383" s="36">
        <f t="shared" si="5"/>
        <v>0</v>
      </c>
    </row>
    <row r="384" spans="5:5" x14ac:dyDescent="0.25">
      <c r="E384" s="36">
        <f t="shared" si="5"/>
        <v>0</v>
      </c>
    </row>
    <row r="385" spans="5:5" x14ac:dyDescent="0.25">
      <c r="E385" s="36">
        <f t="shared" si="5"/>
        <v>0</v>
      </c>
    </row>
    <row r="386" spans="5:5" x14ac:dyDescent="0.25">
      <c r="E386" s="36">
        <f t="shared" si="5"/>
        <v>0</v>
      </c>
    </row>
    <row r="387" spans="5:5" x14ac:dyDescent="0.25">
      <c r="E387" s="36">
        <f t="shared" si="5"/>
        <v>0</v>
      </c>
    </row>
    <row r="388" spans="5:5" x14ac:dyDescent="0.25">
      <c r="E388" s="36">
        <f t="shared" si="5"/>
        <v>0</v>
      </c>
    </row>
    <row r="389" spans="5:5" x14ac:dyDescent="0.25">
      <c r="E389" s="36">
        <f t="shared" ref="E389:E452" si="6">E388+C389-D389</f>
        <v>0</v>
      </c>
    </row>
    <row r="390" spans="5:5" x14ac:dyDescent="0.25">
      <c r="E390" s="36">
        <f t="shared" si="6"/>
        <v>0</v>
      </c>
    </row>
    <row r="391" spans="5:5" x14ac:dyDescent="0.25">
      <c r="E391" s="36">
        <f t="shared" si="6"/>
        <v>0</v>
      </c>
    </row>
    <row r="392" spans="5:5" x14ac:dyDescent="0.25">
      <c r="E392" s="36">
        <f t="shared" si="6"/>
        <v>0</v>
      </c>
    </row>
    <row r="393" spans="5:5" x14ac:dyDescent="0.25">
      <c r="E393" s="36">
        <f t="shared" si="6"/>
        <v>0</v>
      </c>
    </row>
    <row r="394" spans="5:5" x14ac:dyDescent="0.25">
      <c r="E394" s="36">
        <f t="shared" si="6"/>
        <v>0</v>
      </c>
    </row>
    <row r="395" spans="5:5" x14ac:dyDescent="0.25">
      <c r="E395" s="36">
        <f t="shared" si="6"/>
        <v>0</v>
      </c>
    </row>
    <row r="396" spans="5:5" x14ac:dyDescent="0.25">
      <c r="E396" s="36">
        <f t="shared" si="6"/>
        <v>0</v>
      </c>
    </row>
    <row r="397" spans="5:5" x14ac:dyDescent="0.25">
      <c r="E397" s="36">
        <f t="shared" si="6"/>
        <v>0</v>
      </c>
    </row>
    <row r="398" spans="5:5" x14ac:dyDescent="0.25">
      <c r="E398" s="36">
        <f t="shared" si="6"/>
        <v>0</v>
      </c>
    </row>
    <row r="399" spans="5:5" x14ac:dyDescent="0.25">
      <c r="E399" s="36">
        <f t="shared" si="6"/>
        <v>0</v>
      </c>
    </row>
    <row r="400" spans="5:5" x14ac:dyDescent="0.25">
      <c r="E400" s="36">
        <f t="shared" si="6"/>
        <v>0</v>
      </c>
    </row>
    <row r="401" spans="5:5" x14ac:dyDescent="0.25">
      <c r="E401" s="36">
        <f t="shared" si="6"/>
        <v>0</v>
      </c>
    </row>
    <row r="402" spans="5:5" x14ac:dyDescent="0.25">
      <c r="E402" s="36">
        <f t="shared" si="6"/>
        <v>0</v>
      </c>
    </row>
    <row r="403" spans="5:5" x14ac:dyDescent="0.25">
      <c r="E403" s="36">
        <f t="shared" si="6"/>
        <v>0</v>
      </c>
    </row>
    <row r="404" spans="5:5" x14ac:dyDescent="0.25">
      <c r="E404" s="36">
        <f t="shared" si="6"/>
        <v>0</v>
      </c>
    </row>
    <row r="405" spans="5:5" x14ac:dyDescent="0.25">
      <c r="E405" s="36">
        <f t="shared" si="6"/>
        <v>0</v>
      </c>
    </row>
    <row r="406" spans="5:5" x14ac:dyDescent="0.25">
      <c r="E406" s="36">
        <f t="shared" si="6"/>
        <v>0</v>
      </c>
    </row>
    <row r="407" spans="5:5" x14ac:dyDescent="0.25">
      <c r="E407" s="36">
        <f t="shared" si="6"/>
        <v>0</v>
      </c>
    </row>
    <row r="408" spans="5:5" x14ac:dyDescent="0.25">
      <c r="E408" s="36">
        <f t="shared" si="6"/>
        <v>0</v>
      </c>
    </row>
    <row r="409" spans="5:5" x14ac:dyDescent="0.25">
      <c r="E409" s="36">
        <f t="shared" si="6"/>
        <v>0</v>
      </c>
    </row>
    <row r="410" spans="5:5" x14ac:dyDescent="0.25">
      <c r="E410" s="36">
        <f t="shared" si="6"/>
        <v>0</v>
      </c>
    </row>
    <row r="411" spans="5:5" x14ac:dyDescent="0.25">
      <c r="E411" s="36">
        <f t="shared" si="6"/>
        <v>0</v>
      </c>
    </row>
    <row r="412" spans="5:5" x14ac:dyDescent="0.25">
      <c r="E412" s="36">
        <f t="shared" si="6"/>
        <v>0</v>
      </c>
    </row>
    <row r="413" spans="5:5" x14ac:dyDescent="0.25">
      <c r="E413" s="36">
        <f t="shared" si="6"/>
        <v>0</v>
      </c>
    </row>
    <row r="414" spans="5:5" x14ac:dyDescent="0.25">
      <c r="E414" s="36">
        <f t="shared" si="6"/>
        <v>0</v>
      </c>
    </row>
    <row r="415" spans="5:5" x14ac:dyDescent="0.25">
      <c r="E415" s="36">
        <f t="shared" si="6"/>
        <v>0</v>
      </c>
    </row>
    <row r="416" spans="5:5" x14ac:dyDescent="0.25">
      <c r="E416" s="36">
        <f t="shared" si="6"/>
        <v>0</v>
      </c>
    </row>
    <row r="417" spans="5:5" x14ac:dyDescent="0.25">
      <c r="E417" s="36">
        <f t="shared" si="6"/>
        <v>0</v>
      </c>
    </row>
    <row r="418" spans="5:5" x14ac:dyDescent="0.25">
      <c r="E418" s="36">
        <f t="shared" si="6"/>
        <v>0</v>
      </c>
    </row>
    <row r="419" spans="5:5" x14ac:dyDescent="0.25">
      <c r="E419" s="36">
        <f t="shared" si="6"/>
        <v>0</v>
      </c>
    </row>
    <row r="420" spans="5:5" x14ac:dyDescent="0.25">
      <c r="E420" s="36">
        <f t="shared" si="6"/>
        <v>0</v>
      </c>
    </row>
    <row r="421" spans="5:5" x14ac:dyDescent="0.25">
      <c r="E421" s="36">
        <f t="shared" si="6"/>
        <v>0</v>
      </c>
    </row>
    <row r="422" spans="5:5" x14ac:dyDescent="0.25">
      <c r="E422" s="36">
        <f t="shared" si="6"/>
        <v>0</v>
      </c>
    </row>
    <row r="423" spans="5:5" x14ac:dyDescent="0.25">
      <c r="E423" s="36">
        <f t="shared" si="6"/>
        <v>0</v>
      </c>
    </row>
    <row r="424" spans="5:5" x14ac:dyDescent="0.25">
      <c r="E424" s="36">
        <f t="shared" si="6"/>
        <v>0</v>
      </c>
    </row>
    <row r="425" spans="5:5" x14ac:dyDescent="0.25">
      <c r="E425" s="36">
        <f t="shared" si="6"/>
        <v>0</v>
      </c>
    </row>
    <row r="426" spans="5:5" x14ac:dyDescent="0.25">
      <c r="E426" s="36">
        <f t="shared" si="6"/>
        <v>0</v>
      </c>
    </row>
    <row r="427" spans="5:5" x14ac:dyDescent="0.25">
      <c r="E427" s="36">
        <f t="shared" si="6"/>
        <v>0</v>
      </c>
    </row>
    <row r="428" spans="5:5" x14ac:dyDescent="0.25">
      <c r="E428" s="36">
        <f t="shared" si="6"/>
        <v>0</v>
      </c>
    </row>
    <row r="429" spans="5:5" x14ac:dyDescent="0.25">
      <c r="E429" s="36">
        <f t="shared" si="6"/>
        <v>0</v>
      </c>
    </row>
    <row r="430" spans="5:5" x14ac:dyDescent="0.25">
      <c r="E430" s="36">
        <f t="shared" si="6"/>
        <v>0</v>
      </c>
    </row>
    <row r="431" spans="5:5" x14ac:dyDescent="0.25">
      <c r="E431" s="36">
        <f t="shared" si="6"/>
        <v>0</v>
      </c>
    </row>
    <row r="432" spans="5:5" x14ac:dyDescent="0.25">
      <c r="E432" s="36">
        <f t="shared" si="6"/>
        <v>0</v>
      </c>
    </row>
    <row r="433" spans="5:5" x14ac:dyDescent="0.25">
      <c r="E433" s="36">
        <f t="shared" si="6"/>
        <v>0</v>
      </c>
    </row>
    <row r="434" spans="5:5" x14ac:dyDescent="0.25">
      <c r="E434" s="36">
        <f t="shared" si="6"/>
        <v>0</v>
      </c>
    </row>
    <row r="435" spans="5:5" x14ac:dyDescent="0.25">
      <c r="E435" s="36">
        <f t="shared" si="6"/>
        <v>0</v>
      </c>
    </row>
    <row r="436" spans="5:5" x14ac:dyDescent="0.25">
      <c r="E436" s="36">
        <f t="shared" si="6"/>
        <v>0</v>
      </c>
    </row>
    <row r="437" spans="5:5" x14ac:dyDescent="0.25">
      <c r="E437" s="36">
        <f t="shared" si="6"/>
        <v>0</v>
      </c>
    </row>
    <row r="438" spans="5:5" x14ac:dyDescent="0.25">
      <c r="E438" s="36">
        <f t="shared" si="6"/>
        <v>0</v>
      </c>
    </row>
    <row r="439" spans="5:5" x14ac:dyDescent="0.25">
      <c r="E439" s="36">
        <f t="shared" si="6"/>
        <v>0</v>
      </c>
    </row>
    <row r="440" spans="5:5" x14ac:dyDescent="0.25">
      <c r="E440" s="36">
        <f t="shared" si="6"/>
        <v>0</v>
      </c>
    </row>
    <row r="441" spans="5:5" x14ac:dyDescent="0.25">
      <c r="E441" s="36">
        <f t="shared" si="6"/>
        <v>0</v>
      </c>
    </row>
    <row r="442" spans="5:5" x14ac:dyDescent="0.25">
      <c r="E442" s="36">
        <f t="shared" si="6"/>
        <v>0</v>
      </c>
    </row>
    <row r="443" spans="5:5" x14ac:dyDescent="0.25">
      <c r="E443" s="36">
        <f t="shared" si="6"/>
        <v>0</v>
      </c>
    </row>
    <row r="444" spans="5:5" x14ac:dyDescent="0.25">
      <c r="E444" s="36">
        <f t="shared" si="6"/>
        <v>0</v>
      </c>
    </row>
    <row r="445" spans="5:5" x14ac:dyDescent="0.25">
      <c r="E445" s="36">
        <f t="shared" si="6"/>
        <v>0</v>
      </c>
    </row>
    <row r="446" spans="5:5" x14ac:dyDescent="0.25">
      <c r="E446" s="36">
        <f t="shared" si="6"/>
        <v>0</v>
      </c>
    </row>
    <row r="447" spans="5:5" x14ac:dyDescent="0.25">
      <c r="E447" s="36">
        <f t="shared" si="6"/>
        <v>0</v>
      </c>
    </row>
    <row r="448" spans="5:5" x14ac:dyDescent="0.25">
      <c r="E448" s="36">
        <f t="shared" si="6"/>
        <v>0</v>
      </c>
    </row>
    <row r="449" spans="5:5" x14ac:dyDescent="0.25">
      <c r="E449" s="36">
        <f t="shared" si="6"/>
        <v>0</v>
      </c>
    </row>
    <row r="450" spans="5:5" x14ac:dyDescent="0.25">
      <c r="E450" s="36">
        <f t="shared" si="6"/>
        <v>0</v>
      </c>
    </row>
    <row r="451" spans="5:5" x14ac:dyDescent="0.25">
      <c r="E451" s="36">
        <f t="shared" si="6"/>
        <v>0</v>
      </c>
    </row>
    <row r="452" spans="5:5" x14ac:dyDescent="0.25">
      <c r="E452" s="36">
        <f t="shared" si="6"/>
        <v>0</v>
      </c>
    </row>
    <row r="453" spans="5:5" x14ac:dyDescent="0.25">
      <c r="E453" s="36">
        <f t="shared" ref="E453:E500" si="7">E452+C453-D453</f>
        <v>0</v>
      </c>
    </row>
    <row r="454" spans="5:5" x14ac:dyDescent="0.25">
      <c r="E454" s="36">
        <f t="shared" si="7"/>
        <v>0</v>
      </c>
    </row>
    <row r="455" spans="5:5" x14ac:dyDescent="0.25">
      <c r="E455" s="36">
        <f t="shared" si="7"/>
        <v>0</v>
      </c>
    </row>
    <row r="456" spans="5:5" x14ac:dyDescent="0.25">
      <c r="E456" s="36">
        <f t="shared" si="7"/>
        <v>0</v>
      </c>
    </row>
    <row r="457" spans="5:5" x14ac:dyDescent="0.25">
      <c r="E457" s="36">
        <f t="shared" si="7"/>
        <v>0</v>
      </c>
    </row>
    <row r="458" spans="5:5" x14ac:dyDescent="0.25">
      <c r="E458" s="36">
        <f t="shared" si="7"/>
        <v>0</v>
      </c>
    </row>
    <row r="459" spans="5:5" x14ac:dyDescent="0.25">
      <c r="E459" s="36">
        <f t="shared" si="7"/>
        <v>0</v>
      </c>
    </row>
    <row r="460" spans="5:5" x14ac:dyDescent="0.25">
      <c r="E460" s="36">
        <f t="shared" si="7"/>
        <v>0</v>
      </c>
    </row>
    <row r="461" spans="5:5" x14ac:dyDescent="0.25">
      <c r="E461" s="36">
        <f t="shared" si="7"/>
        <v>0</v>
      </c>
    </row>
    <row r="462" spans="5:5" x14ac:dyDescent="0.25">
      <c r="E462" s="36">
        <f t="shared" si="7"/>
        <v>0</v>
      </c>
    </row>
    <row r="463" spans="5:5" x14ac:dyDescent="0.25">
      <c r="E463" s="36">
        <f t="shared" si="7"/>
        <v>0</v>
      </c>
    </row>
    <row r="464" spans="5:5" x14ac:dyDescent="0.25">
      <c r="E464" s="36">
        <f t="shared" si="7"/>
        <v>0</v>
      </c>
    </row>
    <row r="465" spans="5:5" x14ac:dyDescent="0.25">
      <c r="E465" s="36">
        <f t="shared" si="7"/>
        <v>0</v>
      </c>
    </row>
    <row r="466" spans="5:5" x14ac:dyDescent="0.25">
      <c r="E466" s="36">
        <f t="shared" si="7"/>
        <v>0</v>
      </c>
    </row>
    <row r="467" spans="5:5" x14ac:dyDescent="0.25">
      <c r="E467" s="36">
        <f t="shared" si="7"/>
        <v>0</v>
      </c>
    </row>
    <row r="468" spans="5:5" x14ac:dyDescent="0.25">
      <c r="E468" s="36">
        <f t="shared" si="7"/>
        <v>0</v>
      </c>
    </row>
    <row r="469" spans="5:5" x14ac:dyDescent="0.25">
      <c r="E469" s="36">
        <f t="shared" si="7"/>
        <v>0</v>
      </c>
    </row>
    <row r="470" spans="5:5" x14ac:dyDescent="0.25">
      <c r="E470" s="36">
        <f t="shared" si="7"/>
        <v>0</v>
      </c>
    </row>
    <row r="471" spans="5:5" x14ac:dyDescent="0.25">
      <c r="E471" s="36">
        <f t="shared" si="7"/>
        <v>0</v>
      </c>
    </row>
    <row r="472" spans="5:5" x14ac:dyDescent="0.25">
      <c r="E472" s="36">
        <f t="shared" si="7"/>
        <v>0</v>
      </c>
    </row>
    <row r="473" spans="5:5" x14ac:dyDescent="0.25">
      <c r="E473" s="36">
        <f t="shared" si="7"/>
        <v>0</v>
      </c>
    </row>
    <row r="474" spans="5:5" x14ac:dyDescent="0.25">
      <c r="E474" s="36">
        <f t="shared" si="7"/>
        <v>0</v>
      </c>
    </row>
    <row r="475" spans="5:5" x14ac:dyDescent="0.25">
      <c r="E475" s="36">
        <f t="shared" si="7"/>
        <v>0</v>
      </c>
    </row>
    <row r="476" spans="5:5" x14ac:dyDescent="0.25">
      <c r="E476" s="36">
        <f t="shared" si="7"/>
        <v>0</v>
      </c>
    </row>
    <row r="477" spans="5:5" x14ac:dyDescent="0.25">
      <c r="E477" s="36">
        <f t="shared" si="7"/>
        <v>0</v>
      </c>
    </row>
    <row r="478" spans="5:5" x14ac:dyDescent="0.25">
      <c r="E478" s="36">
        <f t="shared" si="7"/>
        <v>0</v>
      </c>
    </row>
    <row r="479" spans="5:5" x14ac:dyDescent="0.25">
      <c r="E479" s="36">
        <f t="shared" si="7"/>
        <v>0</v>
      </c>
    </row>
    <row r="480" spans="5:5" x14ac:dyDescent="0.25">
      <c r="E480" s="36">
        <f t="shared" si="7"/>
        <v>0</v>
      </c>
    </row>
    <row r="481" spans="5:5" x14ac:dyDescent="0.25">
      <c r="E481" s="36">
        <f t="shared" si="7"/>
        <v>0</v>
      </c>
    </row>
    <row r="482" spans="5:5" x14ac:dyDescent="0.25">
      <c r="E482" s="36">
        <f t="shared" si="7"/>
        <v>0</v>
      </c>
    </row>
    <row r="483" spans="5:5" x14ac:dyDescent="0.25">
      <c r="E483" s="36">
        <f t="shared" si="7"/>
        <v>0</v>
      </c>
    </row>
    <row r="484" spans="5:5" x14ac:dyDescent="0.25">
      <c r="E484" s="36">
        <f t="shared" si="7"/>
        <v>0</v>
      </c>
    </row>
    <row r="485" spans="5:5" x14ac:dyDescent="0.25">
      <c r="E485" s="36">
        <f t="shared" si="7"/>
        <v>0</v>
      </c>
    </row>
    <row r="486" spans="5:5" x14ac:dyDescent="0.25">
      <c r="E486" s="36">
        <f t="shared" si="7"/>
        <v>0</v>
      </c>
    </row>
    <row r="487" spans="5:5" x14ac:dyDescent="0.25">
      <c r="E487" s="36">
        <f t="shared" si="7"/>
        <v>0</v>
      </c>
    </row>
    <row r="488" spans="5:5" x14ac:dyDescent="0.25">
      <c r="E488" s="36">
        <f t="shared" si="7"/>
        <v>0</v>
      </c>
    </row>
    <row r="489" spans="5:5" x14ac:dyDescent="0.25">
      <c r="E489" s="36">
        <f t="shared" si="7"/>
        <v>0</v>
      </c>
    </row>
    <row r="490" spans="5:5" x14ac:dyDescent="0.25">
      <c r="E490" s="36">
        <f t="shared" si="7"/>
        <v>0</v>
      </c>
    </row>
    <row r="491" spans="5:5" x14ac:dyDescent="0.25">
      <c r="E491" s="36">
        <f t="shared" si="7"/>
        <v>0</v>
      </c>
    </row>
    <row r="492" spans="5:5" x14ac:dyDescent="0.25">
      <c r="E492" s="36">
        <f t="shared" si="7"/>
        <v>0</v>
      </c>
    </row>
    <row r="493" spans="5:5" x14ac:dyDescent="0.25">
      <c r="E493" s="36">
        <f t="shared" si="7"/>
        <v>0</v>
      </c>
    </row>
    <row r="494" spans="5:5" x14ac:dyDescent="0.25">
      <c r="E494" s="36">
        <f t="shared" si="7"/>
        <v>0</v>
      </c>
    </row>
    <row r="495" spans="5:5" x14ac:dyDescent="0.25">
      <c r="E495" s="36">
        <f t="shared" si="7"/>
        <v>0</v>
      </c>
    </row>
    <row r="496" spans="5:5" x14ac:dyDescent="0.25">
      <c r="E496" s="36">
        <f t="shared" si="7"/>
        <v>0</v>
      </c>
    </row>
    <row r="497" spans="5:5" x14ac:dyDescent="0.25">
      <c r="E497" s="36">
        <f t="shared" si="7"/>
        <v>0</v>
      </c>
    </row>
    <row r="498" spans="5:5" x14ac:dyDescent="0.25">
      <c r="E498" s="36">
        <f t="shared" si="7"/>
        <v>0</v>
      </c>
    </row>
    <row r="499" spans="5:5" x14ac:dyDescent="0.25">
      <c r="E499" s="36">
        <f t="shared" si="7"/>
        <v>0</v>
      </c>
    </row>
    <row r="500" spans="5:5" x14ac:dyDescent="0.25">
      <c r="E500" s="36">
        <f t="shared" si="7"/>
        <v>0</v>
      </c>
    </row>
  </sheetData>
  <mergeCells count="1">
    <mergeCell ref="A1:E1"/>
  </mergeCells>
  <pageMargins left="0.7" right="0.7" top="0.75" bottom="0.75" header="0.3" footer="0.3"/>
  <pageSetup orientation="portrait" r:id="rId1"/>
  <headerFooter>
    <oddHeader>&amp;C&amp;"-,Cursiva"S.E.U.O.&amp;RTejidos Lucania</oddHeader>
    <oddFooter>&amp;CS.E.U.O.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0"/>
  <sheetViews>
    <sheetView view="pageBreakPreview" zoomScaleNormal="100" zoomScaleSheetLayoutView="100" workbookViewId="0">
      <selection activeCell="A12" sqref="A12"/>
    </sheetView>
  </sheetViews>
  <sheetFormatPr baseColWidth="10" defaultRowHeight="15" x14ac:dyDescent="0.25"/>
  <cols>
    <col min="1" max="1" width="11.42578125" style="2"/>
    <col min="2" max="2" width="33.85546875" style="2" customWidth="1"/>
    <col min="3" max="5" width="12" style="4" bestFit="1" customWidth="1"/>
    <col min="8" max="8" width="17.42578125" bestFit="1" customWidth="1"/>
    <col min="9" max="9" width="16.5703125" bestFit="1" customWidth="1"/>
    <col min="11" max="11" width="18.42578125" bestFit="1" customWidth="1"/>
    <col min="12" max="12" width="12" bestFit="1" customWidth="1"/>
    <col min="13" max="13" width="18.42578125" bestFit="1" customWidth="1"/>
    <col min="14" max="14" width="12" bestFit="1" customWidth="1"/>
    <col min="15" max="15" width="18.42578125" bestFit="1" customWidth="1"/>
    <col min="16" max="16" width="12" bestFit="1" customWidth="1"/>
  </cols>
  <sheetData>
    <row r="1" spans="1:16" ht="18.75" x14ac:dyDescent="0.3">
      <c r="A1" s="273" t="s">
        <v>1589</v>
      </c>
      <c r="B1" s="273"/>
      <c r="C1" s="273"/>
      <c r="D1" s="273"/>
      <c r="E1" s="273"/>
      <c r="H1" s="10" t="s">
        <v>4</v>
      </c>
      <c r="I1" s="12">
        <f>E500</f>
        <v>0</v>
      </c>
    </row>
    <row r="2" spans="1:16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MAX(A3:A500)</f>
        <v>44434</v>
      </c>
    </row>
    <row r="3" spans="1:16" x14ac:dyDescent="0.25">
      <c r="A3" s="5">
        <v>44084</v>
      </c>
      <c r="B3" s="35" t="s">
        <v>1116</v>
      </c>
      <c r="C3" s="4">
        <v>20300</v>
      </c>
      <c r="D3" s="4">
        <v>0</v>
      </c>
      <c r="E3" s="4">
        <f>C3-D3</f>
        <v>20300</v>
      </c>
      <c r="K3" t="s">
        <v>1328</v>
      </c>
      <c r="L3" s="14">
        <f>+C5</f>
        <v>39103.31</v>
      </c>
      <c r="M3" t="s">
        <v>1718</v>
      </c>
      <c r="N3" s="14">
        <f>+C7</f>
        <v>50915.7</v>
      </c>
      <c r="O3" t="s">
        <v>1893</v>
      </c>
      <c r="P3" s="14">
        <f>+C9</f>
        <v>51173.55</v>
      </c>
    </row>
    <row r="4" spans="1:16" x14ac:dyDescent="0.25">
      <c r="A4" s="5">
        <v>44104</v>
      </c>
      <c r="B4" s="2" t="s">
        <v>850</v>
      </c>
      <c r="C4" s="4">
        <v>0</v>
      </c>
      <c r="D4" s="4">
        <v>20300</v>
      </c>
      <c r="E4" s="4">
        <f>E3+C4-D4</f>
        <v>0</v>
      </c>
      <c r="K4" t="s">
        <v>272</v>
      </c>
      <c r="L4" s="15">
        <v>-2603.31</v>
      </c>
      <c r="M4" t="s">
        <v>272</v>
      </c>
      <c r="N4" s="15">
        <v>2915.7</v>
      </c>
      <c r="O4" t="s">
        <v>272</v>
      </c>
      <c r="P4" s="15">
        <v>4373.55</v>
      </c>
    </row>
    <row r="5" spans="1:16" x14ac:dyDescent="0.25">
      <c r="A5" s="5">
        <v>44166</v>
      </c>
      <c r="B5" s="2" t="s">
        <v>1328</v>
      </c>
      <c r="C5" s="4">
        <v>39103.31</v>
      </c>
      <c r="D5" s="4">
        <v>0</v>
      </c>
      <c r="E5" s="4">
        <f t="shared" ref="E5:E68" si="0">E4+C5-D5</f>
        <v>39103.31</v>
      </c>
      <c r="K5" t="s">
        <v>692</v>
      </c>
      <c r="L5" s="14">
        <f>+L3+L4</f>
        <v>36500</v>
      </c>
      <c r="M5" t="s">
        <v>692</v>
      </c>
      <c r="N5" s="14">
        <f>+N3-N4</f>
        <v>48000</v>
      </c>
      <c r="O5" t="s">
        <v>692</v>
      </c>
      <c r="P5" s="14">
        <f>+P3-P4</f>
        <v>46800</v>
      </c>
    </row>
    <row r="6" spans="1:16" x14ac:dyDescent="0.25">
      <c r="A6" s="5">
        <v>44215</v>
      </c>
      <c r="B6" s="2" t="s">
        <v>1372</v>
      </c>
      <c r="C6" s="4">
        <v>0</v>
      </c>
      <c r="D6" s="4">
        <v>39103.31</v>
      </c>
      <c r="E6" s="4">
        <f t="shared" si="0"/>
        <v>0</v>
      </c>
      <c r="K6" t="s">
        <v>1369</v>
      </c>
      <c r="L6" s="14">
        <f>0.2*L5</f>
        <v>7300</v>
      </c>
      <c r="M6" t="s">
        <v>1369</v>
      </c>
      <c r="N6" s="14">
        <f>0.2*N5</f>
        <v>9600</v>
      </c>
      <c r="O6" t="s">
        <v>1369</v>
      </c>
      <c r="P6" s="14">
        <f>0.2*P5</f>
        <v>9360</v>
      </c>
    </row>
    <row r="7" spans="1:16" x14ac:dyDescent="0.25">
      <c r="A7" s="5">
        <v>44284</v>
      </c>
      <c r="B7" s="2" t="s">
        <v>1590</v>
      </c>
      <c r="C7" s="4">
        <v>50915.7</v>
      </c>
      <c r="D7" s="4">
        <v>0</v>
      </c>
      <c r="E7" s="4">
        <f t="shared" si="0"/>
        <v>50915.7</v>
      </c>
    </row>
    <row r="8" spans="1:16" x14ac:dyDescent="0.25">
      <c r="A8" s="5">
        <v>44314</v>
      </c>
      <c r="B8" s="2" t="s">
        <v>1719</v>
      </c>
      <c r="C8" s="4">
        <v>0</v>
      </c>
      <c r="D8" s="4">
        <v>50915.7</v>
      </c>
      <c r="E8" s="4">
        <f t="shared" si="0"/>
        <v>0</v>
      </c>
      <c r="K8" t="s">
        <v>1370</v>
      </c>
      <c r="L8" s="14">
        <f>+C5-15000-16283</f>
        <v>7820.3099999999977</v>
      </c>
      <c r="M8" t="s">
        <v>1370</v>
      </c>
      <c r="N8" s="14">
        <f>+N3-41315</f>
        <v>9600.6999999999971</v>
      </c>
      <c r="O8" t="s">
        <v>1370</v>
      </c>
      <c r="P8">
        <v>9359.5499999999993</v>
      </c>
    </row>
    <row r="9" spans="1:16" x14ac:dyDescent="0.25">
      <c r="A9" s="5">
        <v>44357</v>
      </c>
      <c r="B9" s="2" t="s">
        <v>1893</v>
      </c>
      <c r="C9" s="4">
        <v>51173.55</v>
      </c>
      <c r="D9" s="4">
        <v>0</v>
      </c>
      <c r="E9" s="4">
        <f t="shared" si="0"/>
        <v>51173.55</v>
      </c>
      <c r="I9">
        <v>16800</v>
      </c>
      <c r="K9" t="s">
        <v>1371</v>
      </c>
      <c r="L9" s="14">
        <f>+L8-L6</f>
        <v>520.30999999999767</v>
      </c>
      <c r="M9" t="s">
        <v>1371</v>
      </c>
      <c r="N9" s="14">
        <f>+N8-N6</f>
        <v>0.69999999999708962</v>
      </c>
      <c r="O9" t="s">
        <v>1371</v>
      </c>
      <c r="P9" s="14">
        <f>+P8-P6</f>
        <v>-0.4500000000007276</v>
      </c>
    </row>
    <row r="10" spans="1:16" x14ac:dyDescent="0.25">
      <c r="A10" s="5">
        <v>44396</v>
      </c>
      <c r="B10" s="2" t="s">
        <v>2127</v>
      </c>
      <c r="C10" s="4">
        <v>0</v>
      </c>
      <c r="D10" s="4">
        <f>41814+9359.55</f>
        <v>51173.55</v>
      </c>
      <c r="E10" s="4">
        <f t="shared" si="0"/>
        <v>0</v>
      </c>
      <c r="H10">
        <v>0.2</v>
      </c>
      <c r="I10">
        <f>+H10*I9</f>
        <v>3360</v>
      </c>
    </row>
    <row r="11" spans="1:16" x14ac:dyDescent="0.25">
      <c r="A11" s="5">
        <v>44404</v>
      </c>
      <c r="B11" s="2" t="s">
        <v>2209</v>
      </c>
      <c r="C11" s="4">
        <v>16800</v>
      </c>
      <c r="D11" s="4">
        <v>0</v>
      </c>
      <c r="E11" s="4">
        <f t="shared" si="0"/>
        <v>16800</v>
      </c>
      <c r="I11">
        <f>+I9-I10</f>
        <v>13440</v>
      </c>
    </row>
    <row r="12" spans="1:16" x14ac:dyDescent="0.25">
      <c r="A12" s="5">
        <v>44434</v>
      </c>
      <c r="B12" s="2" t="s">
        <v>2285</v>
      </c>
      <c r="C12" s="4">
        <v>0</v>
      </c>
      <c r="D12" s="4">
        <v>16800</v>
      </c>
      <c r="E12" s="4">
        <f t="shared" si="0"/>
        <v>0</v>
      </c>
    </row>
    <row r="13" spans="1:16" x14ac:dyDescent="0.25">
      <c r="E13" s="4">
        <f t="shared" si="0"/>
        <v>0</v>
      </c>
    </row>
    <row r="14" spans="1:16" x14ac:dyDescent="0.25">
      <c r="E14" s="4">
        <f t="shared" si="0"/>
        <v>0</v>
      </c>
    </row>
    <row r="15" spans="1:16" x14ac:dyDescent="0.25">
      <c r="E15" s="4">
        <f t="shared" si="0"/>
        <v>0</v>
      </c>
    </row>
    <row r="16" spans="1:16" x14ac:dyDescent="0.25">
      <c r="E16" s="4">
        <f t="shared" si="0"/>
        <v>0</v>
      </c>
    </row>
    <row r="17" spans="5:5" x14ac:dyDescent="0.25">
      <c r="E17" s="4">
        <f t="shared" si="0"/>
        <v>0</v>
      </c>
    </row>
    <row r="18" spans="5:5" x14ac:dyDescent="0.25">
      <c r="E18" s="4">
        <f t="shared" si="0"/>
        <v>0</v>
      </c>
    </row>
    <row r="19" spans="5:5" x14ac:dyDescent="0.25">
      <c r="E19" s="4">
        <f t="shared" si="0"/>
        <v>0</v>
      </c>
    </row>
    <row r="20" spans="5:5" x14ac:dyDescent="0.25">
      <c r="E20" s="4">
        <f t="shared" si="0"/>
        <v>0</v>
      </c>
    </row>
    <row r="21" spans="5:5" x14ac:dyDescent="0.25">
      <c r="E21" s="4">
        <f t="shared" si="0"/>
        <v>0</v>
      </c>
    </row>
    <row r="22" spans="5:5" x14ac:dyDescent="0.25">
      <c r="E22" s="4">
        <f t="shared" si="0"/>
        <v>0</v>
      </c>
    </row>
    <row r="23" spans="5:5" x14ac:dyDescent="0.25">
      <c r="E23" s="4">
        <f t="shared" si="0"/>
        <v>0</v>
      </c>
    </row>
    <row r="24" spans="5:5" x14ac:dyDescent="0.25">
      <c r="E24" s="4">
        <f t="shared" si="0"/>
        <v>0</v>
      </c>
    </row>
    <row r="25" spans="5:5" x14ac:dyDescent="0.25">
      <c r="E25" s="4">
        <f t="shared" si="0"/>
        <v>0</v>
      </c>
    </row>
    <row r="26" spans="5:5" x14ac:dyDescent="0.25">
      <c r="E26" s="4">
        <f t="shared" si="0"/>
        <v>0</v>
      </c>
    </row>
    <row r="27" spans="5:5" x14ac:dyDescent="0.25">
      <c r="E27" s="4">
        <f t="shared" si="0"/>
        <v>0</v>
      </c>
    </row>
    <row r="28" spans="5:5" x14ac:dyDescent="0.25">
      <c r="E28" s="4">
        <f t="shared" si="0"/>
        <v>0</v>
      </c>
    </row>
    <row r="29" spans="5:5" x14ac:dyDescent="0.25">
      <c r="E29" s="4">
        <f t="shared" si="0"/>
        <v>0</v>
      </c>
    </row>
    <row r="30" spans="5:5" x14ac:dyDescent="0.25">
      <c r="E30" s="4">
        <f t="shared" si="0"/>
        <v>0</v>
      </c>
    </row>
    <row r="31" spans="5:5" x14ac:dyDescent="0.25">
      <c r="E31" s="4">
        <f t="shared" si="0"/>
        <v>0</v>
      </c>
    </row>
    <row r="32" spans="5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view="pageBreakPreview" topLeftCell="A112" zoomScale="85" zoomScaleNormal="100" zoomScaleSheetLayoutView="85" workbookViewId="0">
      <selection activeCell="A128" sqref="A128"/>
    </sheetView>
  </sheetViews>
  <sheetFormatPr baseColWidth="10" defaultRowHeight="15" x14ac:dyDescent="0.25"/>
  <cols>
    <col min="1" max="1" width="11.5703125" style="2" customWidth="1"/>
    <col min="2" max="2" width="23.85546875" style="2" bestFit="1" customWidth="1"/>
    <col min="3" max="5" width="12" style="4" bestFit="1" customWidth="1"/>
    <col min="6" max="6" width="20.5703125" style="38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356</v>
      </c>
      <c r="B1" s="273"/>
      <c r="C1" s="273"/>
      <c r="D1" s="273"/>
      <c r="E1" s="273"/>
      <c r="F1" s="278" t="s">
        <v>359</v>
      </c>
      <c r="I1" s="10" t="s">
        <v>4</v>
      </c>
      <c r="J1" s="12">
        <f>E500</f>
        <v>-9722.5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F2" s="279"/>
      <c r="I2" s="11" t="s">
        <v>92</v>
      </c>
      <c r="J2" s="13">
        <f>MAX(A4:A500)</f>
        <v>44475</v>
      </c>
    </row>
    <row r="3" spans="1:10" hidden="1" x14ac:dyDescent="0.25">
      <c r="A3" s="7" t="s">
        <v>6</v>
      </c>
      <c r="B3" s="2" t="s">
        <v>357</v>
      </c>
      <c r="C3" s="4">
        <v>-930</v>
      </c>
      <c r="D3" s="4">
        <v>0</v>
      </c>
      <c r="E3" s="3">
        <f>C3-D3</f>
        <v>-930</v>
      </c>
    </row>
    <row r="4" spans="1:10" hidden="1" x14ac:dyDescent="0.25">
      <c r="A4" s="5">
        <v>43809</v>
      </c>
      <c r="B4" s="2" t="s">
        <v>358</v>
      </c>
      <c r="C4" s="4">
        <v>415</v>
      </c>
      <c r="D4" s="4">
        <v>0</v>
      </c>
      <c r="E4" s="4">
        <f>E3+C4-D4</f>
        <v>-515</v>
      </c>
      <c r="F4" s="38">
        <v>8.3000000000000007</v>
      </c>
    </row>
    <row r="5" spans="1:10" hidden="1" x14ac:dyDescent="0.25">
      <c r="A5" s="5">
        <v>43829</v>
      </c>
      <c r="B5" s="2" t="s">
        <v>360</v>
      </c>
      <c r="C5" s="4">
        <v>225</v>
      </c>
      <c r="D5" s="4">
        <v>0</v>
      </c>
      <c r="E5" s="4">
        <f t="shared" ref="E5:E68" si="0">E4+C5-D5</f>
        <v>-290</v>
      </c>
      <c r="F5" s="38">
        <v>4.5</v>
      </c>
    </row>
    <row r="6" spans="1:10" hidden="1" x14ac:dyDescent="0.25">
      <c r="A6" s="5">
        <v>43838</v>
      </c>
      <c r="B6" s="2" t="s">
        <v>361</v>
      </c>
      <c r="C6" s="4">
        <v>112</v>
      </c>
      <c r="D6" s="4">
        <v>0</v>
      </c>
      <c r="E6" s="4">
        <f t="shared" si="0"/>
        <v>-178</v>
      </c>
      <c r="F6" s="38">
        <v>4.5</v>
      </c>
    </row>
    <row r="7" spans="1:10" hidden="1" x14ac:dyDescent="0.25">
      <c r="A7" s="5">
        <v>43850</v>
      </c>
      <c r="B7" s="2" t="s">
        <v>362</v>
      </c>
      <c r="C7" s="4">
        <v>101</v>
      </c>
      <c r="D7" s="4">
        <v>0</v>
      </c>
      <c r="E7" s="4">
        <f t="shared" si="0"/>
        <v>-77</v>
      </c>
      <c r="F7" s="38">
        <v>2.2000000000000002</v>
      </c>
    </row>
    <row r="8" spans="1:10" hidden="1" x14ac:dyDescent="0.25">
      <c r="A8" s="5">
        <v>43852</v>
      </c>
      <c r="B8" s="2" t="s">
        <v>363</v>
      </c>
      <c r="C8" s="4">
        <v>225</v>
      </c>
      <c r="D8" s="4">
        <v>0</v>
      </c>
      <c r="E8" s="4">
        <f t="shared" si="0"/>
        <v>148</v>
      </c>
      <c r="F8" s="38">
        <v>4.5</v>
      </c>
      <c r="G8" t="s">
        <v>364</v>
      </c>
    </row>
    <row r="9" spans="1:10" hidden="1" x14ac:dyDescent="0.25">
      <c r="A9" s="5">
        <v>43854</v>
      </c>
      <c r="B9" s="2" t="s">
        <v>365</v>
      </c>
      <c r="C9" s="4">
        <v>150</v>
      </c>
      <c r="D9" s="4">
        <v>0</v>
      </c>
      <c r="E9" s="4">
        <f t="shared" si="0"/>
        <v>298</v>
      </c>
      <c r="F9" s="38">
        <v>3</v>
      </c>
    </row>
    <row r="10" spans="1:10" hidden="1" x14ac:dyDescent="0.25">
      <c r="A10" s="5">
        <v>43857</v>
      </c>
      <c r="B10" s="2" t="s">
        <v>366</v>
      </c>
      <c r="C10" s="4">
        <v>205</v>
      </c>
      <c r="D10" s="4">
        <v>5400</v>
      </c>
      <c r="E10" s="4">
        <f t="shared" si="0"/>
        <v>-4897</v>
      </c>
      <c r="F10" s="38">
        <v>4.0999999999999996</v>
      </c>
    </row>
    <row r="11" spans="1:10" hidden="1" x14ac:dyDescent="0.25">
      <c r="A11" s="5">
        <v>43860</v>
      </c>
      <c r="B11" s="2" t="s">
        <v>367</v>
      </c>
      <c r="C11" s="4">
        <v>1680</v>
      </c>
      <c r="D11" s="4">
        <v>0</v>
      </c>
      <c r="E11" s="4">
        <f t="shared" si="0"/>
        <v>-3217</v>
      </c>
      <c r="G11" t="s">
        <v>368</v>
      </c>
    </row>
    <row r="12" spans="1:10" hidden="1" x14ac:dyDescent="0.25">
      <c r="B12" s="2" t="s">
        <v>369</v>
      </c>
      <c r="C12" s="4">
        <v>200</v>
      </c>
      <c r="D12" s="4">
        <v>0</v>
      </c>
      <c r="E12" s="4">
        <f t="shared" si="0"/>
        <v>-3017</v>
      </c>
      <c r="F12" s="38">
        <v>4</v>
      </c>
    </row>
    <row r="13" spans="1:10" hidden="1" x14ac:dyDescent="0.25">
      <c r="A13" s="5">
        <v>43865</v>
      </c>
      <c r="B13" s="2" t="s">
        <v>370</v>
      </c>
      <c r="C13" s="4">
        <v>90</v>
      </c>
      <c r="D13" s="4">
        <v>0</v>
      </c>
      <c r="E13" s="4">
        <f t="shared" si="0"/>
        <v>-2927</v>
      </c>
      <c r="F13" s="38">
        <v>1.8</v>
      </c>
    </row>
    <row r="14" spans="1:10" hidden="1" x14ac:dyDescent="0.25">
      <c r="A14" s="5">
        <v>43866</v>
      </c>
      <c r="B14" s="2" t="s">
        <v>371</v>
      </c>
      <c r="C14" s="4">
        <v>150</v>
      </c>
      <c r="D14" s="4">
        <v>0</v>
      </c>
      <c r="E14" s="4">
        <f t="shared" si="0"/>
        <v>-2777</v>
      </c>
      <c r="F14" s="38">
        <v>3</v>
      </c>
    </row>
    <row r="15" spans="1:10" hidden="1" x14ac:dyDescent="0.25">
      <c r="A15" s="5">
        <v>43868</v>
      </c>
      <c r="B15" s="2" t="s">
        <v>372</v>
      </c>
      <c r="C15" s="4">
        <v>195</v>
      </c>
      <c r="D15" s="4">
        <v>0</v>
      </c>
      <c r="E15" s="4">
        <f t="shared" si="0"/>
        <v>-2582</v>
      </c>
      <c r="F15" s="38">
        <v>3.9</v>
      </c>
    </row>
    <row r="16" spans="1:10" hidden="1" x14ac:dyDescent="0.25">
      <c r="A16" s="5">
        <v>43880</v>
      </c>
      <c r="B16" s="2" t="s">
        <v>374</v>
      </c>
      <c r="C16" s="4">
        <v>260</v>
      </c>
      <c r="D16" s="4">
        <v>0</v>
      </c>
      <c r="E16" s="4">
        <f t="shared" si="0"/>
        <v>-2322</v>
      </c>
      <c r="F16" s="38">
        <v>5.2</v>
      </c>
    </row>
    <row r="17" spans="1:7" hidden="1" x14ac:dyDescent="0.25">
      <c r="A17" s="5">
        <v>43894</v>
      </c>
      <c r="B17" s="2" t="s">
        <v>530</v>
      </c>
      <c r="C17" s="4">
        <v>60</v>
      </c>
      <c r="D17" s="4">
        <v>0</v>
      </c>
      <c r="E17" s="4">
        <f t="shared" si="0"/>
        <v>-2262</v>
      </c>
      <c r="F17" s="38">
        <v>1.2</v>
      </c>
    </row>
    <row r="18" spans="1:7" hidden="1" x14ac:dyDescent="0.25">
      <c r="A18" s="5">
        <v>43897</v>
      </c>
      <c r="B18" s="2" t="s">
        <v>540</v>
      </c>
      <c r="C18" s="4">
        <v>240</v>
      </c>
      <c r="D18" s="4">
        <v>0</v>
      </c>
      <c r="E18" s="4">
        <f t="shared" si="0"/>
        <v>-2022</v>
      </c>
      <c r="F18" s="38">
        <v>4.8</v>
      </c>
    </row>
    <row r="19" spans="1:7" hidden="1" x14ac:dyDescent="0.25">
      <c r="A19" s="5">
        <v>43903</v>
      </c>
      <c r="B19" s="2" t="s">
        <v>576</v>
      </c>
      <c r="C19" s="4">
        <v>70</v>
      </c>
      <c r="D19" s="4">
        <v>0</v>
      </c>
      <c r="E19" s="4">
        <f t="shared" si="0"/>
        <v>-1952</v>
      </c>
      <c r="F19" s="38">
        <v>1.4</v>
      </c>
    </row>
    <row r="20" spans="1:7" hidden="1" x14ac:dyDescent="0.25">
      <c r="A20" s="5">
        <v>43906</v>
      </c>
      <c r="B20" s="2" t="s">
        <v>583</v>
      </c>
      <c r="C20" s="4">
        <v>300</v>
      </c>
      <c r="D20" s="4">
        <v>0</v>
      </c>
      <c r="E20" s="4">
        <f t="shared" si="0"/>
        <v>-1652</v>
      </c>
      <c r="F20" s="38">
        <v>5</v>
      </c>
    </row>
    <row r="21" spans="1:7" hidden="1" x14ac:dyDescent="0.25">
      <c r="A21" s="5">
        <v>43908</v>
      </c>
      <c r="B21" s="2" t="s">
        <v>584</v>
      </c>
      <c r="C21" s="4">
        <v>36</v>
      </c>
      <c r="D21" s="4">
        <v>0</v>
      </c>
      <c r="E21" s="4">
        <f t="shared" si="0"/>
        <v>-1616</v>
      </c>
      <c r="F21" s="38">
        <v>0.6</v>
      </c>
    </row>
    <row r="22" spans="1:7" hidden="1" x14ac:dyDescent="0.25">
      <c r="A22" s="5">
        <v>43988</v>
      </c>
      <c r="B22" s="2" t="s">
        <v>762</v>
      </c>
      <c r="C22" s="4">
        <v>1700</v>
      </c>
      <c r="D22" s="4">
        <v>84</v>
      </c>
      <c r="E22" s="4">
        <f t="shared" si="0"/>
        <v>0</v>
      </c>
      <c r="F22" s="38">
        <v>1.5</v>
      </c>
      <c r="G22" t="s">
        <v>858</v>
      </c>
    </row>
    <row r="23" spans="1:7" hidden="1" x14ac:dyDescent="0.25">
      <c r="A23" s="5">
        <v>44008</v>
      </c>
      <c r="B23" s="2" t="s">
        <v>856</v>
      </c>
      <c r="C23" s="4">
        <v>2000</v>
      </c>
      <c r="D23" s="4">
        <v>0</v>
      </c>
      <c r="E23" s="4">
        <f t="shared" si="0"/>
        <v>2000</v>
      </c>
      <c r="F23" s="38">
        <v>0</v>
      </c>
    </row>
    <row r="24" spans="1:7" hidden="1" x14ac:dyDescent="0.25">
      <c r="A24" s="5">
        <v>44009</v>
      </c>
      <c r="B24" s="2" t="s">
        <v>914</v>
      </c>
      <c r="C24" s="4">
        <v>0</v>
      </c>
      <c r="D24" s="4">
        <v>0</v>
      </c>
      <c r="E24" s="4">
        <f t="shared" si="0"/>
        <v>2000</v>
      </c>
      <c r="F24" s="38">
        <v>0</v>
      </c>
    </row>
    <row r="25" spans="1:7" hidden="1" x14ac:dyDescent="0.25">
      <c r="A25" s="5">
        <v>44011</v>
      </c>
      <c r="B25" s="2" t="s">
        <v>857</v>
      </c>
      <c r="C25" s="4">
        <v>56</v>
      </c>
      <c r="D25" s="4">
        <v>0</v>
      </c>
      <c r="E25" s="4">
        <f t="shared" si="0"/>
        <v>2056</v>
      </c>
      <c r="F25" s="38">
        <v>3.5</v>
      </c>
    </row>
    <row r="26" spans="1:7" hidden="1" x14ac:dyDescent="0.25">
      <c r="A26" s="5">
        <v>44019</v>
      </c>
      <c r="B26" s="2" t="s">
        <v>912</v>
      </c>
      <c r="C26" s="4">
        <v>1590</v>
      </c>
      <c r="D26" s="4">
        <v>0</v>
      </c>
      <c r="E26" s="4">
        <f t="shared" si="0"/>
        <v>3646</v>
      </c>
      <c r="F26" s="38">
        <v>0</v>
      </c>
      <c r="G26" t="s">
        <v>913</v>
      </c>
    </row>
    <row r="27" spans="1:7" hidden="1" x14ac:dyDescent="0.25">
      <c r="A27" s="5">
        <v>44047</v>
      </c>
      <c r="B27" s="2" t="s">
        <v>57</v>
      </c>
      <c r="C27" s="4">
        <v>0</v>
      </c>
      <c r="D27" s="4">
        <v>1000</v>
      </c>
      <c r="E27" s="4">
        <f t="shared" si="0"/>
        <v>2646</v>
      </c>
    </row>
    <row r="28" spans="1:7" hidden="1" x14ac:dyDescent="0.25">
      <c r="A28" s="5">
        <v>44076</v>
      </c>
      <c r="B28" s="2" t="s">
        <v>1092</v>
      </c>
      <c r="C28" s="4">
        <v>100</v>
      </c>
      <c r="D28" s="4">
        <v>0</v>
      </c>
      <c r="E28" s="4">
        <f t="shared" si="0"/>
        <v>2746</v>
      </c>
      <c r="F28" s="38">
        <v>2</v>
      </c>
    </row>
    <row r="29" spans="1:7" hidden="1" x14ac:dyDescent="0.25">
      <c r="A29" s="5">
        <v>44081</v>
      </c>
      <c r="B29" s="2" t="s">
        <v>1110</v>
      </c>
      <c r="C29" s="4">
        <v>376</v>
      </c>
      <c r="D29" s="4">
        <v>0</v>
      </c>
      <c r="E29" s="4">
        <f t="shared" si="0"/>
        <v>3122</v>
      </c>
      <c r="F29" s="38">
        <v>4.7</v>
      </c>
    </row>
    <row r="30" spans="1:7" hidden="1" x14ac:dyDescent="0.25">
      <c r="A30" s="5">
        <v>44095</v>
      </c>
      <c r="B30" s="2" t="s">
        <v>1156</v>
      </c>
      <c r="C30" s="4">
        <v>1500</v>
      </c>
      <c r="D30" s="4">
        <v>0</v>
      </c>
      <c r="E30" s="4">
        <f t="shared" si="0"/>
        <v>4622</v>
      </c>
      <c r="F30" s="38">
        <v>0</v>
      </c>
      <c r="G30" t="s">
        <v>1157</v>
      </c>
    </row>
    <row r="31" spans="1:7" hidden="1" x14ac:dyDescent="0.25">
      <c r="A31" s="5">
        <v>44109</v>
      </c>
      <c r="B31" s="2" t="s">
        <v>1234</v>
      </c>
      <c r="C31" s="4">
        <v>1500</v>
      </c>
      <c r="D31" s="4">
        <v>2000</v>
      </c>
      <c r="E31" s="4">
        <f t="shared" si="0"/>
        <v>4122</v>
      </c>
      <c r="F31" s="38">
        <v>5</v>
      </c>
    </row>
    <row r="32" spans="1:7" hidden="1" x14ac:dyDescent="0.25">
      <c r="A32" s="5">
        <v>44134</v>
      </c>
      <c r="B32" s="2" t="s">
        <v>1267</v>
      </c>
      <c r="C32" s="4">
        <v>0</v>
      </c>
      <c r="D32" s="4">
        <v>10000</v>
      </c>
      <c r="E32" s="4">
        <f t="shared" si="0"/>
        <v>-5878</v>
      </c>
    </row>
    <row r="33" spans="1:7" hidden="1" x14ac:dyDescent="0.25">
      <c r="A33" s="5">
        <v>44147</v>
      </c>
      <c r="B33" s="2" t="s">
        <v>1301</v>
      </c>
      <c r="C33" s="4">
        <v>184</v>
      </c>
      <c r="D33" s="4">
        <v>0</v>
      </c>
      <c r="E33" s="4">
        <f t="shared" si="0"/>
        <v>-5694</v>
      </c>
    </row>
    <row r="34" spans="1:7" hidden="1" x14ac:dyDescent="0.25">
      <c r="A34" s="5">
        <v>44156</v>
      </c>
      <c r="B34" s="2" t="s">
        <v>1314</v>
      </c>
      <c r="C34" s="4">
        <v>320</v>
      </c>
      <c r="D34" s="4">
        <v>0</v>
      </c>
      <c r="E34" s="4">
        <f t="shared" si="0"/>
        <v>-5374</v>
      </c>
      <c r="F34" s="38">
        <v>4</v>
      </c>
    </row>
    <row r="35" spans="1:7" hidden="1" x14ac:dyDescent="0.25">
      <c r="A35" s="5">
        <v>44162</v>
      </c>
      <c r="B35" s="2" t="s">
        <v>1321</v>
      </c>
      <c r="C35" s="4">
        <v>184</v>
      </c>
      <c r="D35" s="4">
        <v>0</v>
      </c>
      <c r="E35" s="4">
        <f t="shared" si="0"/>
        <v>-5190</v>
      </c>
    </row>
    <row r="36" spans="1:7" hidden="1" x14ac:dyDescent="0.25">
      <c r="A36" s="5">
        <v>44180</v>
      </c>
      <c r="B36" s="2" t="s">
        <v>1335</v>
      </c>
      <c r="C36" s="4">
        <v>1816</v>
      </c>
      <c r="D36" s="4">
        <v>0</v>
      </c>
      <c r="E36" s="4">
        <f t="shared" si="0"/>
        <v>-3374</v>
      </c>
      <c r="F36" s="38">
        <v>7.7</v>
      </c>
    </row>
    <row r="37" spans="1:7" hidden="1" x14ac:dyDescent="0.25">
      <c r="A37" s="5">
        <v>44188</v>
      </c>
      <c r="B37" s="2" t="s">
        <v>1351</v>
      </c>
      <c r="C37" s="4">
        <v>360</v>
      </c>
      <c r="D37" s="4">
        <v>0</v>
      </c>
      <c r="E37" s="4">
        <f t="shared" si="0"/>
        <v>-3014</v>
      </c>
      <c r="F37" s="38">
        <v>4.5</v>
      </c>
    </row>
    <row r="38" spans="1:7" hidden="1" x14ac:dyDescent="0.25">
      <c r="A38" s="5">
        <v>44200</v>
      </c>
      <c r="B38" s="2" t="s">
        <v>1352</v>
      </c>
      <c r="C38" s="4">
        <v>712</v>
      </c>
      <c r="D38" s="4">
        <v>0</v>
      </c>
      <c r="E38" s="4">
        <f t="shared" si="0"/>
        <v>-2302</v>
      </c>
      <c r="F38" s="38">
        <v>8.9</v>
      </c>
    </row>
    <row r="39" spans="1:7" hidden="1" x14ac:dyDescent="0.25">
      <c r="A39" s="5">
        <v>44204</v>
      </c>
      <c r="B39" s="2" t="s">
        <v>1353</v>
      </c>
      <c r="C39" s="4">
        <v>520</v>
      </c>
      <c r="D39" s="4">
        <v>0</v>
      </c>
      <c r="E39" s="4">
        <f t="shared" si="0"/>
        <v>-1782</v>
      </c>
      <c r="F39" s="38">
        <v>6.5</v>
      </c>
    </row>
    <row r="40" spans="1:7" hidden="1" x14ac:dyDescent="0.25">
      <c r="A40" s="5">
        <v>44209</v>
      </c>
      <c r="B40" s="2" t="s">
        <v>1322</v>
      </c>
      <c r="C40" s="4">
        <f>80*2.2</f>
        <v>176</v>
      </c>
      <c r="D40" s="4">
        <v>0</v>
      </c>
      <c r="E40" s="4">
        <f t="shared" si="0"/>
        <v>-1606</v>
      </c>
      <c r="F40" s="38">
        <v>2.2000000000000002</v>
      </c>
    </row>
    <row r="41" spans="1:7" hidden="1" x14ac:dyDescent="0.25">
      <c r="A41" s="5">
        <v>44222</v>
      </c>
      <c r="B41" s="2" t="s">
        <v>1380</v>
      </c>
      <c r="C41" s="4">
        <v>120</v>
      </c>
      <c r="D41" s="4">
        <v>0</v>
      </c>
      <c r="E41" s="4">
        <f t="shared" si="0"/>
        <v>-1486</v>
      </c>
      <c r="F41" s="38">
        <v>1.5</v>
      </c>
    </row>
    <row r="42" spans="1:7" hidden="1" x14ac:dyDescent="0.25">
      <c r="A42" s="5">
        <v>44237</v>
      </c>
      <c r="B42" s="2" t="s">
        <v>1429</v>
      </c>
      <c r="C42" s="4">
        <v>480</v>
      </c>
      <c r="D42" s="4">
        <v>0</v>
      </c>
      <c r="E42" s="4">
        <f t="shared" si="0"/>
        <v>-1006</v>
      </c>
      <c r="F42" s="38">
        <v>6</v>
      </c>
    </row>
    <row r="43" spans="1:7" hidden="1" x14ac:dyDescent="0.25">
      <c r="A43" s="5">
        <v>44240</v>
      </c>
      <c r="B43" s="2" t="s">
        <v>1430</v>
      </c>
      <c r="C43" s="4">
        <v>11500</v>
      </c>
      <c r="D43" s="4">
        <v>0</v>
      </c>
      <c r="E43" s="4">
        <f t="shared" si="0"/>
        <v>10494</v>
      </c>
      <c r="F43" s="38">
        <v>0</v>
      </c>
      <c r="G43" t="s">
        <v>1431</v>
      </c>
    </row>
    <row r="44" spans="1:7" hidden="1" x14ac:dyDescent="0.25">
      <c r="A44" s="5">
        <v>44244</v>
      </c>
      <c r="B44" s="2" t="s">
        <v>1432</v>
      </c>
      <c r="C44" s="4">
        <v>208</v>
      </c>
      <c r="D44" s="4">
        <v>0</v>
      </c>
      <c r="E44" s="4">
        <f t="shared" si="0"/>
        <v>10702</v>
      </c>
      <c r="F44" s="38">
        <v>2.6</v>
      </c>
    </row>
    <row r="45" spans="1:7" hidden="1" x14ac:dyDescent="0.25">
      <c r="A45" s="5">
        <v>44246</v>
      </c>
      <c r="B45" s="2" t="s">
        <v>1448</v>
      </c>
      <c r="C45" s="4">
        <v>216</v>
      </c>
      <c r="D45" s="4">
        <v>0</v>
      </c>
      <c r="E45" s="4">
        <f t="shared" si="0"/>
        <v>10918</v>
      </c>
      <c r="F45" s="38">
        <v>2.7</v>
      </c>
    </row>
    <row r="46" spans="1:7" hidden="1" x14ac:dyDescent="0.25">
      <c r="A46" s="5">
        <v>44249</v>
      </c>
      <c r="B46" s="2" t="s">
        <v>1453</v>
      </c>
      <c r="C46" s="4">
        <v>7850</v>
      </c>
      <c r="D46" s="4">
        <v>0</v>
      </c>
      <c r="E46" s="4">
        <f t="shared" si="0"/>
        <v>18768</v>
      </c>
      <c r="F46" s="38">
        <v>0</v>
      </c>
      <c r="G46" t="s">
        <v>1455</v>
      </c>
    </row>
    <row r="47" spans="1:7" hidden="1" x14ac:dyDescent="0.25">
      <c r="A47" s="5">
        <v>44249</v>
      </c>
      <c r="B47" s="2" t="s">
        <v>1454</v>
      </c>
      <c r="C47" s="4">
        <v>3560</v>
      </c>
      <c r="D47" s="4">
        <v>0</v>
      </c>
      <c r="E47" s="4">
        <f t="shared" si="0"/>
        <v>22328</v>
      </c>
      <c r="F47" s="38">
        <v>0</v>
      </c>
      <c r="G47" t="s">
        <v>1456</v>
      </c>
    </row>
    <row r="48" spans="1:7" hidden="1" x14ac:dyDescent="0.25">
      <c r="A48" s="5">
        <v>44251</v>
      </c>
      <c r="B48" s="2" t="s">
        <v>1471</v>
      </c>
      <c r="C48" s="4">
        <v>120</v>
      </c>
      <c r="D48" s="4">
        <v>0</v>
      </c>
      <c r="E48" s="4">
        <f t="shared" si="0"/>
        <v>22448</v>
      </c>
      <c r="F48" s="38">
        <v>1.5</v>
      </c>
    </row>
    <row r="49" spans="1:7" hidden="1" x14ac:dyDescent="0.25">
      <c r="A49" s="5">
        <v>44251</v>
      </c>
      <c r="B49" s="2" t="s">
        <v>1472</v>
      </c>
      <c r="C49" s="4">
        <v>0</v>
      </c>
      <c r="D49" s="4">
        <v>20000</v>
      </c>
      <c r="E49" s="4">
        <f t="shared" si="0"/>
        <v>2448</v>
      </c>
    </row>
    <row r="50" spans="1:7" hidden="1" x14ac:dyDescent="0.25">
      <c r="A50" s="5">
        <v>44252</v>
      </c>
      <c r="B50" s="2" t="s">
        <v>1473</v>
      </c>
      <c r="C50" s="4">
        <v>20</v>
      </c>
      <c r="D50" s="4">
        <v>0</v>
      </c>
      <c r="E50" s="4">
        <f t="shared" si="0"/>
        <v>2468</v>
      </c>
      <c r="F50" s="38">
        <v>0.4</v>
      </c>
    </row>
    <row r="51" spans="1:7" hidden="1" x14ac:dyDescent="0.25">
      <c r="A51" s="5">
        <v>44253</v>
      </c>
      <c r="B51" s="2" t="s">
        <v>1474</v>
      </c>
      <c r="C51" s="4">
        <v>556</v>
      </c>
      <c r="D51" s="4">
        <v>0</v>
      </c>
      <c r="E51" s="4">
        <f t="shared" si="0"/>
        <v>3024</v>
      </c>
      <c r="F51" s="38">
        <v>2.2999999999999998</v>
      </c>
      <c r="G51" t="s">
        <v>1475</v>
      </c>
    </row>
    <row r="52" spans="1:7" hidden="1" x14ac:dyDescent="0.25">
      <c r="A52" s="5">
        <v>44253</v>
      </c>
      <c r="B52" s="2" t="s">
        <v>1481</v>
      </c>
      <c r="C52" s="4">
        <v>104</v>
      </c>
      <c r="D52" s="4">
        <v>0</v>
      </c>
      <c r="E52" s="4">
        <f t="shared" si="0"/>
        <v>3128</v>
      </c>
      <c r="F52" s="38">
        <v>1.3</v>
      </c>
    </row>
    <row r="53" spans="1:7" hidden="1" x14ac:dyDescent="0.25">
      <c r="A53" s="5">
        <v>44257</v>
      </c>
      <c r="B53" s="2" t="s">
        <v>1486</v>
      </c>
      <c r="C53" s="4">
        <v>630</v>
      </c>
      <c r="D53" s="4">
        <v>0</v>
      </c>
      <c r="E53" s="4">
        <f t="shared" si="0"/>
        <v>3758</v>
      </c>
    </row>
    <row r="54" spans="1:7" hidden="1" x14ac:dyDescent="0.25">
      <c r="A54" s="5">
        <v>44260</v>
      </c>
      <c r="B54" s="2" t="s">
        <v>1510</v>
      </c>
      <c r="C54" s="4">
        <v>808</v>
      </c>
      <c r="D54" s="4">
        <v>0</v>
      </c>
      <c r="E54" s="4">
        <f t="shared" si="0"/>
        <v>4566</v>
      </c>
      <c r="F54" s="38">
        <v>5.2</v>
      </c>
      <c r="G54" t="s">
        <v>1512</v>
      </c>
    </row>
    <row r="55" spans="1:7" hidden="1" x14ac:dyDescent="0.25">
      <c r="A55" s="5">
        <v>44267</v>
      </c>
      <c r="B55" s="2" t="s">
        <v>1517</v>
      </c>
      <c r="C55" s="4">
        <v>110</v>
      </c>
      <c r="D55" s="4">
        <v>0</v>
      </c>
      <c r="E55" s="4">
        <f t="shared" si="0"/>
        <v>4676</v>
      </c>
      <c r="F55" s="38">
        <v>1.1000000000000001</v>
      </c>
    </row>
    <row r="56" spans="1:7" hidden="1" x14ac:dyDescent="0.25">
      <c r="A56" s="5">
        <v>44270</v>
      </c>
      <c r="B56" s="2" t="s">
        <v>1552</v>
      </c>
      <c r="C56" s="4">
        <v>100</v>
      </c>
      <c r="D56" s="4">
        <v>0</v>
      </c>
      <c r="E56" s="4">
        <f t="shared" si="0"/>
        <v>4776</v>
      </c>
      <c r="F56" s="38">
        <v>1</v>
      </c>
    </row>
    <row r="57" spans="1:7" hidden="1" x14ac:dyDescent="0.25">
      <c r="A57" s="5">
        <v>44271</v>
      </c>
      <c r="B57" s="2" t="s">
        <v>1553</v>
      </c>
      <c r="C57" s="4">
        <v>400</v>
      </c>
      <c r="D57" s="4">
        <v>0</v>
      </c>
      <c r="E57" s="4">
        <f t="shared" si="0"/>
        <v>5176</v>
      </c>
      <c r="F57" s="38">
        <v>4</v>
      </c>
    </row>
    <row r="58" spans="1:7" hidden="1" x14ac:dyDescent="0.25">
      <c r="A58" s="5">
        <v>44272</v>
      </c>
      <c r="B58" s="2" t="s">
        <v>1561</v>
      </c>
      <c r="C58" s="4">
        <v>220</v>
      </c>
      <c r="D58" s="4">
        <v>0</v>
      </c>
      <c r="E58" s="4">
        <f t="shared" si="0"/>
        <v>5396</v>
      </c>
      <c r="F58" s="38">
        <v>2.2000000000000002</v>
      </c>
    </row>
    <row r="59" spans="1:7" hidden="1" x14ac:dyDescent="0.25">
      <c r="A59" s="5">
        <v>44277</v>
      </c>
      <c r="B59" s="2" t="s">
        <v>1577</v>
      </c>
      <c r="C59" s="4">
        <v>410</v>
      </c>
      <c r="D59" s="4">
        <v>0</v>
      </c>
      <c r="E59" s="4">
        <f t="shared" si="0"/>
        <v>5806</v>
      </c>
      <c r="F59" s="38">
        <v>4.0999999999999996</v>
      </c>
    </row>
    <row r="60" spans="1:7" hidden="1" x14ac:dyDescent="0.25">
      <c r="A60" s="5">
        <v>44278</v>
      </c>
      <c r="B60" s="2" t="s">
        <v>1578</v>
      </c>
      <c r="C60" s="4">
        <v>210</v>
      </c>
      <c r="D60" s="4">
        <v>0</v>
      </c>
      <c r="E60" s="4">
        <f t="shared" si="0"/>
        <v>6016</v>
      </c>
      <c r="F60" s="38">
        <v>2.1</v>
      </c>
    </row>
    <row r="61" spans="1:7" hidden="1" x14ac:dyDescent="0.25">
      <c r="A61" s="5">
        <v>44280</v>
      </c>
      <c r="B61" s="2" t="s">
        <v>1580</v>
      </c>
      <c r="C61" s="4">
        <v>129</v>
      </c>
      <c r="D61" s="4">
        <v>0</v>
      </c>
      <c r="E61" s="4">
        <f t="shared" si="0"/>
        <v>6145</v>
      </c>
      <c r="G61">
        <v>21.5</v>
      </c>
    </row>
    <row r="62" spans="1:7" hidden="1" x14ac:dyDescent="0.25">
      <c r="A62" s="5">
        <v>44281</v>
      </c>
      <c r="B62" s="2" t="s">
        <v>1582</v>
      </c>
      <c r="C62" s="4">
        <v>944</v>
      </c>
      <c r="D62" s="4">
        <v>0</v>
      </c>
      <c r="E62" s="4">
        <f t="shared" si="0"/>
        <v>7089</v>
      </c>
      <c r="F62" s="38">
        <v>5.6</v>
      </c>
      <c r="G62" s="95">
        <v>64</v>
      </c>
    </row>
    <row r="63" spans="1:7" hidden="1" x14ac:dyDescent="0.25">
      <c r="A63" s="5">
        <v>44291</v>
      </c>
      <c r="B63" s="127" t="s">
        <v>1613</v>
      </c>
      <c r="C63" s="4">
        <v>15000</v>
      </c>
      <c r="D63" s="4">
        <v>14115</v>
      </c>
      <c r="E63" s="4">
        <f t="shared" si="0"/>
        <v>7974</v>
      </c>
      <c r="G63" t="s">
        <v>1614</v>
      </c>
    </row>
    <row r="64" spans="1:7" hidden="1" x14ac:dyDescent="0.25">
      <c r="A64" s="5">
        <v>44292</v>
      </c>
      <c r="B64" s="2" t="s">
        <v>1623</v>
      </c>
      <c r="C64" s="4">
        <v>200</v>
      </c>
      <c r="D64" s="4">
        <v>0</v>
      </c>
      <c r="E64" s="4">
        <f t="shared" si="0"/>
        <v>8174</v>
      </c>
      <c r="F64" s="38">
        <v>4</v>
      </c>
    </row>
    <row r="65" spans="1:9" hidden="1" x14ac:dyDescent="0.25">
      <c r="A65" s="5">
        <v>44294</v>
      </c>
      <c r="B65" s="2" t="s">
        <v>1635</v>
      </c>
      <c r="C65" s="4">
        <v>350</v>
      </c>
      <c r="D65" s="4">
        <v>0</v>
      </c>
      <c r="E65" s="4">
        <f t="shared" si="0"/>
        <v>8524</v>
      </c>
      <c r="F65" s="38">
        <v>3.5</v>
      </c>
    </row>
    <row r="66" spans="1:9" hidden="1" x14ac:dyDescent="0.25">
      <c r="A66" s="5">
        <v>44295</v>
      </c>
      <c r="B66" s="2" t="s">
        <v>1637</v>
      </c>
      <c r="C66" s="4">
        <v>250</v>
      </c>
      <c r="D66" s="4">
        <v>3000</v>
      </c>
      <c r="E66" s="4">
        <f t="shared" si="0"/>
        <v>5774</v>
      </c>
      <c r="F66" s="38">
        <v>2.5</v>
      </c>
    </row>
    <row r="67" spans="1:9" hidden="1" x14ac:dyDescent="0.25">
      <c r="A67" s="5">
        <v>44296</v>
      </c>
      <c r="B67" s="2" t="s">
        <v>1639</v>
      </c>
      <c r="C67" s="4">
        <v>17750</v>
      </c>
      <c r="D67" s="4">
        <v>11115</v>
      </c>
      <c r="E67" s="4">
        <f t="shared" si="0"/>
        <v>12409</v>
      </c>
      <c r="F67" s="38">
        <f>12+2</f>
        <v>14</v>
      </c>
      <c r="G67" t="s">
        <v>1640</v>
      </c>
    </row>
    <row r="68" spans="1:9" hidden="1" x14ac:dyDescent="0.25">
      <c r="A68" s="5">
        <v>44299</v>
      </c>
      <c r="B68" s="2" t="s">
        <v>1647</v>
      </c>
      <c r="C68" s="4">
        <v>0</v>
      </c>
      <c r="D68" s="4">
        <v>2260</v>
      </c>
      <c r="E68" s="4">
        <f t="shared" si="0"/>
        <v>10149</v>
      </c>
    </row>
    <row r="69" spans="1:9" hidden="1" x14ac:dyDescent="0.25">
      <c r="A69" s="5">
        <v>44306</v>
      </c>
      <c r="B69" s="2" t="s">
        <v>1687</v>
      </c>
      <c r="C69" s="4">
        <v>960</v>
      </c>
      <c r="D69" s="4">
        <v>0</v>
      </c>
      <c r="E69" s="4">
        <f t="shared" ref="E69:E132" si="1">E68+C69-D69</f>
        <v>11109</v>
      </c>
      <c r="F69" s="38">
        <v>6</v>
      </c>
      <c r="G69" t="s">
        <v>1688</v>
      </c>
    </row>
    <row r="70" spans="1:9" hidden="1" x14ac:dyDescent="0.25">
      <c r="A70" s="5">
        <v>44308</v>
      </c>
      <c r="B70" s="2" t="s">
        <v>1712</v>
      </c>
      <c r="C70" s="4">
        <v>961</v>
      </c>
      <c r="D70" s="4">
        <v>0</v>
      </c>
      <c r="E70" s="4">
        <f t="shared" si="1"/>
        <v>12070</v>
      </c>
    </row>
    <row r="71" spans="1:9" hidden="1" x14ac:dyDescent="0.25">
      <c r="A71" s="5">
        <v>44309</v>
      </c>
      <c r="B71" s="2" t="s">
        <v>1713</v>
      </c>
      <c r="C71" s="4">
        <v>480</v>
      </c>
      <c r="D71" s="4">
        <v>0</v>
      </c>
      <c r="E71" s="4">
        <f t="shared" si="1"/>
        <v>12550</v>
      </c>
      <c r="F71" s="38">
        <v>4.8</v>
      </c>
    </row>
    <row r="72" spans="1:9" hidden="1" x14ac:dyDescent="0.25">
      <c r="A72" s="5">
        <v>44312</v>
      </c>
      <c r="B72" s="2" t="s">
        <v>1714</v>
      </c>
      <c r="C72" s="4">
        <v>670</v>
      </c>
      <c r="D72" s="4">
        <v>0</v>
      </c>
      <c r="E72" s="4">
        <f t="shared" si="1"/>
        <v>13220</v>
      </c>
      <c r="F72" s="38">
        <v>6.7</v>
      </c>
      <c r="I72" s="14"/>
    </row>
    <row r="73" spans="1:9" hidden="1" x14ac:dyDescent="0.25">
      <c r="A73" s="5">
        <v>44313</v>
      </c>
      <c r="B73" s="2" t="s">
        <v>1715</v>
      </c>
      <c r="C73" s="4">
        <v>430</v>
      </c>
      <c r="D73" s="4">
        <v>0</v>
      </c>
      <c r="E73" s="4">
        <f t="shared" si="1"/>
        <v>13650</v>
      </c>
      <c r="F73" s="38">
        <v>1.2</v>
      </c>
      <c r="I73" s="14"/>
    </row>
    <row r="74" spans="1:9" hidden="1" x14ac:dyDescent="0.25">
      <c r="A74" s="5">
        <v>44310</v>
      </c>
      <c r="B74" s="2" t="s">
        <v>1705</v>
      </c>
      <c r="C74" s="4">
        <v>509.5</v>
      </c>
      <c r="D74" s="4">
        <v>0</v>
      </c>
      <c r="E74" s="4">
        <f t="shared" si="1"/>
        <v>14159.5</v>
      </c>
      <c r="G74" t="s">
        <v>1716</v>
      </c>
    </row>
    <row r="75" spans="1:9" hidden="1" x14ac:dyDescent="0.25">
      <c r="A75" s="5">
        <v>44313</v>
      </c>
      <c r="B75" s="2" t="s">
        <v>1738</v>
      </c>
      <c r="C75" s="4">
        <v>19250</v>
      </c>
      <c r="D75" s="4">
        <v>0</v>
      </c>
      <c r="E75" s="4">
        <f t="shared" si="1"/>
        <v>33409.5</v>
      </c>
      <c r="G75" t="s">
        <v>1739</v>
      </c>
    </row>
    <row r="76" spans="1:9" x14ac:dyDescent="0.25">
      <c r="A76" s="5">
        <v>44313</v>
      </c>
      <c r="B76" s="2" t="s">
        <v>1740</v>
      </c>
      <c r="C76" s="4">
        <v>230</v>
      </c>
      <c r="D76" s="4">
        <v>0</v>
      </c>
      <c r="E76" s="4">
        <f t="shared" si="1"/>
        <v>33639.5</v>
      </c>
      <c r="F76" s="38">
        <v>2.2999999999999998</v>
      </c>
    </row>
    <row r="77" spans="1:9" x14ac:dyDescent="0.25">
      <c r="A77" s="5">
        <v>44315</v>
      </c>
      <c r="B77" s="2" t="s">
        <v>1741</v>
      </c>
      <c r="C77" s="4">
        <v>270</v>
      </c>
      <c r="D77" s="4">
        <v>10000</v>
      </c>
      <c r="E77" s="4">
        <f t="shared" si="1"/>
        <v>23909.5</v>
      </c>
      <c r="F77" s="38">
        <v>2.7</v>
      </c>
    </row>
    <row r="78" spans="1:9" x14ac:dyDescent="0.25">
      <c r="A78" s="5">
        <v>44316</v>
      </c>
      <c r="B78" s="2" t="s">
        <v>1742</v>
      </c>
      <c r="C78" s="4">
        <v>240</v>
      </c>
      <c r="D78" s="4">
        <v>0</v>
      </c>
      <c r="E78" s="4">
        <f t="shared" si="1"/>
        <v>24149.5</v>
      </c>
      <c r="F78" s="38">
        <v>2.4</v>
      </c>
    </row>
    <row r="79" spans="1:9" x14ac:dyDescent="0.25">
      <c r="A79" s="5">
        <v>44320</v>
      </c>
      <c r="B79" s="2" t="s">
        <v>1743</v>
      </c>
      <c r="C79" s="4">
        <v>4100</v>
      </c>
      <c r="D79" s="4">
        <v>0</v>
      </c>
      <c r="E79" s="4">
        <f t="shared" si="1"/>
        <v>28249.5</v>
      </c>
      <c r="F79" s="38">
        <v>1</v>
      </c>
      <c r="G79" t="s">
        <v>1744</v>
      </c>
    </row>
    <row r="80" spans="1:9" x14ac:dyDescent="0.25">
      <c r="A80" s="5">
        <v>44320</v>
      </c>
      <c r="B80" s="2" t="s">
        <v>1745</v>
      </c>
      <c r="C80" s="4">
        <v>1500</v>
      </c>
      <c r="D80" s="4">
        <v>0</v>
      </c>
      <c r="E80" s="4">
        <f t="shared" si="1"/>
        <v>29749.5</v>
      </c>
      <c r="F80" s="38">
        <v>0</v>
      </c>
      <c r="G80" t="s">
        <v>1746</v>
      </c>
    </row>
    <row r="81" spans="1:7" x14ac:dyDescent="0.25">
      <c r="A81" s="5">
        <v>44321</v>
      </c>
      <c r="B81" s="2" t="s">
        <v>1747</v>
      </c>
      <c r="C81" s="4">
        <v>1200</v>
      </c>
      <c r="D81" s="4">
        <v>10000</v>
      </c>
      <c r="E81" s="4">
        <f t="shared" si="1"/>
        <v>20949.5</v>
      </c>
      <c r="F81" s="38">
        <v>12</v>
      </c>
    </row>
    <row r="82" spans="1:7" x14ac:dyDescent="0.25">
      <c r="A82" s="5">
        <v>44322</v>
      </c>
      <c r="B82" s="2" t="s">
        <v>1748</v>
      </c>
      <c r="C82" s="4">
        <v>325</v>
      </c>
      <c r="D82" s="4">
        <v>0</v>
      </c>
      <c r="E82" s="4">
        <f t="shared" si="1"/>
        <v>21274.5</v>
      </c>
      <c r="F82" s="38">
        <v>2.4</v>
      </c>
      <c r="G82" t="s">
        <v>1749</v>
      </c>
    </row>
    <row r="83" spans="1:7" x14ac:dyDescent="0.25">
      <c r="A83" s="5">
        <v>44326</v>
      </c>
      <c r="B83" s="2" t="s">
        <v>1774</v>
      </c>
      <c r="C83" s="4">
        <v>450</v>
      </c>
      <c r="D83" s="4">
        <v>0</v>
      </c>
      <c r="E83" s="4">
        <f t="shared" si="1"/>
        <v>21724.5</v>
      </c>
      <c r="F83" s="38">
        <v>4.5</v>
      </c>
    </row>
    <row r="84" spans="1:7" x14ac:dyDescent="0.25">
      <c r="A84" s="5">
        <v>44328</v>
      </c>
      <c r="B84" s="2" t="s">
        <v>1777</v>
      </c>
      <c r="C84" s="4">
        <v>550</v>
      </c>
      <c r="D84" s="4">
        <v>0</v>
      </c>
      <c r="E84" s="4">
        <f t="shared" si="1"/>
        <v>22274.5</v>
      </c>
      <c r="F84" s="38">
        <v>5.5</v>
      </c>
    </row>
    <row r="85" spans="1:7" x14ac:dyDescent="0.25">
      <c r="A85" s="5">
        <v>44333</v>
      </c>
      <c r="B85" s="2" t="s">
        <v>1825</v>
      </c>
      <c r="C85" s="4">
        <v>650</v>
      </c>
      <c r="D85" s="4">
        <v>10000</v>
      </c>
      <c r="E85" s="4">
        <f t="shared" si="1"/>
        <v>12924.5</v>
      </c>
    </row>
    <row r="86" spans="1:7" x14ac:dyDescent="0.25">
      <c r="A86" s="5">
        <v>44337</v>
      </c>
      <c r="B86" s="2" t="s">
        <v>1834</v>
      </c>
      <c r="C86" s="4">
        <v>450</v>
      </c>
      <c r="D86" s="4">
        <v>0</v>
      </c>
      <c r="E86" s="4">
        <f t="shared" si="1"/>
        <v>13374.5</v>
      </c>
      <c r="F86" s="38">
        <v>4.5</v>
      </c>
    </row>
    <row r="87" spans="1:7" x14ac:dyDescent="0.25">
      <c r="A87" s="5">
        <v>44342</v>
      </c>
      <c r="B87" s="2" t="s">
        <v>1850</v>
      </c>
      <c r="C87" s="4">
        <v>320</v>
      </c>
      <c r="D87" s="4">
        <v>0</v>
      </c>
      <c r="E87" s="4">
        <f t="shared" si="1"/>
        <v>13694.5</v>
      </c>
      <c r="F87" s="38">
        <v>3.2</v>
      </c>
    </row>
    <row r="88" spans="1:7" x14ac:dyDescent="0.25">
      <c r="A88" s="5">
        <v>44344</v>
      </c>
      <c r="B88" s="2" t="s">
        <v>1852</v>
      </c>
      <c r="C88" s="4">
        <v>950</v>
      </c>
      <c r="D88" s="4">
        <v>0</v>
      </c>
      <c r="E88" s="4">
        <f t="shared" si="1"/>
        <v>14644.5</v>
      </c>
      <c r="F88" s="38">
        <v>9.5</v>
      </c>
    </row>
    <row r="89" spans="1:7" x14ac:dyDescent="0.25">
      <c r="A89" s="5">
        <v>44347</v>
      </c>
      <c r="B89" s="2" t="s">
        <v>1854</v>
      </c>
      <c r="C89" s="4">
        <v>60</v>
      </c>
      <c r="D89" s="4">
        <v>610</v>
      </c>
      <c r="E89" s="4">
        <f t="shared" si="1"/>
        <v>14094.5</v>
      </c>
      <c r="F89" s="38">
        <v>0.6</v>
      </c>
    </row>
    <row r="90" spans="1:7" x14ac:dyDescent="0.25">
      <c r="A90" s="5">
        <v>44348</v>
      </c>
      <c r="B90" s="2" t="s">
        <v>1881</v>
      </c>
      <c r="C90" s="4">
        <v>180</v>
      </c>
      <c r="D90" s="4">
        <v>0</v>
      </c>
      <c r="E90" s="4">
        <f t="shared" si="1"/>
        <v>14274.5</v>
      </c>
      <c r="F90" s="38">
        <v>3.6</v>
      </c>
    </row>
    <row r="91" spans="1:7" x14ac:dyDescent="0.25">
      <c r="A91" s="5">
        <v>44350</v>
      </c>
      <c r="B91" s="2" t="s">
        <v>1884</v>
      </c>
      <c r="C91" s="4">
        <v>450</v>
      </c>
      <c r="D91" s="4">
        <v>0</v>
      </c>
      <c r="E91" s="4">
        <f t="shared" si="1"/>
        <v>14724.5</v>
      </c>
      <c r="F91" s="38">
        <v>4.5</v>
      </c>
    </row>
    <row r="92" spans="1:7" x14ac:dyDescent="0.25">
      <c r="A92" s="199">
        <v>44354</v>
      </c>
      <c r="B92" s="2" t="s">
        <v>1924</v>
      </c>
      <c r="C92" s="4">
        <v>700</v>
      </c>
      <c r="D92" s="4">
        <v>0</v>
      </c>
      <c r="E92" s="4">
        <f t="shared" si="1"/>
        <v>15424.5</v>
      </c>
      <c r="F92" s="38">
        <v>7</v>
      </c>
    </row>
    <row r="93" spans="1:7" x14ac:dyDescent="0.25">
      <c r="A93" s="199">
        <v>44355</v>
      </c>
      <c r="B93" s="4" t="s">
        <v>1936</v>
      </c>
      <c r="C93" s="4">
        <v>300</v>
      </c>
      <c r="D93" s="4">
        <v>0</v>
      </c>
      <c r="E93" s="4">
        <f t="shared" si="1"/>
        <v>15724.5</v>
      </c>
      <c r="F93" s="38">
        <v>3</v>
      </c>
    </row>
    <row r="94" spans="1:7" x14ac:dyDescent="0.25">
      <c r="A94" s="5">
        <v>44362</v>
      </c>
      <c r="B94" s="127" t="s">
        <v>1939</v>
      </c>
      <c r="C94" s="128">
        <v>650</v>
      </c>
      <c r="D94" s="4">
        <v>0</v>
      </c>
      <c r="E94" s="4">
        <f t="shared" si="1"/>
        <v>16374.5</v>
      </c>
      <c r="F94" s="38">
        <v>6.5</v>
      </c>
    </row>
    <row r="95" spans="1:7" x14ac:dyDescent="0.25">
      <c r="A95" s="5">
        <v>44363</v>
      </c>
      <c r="B95" s="2" t="s">
        <v>1953</v>
      </c>
      <c r="C95" s="4">
        <v>0</v>
      </c>
      <c r="D95" s="4">
        <v>13000</v>
      </c>
      <c r="E95" s="4">
        <f t="shared" si="1"/>
        <v>3374.5</v>
      </c>
    </row>
    <row r="96" spans="1:7" x14ac:dyDescent="0.25">
      <c r="A96" s="5">
        <v>44363</v>
      </c>
      <c r="B96" s="2" t="s">
        <v>2011</v>
      </c>
      <c r="C96" s="4">
        <v>450</v>
      </c>
      <c r="D96" s="4">
        <v>0</v>
      </c>
      <c r="E96" s="4">
        <f t="shared" si="1"/>
        <v>3824.5</v>
      </c>
      <c r="F96" s="38">
        <v>4.5</v>
      </c>
    </row>
    <row r="97" spans="1:7" x14ac:dyDescent="0.25">
      <c r="A97" s="5">
        <v>44364</v>
      </c>
      <c r="B97" s="2" t="s">
        <v>2012</v>
      </c>
      <c r="C97" s="4">
        <v>2000</v>
      </c>
      <c r="D97" s="4">
        <v>0</v>
      </c>
      <c r="E97" s="4">
        <f t="shared" si="1"/>
        <v>5824.5</v>
      </c>
      <c r="G97" t="s">
        <v>2013</v>
      </c>
    </row>
    <row r="98" spans="1:7" x14ac:dyDescent="0.25">
      <c r="A98" s="5">
        <v>44370</v>
      </c>
      <c r="B98" s="2" t="s">
        <v>2016</v>
      </c>
      <c r="C98" s="4">
        <v>350</v>
      </c>
      <c r="D98" s="4">
        <v>0</v>
      </c>
      <c r="E98" s="4">
        <f t="shared" si="1"/>
        <v>6174.5</v>
      </c>
      <c r="F98" s="38">
        <v>3.5</v>
      </c>
    </row>
    <row r="99" spans="1:7" x14ac:dyDescent="0.25">
      <c r="A99" s="5">
        <v>44385</v>
      </c>
      <c r="B99" s="2" t="s">
        <v>57</v>
      </c>
      <c r="C99" s="4">
        <v>0</v>
      </c>
      <c r="D99" s="4">
        <v>5000</v>
      </c>
      <c r="E99" s="4">
        <f t="shared" si="1"/>
        <v>1174.5</v>
      </c>
      <c r="F99" s="38">
        <v>0</v>
      </c>
    </row>
    <row r="100" spans="1:7" x14ac:dyDescent="0.25">
      <c r="A100" s="5">
        <v>44376</v>
      </c>
      <c r="B100" s="2" t="s">
        <v>2078</v>
      </c>
      <c r="C100" s="4">
        <v>200</v>
      </c>
      <c r="D100" s="4">
        <v>0</v>
      </c>
      <c r="E100" s="4">
        <f t="shared" si="1"/>
        <v>1374.5</v>
      </c>
      <c r="F100" s="38">
        <v>2</v>
      </c>
    </row>
    <row r="101" spans="1:7" x14ac:dyDescent="0.25">
      <c r="A101" s="5">
        <v>44382</v>
      </c>
      <c r="B101" s="2" t="s">
        <v>2082</v>
      </c>
      <c r="C101" s="4">
        <v>180</v>
      </c>
      <c r="D101" s="4">
        <v>0</v>
      </c>
      <c r="E101" s="4">
        <f t="shared" si="1"/>
        <v>1554.5</v>
      </c>
      <c r="F101" s="38">
        <v>1.8</v>
      </c>
    </row>
    <row r="102" spans="1:7" x14ac:dyDescent="0.25">
      <c r="A102" s="5">
        <v>44385</v>
      </c>
      <c r="B102" s="2" t="s">
        <v>2084</v>
      </c>
      <c r="C102" s="4">
        <v>350</v>
      </c>
      <c r="D102" s="4">
        <v>0</v>
      </c>
      <c r="E102" s="4">
        <f t="shared" si="1"/>
        <v>1904.5</v>
      </c>
    </row>
    <row r="103" spans="1:7" x14ac:dyDescent="0.25">
      <c r="A103" s="5">
        <v>44390</v>
      </c>
      <c r="B103" s="2" t="s">
        <v>2111</v>
      </c>
      <c r="C103" s="4">
        <v>300</v>
      </c>
      <c r="D103" s="4">
        <v>0</v>
      </c>
      <c r="E103" s="4">
        <f t="shared" si="1"/>
        <v>2204.5</v>
      </c>
      <c r="F103" s="38">
        <v>3</v>
      </c>
    </row>
    <row r="104" spans="1:7" x14ac:dyDescent="0.25">
      <c r="A104" s="5">
        <v>44396</v>
      </c>
      <c r="B104" s="2" t="s">
        <v>2180</v>
      </c>
      <c r="C104" s="4">
        <v>420</v>
      </c>
      <c r="D104" s="4">
        <v>0</v>
      </c>
      <c r="E104" s="4">
        <f t="shared" si="1"/>
        <v>2624.5</v>
      </c>
      <c r="F104" s="38">
        <v>4.2</v>
      </c>
    </row>
    <row r="105" spans="1:7" x14ac:dyDescent="0.25">
      <c r="A105" s="5">
        <v>44397</v>
      </c>
      <c r="B105" s="2" t="s">
        <v>2183</v>
      </c>
      <c r="C105" s="4">
        <v>350</v>
      </c>
      <c r="D105" s="4">
        <v>3000</v>
      </c>
      <c r="E105" s="4">
        <f t="shared" si="1"/>
        <v>-25.5</v>
      </c>
      <c r="F105" s="38">
        <v>3.5</v>
      </c>
    </row>
    <row r="106" spans="1:7" x14ac:dyDescent="0.25">
      <c r="A106" s="5">
        <v>44400</v>
      </c>
      <c r="B106" s="2" t="s">
        <v>2187</v>
      </c>
      <c r="C106" s="4">
        <v>200</v>
      </c>
      <c r="D106" s="4">
        <v>0</v>
      </c>
      <c r="E106" s="4">
        <f t="shared" si="1"/>
        <v>174.5</v>
      </c>
      <c r="F106" s="38">
        <v>2</v>
      </c>
    </row>
    <row r="107" spans="1:7" x14ac:dyDescent="0.25">
      <c r="A107" s="5">
        <v>44412</v>
      </c>
      <c r="B107" s="2" t="s">
        <v>2197</v>
      </c>
      <c r="C107" s="4">
        <v>200</v>
      </c>
      <c r="D107" s="4">
        <v>0</v>
      </c>
      <c r="E107" s="4">
        <f t="shared" si="1"/>
        <v>374.5</v>
      </c>
      <c r="F107" s="38">
        <v>2</v>
      </c>
    </row>
    <row r="108" spans="1:7" x14ac:dyDescent="0.25">
      <c r="A108" s="5">
        <v>44414</v>
      </c>
      <c r="B108" s="2" t="s">
        <v>2198</v>
      </c>
      <c r="C108" s="4">
        <v>300</v>
      </c>
      <c r="D108" s="4">
        <v>0</v>
      </c>
      <c r="E108" s="4">
        <f t="shared" si="1"/>
        <v>674.5</v>
      </c>
      <c r="F108" s="38">
        <v>3</v>
      </c>
    </row>
    <row r="109" spans="1:7" x14ac:dyDescent="0.25">
      <c r="A109" s="5">
        <v>44417</v>
      </c>
      <c r="B109" s="2" t="s">
        <v>2244</v>
      </c>
      <c r="C109" s="4">
        <v>200</v>
      </c>
      <c r="D109" s="4">
        <v>0</v>
      </c>
      <c r="E109" s="4">
        <f t="shared" si="1"/>
        <v>874.5</v>
      </c>
      <c r="F109" s="38">
        <v>2</v>
      </c>
    </row>
    <row r="110" spans="1:7" x14ac:dyDescent="0.25">
      <c r="A110" s="5">
        <v>44418</v>
      </c>
      <c r="B110" s="2" t="s">
        <v>2245</v>
      </c>
      <c r="C110" s="4">
        <v>460</v>
      </c>
      <c r="D110" s="4">
        <v>0</v>
      </c>
      <c r="E110" s="4">
        <f t="shared" si="1"/>
        <v>1334.5</v>
      </c>
      <c r="F110" s="38">
        <v>4.5999999999999996</v>
      </c>
    </row>
    <row r="111" spans="1:7" x14ac:dyDescent="0.25">
      <c r="A111" s="5">
        <v>44422</v>
      </c>
      <c r="B111" s="2" t="s">
        <v>2246</v>
      </c>
      <c r="C111" s="4">
        <v>410</v>
      </c>
      <c r="D111" s="4">
        <v>0</v>
      </c>
      <c r="E111" s="4">
        <f t="shared" si="1"/>
        <v>1744.5</v>
      </c>
      <c r="F111" s="38">
        <v>4.0999999999999996</v>
      </c>
    </row>
    <row r="112" spans="1:7" x14ac:dyDescent="0.25">
      <c r="A112" s="5">
        <v>44426</v>
      </c>
      <c r="B112" s="2" t="s">
        <v>2247</v>
      </c>
      <c r="C112" s="4">
        <v>185</v>
      </c>
      <c r="D112" s="4">
        <v>0</v>
      </c>
      <c r="E112" s="4">
        <f t="shared" si="1"/>
        <v>1929.5</v>
      </c>
      <c r="F112" s="38">
        <v>3.7</v>
      </c>
      <c r="G112" t="s">
        <v>1377</v>
      </c>
    </row>
    <row r="113" spans="1:8" x14ac:dyDescent="0.25">
      <c r="A113" s="5">
        <v>44428</v>
      </c>
      <c r="B113" s="2" t="s">
        <v>2250</v>
      </c>
      <c r="C113" s="4">
        <v>0</v>
      </c>
      <c r="D113" s="4">
        <v>20000</v>
      </c>
      <c r="E113" s="4">
        <f t="shared" si="1"/>
        <v>-18070.5</v>
      </c>
    </row>
    <row r="114" spans="1:8" x14ac:dyDescent="0.25">
      <c r="A114" s="5">
        <v>44432</v>
      </c>
      <c r="B114" s="2" t="s">
        <v>2263</v>
      </c>
      <c r="C114" s="4">
        <v>204</v>
      </c>
      <c r="D114" s="4">
        <v>0</v>
      </c>
      <c r="E114" s="4">
        <f t="shared" si="1"/>
        <v>-17866.5</v>
      </c>
      <c r="G114" t="s">
        <v>2264</v>
      </c>
    </row>
    <row r="115" spans="1:8" x14ac:dyDescent="0.25">
      <c r="A115" s="5">
        <v>44432</v>
      </c>
      <c r="B115" s="2" t="s">
        <v>2265</v>
      </c>
      <c r="C115" s="4">
        <v>1000</v>
      </c>
      <c r="D115" s="4">
        <v>0</v>
      </c>
      <c r="E115" s="4">
        <f t="shared" si="1"/>
        <v>-16866.5</v>
      </c>
      <c r="G115" t="s">
        <v>2266</v>
      </c>
    </row>
    <row r="116" spans="1:8" x14ac:dyDescent="0.25">
      <c r="A116" s="5">
        <v>44435</v>
      </c>
      <c r="B116" s="2" t="s">
        <v>2280</v>
      </c>
      <c r="C116" s="4">
        <v>310</v>
      </c>
      <c r="D116" s="4">
        <v>0</v>
      </c>
      <c r="E116" s="4">
        <f t="shared" si="1"/>
        <v>-16556.5</v>
      </c>
      <c r="F116" s="38">
        <v>3.1</v>
      </c>
    </row>
    <row r="117" spans="1:8" x14ac:dyDescent="0.25">
      <c r="A117" s="5">
        <v>44440</v>
      </c>
      <c r="B117" s="2" t="s">
        <v>2307</v>
      </c>
      <c r="C117" s="4">
        <v>700</v>
      </c>
      <c r="D117" s="4">
        <v>0</v>
      </c>
      <c r="E117" s="4">
        <f t="shared" si="1"/>
        <v>-15856.5</v>
      </c>
      <c r="F117" s="38">
        <v>7</v>
      </c>
    </row>
    <row r="118" spans="1:8" x14ac:dyDescent="0.25">
      <c r="A118" s="5">
        <v>44441</v>
      </c>
      <c r="B118" s="2" t="s">
        <v>2308</v>
      </c>
      <c r="C118" s="4">
        <v>120</v>
      </c>
      <c r="D118" s="4">
        <v>0</v>
      </c>
      <c r="E118" s="4">
        <f t="shared" si="1"/>
        <v>-15736.5</v>
      </c>
      <c r="F118" s="38">
        <v>1.2</v>
      </c>
    </row>
    <row r="119" spans="1:8" x14ac:dyDescent="0.25">
      <c r="A119" s="5">
        <v>44443</v>
      </c>
      <c r="B119" s="2" t="s">
        <v>2310</v>
      </c>
      <c r="C119" s="4">
        <v>220</v>
      </c>
      <c r="D119" s="4">
        <v>0</v>
      </c>
      <c r="E119" s="4">
        <f t="shared" si="1"/>
        <v>-15516.5</v>
      </c>
      <c r="F119" s="38">
        <v>2.2000000000000002</v>
      </c>
    </row>
    <row r="120" spans="1:8" x14ac:dyDescent="0.25">
      <c r="E120" s="4">
        <f t="shared" si="1"/>
        <v>-15516.5</v>
      </c>
    </row>
    <row r="121" spans="1:8" x14ac:dyDescent="0.25">
      <c r="A121" s="5">
        <v>44453</v>
      </c>
      <c r="B121" s="2" t="s">
        <v>2353</v>
      </c>
      <c r="C121" s="4">
        <v>200</v>
      </c>
      <c r="D121" s="4">
        <v>0</v>
      </c>
      <c r="E121" s="4">
        <f t="shared" si="1"/>
        <v>-15316.5</v>
      </c>
      <c r="F121" s="38">
        <v>2</v>
      </c>
    </row>
    <row r="122" spans="1:8" x14ac:dyDescent="0.25">
      <c r="A122" s="5">
        <v>44460</v>
      </c>
      <c r="B122" s="2" t="s">
        <v>2355</v>
      </c>
      <c r="C122" s="4">
        <v>260</v>
      </c>
      <c r="D122" s="4">
        <v>0</v>
      </c>
      <c r="E122" s="4">
        <f t="shared" si="1"/>
        <v>-15056.5</v>
      </c>
      <c r="F122" s="38">
        <v>2.6</v>
      </c>
    </row>
    <row r="123" spans="1:8" x14ac:dyDescent="0.25">
      <c r="A123" s="5">
        <v>44461</v>
      </c>
      <c r="B123" s="2" t="s">
        <v>2359</v>
      </c>
      <c r="C123" s="4">
        <v>975</v>
      </c>
      <c r="D123" s="4">
        <v>0</v>
      </c>
      <c r="E123" s="4">
        <f t="shared" si="1"/>
        <v>-14081.5</v>
      </c>
      <c r="G123" t="s">
        <v>2360</v>
      </c>
    </row>
    <row r="124" spans="1:8" x14ac:dyDescent="0.25">
      <c r="A124" s="5">
        <v>44461</v>
      </c>
      <c r="B124" s="2" t="s">
        <v>2361</v>
      </c>
      <c r="C124" s="4">
        <v>144</v>
      </c>
      <c r="D124" s="4">
        <v>0</v>
      </c>
      <c r="E124" s="4">
        <f t="shared" si="1"/>
        <v>-13937.5</v>
      </c>
      <c r="G124" t="s">
        <v>2362</v>
      </c>
    </row>
    <row r="125" spans="1:8" x14ac:dyDescent="0.25">
      <c r="A125" s="5">
        <v>44468</v>
      </c>
      <c r="B125" s="2" t="s">
        <v>2386</v>
      </c>
      <c r="C125" s="4">
        <v>3335</v>
      </c>
      <c r="D125" s="4">
        <v>0</v>
      </c>
      <c r="E125" s="4">
        <f t="shared" si="1"/>
        <v>-10602.5</v>
      </c>
      <c r="G125" t="s">
        <v>2387</v>
      </c>
      <c r="H125" t="s">
        <v>2388</v>
      </c>
    </row>
    <row r="126" spans="1:8" x14ac:dyDescent="0.25">
      <c r="A126" s="5">
        <v>44473</v>
      </c>
      <c r="B126" s="2" t="s">
        <v>2392</v>
      </c>
      <c r="C126" s="4">
        <v>200</v>
      </c>
      <c r="D126" s="4">
        <v>0</v>
      </c>
      <c r="E126" s="4">
        <f t="shared" si="1"/>
        <v>-10402.5</v>
      </c>
      <c r="F126" s="38">
        <v>2</v>
      </c>
    </row>
    <row r="127" spans="1:8" x14ac:dyDescent="0.25">
      <c r="A127" s="5">
        <v>44475</v>
      </c>
      <c r="B127" s="2" t="s">
        <v>2393</v>
      </c>
      <c r="C127" s="4">
        <v>680</v>
      </c>
      <c r="D127" s="4">
        <v>0</v>
      </c>
      <c r="E127" s="4">
        <f t="shared" si="1"/>
        <v>-9722.5</v>
      </c>
      <c r="F127" s="38">
        <v>6.8</v>
      </c>
    </row>
    <row r="128" spans="1:8" x14ac:dyDescent="0.25">
      <c r="E128" s="4">
        <f t="shared" si="1"/>
        <v>-9722.5</v>
      </c>
    </row>
    <row r="129" spans="5:5" x14ac:dyDescent="0.25">
      <c r="E129" s="4">
        <f t="shared" si="1"/>
        <v>-9722.5</v>
      </c>
    </row>
    <row r="130" spans="5:5" x14ac:dyDescent="0.25">
      <c r="E130" s="4">
        <f t="shared" si="1"/>
        <v>-9722.5</v>
      </c>
    </row>
    <row r="131" spans="5:5" x14ac:dyDescent="0.25">
      <c r="E131" s="4">
        <f t="shared" si="1"/>
        <v>-9722.5</v>
      </c>
    </row>
    <row r="132" spans="5:5" x14ac:dyDescent="0.25">
      <c r="E132" s="4">
        <f t="shared" si="1"/>
        <v>-9722.5</v>
      </c>
    </row>
    <row r="133" spans="5:5" x14ac:dyDescent="0.25">
      <c r="E133" s="4">
        <f t="shared" ref="E133:E196" si="2">E132+C133-D133</f>
        <v>-9722.5</v>
      </c>
    </row>
    <row r="134" spans="5:5" x14ac:dyDescent="0.25">
      <c r="E134" s="4">
        <f t="shared" si="2"/>
        <v>-9722.5</v>
      </c>
    </row>
    <row r="135" spans="5:5" x14ac:dyDescent="0.25">
      <c r="E135" s="4">
        <f t="shared" si="2"/>
        <v>-9722.5</v>
      </c>
    </row>
    <row r="136" spans="5:5" x14ac:dyDescent="0.25">
      <c r="E136" s="4">
        <f t="shared" si="2"/>
        <v>-9722.5</v>
      </c>
    </row>
    <row r="137" spans="5:5" x14ac:dyDescent="0.25">
      <c r="E137" s="4">
        <f t="shared" si="2"/>
        <v>-9722.5</v>
      </c>
    </row>
    <row r="138" spans="5:5" x14ac:dyDescent="0.25">
      <c r="E138" s="4">
        <f t="shared" si="2"/>
        <v>-9722.5</v>
      </c>
    </row>
    <row r="139" spans="5:5" x14ac:dyDescent="0.25">
      <c r="E139" s="4">
        <f t="shared" si="2"/>
        <v>-9722.5</v>
      </c>
    </row>
    <row r="140" spans="5:5" x14ac:dyDescent="0.25">
      <c r="E140" s="4">
        <f t="shared" si="2"/>
        <v>-9722.5</v>
      </c>
    </row>
    <row r="141" spans="5:5" x14ac:dyDescent="0.25">
      <c r="E141" s="4">
        <f t="shared" si="2"/>
        <v>-9722.5</v>
      </c>
    </row>
    <row r="142" spans="5:5" x14ac:dyDescent="0.25">
      <c r="E142" s="4">
        <f t="shared" si="2"/>
        <v>-9722.5</v>
      </c>
    </row>
    <row r="143" spans="5:5" x14ac:dyDescent="0.25">
      <c r="E143" s="4">
        <f t="shared" si="2"/>
        <v>-9722.5</v>
      </c>
    </row>
    <row r="144" spans="5:5" x14ac:dyDescent="0.25">
      <c r="E144" s="4">
        <f t="shared" si="2"/>
        <v>-9722.5</v>
      </c>
    </row>
    <row r="145" spans="5:5" x14ac:dyDescent="0.25">
      <c r="E145" s="4">
        <f t="shared" si="2"/>
        <v>-9722.5</v>
      </c>
    </row>
    <row r="146" spans="5:5" x14ac:dyDescent="0.25">
      <c r="E146" s="4">
        <f t="shared" si="2"/>
        <v>-9722.5</v>
      </c>
    </row>
    <row r="147" spans="5:5" x14ac:dyDescent="0.25">
      <c r="E147" s="4">
        <f t="shared" si="2"/>
        <v>-9722.5</v>
      </c>
    </row>
    <row r="148" spans="5:5" x14ac:dyDescent="0.25">
      <c r="E148" s="4">
        <f t="shared" si="2"/>
        <v>-9722.5</v>
      </c>
    </row>
    <row r="149" spans="5:5" x14ac:dyDescent="0.25">
      <c r="E149" s="4">
        <f t="shared" si="2"/>
        <v>-9722.5</v>
      </c>
    </row>
    <row r="150" spans="5:5" x14ac:dyDescent="0.25">
      <c r="E150" s="4">
        <f t="shared" si="2"/>
        <v>-9722.5</v>
      </c>
    </row>
    <row r="151" spans="5:5" x14ac:dyDescent="0.25">
      <c r="E151" s="4">
        <f t="shared" si="2"/>
        <v>-9722.5</v>
      </c>
    </row>
    <row r="152" spans="5:5" x14ac:dyDescent="0.25">
      <c r="E152" s="4">
        <f t="shared" si="2"/>
        <v>-9722.5</v>
      </c>
    </row>
    <row r="153" spans="5:5" x14ac:dyDescent="0.25">
      <c r="E153" s="4">
        <f t="shared" si="2"/>
        <v>-9722.5</v>
      </c>
    </row>
    <row r="154" spans="5:5" x14ac:dyDescent="0.25">
      <c r="E154" s="4">
        <f t="shared" si="2"/>
        <v>-9722.5</v>
      </c>
    </row>
    <row r="155" spans="5:5" x14ac:dyDescent="0.25">
      <c r="E155" s="4">
        <f t="shared" si="2"/>
        <v>-9722.5</v>
      </c>
    </row>
    <row r="156" spans="5:5" x14ac:dyDescent="0.25">
      <c r="E156" s="4">
        <f t="shared" si="2"/>
        <v>-9722.5</v>
      </c>
    </row>
    <row r="157" spans="5:5" x14ac:dyDescent="0.25">
      <c r="E157" s="4">
        <f t="shared" si="2"/>
        <v>-9722.5</v>
      </c>
    </row>
    <row r="158" spans="5:5" x14ac:dyDescent="0.25">
      <c r="E158" s="4">
        <f t="shared" si="2"/>
        <v>-9722.5</v>
      </c>
    </row>
    <row r="159" spans="5:5" x14ac:dyDescent="0.25">
      <c r="E159" s="4">
        <f t="shared" si="2"/>
        <v>-9722.5</v>
      </c>
    </row>
    <row r="160" spans="5:5" x14ac:dyDescent="0.25">
      <c r="E160" s="4">
        <f t="shared" si="2"/>
        <v>-9722.5</v>
      </c>
    </row>
    <row r="161" spans="5:5" x14ac:dyDescent="0.25">
      <c r="E161" s="4">
        <f t="shared" si="2"/>
        <v>-9722.5</v>
      </c>
    </row>
    <row r="162" spans="5:5" x14ac:dyDescent="0.25">
      <c r="E162" s="4">
        <f t="shared" si="2"/>
        <v>-9722.5</v>
      </c>
    </row>
    <row r="163" spans="5:5" x14ac:dyDescent="0.25">
      <c r="E163" s="4">
        <f t="shared" si="2"/>
        <v>-9722.5</v>
      </c>
    </row>
    <row r="164" spans="5:5" x14ac:dyDescent="0.25">
      <c r="E164" s="4">
        <f t="shared" si="2"/>
        <v>-9722.5</v>
      </c>
    </row>
    <row r="165" spans="5:5" x14ac:dyDescent="0.25">
      <c r="E165" s="4">
        <f t="shared" si="2"/>
        <v>-9722.5</v>
      </c>
    </row>
    <row r="166" spans="5:5" x14ac:dyDescent="0.25">
      <c r="E166" s="4">
        <f t="shared" si="2"/>
        <v>-9722.5</v>
      </c>
    </row>
    <row r="167" spans="5:5" x14ac:dyDescent="0.25">
      <c r="E167" s="4">
        <f t="shared" si="2"/>
        <v>-9722.5</v>
      </c>
    </row>
    <row r="168" spans="5:5" x14ac:dyDescent="0.25">
      <c r="E168" s="4">
        <f t="shared" si="2"/>
        <v>-9722.5</v>
      </c>
    </row>
    <row r="169" spans="5:5" x14ac:dyDescent="0.25">
      <c r="E169" s="4">
        <f t="shared" si="2"/>
        <v>-9722.5</v>
      </c>
    </row>
    <row r="170" spans="5:5" x14ac:dyDescent="0.25">
      <c r="E170" s="4">
        <f t="shared" si="2"/>
        <v>-9722.5</v>
      </c>
    </row>
    <row r="171" spans="5:5" x14ac:dyDescent="0.25">
      <c r="E171" s="4">
        <f t="shared" si="2"/>
        <v>-9722.5</v>
      </c>
    </row>
    <row r="172" spans="5:5" x14ac:dyDescent="0.25">
      <c r="E172" s="4">
        <f t="shared" si="2"/>
        <v>-9722.5</v>
      </c>
    </row>
    <row r="173" spans="5:5" x14ac:dyDescent="0.25">
      <c r="E173" s="4">
        <f t="shared" si="2"/>
        <v>-9722.5</v>
      </c>
    </row>
    <row r="174" spans="5:5" x14ac:dyDescent="0.25">
      <c r="E174" s="4">
        <f t="shared" si="2"/>
        <v>-9722.5</v>
      </c>
    </row>
    <row r="175" spans="5:5" x14ac:dyDescent="0.25">
      <c r="E175" s="4">
        <f t="shared" si="2"/>
        <v>-9722.5</v>
      </c>
    </row>
    <row r="176" spans="5:5" x14ac:dyDescent="0.25">
      <c r="E176" s="4">
        <f t="shared" si="2"/>
        <v>-9722.5</v>
      </c>
    </row>
    <row r="177" spans="5:5" x14ac:dyDescent="0.25">
      <c r="E177" s="4">
        <f t="shared" si="2"/>
        <v>-9722.5</v>
      </c>
    </row>
    <row r="178" spans="5:5" x14ac:dyDescent="0.25">
      <c r="E178" s="4">
        <f t="shared" si="2"/>
        <v>-9722.5</v>
      </c>
    </row>
    <row r="179" spans="5:5" x14ac:dyDescent="0.25">
      <c r="E179" s="4">
        <f t="shared" si="2"/>
        <v>-9722.5</v>
      </c>
    </row>
    <row r="180" spans="5:5" x14ac:dyDescent="0.25">
      <c r="E180" s="4">
        <f t="shared" si="2"/>
        <v>-9722.5</v>
      </c>
    </row>
    <row r="181" spans="5:5" x14ac:dyDescent="0.25">
      <c r="E181" s="4">
        <f t="shared" si="2"/>
        <v>-9722.5</v>
      </c>
    </row>
    <row r="182" spans="5:5" x14ac:dyDescent="0.25">
      <c r="E182" s="4">
        <f t="shared" si="2"/>
        <v>-9722.5</v>
      </c>
    </row>
    <row r="183" spans="5:5" x14ac:dyDescent="0.25">
      <c r="E183" s="4">
        <f t="shared" si="2"/>
        <v>-9722.5</v>
      </c>
    </row>
    <row r="184" spans="5:5" x14ac:dyDescent="0.25">
      <c r="E184" s="4">
        <f t="shared" si="2"/>
        <v>-9722.5</v>
      </c>
    </row>
    <row r="185" spans="5:5" x14ac:dyDescent="0.25">
      <c r="E185" s="4">
        <f t="shared" si="2"/>
        <v>-9722.5</v>
      </c>
    </row>
    <row r="186" spans="5:5" x14ac:dyDescent="0.25">
      <c r="E186" s="4">
        <f t="shared" si="2"/>
        <v>-9722.5</v>
      </c>
    </row>
    <row r="187" spans="5:5" x14ac:dyDescent="0.25">
      <c r="E187" s="4">
        <f t="shared" si="2"/>
        <v>-9722.5</v>
      </c>
    </row>
    <row r="188" spans="5:5" x14ac:dyDescent="0.25">
      <c r="E188" s="4">
        <f t="shared" si="2"/>
        <v>-9722.5</v>
      </c>
    </row>
    <row r="189" spans="5:5" x14ac:dyDescent="0.25">
      <c r="E189" s="4">
        <f t="shared" si="2"/>
        <v>-9722.5</v>
      </c>
    </row>
    <row r="190" spans="5:5" x14ac:dyDescent="0.25">
      <c r="E190" s="4">
        <f t="shared" si="2"/>
        <v>-9722.5</v>
      </c>
    </row>
    <row r="191" spans="5:5" x14ac:dyDescent="0.25">
      <c r="E191" s="4">
        <f t="shared" si="2"/>
        <v>-9722.5</v>
      </c>
    </row>
    <row r="192" spans="5:5" x14ac:dyDescent="0.25">
      <c r="E192" s="4">
        <f t="shared" si="2"/>
        <v>-9722.5</v>
      </c>
    </row>
    <row r="193" spans="5:5" x14ac:dyDescent="0.25">
      <c r="E193" s="4">
        <f t="shared" si="2"/>
        <v>-9722.5</v>
      </c>
    </row>
    <row r="194" spans="5:5" x14ac:dyDescent="0.25">
      <c r="E194" s="4">
        <f t="shared" si="2"/>
        <v>-9722.5</v>
      </c>
    </row>
    <row r="195" spans="5:5" x14ac:dyDescent="0.25">
      <c r="E195" s="4">
        <f t="shared" si="2"/>
        <v>-9722.5</v>
      </c>
    </row>
    <row r="196" spans="5:5" x14ac:dyDescent="0.25">
      <c r="E196" s="4">
        <f t="shared" si="2"/>
        <v>-9722.5</v>
      </c>
    </row>
    <row r="197" spans="5:5" x14ac:dyDescent="0.25">
      <c r="E197" s="4">
        <f t="shared" ref="E197:E260" si="3">E196+C197-D197</f>
        <v>-9722.5</v>
      </c>
    </row>
    <row r="198" spans="5:5" x14ac:dyDescent="0.25">
      <c r="E198" s="4">
        <f t="shared" si="3"/>
        <v>-9722.5</v>
      </c>
    </row>
    <row r="199" spans="5:5" x14ac:dyDescent="0.25">
      <c r="E199" s="4">
        <f t="shared" si="3"/>
        <v>-9722.5</v>
      </c>
    </row>
    <row r="200" spans="5:5" x14ac:dyDescent="0.25">
      <c r="E200" s="4">
        <f t="shared" si="3"/>
        <v>-9722.5</v>
      </c>
    </row>
    <row r="201" spans="5:5" x14ac:dyDescent="0.25">
      <c r="E201" s="4">
        <f t="shared" si="3"/>
        <v>-9722.5</v>
      </c>
    </row>
    <row r="202" spans="5:5" x14ac:dyDescent="0.25">
      <c r="E202" s="4">
        <f t="shared" si="3"/>
        <v>-9722.5</v>
      </c>
    </row>
    <row r="203" spans="5:5" x14ac:dyDescent="0.25">
      <c r="E203" s="4">
        <f t="shared" si="3"/>
        <v>-9722.5</v>
      </c>
    </row>
    <row r="204" spans="5:5" x14ac:dyDescent="0.25">
      <c r="E204" s="4">
        <f t="shared" si="3"/>
        <v>-9722.5</v>
      </c>
    </row>
    <row r="205" spans="5:5" x14ac:dyDescent="0.25">
      <c r="E205" s="4">
        <f t="shared" si="3"/>
        <v>-9722.5</v>
      </c>
    </row>
    <row r="206" spans="5:5" x14ac:dyDescent="0.25">
      <c r="E206" s="4">
        <f t="shared" si="3"/>
        <v>-9722.5</v>
      </c>
    </row>
    <row r="207" spans="5:5" x14ac:dyDescent="0.25">
      <c r="E207" s="4">
        <f t="shared" si="3"/>
        <v>-9722.5</v>
      </c>
    </row>
    <row r="208" spans="5:5" x14ac:dyDescent="0.25">
      <c r="E208" s="4">
        <f t="shared" si="3"/>
        <v>-9722.5</v>
      </c>
    </row>
    <row r="209" spans="5:5" x14ac:dyDescent="0.25">
      <c r="E209" s="4">
        <f t="shared" si="3"/>
        <v>-9722.5</v>
      </c>
    </row>
    <row r="210" spans="5:5" x14ac:dyDescent="0.25">
      <c r="E210" s="4">
        <f t="shared" si="3"/>
        <v>-9722.5</v>
      </c>
    </row>
    <row r="211" spans="5:5" x14ac:dyDescent="0.25">
      <c r="E211" s="4">
        <f t="shared" si="3"/>
        <v>-9722.5</v>
      </c>
    </row>
    <row r="212" spans="5:5" x14ac:dyDescent="0.25">
      <c r="E212" s="4">
        <f t="shared" si="3"/>
        <v>-9722.5</v>
      </c>
    </row>
    <row r="213" spans="5:5" x14ac:dyDescent="0.25">
      <c r="E213" s="4">
        <f t="shared" si="3"/>
        <v>-9722.5</v>
      </c>
    </row>
    <row r="214" spans="5:5" x14ac:dyDescent="0.25">
      <c r="E214" s="4">
        <f t="shared" si="3"/>
        <v>-9722.5</v>
      </c>
    </row>
    <row r="215" spans="5:5" x14ac:dyDescent="0.25">
      <c r="E215" s="4">
        <f t="shared" si="3"/>
        <v>-9722.5</v>
      </c>
    </row>
    <row r="216" spans="5:5" x14ac:dyDescent="0.25">
      <c r="E216" s="4">
        <f t="shared" si="3"/>
        <v>-9722.5</v>
      </c>
    </row>
    <row r="217" spans="5:5" x14ac:dyDescent="0.25">
      <c r="E217" s="4">
        <f t="shared" si="3"/>
        <v>-9722.5</v>
      </c>
    </row>
    <row r="218" spans="5:5" x14ac:dyDescent="0.25">
      <c r="E218" s="4">
        <f t="shared" si="3"/>
        <v>-9722.5</v>
      </c>
    </row>
    <row r="219" spans="5:5" x14ac:dyDescent="0.25">
      <c r="E219" s="4">
        <f t="shared" si="3"/>
        <v>-9722.5</v>
      </c>
    </row>
    <row r="220" spans="5:5" x14ac:dyDescent="0.25">
      <c r="E220" s="4">
        <f t="shared" si="3"/>
        <v>-9722.5</v>
      </c>
    </row>
    <row r="221" spans="5:5" x14ac:dyDescent="0.25">
      <c r="E221" s="4">
        <f t="shared" si="3"/>
        <v>-9722.5</v>
      </c>
    </row>
    <row r="222" spans="5:5" x14ac:dyDescent="0.25">
      <c r="E222" s="4">
        <f t="shared" si="3"/>
        <v>-9722.5</v>
      </c>
    </row>
    <row r="223" spans="5:5" x14ac:dyDescent="0.25">
      <c r="E223" s="4">
        <f t="shared" si="3"/>
        <v>-9722.5</v>
      </c>
    </row>
    <row r="224" spans="5:5" x14ac:dyDescent="0.25">
      <c r="E224" s="4">
        <f t="shared" si="3"/>
        <v>-9722.5</v>
      </c>
    </row>
    <row r="225" spans="5:5" x14ac:dyDescent="0.25">
      <c r="E225" s="4">
        <f t="shared" si="3"/>
        <v>-9722.5</v>
      </c>
    </row>
    <row r="226" spans="5:5" x14ac:dyDescent="0.25">
      <c r="E226" s="4">
        <f t="shared" si="3"/>
        <v>-9722.5</v>
      </c>
    </row>
    <row r="227" spans="5:5" x14ac:dyDescent="0.25">
      <c r="E227" s="4">
        <f t="shared" si="3"/>
        <v>-9722.5</v>
      </c>
    </row>
    <row r="228" spans="5:5" x14ac:dyDescent="0.25">
      <c r="E228" s="4">
        <f t="shared" si="3"/>
        <v>-9722.5</v>
      </c>
    </row>
    <row r="229" spans="5:5" x14ac:dyDescent="0.25">
      <c r="E229" s="4">
        <f t="shared" si="3"/>
        <v>-9722.5</v>
      </c>
    </row>
    <row r="230" spans="5:5" x14ac:dyDescent="0.25">
      <c r="E230" s="4">
        <f t="shared" si="3"/>
        <v>-9722.5</v>
      </c>
    </row>
    <row r="231" spans="5:5" x14ac:dyDescent="0.25">
      <c r="E231" s="4">
        <f t="shared" si="3"/>
        <v>-9722.5</v>
      </c>
    </row>
    <row r="232" spans="5:5" x14ac:dyDescent="0.25">
      <c r="E232" s="4">
        <f t="shared" si="3"/>
        <v>-9722.5</v>
      </c>
    </row>
    <row r="233" spans="5:5" x14ac:dyDescent="0.25">
      <c r="E233" s="4">
        <f t="shared" si="3"/>
        <v>-9722.5</v>
      </c>
    </row>
    <row r="234" spans="5:5" x14ac:dyDescent="0.25">
      <c r="E234" s="4">
        <f t="shared" si="3"/>
        <v>-9722.5</v>
      </c>
    </row>
    <row r="235" spans="5:5" x14ac:dyDescent="0.25">
      <c r="E235" s="4">
        <f t="shared" si="3"/>
        <v>-9722.5</v>
      </c>
    </row>
    <row r="236" spans="5:5" x14ac:dyDescent="0.25">
      <c r="E236" s="4">
        <f t="shared" si="3"/>
        <v>-9722.5</v>
      </c>
    </row>
    <row r="237" spans="5:5" x14ac:dyDescent="0.25">
      <c r="E237" s="4">
        <f t="shared" si="3"/>
        <v>-9722.5</v>
      </c>
    </row>
    <row r="238" spans="5:5" x14ac:dyDescent="0.25">
      <c r="E238" s="4">
        <f t="shared" si="3"/>
        <v>-9722.5</v>
      </c>
    </row>
    <row r="239" spans="5:5" x14ac:dyDescent="0.25">
      <c r="E239" s="4">
        <f t="shared" si="3"/>
        <v>-9722.5</v>
      </c>
    </row>
    <row r="240" spans="5:5" x14ac:dyDescent="0.25">
      <c r="E240" s="4">
        <f t="shared" si="3"/>
        <v>-9722.5</v>
      </c>
    </row>
    <row r="241" spans="5:5" x14ac:dyDescent="0.25">
      <c r="E241" s="4">
        <f t="shared" si="3"/>
        <v>-9722.5</v>
      </c>
    </row>
    <row r="242" spans="5:5" x14ac:dyDescent="0.25">
      <c r="E242" s="4">
        <f t="shared" si="3"/>
        <v>-9722.5</v>
      </c>
    </row>
    <row r="243" spans="5:5" x14ac:dyDescent="0.25">
      <c r="E243" s="4">
        <f t="shared" si="3"/>
        <v>-9722.5</v>
      </c>
    </row>
    <row r="244" spans="5:5" x14ac:dyDescent="0.25">
      <c r="E244" s="4">
        <f t="shared" si="3"/>
        <v>-9722.5</v>
      </c>
    </row>
    <row r="245" spans="5:5" x14ac:dyDescent="0.25">
      <c r="E245" s="4">
        <f t="shared" si="3"/>
        <v>-9722.5</v>
      </c>
    </row>
    <row r="246" spans="5:5" x14ac:dyDescent="0.25">
      <c r="E246" s="4">
        <f t="shared" si="3"/>
        <v>-9722.5</v>
      </c>
    </row>
    <row r="247" spans="5:5" x14ac:dyDescent="0.25">
      <c r="E247" s="4">
        <f t="shared" si="3"/>
        <v>-9722.5</v>
      </c>
    </row>
    <row r="248" spans="5:5" x14ac:dyDescent="0.25">
      <c r="E248" s="4">
        <f t="shared" si="3"/>
        <v>-9722.5</v>
      </c>
    </row>
    <row r="249" spans="5:5" x14ac:dyDescent="0.25">
      <c r="E249" s="4">
        <f t="shared" si="3"/>
        <v>-9722.5</v>
      </c>
    </row>
    <row r="250" spans="5:5" x14ac:dyDescent="0.25">
      <c r="E250" s="4">
        <f t="shared" si="3"/>
        <v>-9722.5</v>
      </c>
    </row>
    <row r="251" spans="5:5" x14ac:dyDescent="0.25">
      <c r="E251" s="4">
        <f t="shared" si="3"/>
        <v>-9722.5</v>
      </c>
    </row>
    <row r="252" spans="5:5" x14ac:dyDescent="0.25">
      <c r="E252" s="4">
        <f t="shared" si="3"/>
        <v>-9722.5</v>
      </c>
    </row>
    <row r="253" spans="5:5" x14ac:dyDescent="0.25">
      <c r="E253" s="4">
        <f t="shared" si="3"/>
        <v>-9722.5</v>
      </c>
    </row>
    <row r="254" spans="5:5" x14ac:dyDescent="0.25">
      <c r="E254" s="4">
        <f t="shared" si="3"/>
        <v>-9722.5</v>
      </c>
    </row>
    <row r="255" spans="5:5" x14ac:dyDescent="0.25">
      <c r="E255" s="4">
        <f t="shared" si="3"/>
        <v>-9722.5</v>
      </c>
    </row>
    <row r="256" spans="5:5" x14ac:dyDescent="0.25">
      <c r="E256" s="4">
        <f t="shared" si="3"/>
        <v>-9722.5</v>
      </c>
    </row>
    <row r="257" spans="5:5" x14ac:dyDescent="0.25">
      <c r="E257" s="4">
        <f t="shared" si="3"/>
        <v>-9722.5</v>
      </c>
    </row>
    <row r="258" spans="5:5" x14ac:dyDescent="0.25">
      <c r="E258" s="4">
        <f t="shared" si="3"/>
        <v>-9722.5</v>
      </c>
    </row>
    <row r="259" spans="5:5" x14ac:dyDescent="0.25">
      <c r="E259" s="4">
        <f t="shared" si="3"/>
        <v>-9722.5</v>
      </c>
    </row>
    <row r="260" spans="5:5" x14ac:dyDescent="0.25">
      <c r="E260" s="4">
        <f t="shared" si="3"/>
        <v>-9722.5</v>
      </c>
    </row>
    <row r="261" spans="5:5" x14ac:dyDescent="0.25">
      <c r="E261" s="4">
        <f t="shared" ref="E261:E324" si="4">E260+C261-D261</f>
        <v>-9722.5</v>
      </c>
    </row>
    <row r="262" spans="5:5" x14ac:dyDescent="0.25">
      <c r="E262" s="4">
        <f t="shared" si="4"/>
        <v>-9722.5</v>
      </c>
    </row>
    <row r="263" spans="5:5" x14ac:dyDescent="0.25">
      <c r="E263" s="4">
        <f t="shared" si="4"/>
        <v>-9722.5</v>
      </c>
    </row>
    <row r="264" spans="5:5" x14ac:dyDescent="0.25">
      <c r="E264" s="4">
        <f t="shared" si="4"/>
        <v>-9722.5</v>
      </c>
    </row>
    <row r="265" spans="5:5" x14ac:dyDescent="0.25">
      <c r="E265" s="4">
        <f t="shared" si="4"/>
        <v>-9722.5</v>
      </c>
    </row>
    <row r="266" spans="5:5" x14ac:dyDescent="0.25">
      <c r="E266" s="4">
        <f t="shared" si="4"/>
        <v>-9722.5</v>
      </c>
    </row>
    <row r="267" spans="5:5" x14ac:dyDescent="0.25">
      <c r="E267" s="4">
        <f t="shared" si="4"/>
        <v>-9722.5</v>
      </c>
    </row>
    <row r="268" spans="5:5" x14ac:dyDescent="0.25">
      <c r="E268" s="4">
        <f t="shared" si="4"/>
        <v>-9722.5</v>
      </c>
    </row>
    <row r="269" spans="5:5" x14ac:dyDescent="0.25">
      <c r="E269" s="4">
        <f t="shared" si="4"/>
        <v>-9722.5</v>
      </c>
    </row>
    <row r="270" spans="5:5" x14ac:dyDescent="0.25">
      <c r="E270" s="4">
        <f t="shared" si="4"/>
        <v>-9722.5</v>
      </c>
    </row>
    <row r="271" spans="5:5" x14ac:dyDescent="0.25">
      <c r="E271" s="4">
        <f t="shared" si="4"/>
        <v>-9722.5</v>
      </c>
    </row>
    <row r="272" spans="5:5" x14ac:dyDescent="0.25">
      <c r="E272" s="4">
        <f t="shared" si="4"/>
        <v>-9722.5</v>
      </c>
    </row>
    <row r="273" spans="5:5" x14ac:dyDescent="0.25">
      <c r="E273" s="4">
        <f t="shared" si="4"/>
        <v>-9722.5</v>
      </c>
    </row>
    <row r="274" spans="5:5" x14ac:dyDescent="0.25">
      <c r="E274" s="4">
        <f t="shared" si="4"/>
        <v>-9722.5</v>
      </c>
    </row>
    <row r="275" spans="5:5" x14ac:dyDescent="0.25">
      <c r="E275" s="4">
        <f t="shared" si="4"/>
        <v>-9722.5</v>
      </c>
    </row>
    <row r="276" spans="5:5" x14ac:dyDescent="0.25">
      <c r="E276" s="4">
        <f t="shared" si="4"/>
        <v>-9722.5</v>
      </c>
    </row>
    <row r="277" spans="5:5" x14ac:dyDescent="0.25">
      <c r="E277" s="4">
        <f t="shared" si="4"/>
        <v>-9722.5</v>
      </c>
    </row>
    <row r="278" spans="5:5" x14ac:dyDescent="0.25">
      <c r="E278" s="4">
        <f t="shared" si="4"/>
        <v>-9722.5</v>
      </c>
    </row>
    <row r="279" spans="5:5" x14ac:dyDescent="0.25">
      <c r="E279" s="4">
        <f t="shared" si="4"/>
        <v>-9722.5</v>
      </c>
    </row>
    <row r="280" spans="5:5" x14ac:dyDescent="0.25">
      <c r="E280" s="4">
        <f t="shared" si="4"/>
        <v>-9722.5</v>
      </c>
    </row>
    <row r="281" spans="5:5" x14ac:dyDescent="0.25">
      <c r="E281" s="4">
        <f t="shared" si="4"/>
        <v>-9722.5</v>
      </c>
    </row>
    <row r="282" spans="5:5" x14ac:dyDescent="0.25">
      <c r="E282" s="4">
        <f t="shared" si="4"/>
        <v>-9722.5</v>
      </c>
    </row>
    <row r="283" spans="5:5" x14ac:dyDescent="0.25">
      <c r="E283" s="4">
        <f t="shared" si="4"/>
        <v>-9722.5</v>
      </c>
    </row>
    <row r="284" spans="5:5" x14ac:dyDescent="0.25">
      <c r="E284" s="4">
        <f t="shared" si="4"/>
        <v>-9722.5</v>
      </c>
    </row>
    <row r="285" spans="5:5" x14ac:dyDescent="0.25">
      <c r="E285" s="4">
        <f t="shared" si="4"/>
        <v>-9722.5</v>
      </c>
    </row>
    <row r="286" spans="5:5" x14ac:dyDescent="0.25">
      <c r="E286" s="4">
        <f t="shared" si="4"/>
        <v>-9722.5</v>
      </c>
    </row>
    <row r="287" spans="5:5" x14ac:dyDescent="0.25">
      <c r="E287" s="4">
        <f t="shared" si="4"/>
        <v>-9722.5</v>
      </c>
    </row>
    <row r="288" spans="5:5" x14ac:dyDescent="0.25">
      <c r="E288" s="4">
        <f t="shared" si="4"/>
        <v>-9722.5</v>
      </c>
    </row>
    <row r="289" spans="5:5" x14ac:dyDescent="0.25">
      <c r="E289" s="4">
        <f t="shared" si="4"/>
        <v>-9722.5</v>
      </c>
    </row>
    <row r="290" spans="5:5" x14ac:dyDescent="0.25">
      <c r="E290" s="4">
        <f t="shared" si="4"/>
        <v>-9722.5</v>
      </c>
    </row>
    <row r="291" spans="5:5" x14ac:dyDescent="0.25">
      <c r="E291" s="4">
        <f t="shared" si="4"/>
        <v>-9722.5</v>
      </c>
    </row>
    <row r="292" spans="5:5" x14ac:dyDescent="0.25">
      <c r="E292" s="4">
        <f t="shared" si="4"/>
        <v>-9722.5</v>
      </c>
    </row>
    <row r="293" spans="5:5" x14ac:dyDescent="0.25">
      <c r="E293" s="4">
        <f t="shared" si="4"/>
        <v>-9722.5</v>
      </c>
    </row>
    <row r="294" spans="5:5" x14ac:dyDescent="0.25">
      <c r="E294" s="4">
        <f t="shared" si="4"/>
        <v>-9722.5</v>
      </c>
    </row>
    <row r="295" spans="5:5" x14ac:dyDescent="0.25">
      <c r="E295" s="4">
        <f t="shared" si="4"/>
        <v>-9722.5</v>
      </c>
    </row>
    <row r="296" spans="5:5" x14ac:dyDescent="0.25">
      <c r="E296" s="4">
        <f t="shared" si="4"/>
        <v>-9722.5</v>
      </c>
    </row>
    <row r="297" spans="5:5" x14ac:dyDescent="0.25">
      <c r="E297" s="4">
        <f t="shared" si="4"/>
        <v>-9722.5</v>
      </c>
    </row>
    <row r="298" spans="5:5" x14ac:dyDescent="0.25">
      <c r="E298" s="4">
        <f t="shared" si="4"/>
        <v>-9722.5</v>
      </c>
    </row>
    <row r="299" spans="5:5" x14ac:dyDescent="0.25">
      <c r="E299" s="4">
        <f t="shared" si="4"/>
        <v>-9722.5</v>
      </c>
    </row>
    <row r="300" spans="5:5" x14ac:dyDescent="0.25">
      <c r="E300" s="4">
        <f t="shared" si="4"/>
        <v>-9722.5</v>
      </c>
    </row>
    <row r="301" spans="5:5" x14ac:dyDescent="0.25">
      <c r="E301" s="4">
        <f t="shared" si="4"/>
        <v>-9722.5</v>
      </c>
    </row>
    <row r="302" spans="5:5" x14ac:dyDescent="0.25">
      <c r="E302" s="4">
        <f t="shared" si="4"/>
        <v>-9722.5</v>
      </c>
    </row>
    <row r="303" spans="5:5" x14ac:dyDescent="0.25">
      <c r="E303" s="4">
        <f t="shared" si="4"/>
        <v>-9722.5</v>
      </c>
    </row>
    <row r="304" spans="5:5" x14ac:dyDescent="0.25">
      <c r="E304" s="4">
        <f t="shared" si="4"/>
        <v>-9722.5</v>
      </c>
    </row>
    <row r="305" spans="5:5" x14ac:dyDescent="0.25">
      <c r="E305" s="4">
        <f t="shared" si="4"/>
        <v>-9722.5</v>
      </c>
    </row>
    <row r="306" spans="5:5" x14ac:dyDescent="0.25">
      <c r="E306" s="4">
        <f t="shared" si="4"/>
        <v>-9722.5</v>
      </c>
    </row>
    <row r="307" spans="5:5" x14ac:dyDescent="0.25">
      <c r="E307" s="4">
        <f t="shared" si="4"/>
        <v>-9722.5</v>
      </c>
    </row>
    <row r="308" spans="5:5" x14ac:dyDescent="0.25">
      <c r="E308" s="4">
        <f t="shared" si="4"/>
        <v>-9722.5</v>
      </c>
    </row>
    <row r="309" spans="5:5" x14ac:dyDescent="0.25">
      <c r="E309" s="4">
        <f t="shared" si="4"/>
        <v>-9722.5</v>
      </c>
    </row>
    <row r="310" spans="5:5" x14ac:dyDescent="0.25">
      <c r="E310" s="4">
        <f t="shared" si="4"/>
        <v>-9722.5</v>
      </c>
    </row>
    <row r="311" spans="5:5" x14ac:dyDescent="0.25">
      <c r="E311" s="4">
        <f t="shared" si="4"/>
        <v>-9722.5</v>
      </c>
    </row>
    <row r="312" spans="5:5" x14ac:dyDescent="0.25">
      <c r="E312" s="4">
        <f t="shared" si="4"/>
        <v>-9722.5</v>
      </c>
    </row>
    <row r="313" spans="5:5" x14ac:dyDescent="0.25">
      <c r="E313" s="4">
        <f t="shared" si="4"/>
        <v>-9722.5</v>
      </c>
    </row>
    <row r="314" spans="5:5" x14ac:dyDescent="0.25">
      <c r="E314" s="4">
        <f t="shared" si="4"/>
        <v>-9722.5</v>
      </c>
    </row>
    <row r="315" spans="5:5" x14ac:dyDescent="0.25">
      <c r="E315" s="4">
        <f t="shared" si="4"/>
        <v>-9722.5</v>
      </c>
    </row>
    <row r="316" spans="5:5" x14ac:dyDescent="0.25">
      <c r="E316" s="4">
        <f t="shared" si="4"/>
        <v>-9722.5</v>
      </c>
    </row>
    <row r="317" spans="5:5" x14ac:dyDescent="0.25">
      <c r="E317" s="4">
        <f t="shared" si="4"/>
        <v>-9722.5</v>
      </c>
    </row>
    <row r="318" spans="5:5" x14ac:dyDescent="0.25">
      <c r="E318" s="4">
        <f t="shared" si="4"/>
        <v>-9722.5</v>
      </c>
    </row>
    <row r="319" spans="5:5" x14ac:dyDescent="0.25">
      <c r="E319" s="4">
        <f t="shared" si="4"/>
        <v>-9722.5</v>
      </c>
    </row>
    <row r="320" spans="5:5" x14ac:dyDescent="0.25">
      <c r="E320" s="4">
        <f t="shared" si="4"/>
        <v>-9722.5</v>
      </c>
    </row>
    <row r="321" spans="5:5" x14ac:dyDescent="0.25">
      <c r="E321" s="4">
        <f t="shared" si="4"/>
        <v>-9722.5</v>
      </c>
    </row>
    <row r="322" spans="5:5" x14ac:dyDescent="0.25">
      <c r="E322" s="4">
        <f t="shared" si="4"/>
        <v>-9722.5</v>
      </c>
    </row>
    <row r="323" spans="5:5" x14ac:dyDescent="0.25">
      <c r="E323" s="4">
        <f t="shared" si="4"/>
        <v>-9722.5</v>
      </c>
    </row>
    <row r="324" spans="5:5" x14ac:dyDescent="0.25">
      <c r="E324" s="4">
        <f t="shared" si="4"/>
        <v>-9722.5</v>
      </c>
    </row>
    <row r="325" spans="5:5" x14ac:dyDescent="0.25">
      <c r="E325" s="4">
        <f t="shared" ref="E325:E388" si="5">E324+C325-D325</f>
        <v>-9722.5</v>
      </c>
    </row>
    <row r="326" spans="5:5" x14ac:dyDescent="0.25">
      <c r="E326" s="4">
        <f t="shared" si="5"/>
        <v>-9722.5</v>
      </c>
    </row>
    <row r="327" spans="5:5" x14ac:dyDescent="0.25">
      <c r="E327" s="4">
        <f t="shared" si="5"/>
        <v>-9722.5</v>
      </c>
    </row>
    <row r="328" spans="5:5" x14ac:dyDescent="0.25">
      <c r="E328" s="4">
        <f t="shared" si="5"/>
        <v>-9722.5</v>
      </c>
    </row>
    <row r="329" spans="5:5" x14ac:dyDescent="0.25">
      <c r="E329" s="4">
        <f t="shared" si="5"/>
        <v>-9722.5</v>
      </c>
    </row>
    <row r="330" spans="5:5" x14ac:dyDescent="0.25">
      <c r="E330" s="4">
        <f t="shared" si="5"/>
        <v>-9722.5</v>
      </c>
    </row>
    <row r="331" spans="5:5" x14ac:dyDescent="0.25">
      <c r="E331" s="4">
        <f t="shared" si="5"/>
        <v>-9722.5</v>
      </c>
    </row>
    <row r="332" spans="5:5" x14ac:dyDescent="0.25">
      <c r="E332" s="4">
        <f t="shared" si="5"/>
        <v>-9722.5</v>
      </c>
    </row>
    <row r="333" spans="5:5" x14ac:dyDescent="0.25">
      <c r="E333" s="4">
        <f t="shared" si="5"/>
        <v>-9722.5</v>
      </c>
    </row>
    <row r="334" spans="5:5" x14ac:dyDescent="0.25">
      <c r="E334" s="4">
        <f t="shared" si="5"/>
        <v>-9722.5</v>
      </c>
    </row>
    <row r="335" spans="5:5" x14ac:dyDescent="0.25">
      <c r="E335" s="4">
        <f t="shared" si="5"/>
        <v>-9722.5</v>
      </c>
    </row>
    <row r="336" spans="5:5" x14ac:dyDescent="0.25">
      <c r="E336" s="4">
        <f t="shared" si="5"/>
        <v>-9722.5</v>
      </c>
    </row>
    <row r="337" spans="5:5" x14ac:dyDescent="0.25">
      <c r="E337" s="4">
        <f t="shared" si="5"/>
        <v>-9722.5</v>
      </c>
    </row>
    <row r="338" spans="5:5" x14ac:dyDescent="0.25">
      <c r="E338" s="4">
        <f t="shared" si="5"/>
        <v>-9722.5</v>
      </c>
    </row>
    <row r="339" spans="5:5" x14ac:dyDescent="0.25">
      <c r="E339" s="4">
        <f t="shared" si="5"/>
        <v>-9722.5</v>
      </c>
    </row>
    <row r="340" spans="5:5" x14ac:dyDescent="0.25">
      <c r="E340" s="4">
        <f t="shared" si="5"/>
        <v>-9722.5</v>
      </c>
    </row>
    <row r="341" spans="5:5" x14ac:dyDescent="0.25">
      <c r="E341" s="4">
        <f t="shared" si="5"/>
        <v>-9722.5</v>
      </c>
    </row>
    <row r="342" spans="5:5" x14ac:dyDescent="0.25">
      <c r="E342" s="4">
        <f t="shared" si="5"/>
        <v>-9722.5</v>
      </c>
    </row>
    <row r="343" spans="5:5" x14ac:dyDescent="0.25">
      <c r="E343" s="4">
        <f t="shared" si="5"/>
        <v>-9722.5</v>
      </c>
    </row>
    <row r="344" spans="5:5" x14ac:dyDescent="0.25">
      <c r="E344" s="4">
        <f t="shared" si="5"/>
        <v>-9722.5</v>
      </c>
    </row>
    <row r="345" spans="5:5" x14ac:dyDescent="0.25">
      <c r="E345" s="4">
        <f t="shared" si="5"/>
        <v>-9722.5</v>
      </c>
    </row>
    <row r="346" spans="5:5" x14ac:dyDescent="0.25">
      <c r="E346" s="4">
        <f t="shared" si="5"/>
        <v>-9722.5</v>
      </c>
    </row>
    <row r="347" spans="5:5" x14ac:dyDescent="0.25">
      <c r="E347" s="4">
        <f t="shared" si="5"/>
        <v>-9722.5</v>
      </c>
    </row>
    <row r="348" spans="5:5" x14ac:dyDescent="0.25">
      <c r="E348" s="4">
        <f t="shared" si="5"/>
        <v>-9722.5</v>
      </c>
    </row>
    <row r="349" spans="5:5" x14ac:dyDescent="0.25">
      <c r="E349" s="4">
        <f t="shared" si="5"/>
        <v>-9722.5</v>
      </c>
    </row>
    <row r="350" spans="5:5" x14ac:dyDescent="0.25">
      <c r="E350" s="4">
        <f t="shared" si="5"/>
        <v>-9722.5</v>
      </c>
    </row>
    <row r="351" spans="5:5" x14ac:dyDescent="0.25">
      <c r="E351" s="4">
        <f t="shared" si="5"/>
        <v>-9722.5</v>
      </c>
    </row>
    <row r="352" spans="5:5" x14ac:dyDescent="0.25">
      <c r="E352" s="4">
        <f t="shared" si="5"/>
        <v>-9722.5</v>
      </c>
    </row>
    <row r="353" spans="5:5" x14ac:dyDescent="0.25">
      <c r="E353" s="4">
        <f t="shared" si="5"/>
        <v>-9722.5</v>
      </c>
    </row>
    <row r="354" spans="5:5" x14ac:dyDescent="0.25">
      <c r="E354" s="4">
        <f t="shared" si="5"/>
        <v>-9722.5</v>
      </c>
    </row>
    <row r="355" spans="5:5" x14ac:dyDescent="0.25">
      <c r="E355" s="4">
        <f t="shared" si="5"/>
        <v>-9722.5</v>
      </c>
    </row>
    <row r="356" spans="5:5" x14ac:dyDescent="0.25">
      <c r="E356" s="4">
        <f t="shared" si="5"/>
        <v>-9722.5</v>
      </c>
    </row>
    <row r="357" spans="5:5" x14ac:dyDescent="0.25">
      <c r="E357" s="4">
        <f t="shared" si="5"/>
        <v>-9722.5</v>
      </c>
    </row>
    <row r="358" spans="5:5" x14ac:dyDescent="0.25">
      <c r="E358" s="4">
        <f t="shared" si="5"/>
        <v>-9722.5</v>
      </c>
    </row>
    <row r="359" spans="5:5" x14ac:dyDescent="0.25">
      <c r="E359" s="4">
        <f t="shared" si="5"/>
        <v>-9722.5</v>
      </c>
    </row>
    <row r="360" spans="5:5" x14ac:dyDescent="0.25">
      <c r="E360" s="4">
        <f t="shared" si="5"/>
        <v>-9722.5</v>
      </c>
    </row>
    <row r="361" spans="5:5" x14ac:dyDescent="0.25">
      <c r="E361" s="4">
        <f t="shared" si="5"/>
        <v>-9722.5</v>
      </c>
    </row>
    <row r="362" spans="5:5" x14ac:dyDescent="0.25">
      <c r="E362" s="4">
        <f t="shared" si="5"/>
        <v>-9722.5</v>
      </c>
    </row>
    <row r="363" spans="5:5" x14ac:dyDescent="0.25">
      <c r="E363" s="4">
        <f t="shared" si="5"/>
        <v>-9722.5</v>
      </c>
    </row>
    <row r="364" spans="5:5" x14ac:dyDescent="0.25">
      <c r="E364" s="4">
        <f t="shared" si="5"/>
        <v>-9722.5</v>
      </c>
    </row>
    <row r="365" spans="5:5" x14ac:dyDescent="0.25">
      <c r="E365" s="4">
        <f t="shared" si="5"/>
        <v>-9722.5</v>
      </c>
    </row>
    <row r="366" spans="5:5" x14ac:dyDescent="0.25">
      <c r="E366" s="4">
        <f t="shared" si="5"/>
        <v>-9722.5</v>
      </c>
    </row>
    <row r="367" spans="5:5" x14ac:dyDescent="0.25">
      <c r="E367" s="4">
        <f t="shared" si="5"/>
        <v>-9722.5</v>
      </c>
    </row>
    <row r="368" spans="5:5" x14ac:dyDescent="0.25">
      <c r="E368" s="4">
        <f t="shared" si="5"/>
        <v>-9722.5</v>
      </c>
    </row>
    <row r="369" spans="5:5" x14ac:dyDescent="0.25">
      <c r="E369" s="4">
        <f t="shared" si="5"/>
        <v>-9722.5</v>
      </c>
    </row>
    <row r="370" spans="5:5" x14ac:dyDescent="0.25">
      <c r="E370" s="4">
        <f t="shared" si="5"/>
        <v>-9722.5</v>
      </c>
    </row>
    <row r="371" spans="5:5" x14ac:dyDescent="0.25">
      <c r="E371" s="4">
        <f t="shared" si="5"/>
        <v>-9722.5</v>
      </c>
    </row>
    <row r="372" spans="5:5" x14ac:dyDescent="0.25">
      <c r="E372" s="4">
        <f t="shared" si="5"/>
        <v>-9722.5</v>
      </c>
    </row>
    <row r="373" spans="5:5" x14ac:dyDescent="0.25">
      <c r="E373" s="4">
        <f t="shared" si="5"/>
        <v>-9722.5</v>
      </c>
    </row>
    <row r="374" spans="5:5" x14ac:dyDescent="0.25">
      <c r="E374" s="4">
        <f t="shared" si="5"/>
        <v>-9722.5</v>
      </c>
    </row>
    <row r="375" spans="5:5" x14ac:dyDescent="0.25">
      <c r="E375" s="4">
        <f t="shared" si="5"/>
        <v>-9722.5</v>
      </c>
    </row>
    <row r="376" spans="5:5" x14ac:dyDescent="0.25">
      <c r="E376" s="4">
        <f t="shared" si="5"/>
        <v>-9722.5</v>
      </c>
    </row>
    <row r="377" spans="5:5" x14ac:dyDescent="0.25">
      <c r="E377" s="4">
        <f t="shared" si="5"/>
        <v>-9722.5</v>
      </c>
    </row>
    <row r="378" spans="5:5" x14ac:dyDescent="0.25">
      <c r="E378" s="4">
        <f t="shared" si="5"/>
        <v>-9722.5</v>
      </c>
    </row>
    <row r="379" spans="5:5" x14ac:dyDescent="0.25">
      <c r="E379" s="4">
        <f t="shared" si="5"/>
        <v>-9722.5</v>
      </c>
    </row>
    <row r="380" spans="5:5" x14ac:dyDescent="0.25">
      <c r="E380" s="4">
        <f t="shared" si="5"/>
        <v>-9722.5</v>
      </c>
    </row>
    <row r="381" spans="5:5" x14ac:dyDescent="0.25">
      <c r="E381" s="4">
        <f t="shared" si="5"/>
        <v>-9722.5</v>
      </c>
    </row>
    <row r="382" spans="5:5" x14ac:dyDescent="0.25">
      <c r="E382" s="4">
        <f t="shared" si="5"/>
        <v>-9722.5</v>
      </c>
    </row>
    <row r="383" spans="5:5" x14ac:dyDescent="0.25">
      <c r="E383" s="4">
        <f t="shared" si="5"/>
        <v>-9722.5</v>
      </c>
    </row>
    <row r="384" spans="5:5" x14ac:dyDescent="0.25">
      <c r="E384" s="4">
        <f t="shared" si="5"/>
        <v>-9722.5</v>
      </c>
    </row>
    <row r="385" spans="5:5" x14ac:dyDescent="0.25">
      <c r="E385" s="4">
        <f t="shared" si="5"/>
        <v>-9722.5</v>
      </c>
    </row>
    <row r="386" spans="5:5" x14ac:dyDescent="0.25">
      <c r="E386" s="4">
        <f t="shared" si="5"/>
        <v>-9722.5</v>
      </c>
    </row>
    <row r="387" spans="5:5" x14ac:dyDescent="0.25">
      <c r="E387" s="4">
        <f t="shared" si="5"/>
        <v>-9722.5</v>
      </c>
    </row>
    <row r="388" spans="5:5" x14ac:dyDescent="0.25">
      <c r="E388" s="4">
        <f t="shared" si="5"/>
        <v>-9722.5</v>
      </c>
    </row>
    <row r="389" spans="5:5" x14ac:dyDescent="0.25">
      <c r="E389" s="4">
        <f t="shared" ref="E389:E452" si="6">E388+C389-D389</f>
        <v>-9722.5</v>
      </c>
    </row>
    <row r="390" spans="5:5" x14ac:dyDescent="0.25">
      <c r="E390" s="4">
        <f t="shared" si="6"/>
        <v>-9722.5</v>
      </c>
    </row>
    <row r="391" spans="5:5" x14ac:dyDescent="0.25">
      <c r="E391" s="4">
        <f t="shared" si="6"/>
        <v>-9722.5</v>
      </c>
    </row>
    <row r="392" spans="5:5" x14ac:dyDescent="0.25">
      <c r="E392" s="4">
        <f t="shared" si="6"/>
        <v>-9722.5</v>
      </c>
    </row>
    <row r="393" spans="5:5" x14ac:dyDescent="0.25">
      <c r="E393" s="4">
        <f t="shared" si="6"/>
        <v>-9722.5</v>
      </c>
    </row>
    <row r="394" spans="5:5" x14ac:dyDescent="0.25">
      <c r="E394" s="4">
        <f t="shared" si="6"/>
        <v>-9722.5</v>
      </c>
    </row>
    <row r="395" spans="5:5" x14ac:dyDescent="0.25">
      <c r="E395" s="4">
        <f t="shared" si="6"/>
        <v>-9722.5</v>
      </c>
    </row>
    <row r="396" spans="5:5" x14ac:dyDescent="0.25">
      <c r="E396" s="4">
        <f t="shared" si="6"/>
        <v>-9722.5</v>
      </c>
    </row>
    <row r="397" spans="5:5" x14ac:dyDescent="0.25">
      <c r="E397" s="4">
        <f t="shared" si="6"/>
        <v>-9722.5</v>
      </c>
    </row>
    <row r="398" spans="5:5" x14ac:dyDescent="0.25">
      <c r="E398" s="4">
        <f t="shared" si="6"/>
        <v>-9722.5</v>
      </c>
    </row>
    <row r="399" spans="5:5" x14ac:dyDescent="0.25">
      <c r="E399" s="4">
        <f t="shared" si="6"/>
        <v>-9722.5</v>
      </c>
    </row>
    <row r="400" spans="5:5" x14ac:dyDescent="0.25">
      <c r="E400" s="4">
        <f t="shared" si="6"/>
        <v>-9722.5</v>
      </c>
    </row>
    <row r="401" spans="5:5" x14ac:dyDescent="0.25">
      <c r="E401" s="4">
        <f t="shared" si="6"/>
        <v>-9722.5</v>
      </c>
    </row>
    <row r="402" spans="5:5" x14ac:dyDescent="0.25">
      <c r="E402" s="4">
        <f t="shared" si="6"/>
        <v>-9722.5</v>
      </c>
    </row>
    <row r="403" spans="5:5" x14ac:dyDescent="0.25">
      <c r="E403" s="4">
        <f t="shared" si="6"/>
        <v>-9722.5</v>
      </c>
    </row>
    <row r="404" spans="5:5" x14ac:dyDescent="0.25">
      <c r="E404" s="4">
        <f t="shared" si="6"/>
        <v>-9722.5</v>
      </c>
    </row>
    <row r="405" spans="5:5" x14ac:dyDescent="0.25">
      <c r="E405" s="4">
        <f t="shared" si="6"/>
        <v>-9722.5</v>
      </c>
    </row>
    <row r="406" spans="5:5" x14ac:dyDescent="0.25">
      <c r="E406" s="4">
        <f t="shared" si="6"/>
        <v>-9722.5</v>
      </c>
    </row>
    <row r="407" spans="5:5" x14ac:dyDescent="0.25">
      <c r="E407" s="4">
        <f t="shared" si="6"/>
        <v>-9722.5</v>
      </c>
    </row>
    <row r="408" spans="5:5" x14ac:dyDescent="0.25">
      <c r="E408" s="4">
        <f t="shared" si="6"/>
        <v>-9722.5</v>
      </c>
    </row>
    <row r="409" spans="5:5" x14ac:dyDescent="0.25">
      <c r="E409" s="4">
        <f t="shared" si="6"/>
        <v>-9722.5</v>
      </c>
    </row>
    <row r="410" spans="5:5" x14ac:dyDescent="0.25">
      <c r="E410" s="4">
        <f t="shared" si="6"/>
        <v>-9722.5</v>
      </c>
    </row>
    <row r="411" spans="5:5" x14ac:dyDescent="0.25">
      <c r="E411" s="4">
        <f t="shared" si="6"/>
        <v>-9722.5</v>
      </c>
    </row>
    <row r="412" spans="5:5" x14ac:dyDescent="0.25">
      <c r="E412" s="4">
        <f t="shared" si="6"/>
        <v>-9722.5</v>
      </c>
    </row>
    <row r="413" spans="5:5" x14ac:dyDescent="0.25">
      <c r="E413" s="4">
        <f t="shared" si="6"/>
        <v>-9722.5</v>
      </c>
    </row>
    <row r="414" spans="5:5" x14ac:dyDescent="0.25">
      <c r="E414" s="4">
        <f t="shared" si="6"/>
        <v>-9722.5</v>
      </c>
    </row>
    <row r="415" spans="5:5" x14ac:dyDescent="0.25">
      <c r="E415" s="4">
        <f t="shared" si="6"/>
        <v>-9722.5</v>
      </c>
    </row>
    <row r="416" spans="5:5" x14ac:dyDescent="0.25">
      <c r="E416" s="4">
        <f t="shared" si="6"/>
        <v>-9722.5</v>
      </c>
    </row>
    <row r="417" spans="5:5" x14ac:dyDescent="0.25">
      <c r="E417" s="4">
        <f t="shared" si="6"/>
        <v>-9722.5</v>
      </c>
    </row>
    <row r="418" spans="5:5" x14ac:dyDescent="0.25">
      <c r="E418" s="4">
        <f t="shared" si="6"/>
        <v>-9722.5</v>
      </c>
    </row>
    <row r="419" spans="5:5" x14ac:dyDescent="0.25">
      <c r="E419" s="4">
        <f t="shared" si="6"/>
        <v>-9722.5</v>
      </c>
    </row>
    <row r="420" spans="5:5" x14ac:dyDescent="0.25">
      <c r="E420" s="4">
        <f t="shared" si="6"/>
        <v>-9722.5</v>
      </c>
    </row>
    <row r="421" spans="5:5" x14ac:dyDescent="0.25">
      <c r="E421" s="4">
        <f t="shared" si="6"/>
        <v>-9722.5</v>
      </c>
    </row>
    <row r="422" spans="5:5" x14ac:dyDescent="0.25">
      <c r="E422" s="4">
        <f t="shared" si="6"/>
        <v>-9722.5</v>
      </c>
    </row>
    <row r="423" spans="5:5" x14ac:dyDescent="0.25">
      <c r="E423" s="4">
        <f t="shared" si="6"/>
        <v>-9722.5</v>
      </c>
    </row>
    <row r="424" spans="5:5" x14ac:dyDescent="0.25">
      <c r="E424" s="4">
        <f t="shared" si="6"/>
        <v>-9722.5</v>
      </c>
    </row>
    <row r="425" spans="5:5" x14ac:dyDescent="0.25">
      <c r="E425" s="4">
        <f t="shared" si="6"/>
        <v>-9722.5</v>
      </c>
    </row>
    <row r="426" spans="5:5" x14ac:dyDescent="0.25">
      <c r="E426" s="4">
        <f t="shared" si="6"/>
        <v>-9722.5</v>
      </c>
    </row>
    <row r="427" spans="5:5" x14ac:dyDescent="0.25">
      <c r="E427" s="4">
        <f t="shared" si="6"/>
        <v>-9722.5</v>
      </c>
    </row>
    <row r="428" spans="5:5" x14ac:dyDescent="0.25">
      <c r="E428" s="4">
        <f t="shared" si="6"/>
        <v>-9722.5</v>
      </c>
    </row>
    <row r="429" spans="5:5" x14ac:dyDescent="0.25">
      <c r="E429" s="4">
        <f t="shared" si="6"/>
        <v>-9722.5</v>
      </c>
    </row>
    <row r="430" spans="5:5" x14ac:dyDescent="0.25">
      <c r="E430" s="4">
        <f t="shared" si="6"/>
        <v>-9722.5</v>
      </c>
    </row>
    <row r="431" spans="5:5" x14ac:dyDescent="0.25">
      <c r="E431" s="4">
        <f t="shared" si="6"/>
        <v>-9722.5</v>
      </c>
    </row>
    <row r="432" spans="5:5" x14ac:dyDescent="0.25">
      <c r="E432" s="4">
        <f t="shared" si="6"/>
        <v>-9722.5</v>
      </c>
    </row>
    <row r="433" spans="5:5" x14ac:dyDescent="0.25">
      <c r="E433" s="4">
        <f t="shared" si="6"/>
        <v>-9722.5</v>
      </c>
    </row>
    <row r="434" spans="5:5" x14ac:dyDescent="0.25">
      <c r="E434" s="4">
        <f t="shared" si="6"/>
        <v>-9722.5</v>
      </c>
    </row>
    <row r="435" spans="5:5" x14ac:dyDescent="0.25">
      <c r="E435" s="4">
        <f t="shared" si="6"/>
        <v>-9722.5</v>
      </c>
    </row>
    <row r="436" spans="5:5" x14ac:dyDescent="0.25">
      <c r="E436" s="4">
        <f t="shared" si="6"/>
        <v>-9722.5</v>
      </c>
    </row>
    <row r="437" spans="5:5" x14ac:dyDescent="0.25">
      <c r="E437" s="4">
        <f t="shared" si="6"/>
        <v>-9722.5</v>
      </c>
    </row>
    <row r="438" spans="5:5" x14ac:dyDescent="0.25">
      <c r="E438" s="4">
        <f t="shared" si="6"/>
        <v>-9722.5</v>
      </c>
    </row>
    <row r="439" spans="5:5" x14ac:dyDescent="0.25">
      <c r="E439" s="4">
        <f t="shared" si="6"/>
        <v>-9722.5</v>
      </c>
    </row>
    <row r="440" spans="5:5" x14ac:dyDescent="0.25">
      <c r="E440" s="4">
        <f t="shared" si="6"/>
        <v>-9722.5</v>
      </c>
    </row>
    <row r="441" spans="5:5" x14ac:dyDescent="0.25">
      <c r="E441" s="4">
        <f t="shared" si="6"/>
        <v>-9722.5</v>
      </c>
    </row>
    <row r="442" spans="5:5" x14ac:dyDescent="0.25">
      <c r="E442" s="4">
        <f t="shared" si="6"/>
        <v>-9722.5</v>
      </c>
    </row>
    <row r="443" spans="5:5" x14ac:dyDescent="0.25">
      <c r="E443" s="4">
        <f t="shared" si="6"/>
        <v>-9722.5</v>
      </c>
    </row>
    <row r="444" spans="5:5" x14ac:dyDescent="0.25">
      <c r="E444" s="4">
        <f t="shared" si="6"/>
        <v>-9722.5</v>
      </c>
    </row>
    <row r="445" spans="5:5" x14ac:dyDescent="0.25">
      <c r="E445" s="4">
        <f t="shared" si="6"/>
        <v>-9722.5</v>
      </c>
    </row>
    <row r="446" spans="5:5" x14ac:dyDescent="0.25">
      <c r="E446" s="4">
        <f t="shared" si="6"/>
        <v>-9722.5</v>
      </c>
    </row>
    <row r="447" spans="5:5" x14ac:dyDescent="0.25">
      <c r="E447" s="4">
        <f t="shared" si="6"/>
        <v>-9722.5</v>
      </c>
    </row>
    <row r="448" spans="5:5" x14ac:dyDescent="0.25">
      <c r="E448" s="4">
        <f t="shared" si="6"/>
        <v>-9722.5</v>
      </c>
    </row>
    <row r="449" spans="5:5" x14ac:dyDescent="0.25">
      <c r="E449" s="4">
        <f t="shared" si="6"/>
        <v>-9722.5</v>
      </c>
    </row>
    <row r="450" spans="5:5" x14ac:dyDescent="0.25">
      <c r="E450" s="4">
        <f t="shared" si="6"/>
        <v>-9722.5</v>
      </c>
    </row>
    <row r="451" spans="5:5" x14ac:dyDescent="0.25">
      <c r="E451" s="4">
        <f t="shared" si="6"/>
        <v>-9722.5</v>
      </c>
    </row>
    <row r="452" spans="5:5" x14ac:dyDescent="0.25">
      <c r="E452" s="4">
        <f t="shared" si="6"/>
        <v>-9722.5</v>
      </c>
    </row>
    <row r="453" spans="5:5" x14ac:dyDescent="0.25">
      <c r="E453" s="4">
        <f t="shared" ref="E453:E500" si="7">E452+C453-D453</f>
        <v>-9722.5</v>
      </c>
    </row>
    <row r="454" spans="5:5" x14ac:dyDescent="0.25">
      <c r="E454" s="4">
        <f t="shared" si="7"/>
        <v>-9722.5</v>
      </c>
    </row>
    <row r="455" spans="5:5" x14ac:dyDescent="0.25">
      <c r="E455" s="4">
        <f t="shared" si="7"/>
        <v>-9722.5</v>
      </c>
    </row>
    <row r="456" spans="5:5" x14ac:dyDescent="0.25">
      <c r="E456" s="4">
        <f t="shared" si="7"/>
        <v>-9722.5</v>
      </c>
    </row>
    <row r="457" spans="5:5" x14ac:dyDescent="0.25">
      <c r="E457" s="4">
        <f t="shared" si="7"/>
        <v>-9722.5</v>
      </c>
    </row>
    <row r="458" spans="5:5" x14ac:dyDescent="0.25">
      <c r="E458" s="4">
        <f t="shared" si="7"/>
        <v>-9722.5</v>
      </c>
    </row>
    <row r="459" spans="5:5" x14ac:dyDescent="0.25">
      <c r="E459" s="4">
        <f t="shared" si="7"/>
        <v>-9722.5</v>
      </c>
    </row>
    <row r="460" spans="5:5" x14ac:dyDescent="0.25">
      <c r="E460" s="4">
        <f t="shared" si="7"/>
        <v>-9722.5</v>
      </c>
    </row>
    <row r="461" spans="5:5" x14ac:dyDescent="0.25">
      <c r="E461" s="4">
        <f t="shared" si="7"/>
        <v>-9722.5</v>
      </c>
    </row>
    <row r="462" spans="5:5" x14ac:dyDescent="0.25">
      <c r="E462" s="4">
        <f t="shared" si="7"/>
        <v>-9722.5</v>
      </c>
    </row>
    <row r="463" spans="5:5" x14ac:dyDescent="0.25">
      <c r="E463" s="4">
        <f t="shared" si="7"/>
        <v>-9722.5</v>
      </c>
    </row>
    <row r="464" spans="5:5" x14ac:dyDescent="0.25">
      <c r="E464" s="4">
        <f t="shared" si="7"/>
        <v>-9722.5</v>
      </c>
    </row>
    <row r="465" spans="5:5" x14ac:dyDescent="0.25">
      <c r="E465" s="4">
        <f t="shared" si="7"/>
        <v>-9722.5</v>
      </c>
    </row>
    <row r="466" spans="5:5" x14ac:dyDescent="0.25">
      <c r="E466" s="4">
        <f t="shared" si="7"/>
        <v>-9722.5</v>
      </c>
    </row>
    <row r="467" spans="5:5" x14ac:dyDescent="0.25">
      <c r="E467" s="4">
        <f t="shared" si="7"/>
        <v>-9722.5</v>
      </c>
    </row>
    <row r="468" spans="5:5" x14ac:dyDescent="0.25">
      <c r="E468" s="4">
        <f t="shared" si="7"/>
        <v>-9722.5</v>
      </c>
    </row>
    <row r="469" spans="5:5" x14ac:dyDescent="0.25">
      <c r="E469" s="4">
        <f t="shared" si="7"/>
        <v>-9722.5</v>
      </c>
    </row>
    <row r="470" spans="5:5" x14ac:dyDescent="0.25">
      <c r="E470" s="4">
        <f t="shared" si="7"/>
        <v>-9722.5</v>
      </c>
    </row>
    <row r="471" spans="5:5" x14ac:dyDescent="0.25">
      <c r="E471" s="4">
        <f t="shared" si="7"/>
        <v>-9722.5</v>
      </c>
    </row>
    <row r="472" spans="5:5" x14ac:dyDescent="0.25">
      <c r="E472" s="4">
        <f t="shared" si="7"/>
        <v>-9722.5</v>
      </c>
    </row>
    <row r="473" spans="5:5" x14ac:dyDescent="0.25">
      <c r="E473" s="4">
        <f t="shared" si="7"/>
        <v>-9722.5</v>
      </c>
    </row>
    <row r="474" spans="5:5" x14ac:dyDescent="0.25">
      <c r="E474" s="4">
        <f t="shared" si="7"/>
        <v>-9722.5</v>
      </c>
    </row>
    <row r="475" spans="5:5" x14ac:dyDescent="0.25">
      <c r="E475" s="4">
        <f t="shared" si="7"/>
        <v>-9722.5</v>
      </c>
    </row>
    <row r="476" spans="5:5" x14ac:dyDescent="0.25">
      <c r="E476" s="4">
        <f t="shared" si="7"/>
        <v>-9722.5</v>
      </c>
    </row>
    <row r="477" spans="5:5" x14ac:dyDescent="0.25">
      <c r="E477" s="4">
        <f t="shared" si="7"/>
        <v>-9722.5</v>
      </c>
    </row>
    <row r="478" spans="5:5" x14ac:dyDescent="0.25">
      <c r="E478" s="4">
        <f t="shared" si="7"/>
        <v>-9722.5</v>
      </c>
    </row>
    <row r="479" spans="5:5" x14ac:dyDescent="0.25">
      <c r="E479" s="4">
        <f t="shared" si="7"/>
        <v>-9722.5</v>
      </c>
    </row>
    <row r="480" spans="5:5" x14ac:dyDescent="0.25">
      <c r="E480" s="4">
        <f t="shared" si="7"/>
        <v>-9722.5</v>
      </c>
    </row>
    <row r="481" spans="5:5" x14ac:dyDescent="0.25">
      <c r="E481" s="4">
        <f t="shared" si="7"/>
        <v>-9722.5</v>
      </c>
    </row>
    <row r="482" spans="5:5" x14ac:dyDescent="0.25">
      <c r="E482" s="4">
        <f t="shared" si="7"/>
        <v>-9722.5</v>
      </c>
    </row>
    <row r="483" spans="5:5" x14ac:dyDescent="0.25">
      <c r="E483" s="4">
        <f t="shared" si="7"/>
        <v>-9722.5</v>
      </c>
    </row>
    <row r="484" spans="5:5" x14ac:dyDescent="0.25">
      <c r="E484" s="4">
        <f t="shared" si="7"/>
        <v>-9722.5</v>
      </c>
    </row>
    <row r="485" spans="5:5" x14ac:dyDescent="0.25">
      <c r="E485" s="4">
        <f t="shared" si="7"/>
        <v>-9722.5</v>
      </c>
    </row>
    <row r="486" spans="5:5" x14ac:dyDescent="0.25">
      <c r="E486" s="4">
        <f t="shared" si="7"/>
        <v>-9722.5</v>
      </c>
    </row>
    <row r="487" spans="5:5" x14ac:dyDescent="0.25">
      <c r="E487" s="4">
        <f t="shared" si="7"/>
        <v>-9722.5</v>
      </c>
    </row>
    <row r="488" spans="5:5" x14ac:dyDescent="0.25">
      <c r="E488" s="4">
        <f t="shared" si="7"/>
        <v>-9722.5</v>
      </c>
    </row>
    <row r="489" spans="5:5" x14ac:dyDescent="0.25">
      <c r="E489" s="4">
        <f t="shared" si="7"/>
        <v>-9722.5</v>
      </c>
    </row>
    <row r="490" spans="5:5" x14ac:dyDescent="0.25">
      <c r="E490" s="4">
        <f t="shared" si="7"/>
        <v>-9722.5</v>
      </c>
    </row>
    <row r="491" spans="5:5" x14ac:dyDescent="0.25">
      <c r="E491" s="4">
        <f t="shared" si="7"/>
        <v>-9722.5</v>
      </c>
    </row>
    <row r="492" spans="5:5" x14ac:dyDescent="0.25">
      <c r="E492" s="4">
        <f t="shared" si="7"/>
        <v>-9722.5</v>
      </c>
    </row>
    <row r="493" spans="5:5" x14ac:dyDescent="0.25">
      <c r="E493" s="4">
        <f t="shared" si="7"/>
        <v>-9722.5</v>
      </c>
    </row>
    <row r="494" spans="5:5" x14ac:dyDescent="0.25">
      <c r="E494" s="4">
        <f t="shared" si="7"/>
        <v>-9722.5</v>
      </c>
    </row>
    <row r="495" spans="5:5" x14ac:dyDescent="0.25">
      <c r="E495" s="4">
        <f t="shared" si="7"/>
        <v>-9722.5</v>
      </c>
    </row>
    <row r="496" spans="5:5" x14ac:dyDescent="0.25">
      <c r="E496" s="4">
        <f t="shared" si="7"/>
        <v>-9722.5</v>
      </c>
    </row>
    <row r="497" spans="5:5" x14ac:dyDescent="0.25">
      <c r="E497" s="4">
        <f t="shared" si="7"/>
        <v>-9722.5</v>
      </c>
    </row>
    <row r="498" spans="5:5" x14ac:dyDescent="0.25">
      <c r="E498" s="4">
        <f t="shared" si="7"/>
        <v>-9722.5</v>
      </c>
    </row>
    <row r="499" spans="5:5" x14ac:dyDescent="0.25">
      <c r="E499" s="4">
        <f t="shared" si="7"/>
        <v>-9722.5</v>
      </c>
    </row>
    <row r="500" spans="5:5" x14ac:dyDescent="0.25">
      <c r="E500" s="4">
        <f t="shared" si="7"/>
        <v>-9722.5</v>
      </c>
    </row>
  </sheetData>
  <mergeCells count="2">
    <mergeCell ref="A1:E1"/>
    <mergeCell ref="F1:F2"/>
  </mergeCells>
  <pageMargins left="0.7" right="0.7" top="0.75" bottom="0.75" header="0.3" footer="0.3"/>
  <pageSetup paperSize="9" scale="92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500"/>
  <sheetViews>
    <sheetView view="pageBreakPreview" topLeftCell="A38" zoomScale="85" zoomScaleNormal="100" zoomScaleSheetLayoutView="85" workbookViewId="0">
      <selection activeCell="A54" sqref="A54"/>
    </sheetView>
  </sheetViews>
  <sheetFormatPr baseColWidth="10" defaultRowHeight="15" x14ac:dyDescent="0.25"/>
  <cols>
    <col min="1" max="1" width="11.42578125" style="5"/>
    <col min="2" max="2" width="26.42578125" style="2" customWidth="1"/>
    <col min="3" max="5" width="12" style="4" bestFit="1" customWidth="1"/>
    <col min="8" max="8" width="17.42578125" bestFit="1" customWidth="1"/>
    <col min="9" max="9" width="16.5703125" bestFit="1" customWidth="1"/>
  </cols>
  <sheetData>
    <row r="1" spans="1:9" ht="18.75" x14ac:dyDescent="0.3">
      <c r="A1" s="273" t="s">
        <v>248</v>
      </c>
      <c r="B1" s="273"/>
      <c r="C1" s="273"/>
      <c r="D1" s="273"/>
      <c r="E1" s="273"/>
      <c r="H1" s="10" t="s">
        <v>4</v>
      </c>
      <c r="I1" s="12">
        <f>E500</f>
        <v>-618.66999999999462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MAX(A3:A500)</f>
        <v>44417</v>
      </c>
    </row>
    <row r="3" spans="1:9" hidden="1" x14ac:dyDescent="0.25">
      <c r="A3" s="7" t="s">
        <v>6</v>
      </c>
      <c r="B3" s="2" t="s">
        <v>249</v>
      </c>
      <c r="C3" s="4">
        <v>245</v>
      </c>
      <c r="D3" s="4">
        <v>0</v>
      </c>
      <c r="E3" s="4">
        <f>C3-D3</f>
        <v>245</v>
      </c>
    </row>
    <row r="4" spans="1:9" hidden="1" x14ac:dyDescent="0.25">
      <c r="A4" s="5">
        <v>43217</v>
      </c>
      <c r="C4" s="4">
        <v>1410</v>
      </c>
      <c r="D4" s="4">
        <v>0</v>
      </c>
      <c r="E4" s="4">
        <f>E3+C4-D4</f>
        <v>1655</v>
      </c>
    </row>
    <row r="5" spans="1:9" hidden="1" x14ac:dyDescent="0.25">
      <c r="A5" s="5">
        <v>43243</v>
      </c>
      <c r="C5" s="4">
        <v>1410</v>
      </c>
      <c r="D5" s="4">
        <v>0</v>
      </c>
      <c r="E5" s="4">
        <f t="shared" ref="E5:E68" si="0">E4+C5-D5</f>
        <v>3065</v>
      </c>
    </row>
    <row r="6" spans="1:9" hidden="1" x14ac:dyDescent="0.25">
      <c r="A6" s="5">
        <v>43276</v>
      </c>
      <c r="C6" s="4">
        <v>0</v>
      </c>
      <c r="D6" s="4">
        <v>4535</v>
      </c>
      <c r="E6" s="4">
        <f t="shared" si="0"/>
        <v>-1470</v>
      </c>
    </row>
    <row r="7" spans="1:9" hidden="1" x14ac:dyDescent="0.25">
      <c r="A7" s="5">
        <v>43292</v>
      </c>
      <c r="C7" s="4">
        <v>5806</v>
      </c>
      <c r="D7" s="4">
        <v>0</v>
      </c>
      <c r="E7" s="4">
        <f t="shared" si="0"/>
        <v>4336</v>
      </c>
    </row>
    <row r="8" spans="1:9" hidden="1" x14ac:dyDescent="0.25">
      <c r="A8" s="5">
        <v>43315</v>
      </c>
      <c r="C8" s="4">
        <v>2850</v>
      </c>
      <c r="D8" s="4">
        <v>0</v>
      </c>
      <c r="E8" s="4">
        <f t="shared" si="0"/>
        <v>7186</v>
      </c>
    </row>
    <row r="9" spans="1:9" hidden="1" x14ac:dyDescent="0.25">
      <c r="A9" s="5">
        <v>43340</v>
      </c>
      <c r="C9" s="4">
        <v>0</v>
      </c>
      <c r="D9" s="4">
        <v>6016</v>
      </c>
      <c r="E9" s="4">
        <f t="shared" si="0"/>
        <v>1170</v>
      </c>
    </row>
    <row r="10" spans="1:9" hidden="1" x14ac:dyDescent="0.25">
      <c r="A10" s="5">
        <v>43357</v>
      </c>
      <c r="C10" s="4">
        <v>4849.22</v>
      </c>
      <c r="D10" s="4">
        <v>0</v>
      </c>
      <c r="E10" s="4">
        <f t="shared" si="0"/>
        <v>6019.22</v>
      </c>
    </row>
    <row r="11" spans="1:9" hidden="1" x14ac:dyDescent="0.25">
      <c r="A11" s="5">
        <v>43355</v>
      </c>
      <c r="C11" s="4">
        <v>4161.78</v>
      </c>
      <c r="D11" s="4">
        <v>0</v>
      </c>
      <c r="E11" s="4">
        <f t="shared" si="0"/>
        <v>10181</v>
      </c>
    </row>
    <row r="12" spans="1:9" hidden="1" x14ac:dyDescent="0.25">
      <c r="A12" s="5">
        <v>43371</v>
      </c>
      <c r="C12" s="4">
        <v>0</v>
      </c>
      <c r="D12" s="4">
        <v>9240</v>
      </c>
      <c r="E12" s="4">
        <f t="shared" si="0"/>
        <v>941</v>
      </c>
    </row>
    <row r="13" spans="1:9" hidden="1" x14ac:dyDescent="0.25">
      <c r="A13" s="5">
        <v>43385</v>
      </c>
      <c r="C13" s="4">
        <v>2283</v>
      </c>
      <c r="D13" s="4">
        <v>0</v>
      </c>
      <c r="E13" s="4">
        <f t="shared" si="0"/>
        <v>3224</v>
      </c>
    </row>
    <row r="14" spans="1:9" hidden="1" x14ac:dyDescent="0.25">
      <c r="A14" s="5">
        <v>43402</v>
      </c>
      <c r="C14" s="4">
        <v>0</v>
      </c>
      <c r="D14" s="4">
        <v>4221</v>
      </c>
      <c r="E14" s="4">
        <f t="shared" si="0"/>
        <v>-997</v>
      </c>
    </row>
    <row r="15" spans="1:9" hidden="1" x14ac:dyDescent="0.25">
      <c r="A15" s="5">
        <v>43496</v>
      </c>
      <c r="C15" s="4">
        <v>0</v>
      </c>
      <c r="D15" s="4">
        <v>3418</v>
      </c>
      <c r="E15" s="4">
        <f t="shared" si="0"/>
        <v>-4415</v>
      </c>
    </row>
    <row r="16" spans="1:9" hidden="1" x14ac:dyDescent="0.25">
      <c r="A16" s="5">
        <v>43496</v>
      </c>
      <c r="C16" s="4">
        <v>0</v>
      </c>
      <c r="D16" s="4">
        <v>4476</v>
      </c>
      <c r="E16" s="4">
        <f t="shared" si="0"/>
        <v>-8891</v>
      </c>
    </row>
    <row r="17" spans="1:5" hidden="1" x14ac:dyDescent="0.25">
      <c r="A17" s="5">
        <v>43495</v>
      </c>
      <c r="C17" s="4">
        <v>6331.5</v>
      </c>
      <c r="D17" s="4">
        <v>0</v>
      </c>
      <c r="E17" s="4">
        <f t="shared" si="0"/>
        <v>-2559.5</v>
      </c>
    </row>
    <row r="18" spans="1:5" hidden="1" x14ac:dyDescent="0.25">
      <c r="A18" s="5">
        <v>43511</v>
      </c>
      <c r="C18" s="4">
        <v>3664.5</v>
      </c>
      <c r="D18" s="4">
        <v>0</v>
      </c>
      <c r="E18" s="4">
        <f t="shared" si="0"/>
        <v>1105</v>
      </c>
    </row>
    <row r="19" spans="1:5" hidden="1" x14ac:dyDescent="0.25">
      <c r="A19" s="5">
        <v>43517</v>
      </c>
      <c r="C19" s="4">
        <v>3635</v>
      </c>
      <c r="D19" s="4">
        <v>0</v>
      </c>
      <c r="E19" s="4">
        <f t="shared" si="0"/>
        <v>4740</v>
      </c>
    </row>
    <row r="20" spans="1:5" hidden="1" x14ac:dyDescent="0.25">
      <c r="A20" s="5">
        <v>43526</v>
      </c>
      <c r="C20" s="4">
        <v>5185</v>
      </c>
      <c r="D20" s="4">
        <v>0</v>
      </c>
      <c r="E20" s="4">
        <f t="shared" si="0"/>
        <v>9925</v>
      </c>
    </row>
    <row r="21" spans="1:5" hidden="1" x14ac:dyDescent="0.25">
      <c r="A21" s="5">
        <v>43545</v>
      </c>
      <c r="C21" s="4">
        <v>0</v>
      </c>
      <c r="D21" s="4">
        <v>5117</v>
      </c>
      <c r="E21" s="4">
        <f t="shared" si="0"/>
        <v>4808</v>
      </c>
    </row>
    <row r="22" spans="1:5" hidden="1" x14ac:dyDescent="0.25">
      <c r="A22" s="5">
        <v>43553</v>
      </c>
      <c r="C22" s="4">
        <v>0</v>
      </c>
      <c r="D22" s="4">
        <v>6152</v>
      </c>
      <c r="E22" s="4">
        <f t="shared" si="0"/>
        <v>-1344</v>
      </c>
    </row>
    <row r="23" spans="1:5" hidden="1" x14ac:dyDescent="0.25">
      <c r="A23" s="5">
        <v>43559</v>
      </c>
      <c r="C23" s="4">
        <v>4574</v>
      </c>
      <c r="D23" s="4">
        <v>0</v>
      </c>
      <c r="E23" s="4">
        <f t="shared" si="0"/>
        <v>3230</v>
      </c>
    </row>
    <row r="24" spans="1:5" hidden="1" x14ac:dyDescent="0.25">
      <c r="A24" s="5">
        <v>43593</v>
      </c>
      <c r="C24" s="4">
        <v>2252</v>
      </c>
      <c r="D24" s="4">
        <v>0</v>
      </c>
      <c r="E24" s="4">
        <f t="shared" si="0"/>
        <v>5482</v>
      </c>
    </row>
    <row r="25" spans="1:5" hidden="1" x14ac:dyDescent="0.25">
      <c r="A25" s="5">
        <v>43635</v>
      </c>
      <c r="C25" s="4">
        <v>0</v>
      </c>
      <c r="D25" s="4">
        <v>3979</v>
      </c>
      <c r="E25" s="4">
        <f t="shared" si="0"/>
        <v>1503</v>
      </c>
    </row>
    <row r="26" spans="1:5" hidden="1" x14ac:dyDescent="0.25">
      <c r="A26" s="5">
        <v>43671</v>
      </c>
      <c r="C26" s="4">
        <v>0</v>
      </c>
      <c r="D26" s="4">
        <v>6563</v>
      </c>
      <c r="E26" s="4">
        <f t="shared" si="0"/>
        <v>-5060</v>
      </c>
    </row>
    <row r="27" spans="1:5" hidden="1" x14ac:dyDescent="0.25">
      <c r="A27" s="5">
        <v>43678</v>
      </c>
      <c r="C27" s="4">
        <v>2764</v>
      </c>
      <c r="D27" s="4">
        <v>0</v>
      </c>
      <c r="E27" s="4">
        <f t="shared" si="0"/>
        <v>-2296</v>
      </c>
    </row>
    <row r="28" spans="1:5" hidden="1" x14ac:dyDescent="0.25">
      <c r="A28" s="5">
        <v>43738</v>
      </c>
      <c r="C28" s="4">
        <v>0</v>
      </c>
      <c r="D28" s="4">
        <v>5250</v>
      </c>
      <c r="E28" s="4">
        <f t="shared" si="0"/>
        <v>-7546</v>
      </c>
    </row>
    <row r="29" spans="1:5" hidden="1" x14ac:dyDescent="0.25">
      <c r="A29" s="5">
        <v>43768</v>
      </c>
      <c r="C29" s="4">
        <v>7231</v>
      </c>
      <c r="D29" s="4">
        <v>0</v>
      </c>
      <c r="E29" s="4">
        <f t="shared" si="0"/>
        <v>-315</v>
      </c>
    </row>
    <row r="30" spans="1:5" hidden="1" x14ac:dyDescent="0.25">
      <c r="A30" s="5">
        <v>43820</v>
      </c>
      <c r="B30" s="2" t="s">
        <v>250</v>
      </c>
      <c r="C30" s="4">
        <v>4022.55</v>
      </c>
      <c r="D30" s="4">
        <v>0</v>
      </c>
      <c r="E30" s="4">
        <f t="shared" si="0"/>
        <v>3707.55</v>
      </c>
    </row>
    <row r="31" spans="1:5" hidden="1" x14ac:dyDescent="0.25">
      <c r="A31" s="5">
        <v>43882</v>
      </c>
      <c r="B31" s="2" t="s">
        <v>507</v>
      </c>
      <c r="C31" s="4">
        <v>6417.6</v>
      </c>
      <c r="D31" s="4">
        <v>0</v>
      </c>
      <c r="E31" s="4">
        <f t="shared" si="0"/>
        <v>10125.150000000001</v>
      </c>
    </row>
    <row r="32" spans="1:5" x14ac:dyDescent="0.25">
      <c r="A32" s="5">
        <v>43899</v>
      </c>
      <c r="B32" s="2" t="s">
        <v>557</v>
      </c>
      <c r="C32" s="4">
        <v>6378.75</v>
      </c>
      <c r="D32" s="4">
        <v>0</v>
      </c>
      <c r="E32" s="4">
        <f t="shared" si="0"/>
        <v>16503.900000000001</v>
      </c>
    </row>
    <row r="33" spans="1:5" x14ac:dyDescent="0.25">
      <c r="A33" s="5">
        <v>43923</v>
      </c>
      <c r="B33" s="2" t="s">
        <v>639</v>
      </c>
      <c r="C33" s="4">
        <v>0</v>
      </c>
      <c r="D33" s="4">
        <v>15293.46</v>
      </c>
      <c r="E33" s="4">
        <f t="shared" si="0"/>
        <v>1210.4400000000023</v>
      </c>
    </row>
    <row r="34" spans="1:5" x14ac:dyDescent="0.25">
      <c r="A34" s="5">
        <v>43963</v>
      </c>
      <c r="B34" s="2" t="s">
        <v>640</v>
      </c>
      <c r="C34" s="4">
        <v>7087.5</v>
      </c>
      <c r="D34" s="4">
        <v>0</v>
      </c>
      <c r="E34" s="4">
        <f t="shared" si="0"/>
        <v>8297.9400000000023</v>
      </c>
    </row>
    <row r="35" spans="1:5" x14ac:dyDescent="0.25">
      <c r="A35" s="5">
        <v>43980</v>
      </c>
      <c r="B35" s="2" t="s">
        <v>681</v>
      </c>
      <c r="C35" s="4">
        <v>0</v>
      </c>
      <c r="D35" s="4">
        <v>9408</v>
      </c>
      <c r="E35" s="4">
        <f t="shared" si="0"/>
        <v>-1110.0599999999977</v>
      </c>
    </row>
    <row r="36" spans="1:5" x14ac:dyDescent="0.25">
      <c r="A36" s="5">
        <v>44027</v>
      </c>
      <c r="B36" s="2" t="s">
        <v>933</v>
      </c>
      <c r="C36" s="4">
        <v>1537.2</v>
      </c>
      <c r="D36" s="4">
        <v>0</v>
      </c>
      <c r="E36" s="4">
        <f t="shared" si="0"/>
        <v>427.14000000000237</v>
      </c>
    </row>
    <row r="37" spans="1:5" x14ac:dyDescent="0.25">
      <c r="A37" s="5">
        <v>44040</v>
      </c>
      <c r="B37" s="2" t="s">
        <v>988</v>
      </c>
      <c r="C37" s="4">
        <v>2852.85</v>
      </c>
      <c r="D37" s="4">
        <v>0</v>
      </c>
      <c r="E37" s="4">
        <f t="shared" si="0"/>
        <v>3279.9900000000025</v>
      </c>
    </row>
    <row r="38" spans="1:5" x14ac:dyDescent="0.25">
      <c r="A38" s="5">
        <v>44049</v>
      </c>
      <c r="B38" s="2" t="s">
        <v>1019</v>
      </c>
      <c r="C38" s="4">
        <v>0</v>
      </c>
      <c r="D38" s="4">
        <v>7116.9</v>
      </c>
      <c r="E38" s="4">
        <f t="shared" si="0"/>
        <v>-3836.9099999999971</v>
      </c>
    </row>
    <row r="39" spans="1:5" x14ac:dyDescent="0.25">
      <c r="A39" s="5">
        <v>44070</v>
      </c>
      <c r="B39" s="2" t="s">
        <v>1070</v>
      </c>
      <c r="C39" s="4">
        <v>4672.5</v>
      </c>
      <c r="D39" s="4">
        <v>0</v>
      </c>
      <c r="E39" s="4">
        <f t="shared" si="0"/>
        <v>835.59000000000287</v>
      </c>
    </row>
    <row r="40" spans="1:5" x14ac:dyDescent="0.25">
      <c r="A40" s="5">
        <v>44082</v>
      </c>
      <c r="B40" s="2" t="s">
        <v>1119</v>
      </c>
      <c r="C40" s="4">
        <v>3303.72</v>
      </c>
      <c r="D40" s="4">
        <v>0</v>
      </c>
      <c r="E40" s="4">
        <f t="shared" si="0"/>
        <v>4139.3100000000031</v>
      </c>
    </row>
    <row r="41" spans="1:5" x14ac:dyDescent="0.25">
      <c r="A41" s="5">
        <v>44099</v>
      </c>
      <c r="B41" s="2" t="s">
        <v>1185</v>
      </c>
      <c r="C41" s="4">
        <v>4977</v>
      </c>
      <c r="D41" s="4">
        <v>0</v>
      </c>
      <c r="E41" s="4">
        <f t="shared" si="0"/>
        <v>9116.3100000000031</v>
      </c>
    </row>
    <row r="42" spans="1:5" x14ac:dyDescent="0.25">
      <c r="A42" s="5">
        <v>44116</v>
      </c>
      <c r="B42" s="2" t="s">
        <v>1227</v>
      </c>
      <c r="C42" s="4">
        <v>1674.96</v>
      </c>
      <c r="D42" s="4">
        <v>0</v>
      </c>
      <c r="E42" s="4">
        <f t="shared" si="0"/>
        <v>10791.270000000004</v>
      </c>
    </row>
    <row r="43" spans="1:5" x14ac:dyDescent="0.25">
      <c r="A43" s="5">
        <v>44131</v>
      </c>
      <c r="B43" s="2" t="s">
        <v>1249</v>
      </c>
      <c r="C43" s="4">
        <v>0</v>
      </c>
      <c r="D43" s="4">
        <v>8190</v>
      </c>
      <c r="E43" s="4">
        <f t="shared" si="0"/>
        <v>2601.2700000000041</v>
      </c>
    </row>
    <row r="44" spans="1:5" x14ac:dyDescent="0.25">
      <c r="A44" s="5">
        <v>44145</v>
      </c>
      <c r="B44" s="2" t="s">
        <v>1286</v>
      </c>
      <c r="C44" s="4">
        <v>5449.5</v>
      </c>
      <c r="D44" s="4">
        <v>0</v>
      </c>
      <c r="E44" s="4">
        <f t="shared" si="0"/>
        <v>8050.7700000000041</v>
      </c>
    </row>
    <row r="45" spans="1:5" x14ac:dyDescent="0.25">
      <c r="A45" s="5">
        <v>44260</v>
      </c>
      <c r="B45" s="2" t="s">
        <v>1493</v>
      </c>
      <c r="C45" s="4">
        <v>1123.92</v>
      </c>
      <c r="D45" s="4">
        <v>0</v>
      </c>
      <c r="E45" s="4">
        <f t="shared" si="0"/>
        <v>9174.6900000000041</v>
      </c>
    </row>
    <row r="46" spans="1:5" x14ac:dyDescent="0.25">
      <c r="A46" s="5">
        <v>44271</v>
      </c>
      <c r="B46" s="2" t="s">
        <v>1566</v>
      </c>
      <c r="C46" s="4">
        <v>0</v>
      </c>
      <c r="D46" s="4">
        <v>7215.6</v>
      </c>
      <c r="E46" s="4">
        <f t="shared" si="0"/>
        <v>1959.0900000000038</v>
      </c>
    </row>
    <row r="47" spans="1:5" x14ac:dyDescent="0.25">
      <c r="A47" s="5">
        <v>44282</v>
      </c>
      <c r="B47" s="2" t="s">
        <v>1576</v>
      </c>
      <c r="C47" s="4">
        <v>0</v>
      </c>
      <c r="D47" s="4">
        <v>44031.34</v>
      </c>
      <c r="E47" s="4">
        <f t="shared" si="0"/>
        <v>-42072.249999999993</v>
      </c>
    </row>
    <row r="48" spans="1:5" x14ac:dyDescent="0.25">
      <c r="A48" s="5">
        <v>44282</v>
      </c>
      <c r="B48" s="2" t="s">
        <v>1598</v>
      </c>
      <c r="C48" s="4">
        <v>27195</v>
      </c>
      <c r="D48" s="4">
        <v>0</v>
      </c>
      <c r="E48" s="4">
        <f t="shared" si="0"/>
        <v>-14877.249999999993</v>
      </c>
    </row>
    <row r="49" spans="1:5" x14ac:dyDescent="0.25">
      <c r="A49" s="5">
        <v>44309</v>
      </c>
      <c r="B49" s="2" t="s">
        <v>1788</v>
      </c>
      <c r="C49" s="4">
        <v>34433.279999999999</v>
      </c>
      <c r="D49" s="4">
        <v>0</v>
      </c>
      <c r="E49" s="4">
        <f t="shared" si="0"/>
        <v>19556.030000000006</v>
      </c>
    </row>
    <row r="50" spans="1:5" x14ac:dyDescent="0.25">
      <c r="A50" s="5">
        <v>44316</v>
      </c>
      <c r="B50" s="2" t="s">
        <v>1789</v>
      </c>
      <c r="C50" s="4">
        <v>0</v>
      </c>
      <c r="D50" s="4">
        <v>11751.6</v>
      </c>
      <c r="E50" s="4">
        <f t="shared" si="0"/>
        <v>7804.4300000000057</v>
      </c>
    </row>
    <row r="51" spans="1:5" x14ac:dyDescent="0.25">
      <c r="A51" s="5">
        <v>44343</v>
      </c>
      <c r="B51" s="2" t="s">
        <v>1928</v>
      </c>
      <c r="C51" s="4">
        <v>0</v>
      </c>
      <c r="D51" s="4">
        <v>9893.1</v>
      </c>
      <c r="E51" s="4">
        <f t="shared" si="0"/>
        <v>-2088.6699999999946</v>
      </c>
    </row>
    <row r="52" spans="1:5" x14ac:dyDescent="0.25">
      <c r="A52" s="5">
        <v>44417</v>
      </c>
      <c r="B52" s="2" t="s">
        <v>2220</v>
      </c>
      <c r="C52" s="4">
        <v>1470</v>
      </c>
      <c r="D52" s="4">
        <v>0</v>
      </c>
      <c r="E52" s="4">
        <f t="shared" si="0"/>
        <v>-618.66999999999462</v>
      </c>
    </row>
    <row r="53" spans="1:5" x14ac:dyDescent="0.25">
      <c r="E53" s="4">
        <f t="shared" si="0"/>
        <v>-618.66999999999462</v>
      </c>
    </row>
    <row r="54" spans="1:5" x14ac:dyDescent="0.25">
      <c r="E54" s="4">
        <f t="shared" si="0"/>
        <v>-618.66999999999462</v>
      </c>
    </row>
    <row r="55" spans="1:5" x14ac:dyDescent="0.25">
      <c r="E55" s="4">
        <f t="shared" si="0"/>
        <v>-618.66999999999462</v>
      </c>
    </row>
    <row r="56" spans="1:5" x14ac:dyDescent="0.25">
      <c r="E56" s="4">
        <f t="shared" si="0"/>
        <v>-618.66999999999462</v>
      </c>
    </row>
    <row r="57" spans="1:5" x14ac:dyDescent="0.25">
      <c r="E57" s="4">
        <f t="shared" si="0"/>
        <v>-618.66999999999462</v>
      </c>
    </row>
    <row r="58" spans="1:5" x14ac:dyDescent="0.25">
      <c r="E58" s="4">
        <f t="shared" si="0"/>
        <v>-618.66999999999462</v>
      </c>
    </row>
    <row r="59" spans="1:5" x14ac:dyDescent="0.25">
      <c r="E59" s="4">
        <f t="shared" si="0"/>
        <v>-618.66999999999462</v>
      </c>
    </row>
    <row r="60" spans="1:5" x14ac:dyDescent="0.25">
      <c r="E60" s="4">
        <f t="shared" si="0"/>
        <v>-618.66999999999462</v>
      </c>
    </row>
    <row r="61" spans="1:5" x14ac:dyDescent="0.25">
      <c r="E61" s="4">
        <f t="shared" si="0"/>
        <v>-618.66999999999462</v>
      </c>
    </row>
    <row r="62" spans="1:5" x14ac:dyDescent="0.25">
      <c r="E62" s="4">
        <f t="shared" si="0"/>
        <v>-618.66999999999462</v>
      </c>
    </row>
    <row r="63" spans="1:5" x14ac:dyDescent="0.25">
      <c r="E63" s="4">
        <f t="shared" si="0"/>
        <v>-618.66999999999462</v>
      </c>
    </row>
    <row r="64" spans="1:5" x14ac:dyDescent="0.25">
      <c r="E64" s="4">
        <f t="shared" si="0"/>
        <v>-618.66999999999462</v>
      </c>
    </row>
    <row r="65" spans="5:5" x14ac:dyDescent="0.25">
      <c r="E65" s="4">
        <f t="shared" si="0"/>
        <v>-618.66999999999462</v>
      </c>
    </row>
    <row r="66" spans="5:5" x14ac:dyDescent="0.25">
      <c r="E66" s="4">
        <f t="shared" si="0"/>
        <v>-618.66999999999462</v>
      </c>
    </row>
    <row r="67" spans="5:5" x14ac:dyDescent="0.25">
      <c r="E67" s="4">
        <f t="shared" si="0"/>
        <v>-618.66999999999462</v>
      </c>
    </row>
    <row r="68" spans="5:5" x14ac:dyDescent="0.25">
      <c r="E68" s="4">
        <f t="shared" si="0"/>
        <v>-618.66999999999462</v>
      </c>
    </row>
    <row r="69" spans="5:5" x14ac:dyDescent="0.25">
      <c r="E69" s="4">
        <f t="shared" ref="E69:E132" si="1">E68+C69-D69</f>
        <v>-618.66999999999462</v>
      </c>
    </row>
    <row r="70" spans="5:5" x14ac:dyDescent="0.25">
      <c r="E70" s="4">
        <f t="shared" si="1"/>
        <v>-618.66999999999462</v>
      </c>
    </row>
    <row r="71" spans="5:5" x14ac:dyDescent="0.25">
      <c r="E71" s="4">
        <f t="shared" si="1"/>
        <v>-618.66999999999462</v>
      </c>
    </row>
    <row r="72" spans="5:5" x14ac:dyDescent="0.25">
      <c r="E72" s="4">
        <f t="shared" si="1"/>
        <v>-618.66999999999462</v>
      </c>
    </row>
    <row r="73" spans="5:5" x14ac:dyDescent="0.25">
      <c r="E73" s="4">
        <f t="shared" si="1"/>
        <v>-618.66999999999462</v>
      </c>
    </row>
    <row r="74" spans="5:5" x14ac:dyDescent="0.25">
      <c r="E74" s="4">
        <f t="shared" si="1"/>
        <v>-618.66999999999462</v>
      </c>
    </row>
    <row r="75" spans="5:5" x14ac:dyDescent="0.25">
      <c r="E75" s="4">
        <f t="shared" si="1"/>
        <v>-618.66999999999462</v>
      </c>
    </row>
    <row r="76" spans="5:5" x14ac:dyDescent="0.25">
      <c r="E76" s="4">
        <f t="shared" si="1"/>
        <v>-618.66999999999462</v>
      </c>
    </row>
    <row r="77" spans="5:5" x14ac:dyDescent="0.25">
      <c r="E77" s="4">
        <f t="shared" si="1"/>
        <v>-618.66999999999462</v>
      </c>
    </row>
    <row r="78" spans="5:5" x14ac:dyDescent="0.25">
      <c r="E78" s="4">
        <f t="shared" si="1"/>
        <v>-618.66999999999462</v>
      </c>
    </row>
    <row r="79" spans="5:5" x14ac:dyDescent="0.25">
      <c r="E79" s="4">
        <f t="shared" si="1"/>
        <v>-618.66999999999462</v>
      </c>
    </row>
    <row r="80" spans="5:5" x14ac:dyDescent="0.25">
      <c r="E80" s="4">
        <f t="shared" si="1"/>
        <v>-618.66999999999462</v>
      </c>
    </row>
    <row r="81" spans="5:5" x14ac:dyDescent="0.25">
      <c r="E81" s="4">
        <f t="shared" si="1"/>
        <v>-618.66999999999462</v>
      </c>
    </row>
    <row r="82" spans="5:5" x14ac:dyDescent="0.25">
      <c r="E82" s="4">
        <f t="shared" si="1"/>
        <v>-618.66999999999462</v>
      </c>
    </row>
    <row r="83" spans="5:5" x14ac:dyDescent="0.25">
      <c r="E83" s="4">
        <f t="shared" si="1"/>
        <v>-618.66999999999462</v>
      </c>
    </row>
    <row r="84" spans="5:5" x14ac:dyDescent="0.25">
      <c r="E84" s="4">
        <f t="shared" si="1"/>
        <v>-618.66999999999462</v>
      </c>
    </row>
    <row r="85" spans="5:5" x14ac:dyDescent="0.25">
      <c r="E85" s="4">
        <f t="shared" si="1"/>
        <v>-618.66999999999462</v>
      </c>
    </row>
    <row r="86" spans="5:5" x14ac:dyDescent="0.25">
      <c r="E86" s="4">
        <f t="shared" si="1"/>
        <v>-618.66999999999462</v>
      </c>
    </row>
    <row r="87" spans="5:5" x14ac:dyDescent="0.25">
      <c r="E87" s="4">
        <f t="shared" si="1"/>
        <v>-618.66999999999462</v>
      </c>
    </row>
    <row r="88" spans="5:5" x14ac:dyDescent="0.25">
      <c r="E88" s="4">
        <f t="shared" si="1"/>
        <v>-618.66999999999462</v>
      </c>
    </row>
    <row r="89" spans="5:5" x14ac:dyDescent="0.25">
      <c r="E89" s="4">
        <f t="shared" si="1"/>
        <v>-618.66999999999462</v>
      </c>
    </row>
    <row r="90" spans="5:5" x14ac:dyDescent="0.25">
      <c r="E90" s="4">
        <f t="shared" si="1"/>
        <v>-618.66999999999462</v>
      </c>
    </row>
    <row r="91" spans="5:5" x14ac:dyDescent="0.25">
      <c r="E91" s="4">
        <f t="shared" si="1"/>
        <v>-618.66999999999462</v>
      </c>
    </row>
    <row r="92" spans="5:5" x14ac:dyDescent="0.25">
      <c r="E92" s="4">
        <f t="shared" si="1"/>
        <v>-618.66999999999462</v>
      </c>
    </row>
    <row r="93" spans="5:5" x14ac:dyDescent="0.25">
      <c r="E93" s="4">
        <f t="shared" si="1"/>
        <v>-618.66999999999462</v>
      </c>
    </row>
    <row r="94" spans="5:5" x14ac:dyDescent="0.25">
      <c r="E94" s="4">
        <f t="shared" si="1"/>
        <v>-618.66999999999462</v>
      </c>
    </row>
    <row r="95" spans="5:5" x14ac:dyDescent="0.25">
      <c r="E95" s="4">
        <f t="shared" si="1"/>
        <v>-618.66999999999462</v>
      </c>
    </row>
    <row r="96" spans="5:5" x14ac:dyDescent="0.25">
      <c r="E96" s="4">
        <f t="shared" si="1"/>
        <v>-618.66999999999462</v>
      </c>
    </row>
    <row r="97" spans="5:5" x14ac:dyDescent="0.25">
      <c r="E97" s="4">
        <f t="shared" si="1"/>
        <v>-618.66999999999462</v>
      </c>
    </row>
    <row r="98" spans="5:5" x14ac:dyDescent="0.25">
      <c r="E98" s="4">
        <f t="shared" si="1"/>
        <v>-618.66999999999462</v>
      </c>
    </row>
    <row r="99" spans="5:5" x14ac:dyDescent="0.25">
      <c r="E99" s="4">
        <f t="shared" si="1"/>
        <v>-618.66999999999462</v>
      </c>
    </row>
    <row r="100" spans="5:5" x14ac:dyDescent="0.25">
      <c r="E100" s="4">
        <f t="shared" si="1"/>
        <v>-618.66999999999462</v>
      </c>
    </row>
    <row r="101" spans="5:5" x14ac:dyDescent="0.25">
      <c r="E101" s="4">
        <f t="shared" si="1"/>
        <v>-618.66999999999462</v>
      </c>
    </row>
    <row r="102" spans="5:5" x14ac:dyDescent="0.25">
      <c r="E102" s="4">
        <f t="shared" si="1"/>
        <v>-618.66999999999462</v>
      </c>
    </row>
    <row r="103" spans="5:5" x14ac:dyDescent="0.25">
      <c r="E103" s="4">
        <f t="shared" si="1"/>
        <v>-618.66999999999462</v>
      </c>
    </row>
    <row r="104" spans="5:5" x14ac:dyDescent="0.25">
      <c r="E104" s="4">
        <f t="shared" si="1"/>
        <v>-618.66999999999462</v>
      </c>
    </row>
    <row r="105" spans="5:5" x14ac:dyDescent="0.25">
      <c r="E105" s="4">
        <f t="shared" si="1"/>
        <v>-618.66999999999462</v>
      </c>
    </row>
    <row r="106" spans="5:5" x14ac:dyDescent="0.25">
      <c r="E106" s="4">
        <f t="shared" si="1"/>
        <v>-618.66999999999462</v>
      </c>
    </row>
    <row r="107" spans="5:5" x14ac:dyDescent="0.25">
      <c r="E107" s="4">
        <f t="shared" si="1"/>
        <v>-618.66999999999462</v>
      </c>
    </row>
    <row r="108" spans="5:5" x14ac:dyDescent="0.25">
      <c r="E108" s="4">
        <f t="shared" si="1"/>
        <v>-618.66999999999462</v>
      </c>
    </row>
    <row r="109" spans="5:5" x14ac:dyDescent="0.25">
      <c r="E109" s="4">
        <f t="shared" si="1"/>
        <v>-618.66999999999462</v>
      </c>
    </row>
    <row r="110" spans="5:5" x14ac:dyDescent="0.25">
      <c r="E110" s="4">
        <f t="shared" si="1"/>
        <v>-618.66999999999462</v>
      </c>
    </row>
    <row r="111" spans="5:5" x14ac:dyDescent="0.25">
      <c r="E111" s="4">
        <f t="shared" si="1"/>
        <v>-618.66999999999462</v>
      </c>
    </row>
    <row r="112" spans="5:5" x14ac:dyDescent="0.25">
      <c r="E112" s="4">
        <f t="shared" si="1"/>
        <v>-618.66999999999462</v>
      </c>
    </row>
    <row r="113" spans="5:5" x14ac:dyDescent="0.25">
      <c r="E113" s="4">
        <f t="shared" si="1"/>
        <v>-618.66999999999462</v>
      </c>
    </row>
    <row r="114" spans="5:5" x14ac:dyDescent="0.25">
      <c r="E114" s="4">
        <f t="shared" si="1"/>
        <v>-618.66999999999462</v>
      </c>
    </row>
    <row r="115" spans="5:5" x14ac:dyDescent="0.25">
      <c r="E115" s="4">
        <f t="shared" si="1"/>
        <v>-618.66999999999462</v>
      </c>
    </row>
    <row r="116" spans="5:5" x14ac:dyDescent="0.25">
      <c r="E116" s="4">
        <f t="shared" si="1"/>
        <v>-618.66999999999462</v>
      </c>
    </row>
    <row r="117" spans="5:5" x14ac:dyDescent="0.25">
      <c r="E117" s="4">
        <f t="shared" si="1"/>
        <v>-618.66999999999462</v>
      </c>
    </row>
    <row r="118" spans="5:5" x14ac:dyDescent="0.25">
      <c r="E118" s="4">
        <f t="shared" si="1"/>
        <v>-618.66999999999462</v>
      </c>
    </row>
    <row r="119" spans="5:5" x14ac:dyDescent="0.25">
      <c r="E119" s="4">
        <f t="shared" si="1"/>
        <v>-618.66999999999462</v>
      </c>
    </row>
    <row r="120" spans="5:5" x14ac:dyDescent="0.25">
      <c r="E120" s="4">
        <f t="shared" si="1"/>
        <v>-618.66999999999462</v>
      </c>
    </row>
    <row r="121" spans="5:5" x14ac:dyDescent="0.25">
      <c r="E121" s="4">
        <f t="shared" si="1"/>
        <v>-618.66999999999462</v>
      </c>
    </row>
    <row r="122" spans="5:5" x14ac:dyDescent="0.25">
      <c r="E122" s="4">
        <f t="shared" si="1"/>
        <v>-618.66999999999462</v>
      </c>
    </row>
    <row r="123" spans="5:5" x14ac:dyDescent="0.25">
      <c r="E123" s="4">
        <f t="shared" si="1"/>
        <v>-618.66999999999462</v>
      </c>
    </row>
    <row r="124" spans="5:5" x14ac:dyDescent="0.25">
      <c r="E124" s="4">
        <f t="shared" si="1"/>
        <v>-618.66999999999462</v>
      </c>
    </row>
    <row r="125" spans="5:5" x14ac:dyDescent="0.25">
      <c r="E125" s="4">
        <f t="shared" si="1"/>
        <v>-618.66999999999462</v>
      </c>
    </row>
    <row r="126" spans="5:5" x14ac:dyDescent="0.25">
      <c r="E126" s="4">
        <f t="shared" si="1"/>
        <v>-618.66999999999462</v>
      </c>
    </row>
    <row r="127" spans="5:5" x14ac:dyDescent="0.25">
      <c r="E127" s="4">
        <f t="shared" si="1"/>
        <v>-618.66999999999462</v>
      </c>
    </row>
    <row r="128" spans="5:5" x14ac:dyDescent="0.25">
      <c r="E128" s="4">
        <f t="shared" si="1"/>
        <v>-618.66999999999462</v>
      </c>
    </row>
    <row r="129" spans="5:5" x14ac:dyDescent="0.25">
      <c r="E129" s="4">
        <f t="shared" si="1"/>
        <v>-618.66999999999462</v>
      </c>
    </row>
    <row r="130" spans="5:5" x14ac:dyDescent="0.25">
      <c r="E130" s="4">
        <f t="shared" si="1"/>
        <v>-618.66999999999462</v>
      </c>
    </row>
    <row r="131" spans="5:5" x14ac:dyDescent="0.25">
      <c r="E131" s="4">
        <f t="shared" si="1"/>
        <v>-618.66999999999462</v>
      </c>
    </row>
    <row r="132" spans="5:5" x14ac:dyDescent="0.25">
      <c r="E132" s="4">
        <f t="shared" si="1"/>
        <v>-618.66999999999462</v>
      </c>
    </row>
    <row r="133" spans="5:5" x14ac:dyDescent="0.25">
      <c r="E133" s="4">
        <f t="shared" ref="E133:E196" si="2">E132+C133-D133</f>
        <v>-618.66999999999462</v>
      </c>
    </row>
    <row r="134" spans="5:5" x14ac:dyDescent="0.25">
      <c r="E134" s="4">
        <f t="shared" si="2"/>
        <v>-618.66999999999462</v>
      </c>
    </row>
    <row r="135" spans="5:5" x14ac:dyDescent="0.25">
      <c r="E135" s="4">
        <f t="shared" si="2"/>
        <v>-618.66999999999462</v>
      </c>
    </row>
    <row r="136" spans="5:5" x14ac:dyDescent="0.25">
      <c r="E136" s="4">
        <f t="shared" si="2"/>
        <v>-618.66999999999462</v>
      </c>
    </row>
    <row r="137" spans="5:5" x14ac:dyDescent="0.25">
      <c r="E137" s="4">
        <f t="shared" si="2"/>
        <v>-618.66999999999462</v>
      </c>
    </row>
    <row r="138" spans="5:5" x14ac:dyDescent="0.25">
      <c r="E138" s="4">
        <f t="shared" si="2"/>
        <v>-618.66999999999462</v>
      </c>
    </row>
    <row r="139" spans="5:5" x14ac:dyDescent="0.25">
      <c r="E139" s="4">
        <f t="shared" si="2"/>
        <v>-618.66999999999462</v>
      </c>
    </row>
    <row r="140" spans="5:5" x14ac:dyDescent="0.25">
      <c r="E140" s="4">
        <f t="shared" si="2"/>
        <v>-618.66999999999462</v>
      </c>
    </row>
    <row r="141" spans="5:5" x14ac:dyDescent="0.25">
      <c r="E141" s="4">
        <f t="shared" si="2"/>
        <v>-618.66999999999462</v>
      </c>
    </row>
    <row r="142" spans="5:5" x14ac:dyDescent="0.25">
      <c r="E142" s="4">
        <f t="shared" si="2"/>
        <v>-618.66999999999462</v>
      </c>
    </row>
    <row r="143" spans="5:5" x14ac:dyDescent="0.25">
      <c r="E143" s="4">
        <f t="shared" si="2"/>
        <v>-618.66999999999462</v>
      </c>
    </row>
    <row r="144" spans="5:5" x14ac:dyDescent="0.25">
      <c r="E144" s="4">
        <f t="shared" si="2"/>
        <v>-618.66999999999462</v>
      </c>
    </row>
    <row r="145" spans="5:5" x14ac:dyDescent="0.25">
      <c r="E145" s="4">
        <f t="shared" si="2"/>
        <v>-618.66999999999462</v>
      </c>
    </row>
    <row r="146" spans="5:5" x14ac:dyDescent="0.25">
      <c r="E146" s="4">
        <f t="shared" si="2"/>
        <v>-618.66999999999462</v>
      </c>
    </row>
    <row r="147" spans="5:5" x14ac:dyDescent="0.25">
      <c r="E147" s="4">
        <f t="shared" si="2"/>
        <v>-618.66999999999462</v>
      </c>
    </row>
    <row r="148" spans="5:5" x14ac:dyDescent="0.25">
      <c r="E148" s="4">
        <f t="shared" si="2"/>
        <v>-618.66999999999462</v>
      </c>
    </row>
    <row r="149" spans="5:5" x14ac:dyDescent="0.25">
      <c r="E149" s="4">
        <f t="shared" si="2"/>
        <v>-618.66999999999462</v>
      </c>
    </row>
    <row r="150" spans="5:5" x14ac:dyDescent="0.25">
      <c r="E150" s="4">
        <f t="shared" si="2"/>
        <v>-618.66999999999462</v>
      </c>
    </row>
    <row r="151" spans="5:5" x14ac:dyDescent="0.25">
      <c r="E151" s="4">
        <f t="shared" si="2"/>
        <v>-618.66999999999462</v>
      </c>
    </row>
    <row r="152" spans="5:5" x14ac:dyDescent="0.25">
      <c r="E152" s="4">
        <f t="shared" si="2"/>
        <v>-618.66999999999462</v>
      </c>
    </row>
    <row r="153" spans="5:5" x14ac:dyDescent="0.25">
      <c r="E153" s="4">
        <f t="shared" si="2"/>
        <v>-618.66999999999462</v>
      </c>
    </row>
    <row r="154" spans="5:5" x14ac:dyDescent="0.25">
      <c r="E154" s="4">
        <f t="shared" si="2"/>
        <v>-618.66999999999462</v>
      </c>
    </row>
    <row r="155" spans="5:5" x14ac:dyDescent="0.25">
      <c r="E155" s="4">
        <f t="shared" si="2"/>
        <v>-618.66999999999462</v>
      </c>
    </row>
    <row r="156" spans="5:5" x14ac:dyDescent="0.25">
      <c r="E156" s="4">
        <f t="shared" si="2"/>
        <v>-618.66999999999462</v>
      </c>
    </row>
    <row r="157" spans="5:5" x14ac:dyDescent="0.25">
      <c r="E157" s="4">
        <f t="shared" si="2"/>
        <v>-618.66999999999462</v>
      </c>
    </row>
    <row r="158" spans="5:5" x14ac:dyDescent="0.25">
      <c r="E158" s="4">
        <f t="shared" si="2"/>
        <v>-618.66999999999462</v>
      </c>
    </row>
    <row r="159" spans="5:5" x14ac:dyDescent="0.25">
      <c r="E159" s="4">
        <f t="shared" si="2"/>
        <v>-618.66999999999462</v>
      </c>
    </row>
    <row r="160" spans="5:5" x14ac:dyDescent="0.25">
      <c r="E160" s="4">
        <f t="shared" si="2"/>
        <v>-618.66999999999462</v>
      </c>
    </row>
    <row r="161" spans="5:5" x14ac:dyDescent="0.25">
      <c r="E161" s="4">
        <f t="shared" si="2"/>
        <v>-618.66999999999462</v>
      </c>
    </row>
    <row r="162" spans="5:5" x14ac:dyDescent="0.25">
      <c r="E162" s="4">
        <f t="shared" si="2"/>
        <v>-618.66999999999462</v>
      </c>
    </row>
    <row r="163" spans="5:5" x14ac:dyDescent="0.25">
      <c r="E163" s="4">
        <f t="shared" si="2"/>
        <v>-618.66999999999462</v>
      </c>
    </row>
    <row r="164" spans="5:5" x14ac:dyDescent="0.25">
      <c r="E164" s="4">
        <f t="shared" si="2"/>
        <v>-618.66999999999462</v>
      </c>
    </row>
    <row r="165" spans="5:5" x14ac:dyDescent="0.25">
      <c r="E165" s="4">
        <f t="shared" si="2"/>
        <v>-618.66999999999462</v>
      </c>
    </row>
    <row r="166" spans="5:5" x14ac:dyDescent="0.25">
      <c r="E166" s="4">
        <f t="shared" si="2"/>
        <v>-618.66999999999462</v>
      </c>
    </row>
    <row r="167" spans="5:5" x14ac:dyDescent="0.25">
      <c r="E167" s="4">
        <f t="shared" si="2"/>
        <v>-618.66999999999462</v>
      </c>
    </row>
    <row r="168" spans="5:5" x14ac:dyDescent="0.25">
      <c r="E168" s="4">
        <f t="shared" si="2"/>
        <v>-618.66999999999462</v>
      </c>
    </row>
    <row r="169" spans="5:5" x14ac:dyDescent="0.25">
      <c r="E169" s="4">
        <f t="shared" si="2"/>
        <v>-618.66999999999462</v>
      </c>
    </row>
    <row r="170" spans="5:5" x14ac:dyDescent="0.25">
      <c r="E170" s="4">
        <f t="shared" si="2"/>
        <v>-618.66999999999462</v>
      </c>
    </row>
    <row r="171" spans="5:5" x14ac:dyDescent="0.25">
      <c r="E171" s="4">
        <f t="shared" si="2"/>
        <v>-618.66999999999462</v>
      </c>
    </row>
    <row r="172" spans="5:5" x14ac:dyDescent="0.25">
      <c r="E172" s="4">
        <f t="shared" si="2"/>
        <v>-618.66999999999462</v>
      </c>
    </row>
    <row r="173" spans="5:5" x14ac:dyDescent="0.25">
      <c r="E173" s="4">
        <f t="shared" si="2"/>
        <v>-618.66999999999462</v>
      </c>
    </row>
    <row r="174" spans="5:5" x14ac:dyDescent="0.25">
      <c r="E174" s="4">
        <f t="shared" si="2"/>
        <v>-618.66999999999462</v>
      </c>
    </row>
    <row r="175" spans="5:5" x14ac:dyDescent="0.25">
      <c r="E175" s="4">
        <f t="shared" si="2"/>
        <v>-618.66999999999462</v>
      </c>
    </row>
    <row r="176" spans="5:5" x14ac:dyDescent="0.25">
      <c r="E176" s="4">
        <f t="shared" si="2"/>
        <v>-618.66999999999462</v>
      </c>
    </row>
    <row r="177" spans="5:5" x14ac:dyDescent="0.25">
      <c r="E177" s="4">
        <f t="shared" si="2"/>
        <v>-618.66999999999462</v>
      </c>
    </row>
    <row r="178" spans="5:5" x14ac:dyDescent="0.25">
      <c r="E178" s="4">
        <f t="shared" si="2"/>
        <v>-618.66999999999462</v>
      </c>
    </row>
    <row r="179" spans="5:5" x14ac:dyDescent="0.25">
      <c r="E179" s="4">
        <f t="shared" si="2"/>
        <v>-618.66999999999462</v>
      </c>
    </row>
    <row r="180" spans="5:5" x14ac:dyDescent="0.25">
      <c r="E180" s="4">
        <f t="shared" si="2"/>
        <v>-618.66999999999462</v>
      </c>
    </row>
    <row r="181" spans="5:5" x14ac:dyDescent="0.25">
      <c r="E181" s="4">
        <f t="shared" si="2"/>
        <v>-618.66999999999462</v>
      </c>
    </row>
    <row r="182" spans="5:5" x14ac:dyDescent="0.25">
      <c r="E182" s="4">
        <f t="shared" si="2"/>
        <v>-618.66999999999462</v>
      </c>
    </row>
    <row r="183" spans="5:5" x14ac:dyDescent="0.25">
      <c r="E183" s="4">
        <f t="shared" si="2"/>
        <v>-618.66999999999462</v>
      </c>
    </row>
    <row r="184" spans="5:5" x14ac:dyDescent="0.25">
      <c r="E184" s="4">
        <f t="shared" si="2"/>
        <v>-618.66999999999462</v>
      </c>
    </row>
    <row r="185" spans="5:5" x14ac:dyDescent="0.25">
      <c r="E185" s="4">
        <f t="shared" si="2"/>
        <v>-618.66999999999462</v>
      </c>
    </row>
    <row r="186" spans="5:5" x14ac:dyDescent="0.25">
      <c r="E186" s="4">
        <f t="shared" si="2"/>
        <v>-618.66999999999462</v>
      </c>
    </row>
    <row r="187" spans="5:5" x14ac:dyDescent="0.25">
      <c r="E187" s="4">
        <f t="shared" si="2"/>
        <v>-618.66999999999462</v>
      </c>
    </row>
    <row r="188" spans="5:5" x14ac:dyDescent="0.25">
      <c r="E188" s="4">
        <f t="shared" si="2"/>
        <v>-618.66999999999462</v>
      </c>
    </row>
    <row r="189" spans="5:5" x14ac:dyDescent="0.25">
      <c r="E189" s="4">
        <f t="shared" si="2"/>
        <v>-618.66999999999462</v>
      </c>
    </row>
    <row r="190" spans="5:5" x14ac:dyDescent="0.25">
      <c r="E190" s="4">
        <f t="shared" si="2"/>
        <v>-618.66999999999462</v>
      </c>
    </row>
    <row r="191" spans="5:5" x14ac:dyDescent="0.25">
      <c r="E191" s="4">
        <f t="shared" si="2"/>
        <v>-618.66999999999462</v>
      </c>
    </row>
    <row r="192" spans="5:5" x14ac:dyDescent="0.25">
      <c r="E192" s="4">
        <f t="shared" si="2"/>
        <v>-618.66999999999462</v>
      </c>
    </row>
    <row r="193" spans="5:5" x14ac:dyDescent="0.25">
      <c r="E193" s="4">
        <f t="shared" si="2"/>
        <v>-618.66999999999462</v>
      </c>
    </row>
    <row r="194" spans="5:5" x14ac:dyDescent="0.25">
      <c r="E194" s="4">
        <f t="shared" si="2"/>
        <v>-618.66999999999462</v>
      </c>
    </row>
    <row r="195" spans="5:5" x14ac:dyDescent="0.25">
      <c r="E195" s="4">
        <f t="shared" si="2"/>
        <v>-618.66999999999462</v>
      </c>
    </row>
    <row r="196" spans="5:5" x14ac:dyDescent="0.25">
      <c r="E196" s="4">
        <f t="shared" si="2"/>
        <v>-618.66999999999462</v>
      </c>
    </row>
    <row r="197" spans="5:5" x14ac:dyDescent="0.25">
      <c r="E197" s="4">
        <f t="shared" ref="E197:E260" si="3">E196+C197-D197</f>
        <v>-618.66999999999462</v>
      </c>
    </row>
    <row r="198" spans="5:5" x14ac:dyDescent="0.25">
      <c r="E198" s="4">
        <f t="shared" si="3"/>
        <v>-618.66999999999462</v>
      </c>
    </row>
    <row r="199" spans="5:5" x14ac:dyDescent="0.25">
      <c r="E199" s="4">
        <f t="shared" si="3"/>
        <v>-618.66999999999462</v>
      </c>
    </row>
    <row r="200" spans="5:5" x14ac:dyDescent="0.25">
      <c r="E200" s="4">
        <f t="shared" si="3"/>
        <v>-618.66999999999462</v>
      </c>
    </row>
    <row r="201" spans="5:5" x14ac:dyDescent="0.25">
      <c r="E201" s="4">
        <f t="shared" si="3"/>
        <v>-618.66999999999462</v>
      </c>
    </row>
    <row r="202" spans="5:5" x14ac:dyDescent="0.25">
      <c r="E202" s="4">
        <f t="shared" si="3"/>
        <v>-618.66999999999462</v>
      </c>
    </row>
    <row r="203" spans="5:5" x14ac:dyDescent="0.25">
      <c r="E203" s="4">
        <f t="shared" si="3"/>
        <v>-618.66999999999462</v>
      </c>
    </row>
    <row r="204" spans="5:5" x14ac:dyDescent="0.25">
      <c r="E204" s="4">
        <f t="shared" si="3"/>
        <v>-618.66999999999462</v>
      </c>
    </row>
    <row r="205" spans="5:5" x14ac:dyDescent="0.25">
      <c r="E205" s="4">
        <f t="shared" si="3"/>
        <v>-618.66999999999462</v>
      </c>
    </row>
    <row r="206" spans="5:5" x14ac:dyDescent="0.25">
      <c r="E206" s="4">
        <f t="shared" si="3"/>
        <v>-618.66999999999462</v>
      </c>
    </row>
    <row r="207" spans="5:5" x14ac:dyDescent="0.25">
      <c r="E207" s="4">
        <f t="shared" si="3"/>
        <v>-618.66999999999462</v>
      </c>
    </row>
    <row r="208" spans="5:5" x14ac:dyDescent="0.25">
      <c r="E208" s="4">
        <f t="shared" si="3"/>
        <v>-618.66999999999462</v>
      </c>
    </row>
    <row r="209" spans="5:5" x14ac:dyDescent="0.25">
      <c r="E209" s="4">
        <f t="shared" si="3"/>
        <v>-618.66999999999462</v>
      </c>
    </row>
    <row r="210" spans="5:5" x14ac:dyDescent="0.25">
      <c r="E210" s="4">
        <f t="shared" si="3"/>
        <v>-618.66999999999462</v>
      </c>
    </row>
    <row r="211" spans="5:5" x14ac:dyDescent="0.25">
      <c r="E211" s="4">
        <f t="shared" si="3"/>
        <v>-618.66999999999462</v>
      </c>
    </row>
    <row r="212" spans="5:5" x14ac:dyDescent="0.25">
      <c r="E212" s="4">
        <f t="shared" si="3"/>
        <v>-618.66999999999462</v>
      </c>
    </row>
    <row r="213" spans="5:5" x14ac:dyDescent="0.25">
      <c r="E213" s="4">
        <f t="shared" si="3"/>
        <v>-618.66999999999462</v>
      </c>
    </row>
    <row r="214" spans="5:5" x14ac:dyDescent="0.25">
      <c r="E214" s="4">
        <f t="shared" si="3"/>
        <v>-618.66999999999462</v>
      </c>
    </row>
    <row r="215" spans="5:5" x14ac:dyDescent="0.25">
      <c r="E215" s="4">
        <f t="shared" si="3"/>
        <v>-618.66999999999462</v>
      </c>
    </row>
    <row r="216" spans="5:5" x14ac:dyDescent="0.25">
      <c r="E216" s="4">
        <f t="shared" si="3"/>
        <v>-618.66999999999462</v>
      </c>
    </row>
    <row r="217" spans="5:5" x14ac:dyDescent="0.25">
      <c r="E217" s="4">
        <f t="shared" si="3"/>
        <v>-618.66999999999462</v>
      </c>
    </row>
    <row r="218" spans="5:5" x14ac:dyDescent="0.25">
      <c r="E218" s="4">
        <f t="shared" si="3"/>
        <v>-618.66999999999462</v>
      </c>
    </row>
    <row r="219" spans="5:5" x14ac:dyDescent="0.25">
      <c r="E219" s="4">
        <f t="shared" si="3"/>
        <v>-618.66999999999462</v>
      </c>
    </row>
    <row r="220" spans="5:5" x14ac:dyDescent="0.25">
      <c r="E220" s="4">
        <f t="shared" si="3"/>
        <v>-618.66999999999462</v>
      </c>
    </row>
    <row r="221" spans="5:5" x14ac:dyDescent="0.25">
      <c r="E221" s="4">
        <f t="shared" si="3"/>
        <v>-618.66999999999462</v>
      </c>
    </row>
    <row r="222" spans="5:5" x14ac:dyDescent="0.25">
      <c r="E222" s="4">
        <f t="shared" si="3"/>
        <v>-618.66999999999462</v>
      </c>
    </row>
    <row r="223" spans="5:5" x14ac:dyDescent="0.25">
      <c r="E223" s="4">
        <f t="shared" si="3"/>
        <v>-618.66999999999462</v>
      </c>
    </row>
    <row r="224" spans="5:5" x14ac:dyDescent="0.25">
      <c r="E224" s="4">
        <f t="shared" si="3"/>
        <v>-618.66999999999462</v>
      </c>
    </row>
    <row r="225" spans="5:5" x14ac:dyDescent="0.25">
      <c r="E225" s="4">
        <f t="shared" si="3"/>
        <v>-618.66999999999462</v>
      </c>
    </row>
    <row r="226" spans="5:5" x14ac:dyDescent="0.25">
      <c r="E226" s="4">
        <f t="shared" si="3"/>
        <v>-618.66999999999462</v>
      </c>
    </row>
    <row r="227" spans="5:5" x14ac:dyDescent="0.25">
      <c r="E227" s="4">
        <f t="shared" si="3"/>
        <v>-618.66999999999462</v>
      </c>
    </row>
    <row r="228" spans="5:5" x14ac:dyDescent="0.25">
      <c r="E228" s="4">
        <f t="shared" si="3"/>
        <v>-618.66999999999462</v>
      </c>
    </row>
    <row r="229" spans="5:5" x14ac:dyDescent="0.25">
      <c r="E229" s="4">
        <f t="shared" si="3"/>
        <v>-618.66999999999462</v>
      </c>
    </row>
    <row r="230" spans="5:5" x14ac:dyDescent="0.25">
      <c r="E230" s="4">
        <f t="shared" si="3"/>
        <v>-618.66999999999462</v>
      </c>
    </row>
    <row r="231" spans="5:5" x14ac:dyDescent="0.25">
      <c r="E231" s="4">
        <f t="shared" si="3"/>
        <v>-618.66999999999462</v>
      </c>
    </row>
    <row r="232" spans="5:5" x14ac:dyDescent="0.25">
      <c r="E232" s="4">
        <f t="shared" si="3"/>
        <v>-618.66999999999462</v>
      </c>
    </row>
    <row r="233" spans="5:5" x14ac:dyDescent="0.25">
      <c r="E233" s="4">
        <f t="shared" si="3"/>
        <v>-618.66999999999462</v>
      </c>
    </row>
    <row r="234" spans="5:5" x14ac:dyDescent="0.25">
      <c r="E234" s="4">
        <f t="shared" si="3"/>
        <v>-618.66999999999462</v>
      </c>
    </row>
    <row r="235" spans="5:5" x14ac:dyDescent="0.25">
      <c r="E235" s="4">
        <f t="shared" si="3"/>
        <v>-618.66999999999462</v>
      </c>
    </row>
    <row r="236" spans="5:5" x14ac:dyDescent="0.25">
      <c r="E236" s="4">
        <f t="shared" si="3"/>
        <v>-618.66999999999462</v>
      </c>
    </row>
    <row r="237" spans="5:5" x14ac:dyDescent="0.25">
      <c r="E237" s="4">
        <f t="shared" si="3"/>
        <v>-618.66999999999462</v>
      </c>
    </row>
    <row r="238" spans="5:5" x14ac:dyDescent="0.25">
      <c r="E238" s="4">
        <f t="shared" si="3"/>
        <v>-618.66999999999462</v>
      </c>
    </row>
    <row r="239" spans="5:5" x14ac:dyDescent="0.25">
      <c r="E239" s="4">
        <f t="shared" si="3"/>
        <v>-618.66999999999462</v>
      </c>
    </row>
    <row r="240" spans="5:5" x14ac:dyDescent="0.25">
      <c r="E240" s="4">
        <f t="shared" si="3"/>
        <v>-618.66999999999462</v>
      </c>
    </row>
    <row r="241" spans="5:5" x14ac:dyDescent="0.25">
      <c r="E241" s="4">
        <f t="shared" si="3"/>
        <v>-618.66999999999462</v>
      </c>
    </row>
    <row r="242" spans="5:5" x14ac:dyDescent="0.25">
      <c r="E242" s="4">
        <f t="shared" si="3"/>
        <v>-618.66999999999462</v>
      </c>
    </row>
    <row r="243" spans="5:5" x14ac:dyDescent="0.25">
      <c r="E243" s="4">
        <f t="shared" si="3"/>
        <v>-618.66999999999462</v>
      </c>
    </row>
    <row r="244" spans="5:5" x14ac:dyDescent="0.25">
      <c r="E244" s="4">
        <f t="shared" si="3"/>
        <v>-618.66999999999462</v>
      </c>
    </row>
    <row r="245" spans="5:5" x14ac:dyDescent="0.25">
      <c r="E245" s="4">
        <f t="shared" si="3"/>
        <v>-618.66999999999462</v>
      </c>
    </row>
    <row r="246" spans="5:5" x14ac:dyDescent="0.25">
      <c r="E246" s="4">
        <f t="shared" si="3"/>
        <v>-618.66999999999462</v>
      </c>
    </row>
    <row r="247" spans="5:5" x14ac:dyDescent="0.25">
      <c r="E247" s="4">
        <f t="shared" si="3"/>
        <v>-618.66999999999462</v>
      </c>
    </row>
    <row r="248" spans="5:5" x14ac:dyDescent="0.25">
      <c r="E248" s="4">
        <f t="shared" si="3"/>
        <v>-618.66999999999462</v>
      </c>
    </row>
    <row r="249" spans="5:5" x14ac:dyDescent="0.25">
      <c r="E249" s="4">
        <f t="shared" si="3"/>
        <v>-618.66999999999462</v>
      </c>
    </row>
    <row r="250" spans="5:5" x14ac:dyDescent="0.25">
      <c r="E250" s="4">
        <f t="shared" si="3"/>
        <v>-618.66999999999462</v>
      </c>
    </row>
    <row r="251" spans="5:5" x14ac:dyDescent="0.25">
      <c r="E251" s="4">
        <f t="shared" si="3"/>
        <v>-618.66999999999462</v>
      </c>
    </row>
    <row r="252" spans="5:5" x14ac:dyDescent="0.25">
      <c r="E252" s="4">
        <f t="shared" si="3"/>
        <v>-618.66999999999462</v>
      </c>
    </row>
    <row r="253" spans="5:5" x14ac:dyDescent="0.25">
      <c r="E253" s="4">
        <f t="shared" si="3"/>
        <v>-618.66999999999462</v>
      </c>
    </row>
    <row r="254" spans="5:5" x14ac:dyDescent="0.25">
      <c r="E254" s="4">
        <f t="shared" si="3"/>
        <v>-618.66999999999462</v>
      </c>
    </row>
    <row r="255" spans="5:5" x14ac:dyDescent="0.25">
      <c r="E255" s="4">
        <f t="shared" si="3"/>
        <v>-618.66999999999462</v>
      </c>
    </row>
    <row r="256" spans="5:5" x14ac:dyDescent="0.25">
      <c r="E256" s="4">
        <f t="shared" si="3"/>
        <v>-618.66999999999462</v>
      </c>
    </row>
    <row r="257" spans="5:5" x14ac:dyDescent="0.25">
      <c r="E257" s="4">
        <f t="shared" si="3"/>
        <v>-618.66999999999462</v>
      </c>
    </row>
    <row r="258" spans="5:5" x14ac:dyDescent="0.25">
      <c r="E258" s="4">
        <f t="shared" si="3"/>
        <v>-618.66999999999462</v>
      </c>
    </row>
    <row r="259" spans="5:5" x14ac:dyDescent="0.25">
      <c r="E259" s="4">
        <f t="shared" si="3"/>
        <v>-618.66999999999462</v>
      </c>
    </row>
    <row r="260" spans="5:5" x14ac:dyDescent="0.25">
      <c r="E260" s="4">
        <f t="shared" si="3"/>
        <v>-618.66999999999462</v>
      </c>
    </row>
    <row r="261" spans="5:5" x14ac:dyDescent="0.25">
      <c r="E261" s="4">
        <f t="shared" ref="E261:E324" si="4">E260+C261-D261</f>
        <v>-618.66999999999462</v>
      </c>
    </row>
    <row r="262" spans="5:5" x14ac:dyDescent="0.25">
      <c r="E262" s="4">
        <f t="shared" si="4"/>
        <v>-618.66999999999462</v>
      </c>
    </row>
    <row r="263" spans="5:5" x14ac:dyDescent="0.25">
      <c r="E263" s="4">
        <f t="shared" si="4"/>
        <v>-618.66999999999462</v>
      </c>
    </row>
    <row r="264" spans="5:5" x14ac:dyDescent="0.25">
      <c r="E264" s="4">
        <f t="shared" si="4"/>
        <v>-618.66999999999462</v>
      </c>
    </row>
    <row r="265" spans="5:5" x14ac:dyDescent="0.25">
      <c r="E265" s="4">
        <f t="shared" si="4"/>
        <v>-618.66999999999462</v>
      </c>
    </row>
    <row r="266" spans="5:5" x14ac:dyDescent="0.25">
      <c r="E266" s="4">
        <f t="shared" si="4"/>
        <v>-618.66999999999462</v>
      </c>
    </row>
    <row r="267" spans="5:5" x14ac:dyDescent="0.25">
      <c r="E267" s="4">
        <f t="shared" si="4"/>
        <v>-618.66999999999462</v>
      </c>
    </row>
    <row r="268" spans="5:5" x14ac:dyDescent="0.25">
      <c r="E268" s="4">
        <f t="shared" si="4"/>
        <v>-618.66999999999462</v>
      </c>
    </row>
    <row r="269" spans="5:5" x14ac:dyDescent="0.25">
      <c r="E269" s="4">
        <f t="shared" si="4"/>
        <v>-618.66999999999462</v>
      </c>
    </row>
    <row r="270" spans="5:5" x14ac:dyDescent="0.25">
      <c r="E270" s="4">
        <f t="shared" si="4"/>
        <v>-618.66999999999462</v>
      </c>
    </row>
    <row r="271" spans="5:5" x14ac:dyDescent="0.25">
      <c r="E271" s="4">
        <f t="shared" si="4"/>
        <v>-618.66999999999462</v>
      </c>
    </row>
    <row r="272" spans="5:5" x14ac:dyDescent="0.25">
      <c r="E272" s="4">
        <f t="shared" si="4"/>
        <v>-618.66999999999462</v>
      </c>
    </row>
    <row r="273" spans="5:5" x14ac:dyDescent="0.25">
      <c r="E273" s="4">
        <f t="shared" si="4"/>
        <v>-618.66999999999462</v>
      </c>
    </row>
    <row r="274" spans="5:5" x14ac:dyDescent="0.25">
      <c r="E274" s="4">
        <f t="shared" si="4"/>
        <v>-618.66999999999462</v>
      </c>
    </row>
    <row r="275" spans="5:5" x14ac:dyDescent="0.25">
      <c r="E275" s="4">
        <f t="shared" si="4"/>
        <v>-618.66999999999462</v>
      </c>
    </row>
    <row r="276" spans="5:5" x14ac:dyDescent="0.25">
      <c r="E276" s="4">
        <f t="shared" si="4"/>
        <v>-618.66999999999462</v>
      </c>
    </row>
    <row r="277" spans="5:5" x14ac:dyDescent="0.25">
      <c r="E277" s="4">
        <f t="shared" si="4"/>
        <v>-618.66999999999462</v>
      </c>
    </row>
    <row r="278" spans="5:5" x14ac:dyDescent="0.25">
      <c r="E278" s="4">
        <f t="shared" si="4"/>
        <v>-618.66999999999462</v>
      </c>
    </row>
    <row r="279" spans="5:5" x14ac:dyDescent="0.25">
      <c r="E279" s="4">
        <f t="shared" si="4"/>
        <v>-618.66999999999462</v>
      </c>
    </row>
    <row r="280" spans="5:5" x14ac:dyDescent="0.25">
      <c r="E280" s="4">
        <f t="shared" si="4"/>
        <v>-618.66999999999462</v>
      </c>
    </row>
    <row r="281" spans="5:5" x14ac:dyDescent="0.25">
      <c r="E281" s="4">
        <f t="shared" si="4"/>
        <v>-618.66999999999462</v>
      </c>
    </row>
    <row r="282" spans="5:5" x14ac:dyDescent="0.25">
      <c r="E282" s="4">
        <f t="shared" si="4"/>
        <v>-618.66999999999462</v>
      </c>
    </row>
    <row r="283" spans="5:5" x14ac:dyDescent="0.25">
      <c r="E283" s="4">
        <f t="shared" si="4"/>
        <v>-618.66999999999462</v>
      </c>
    </row>
    <row r="284" spans="5:5" x14ac:dyDescent="0.25">
      <c r="E284" s="4">
        <f t="shared" si="4"/>
        <v>-618.66999999999462</v>
      </c>
    </row>
    <row r="285" spans="5:5" x14ac:dyDescent="0.25">
      <c r="E285" s="4">
        <f t="shared" si="4"/>
        <v>-618.66999999999462</v>
      </c>
    </row>
    <row r="286" spans="5:5" x14ac:dyDescent="0.25">
      <c r="E286" s="4">
        <f t="shared" si="4"/>
        <v>-618.66999999999462</v>
      </c>
    </row>
    <row r="287" spans="5:5" x14ac:dyDescent="0.25">
      <c r="E287" s="4">
        <f t="shared" si="4"/>
        <v>-618.66999999999462</v>
      </c>
    </row>
    <row r="288" spans="5:5" x14ac:dyDescent="0.25">
      <c r="E288" s="4">
        <f t="shared" si="4"/>
        <v>-618.66999999999462</v>
      </c>
    </row>
    <row r="289" spans="5:5" x14ac:dyDescent="0.25">
      <c r="E289" s="4">
        <f t="shared" si="4"/>
        <v>-618.66999999999462</v>
      </c>
    </row>
    <row r="290" spans="5:5" x14ac:dyDescent="0.25">
      <c r="E290" s="4">
        <f t="shared" si="4"/>
        <v>-618.66999999999462</v>
      </c>
    </row>
    <row r="291" spans="5:5" x14ac:dyDescent="0.25">
      <c r="E291" s="4">
        <f t="shared" si="4"/>
        <v>-618.66999999999462</v>
      </c>
    </row>
    <row r="292" spans="5:5" x14ac:dyDescent="0.25">
      <c r="E292" s="4">
        <f t="shared" si="4"/>
        <v>-618.66999999999462</v>
      </c>
    </row>
    <row r="293" spans="5:5" x14ac:dyDescent="0.25">
      <c r="E293" s="4">
        <f t="shared" si="4"/>
        <v>-618.66999999999462</v>
      </c>
    </row>
    <row r="294" spans="5:5" x14ac:dyDescent="0.25">
      <c r="E294" s="4">
        <f t="shared" si="4"/>
        <v>-618.66999999999462</v>
      </c>
    </row>
    <row r="295" spans="5:5" x14ac:dyDescent="0.25">
      <c r="E295" s="4">
        <f t="shared" si="4"/>
        <v>-618.66999999999462</v>
      </c>
    </row>
    <row r="296" spans="5:5" x14ac:dyDescent="0.25">
      <c r="E296" s="4">
        <f t="shared" si="4"/>
        <v>-618.66999999999462</v>
      </c>
    </row>
    <row r="297" spans="5:5" x14ac:dyDescent="0.25">
      <c r="E297" s="4">
        <f t="shared" si="4"/>
        <v>-618.66999999999462</v>
      </c>
    </row>
    <row r="298" spans="5:5" x14ac:dyDescent="0.25">
      <c r="E298" s="4">
        <f t="shared" si="4"/>
        <v>-618.66999999999462</v>
      </c>
    </row>
    <row r="299" spans="5:5" x14ac:dyDescent="0.25">
      <c r="E299" s="4">
        <f t="shared" si="4"/>
        <v>-618.66999999999462</v>
      </c>
    </row>
    <row r="300" spans="5:5" x14ac:dyDescent="0.25">
      <c r="E300" s="4">
        <f t="shared" si="4"/>
        <v>-618.66999999999462</v>
      </c>
    </row>
    <row r="301" spans="5:5" x14ac:dyDescent="0.25">
      <c r="E301" s="4">
        <f t="shared" si="4"/>
        <v>-618.66999999999462</v>
      </c>
    </row>
    <row r="302" spans="5:5" x14ac:dyDescent="0.25">
      <c r="E302" s="4">
        <f t="shared" si="4"/>
        <v>-618.66999999999462</v>
      </c>
    </row>
    <row r="303" spans="5:5" x14ac:dyDescent="0.25">
      <c r="E303" s="4">
        <f t="shared" si="4"/>
        <v>-618.66999999999462</v>
      </c>
    </row>
    <row r="304" spans="5:5" x14ac:dyDescent="0.25">
      <c r="E304" s="4">
        <f t="shared" si="4"/>
        <v>-618.66999999999462</v>
      </c>
    </row>
    <row r="305" spans="5:5" x14ac:dyDescent="0.25">
      <c r="E305" s="4">
        <f t="shared" si="4"/>
        <v>-618.66999999999462</v>
      </c>
    </row>
    <row r="306" spans="5:5" x14ac:dyDescent="0.25">
      <c r="E306" s="4">
        <f t="shared" si="4"/>
        <v>-618.66999999999462</v>
      </c>
    </row>
    <row r="307" spans="5:5" x14ac:dyDescent="0.25">
      <c r="E307" s="4">
        <f t="shared" si="4"/>
        <v>-618.66999999999462</v>
      </c>
    </row>
    <row r="308" spans="5:5" x14ac:dyDescent="0.25">
      <c r="E308" s="4">
        <f t="shared" si="4"/>
        <v>-618.66999999999462</v>
      </c>
    </row>
    <row r="309" spans="5:5" x14ac:dyDescent="0.25">
      <c r="E309" s="4">
        <f t="shared" si="4"/>
        <v>-618.66999999999462</v>
      </c>
    </row>
    <row r="310" spans="5:5" x14ac:dyDescent="0.25">
      <c r="E310" s="4">
        <f t="shared" si="4"/>
        <v>-618.66999999999462</v>
      </c>
    </row>
    <row r="311" spans="5:5" x14ac:dyDescent="0.25">
      <c r="E311" s="4">
        <f t="shared" si="4"/>
        <v>-618.66999999999462</v>
      </c>
    </row>
    <row r="312" spans="5:5" x14ac:dyDescent="0.25">
      <c r="E312" s="4">
        <f t="shared" si="4"/>
        <v>-618.66999999999462</v>
      </c>
    </row>
    <row r="313" spans="5:5" x14ac:dyDescent="0.25">
      <c r="E313" s="4">
        <f t="shared" si="4"/>
        <v>-618.66999999999462</v>
      </c>
    </row>
    <row r="314" spans="5:5" x14ac:dyDescent="0.25">
      <c r="E314" s="4">
        <f t="shared" si="4"/>
        <v>-618.66999999999462</v>
      </c>
    </row>
    <row r="315" spans="5:5" x14ac:dyDescent="0.25">
      <c r="E315" s="4">
        <f t="shared" si="4"/>
        <v>-618.66999999999462</v>
      </c>
    </row>
    <row r="316" spans="5:5" x14ac:dyDescent="0.25">
      <c r="E316" s="4">
        <f t="shared" si="4"/>
        <v>-618.66999999999462</v>
      </c>
    </row>
    <row r="317" spans="5:5" x14ac:dyDescent="0.25">
      <c r="E317" s="4">
        <f t="shared" si="4"/>
        <v>-618.66999999999462</v>
      </c>
    </row>
    <row r="318" spans="5:5" x14ac:dyDescent="0.25">
      <c r="E318" s="4">
        <f t="shared" si="4"/>
        <v>-618.66999999999462</v>
      </c>
    </row>
    <row r="319" spans="5:5" x14ac:dyDescent="0.25">
      <c r="E319" s="4">
        <f t="shared" si="4"/>
        <v>-618.66999999999462</v>
      </c>
    </row>
    <row r="320" spans="5:5" x14ac:dyDescent="0.25">
      <c r="E320" s="4">
        <f t="shared" si="4"/>
        <v>-618.66999999999462</v>
      </c>
    </row>
    <row r="321" spans="5:5" x14ac:dyDescent="0.25">
      <c r="E321" s="4">
        <f t="shared" si="4"/>
        <v>-618.66999999999462</v>
      </c>
    </row>
    <row r="322" spans="5:5" x14ac:dyDescent="0.25">
      <c r="E322" s="4">
        <f t="shared" si="4"/>
        <v>-618.66999999999462</v>
      </c>
    </row>
    <row r="323" spans="5:5" x14ac:dyDescent="0.25">
      <c r="E323" s="4">
        <f t="shared" si="4"/>
        <v>-618.66999999999462</v>
      </c>
    </row>
    <row r="324" spans="5:5" x14ac:dyDescent="0.25">
      <c r="E324" s="4">
        <f t="shared" si="4"/>
        <v>-618.66999999999462</v>
      </c>
    </row>
    <row r="325" spans="5:5" x14ac:dyDescent="0.25">
      <c r="E325" s="4">
        <f t="shared" ref="E325:E388" si="5">E324+C325-D325</f>
        <v>-618.66999999999462</v>
      </c>
    </row>
    <row r="326" spans="5:5" x14ac:dyDescent="0.25">
      <c r="E326" s="4">
        <f t="shared" si="5"/>
        <v>-618.66999999999462</v>
      </c>
    </row>
    <row r="327" spans="5:5" x14ac:dyDescent="0.25">
      <c r="E327" s="4">
        <f t="shared" si="5"/>
        <v>-618.66999999999462</v>
      </c>
    </row>
    <row r="328" spans="5:5" x14ac:dyDescent="0.25">
      <c r="E328" s="4">
        <f t="shared" si="5"/>
        <v>-618.66999999999462</v>
      </c>
    </row>
    <row r="329" spans="5:5" x14ac:dyDescent="0.25">
      <c r="E329" s="4">
        <f t="shared" si="5"/>
        <v>-618.66999999999462</v>
      </c>
    </row>
    <row r="330" spans="5:5" x14ac:dyDescent="0.25">
      <c r="E330" s="4">
        <f t="shared" si="5"/>
        <v>-618.66999999999462</v>
      </c>
    </row>
    <row r="331" spans="5:5" x14ac:dyDescent="0.25">
      <c r="E331" s="4">
        <f t="shared" si="5"/>
        <v>-618.66999999999462</v>
      </c>
    </row>
    <row r="332" spans="5:5" x14ac:dyDescent="0.25">
      <c r="E332" s="4">
        <f t="shared" si="5"/>
        <v>-618.66999999999462</v>
      </c>
    </row>
    <row r="333" spans="5:5" x14ac:dyDescent="0.25">
      <c r="E333" s="4">
        <f t="shared" si="5"/>
        <v>-618.66999999999462</v>
      </c>
    </row>
    <row r="334" spans="5:5" x14ac:dyDescent="0.25">
      <c r="E334" s="4">
        <f t="shared" si="5"/>
        <v>-618.66999999999462</v>
      </c>
    </row>
    <row r="335" spans="5:5" x14ac:dyDescent="0.25">
      <c r="E335" s="4">
        <f t="shared" si="5"/>
        <v>-618.66999999999462</v>
      </c>
    </row>
    <row r="336" spans="5:5" x14ac:dyDescent="0.25">
      <c r="E336" s="4">
        <f t="shared" si="5"/>
        <v>-618.66999999999462</v>
      </c>
    </row>
    <row r="337" spans="5:5" x14ac:dyDescent="0.25">
      <c r="E337" s="4">
        <f t="shared" si="5"/>
        <v>-618.66999999999462</v>
      </c>
    </row>
    <row r="338" spans="5:5" x14ac:dyDescent="0.25">
      <c r="E338" s="4">
        <f t="shared" si="5"/>
        <v>-618.66999999999462</v>
      </c>
    </row>
    <row r="339" spans="5:5" x14ac:dyDescent="0.25">
      <c r="E339" s="4">
        <f t="shared" si="5"/>
        <v>-618.66999999999462</v>
      </c>
    </row>
    <row r="340" spans="5:5" x14ac:dyDescent="0.25">
      <c r="E340" s="4">
        <f t="shared" si="5"/>
        <v>-618.66999999999462</v>
      </c>
    </row>
    <row r="341" spans="5:5" x14ac:dyDescent="0.25">
      <c r="E341" s="4">
        <f t="shared" si="5"/>
        <v>-618.66999999999462</v>
      </c>
    </row>
    <row r="342" spans="5:5" x14ac:dyDescent="0.25">
      <c r="E342" s="4">
        <f t="shared" si="5"/>
        <v>-618.66999999999462</v>
      </c>
    </row>
    <row r="343" spans="5:5" x14ac:dyDescent="0.25">
      <c r="E343" s="4">
        <f t="shared" si="5"/>
        <v>-618.66999999999462</v>
      </c>
    </row>
    <row r="344" spans="5:5" x14ac:dyDescent="0.25">
      <c r="E344" s="4">
        <f t="shared" si="5"/>
        <v>-618.66999999999462</v>
      </c>
    </row>
    <row r="345" spans="5:5" x14ac:dyDescent="0.25">
      <c r="E345" s="4">
        <f t="shared" si="5"/>
        <v>-618.66999999999462</v>
      </c>
    </row>
    <row r="346" spans="5:5" x14ac:dyDescent="0.25">
      <c r="E346" s="4">
        <f t="shared" si="5"/>
        <v>-618.66999999999462</v>
      </c>
    </row>
    <row r="347" spans="5:5" x14ac:dyDescent="0.25">
      <c r="E347" s="4">
        <f t="shared" si="5"/>
        <v>-618.66999999999462</v>
      </c>
    </row>
    <row r="348" spans="5:5" x14ac:dyDescent="0.25">
      <c r="E348" s="4">
        <f t="shared" si="5"/>
        <v>-618.66999999999462</v>
      </c>
    </row>
    <row r="349" spans="5:5" x14ac:dyDescent="0.25">
      <c r="E349" s="4">
        <f t="shared" si="5"/>
        <v>-618.66999999999462</v>
      </c>
    </row>
    <row r="350" spans="5:5" x14ac:dyDescent="0.25">
      <c r="E350" s="4">
        <f t="shared" si="5"/>
        <v>-618.66999999999462</v>
      </c>
    </row>
    <row r="351" spans="5:5" x14ac:dyDescent="0.25">
      <c r="E351" s="4">
        <f t="shared" si="5"/>
        <v>-618.66999999999462</v>
      </c>
    </row>
    <row r="352" spans="5:5" x14ac:dyDescent="0.25">
      <c r="E352" s="4">
        <f t="shared" si="5"/>
        <v>-618.66999999999462</v>
      </c>
    </row>
    <row r="353" spans="5:5" x14ac:dyDescent="0.25">
      <c r="E353" s="4">
        <f t="shared" si="5"/>
        <v>-618.66999999999462</v>
      </c>
    </row>
    <row r="354" spans="5:5" x14ac:dyDescent="0.25">
      <c r="E354" s="4">
        <f t="shared" si="5"/>
        <v>-618.66999999999462</v>
      </c>
    </row>
    <row r="355" spans="5:5" x14ac:dyDescent="0.25">
      <c r="E355" s="4">
        <f t="shared" si="5"/>
        <v>-618.66999999999462</v>
      </c>
    </row>
    <row r="356" spans="5:5" x14ac:dyDescent="0.25">
      <c r="E356" s="4">
        <f t="shared" si="5"/>
        <v>-618.66999999999462</v>
      </c>
    </row>
    <row r="357" spans="5:5" x14ac:dyDescent="0.25">
      <c r="E357" s="4">
        <f t="shared" si="5"/>
        <v>-618.66999999999462</v>
      </c>
    </row>
    <row r="358" spans="5:5" x14ac:dyDescent="0.25">
      <c r="E358" s="4">
        <f t="shared" si="5"/>
        <v>-618.66999999999462</v>
      </c>
    </row>
    <row r="359" spans="5:5" x14ac:dyDescent="0.25">
      <c r="E359" s="4">
        <f t="shared" si="5"/>
        <v>-618.66999999999462</v>
      </c>
    </row>
    <row r="360" spans="5:5" x14ac:dyDescent="0.25">
      <c r="E360" s="4">
        <f t="shared" si="5"/>
        <v>-618.66999999999462</v>
      </c>
    </row>
    <row r="361" spans="5:5" x14ac:dyDescent="0.25">
      <c r="E361" s="4">
        <f t="shared" si="5"/>
        <v>-618.66999999999462</v>
      </c>
    </row>
    <row r="362" spans="5:5" x14ac:dyDescent="0.25">
      <c r="E362" s="4">
        <f t="shared" si="5"/>
        <v>-618.66999999999462</v>
      </c>
    </row>
    <row r="363" spans="5:5" x14ac:dyDescent="0.25">
      <c r="E363" s="4">
        <f t="shared" si="5"/>
        <v>-618.66999999999462</v>
      </c>
    </row>
    <row r="364" spans="5:5" x14ac:dyDescent="0.25">
      <c r="E364" s="4">
        <f t="shared" si="5"/>
        <v>-618.66999999999462</v>
      </c>
    </row>
    <row r="365" spans="5:5" x14ac:dyDescent="0.25">
      <c r="E365" s="4">
        <f t="shared" si="5"/>
        <v>-618.66999999999462</v>
      </c>
    </row>
    <row r="366" spans="5:5" x14ac:dyDescent="0.25">
      <c r="E366" s="4">
        <f t="shared" si="5"/>
        <v>-618.66999999999462</v>
      </c>
    </row>
    <row r="367" spans="5:5" x14ac:dyDescent="0.25">
      <c r="E367" s="4">
        <f t="shared" si="5"/>
        <v>-618.66999999999462</v>
      </c>
    </row>
    <row r="368" spans="5:5" x14ac:dyDescent="0.25">
      <c r="E368" s="4">
        <f t="shared" si="5"/>
        <v>-618.66999999999462</v>
      </c>
    </row>
    <row r="369" spans="5:5" x14ac:dyDescent="0.25">
      <c r="E369" s="4">
        <f t="shared" si="5"/>
        <v>-618.66999999999462</v>
      </c>
    </row>
    <row r="370" spans="5:5" x14ac:dyDescent="0.25">
      <c r="E370" s="4">
        <f t="shared" si="5"/>
        <v>-618.66999999999462</v>
      </c>
    </row>
    <row r="371" spans="5:5" x14ac:dyDescent="0.25">
      <c r="E371" s="4">
        <f t="shared" si="5"/>
        <v>-618.66999999999462</v>
      </c>
    </row>
    <row r="372" spans="5:5" x14ac:dyDescent="0.25">
      <c r="E372" s="4">
        <f t="shared" si="5"/>
        <v>-618.66999999999462</v>
      </c>
    </row>
    <row r="373" spans="5:5" x14ac:dyDescent="0.25">
      <c r="E373" s="4">
        <f t="shared" si="5"/>
        <v>-618.66999999999462</v>
      </c>
    </row>
    <row r="374" spans="5:5" x14ac:dyDescent="0.25">
      <c r="E374" s="4">
        <f t="shared" si="5"/>
        <v>-618.66999999999462</v>
      </c>
    </row>
    <row r="375" spans="5:5" x14ac:dyDescent="0.25">
      <c r="E375" s="4">
        <f t="shared" si="5"/>
        <v>-618.66999999999462</v>
      </c>
    </row>
    <row r="376" spans="5:5" x14ac:dyDescent="0.25">
      <c r="E376" s="4">
        <f t="shared" si="5"/>
        <v>-618.66999999999462</v>
      </c>
    </row>
    <row r="377" spans="5:5" x14ac:dyDescent="0.25">
      <c r="E377" s="4">
        <f t="shared" si="5"/>
        <v>-618.66999999999462</v>
      </c>
    </row>
    <row r="378" spans="5:5" x14ac:dyDescent="0.25">
      <c r="E378" s="4">
        <f t="shared" si="5"/>
        <v>-618.66999999999462</v>
      </c>
    </row>
    <row r="379" spans="5:5" x14ac:dyDescent="0.25">
      <c r="E379" s="4">
        <f t="shared" si="5"/>
        <v>-618.66999999999462</v>
      </c>
    </row>
    <row r="380" spans="5:5" x14ac:dyDescent="0.25">
      <c r="E380" s="4">
        <f t="shared" si="5"/>
        <v>-618.66999999999462</v>
      </c>
    </row>
    <row r="381" spans="5:5" x14ac:dyDescent="0.25">
      <c r="E381" s="4">
        <f t="shared" si="5"/>
        <v>-618.66999999999462</v>
      </c>
    </row>
    <row r="382" spans="5:5" x14ac:dyDescent="0.25">
      <c r="E382" s="4">
        <f t="shared" si="5"/>
        <v>-618.66999999999462</v>
      </c>
    </row>
    <row r="383" spans="5:5" x14ac:dyDescent="0.25">
      <c r="E383" s="4">
        <f t="shared" si="5"/>
        <v>-618.66999999999462</v>
      </c>
    </row>
    <row r="384" spans="5:5" x14ac:dyDescent="0.25">
      <c r="E384" s="4">
        <f t="shared" si="5"/>
        <v>-618.66999999999462</v>
      </c>
    </row>
    <row r="385" spans="5:5" x14ac:dyDescent="0.25">
      <c r="E385" s="4">
        <f t="shared" si="5"/>
        <v>-618.66999999999462</v>
      </c>
    </row>
    <row r="386" spans="5:5" x14ac:dyDescent="0.25">
      <c r="E386" s="4">
        <f t="shared" si="5"/>
        <v>-618.66999999999462</v>
      </c>
    </row>
    <row r="387" spans="5:5" x14ac:dyDescent="0.25">
      <c r="E387" s="4">
        <f t="shared" si="5"/>
        <v>-618.66999999999462</v>
      </c>
    </row>
    <row r="388" spans="5:5" x14ac:dyDescent="0.25">
      <c r="E388" s="4">
        <f t="shared" si="5"/>
        <v>-618.66999999999462</v>
      </c>
    </row>
    <row r="389" spans="5:5" x14ac:dyDescent="0.25">
      <c r="E389" s="4">
        <f t="shared" ref="E389:E452" si="6">E388+C389-D389</f>
        <v>-618.66999999999462</v>
      </c>
    </row>
    <row r="390" spans="5:5" x14ac:dyDescent="0.25">
      <c r="E390" s="4">
        <f t="shared" si="6"/>
        <v>-618.66999999999462</v>
      </c>
    </row>
    <row r="391" spans="5:5" x14ac:dyDescent="0.25">
      <c r="E391" s="4">
        <f t="shared" si="6"/>
        <v>-618.66999999999462</v>
      </c>
    </row>
    <row r="392" spans="5:5" x14ac:dyDescent="0.25">
      <c r="E392" s="4">
        <f t="shared" si="6"/>
        <v>-618.66999999999462</v>
      </c>
    </row>
    <row r="393" spans="5:5" x14ac:dyDescent="0.25">
      <c r="E393" s="4">
        <f t="shared" si="6"/>
        <v>-618.66999999999462</v>
      </c>
    </row>
    <row r="394" spans="5:5" x14ac:dyDescent="0.25">
      <c r="E394" s="4">
        <f t="shared" si="6"/>
        <v>-618.66999999999462</v>
      </c>
    </row>
    <row r="395" spans="5:5" x14ac:dyDescent="0.25">
      <c r="E395" s="4">
        <f t="shared" si="6"/>
        <v>-618.66999999999462</v>
      </c>
    </row>
    <row r="396" spans="5:5" x14ac:dyDescent="0.25">
      <c r="E396" s="4">
        <f t="shared" si="6"/>
        <v>-618.66999999999462</v>
      </c>
    </row>
    <row r="397" spans="5:5" x14ac:dyDescent="0.25">
      <c r="E397" s="4">
        <f t="shared" si="6"/>
        <v>-618.66999999999462</v>
      </c>
    </row>
    <row r="398" spans="5:5" x14ac:dyDescent="0.25">
      <c r="E398" s="4">
        <f t="shared" si="6"/>
        <v>-618.66999999999462</v>
      </c>
    </row>
    <row r="399" spans="5:5" x14ac:dyDescent="0.25">
      <c r="E399" s="4">
        <f t="shared" si="6"/>
        <v>-618.66999999999462</v>
      </c>
    </row>
    <row r="400" spans="5:5" x14ac:dyDescent="0.25">
      <c r="E400" s="4">
        <f t="shared" si="6"/>
        <v>-618.66999999999462</v>
      </c>
    </row>
    <row r="401" spans="5:5" x14ac:dyDescent="0.25">
      <c r="E401" s="4">
        <f t="shared" si="6"/>
        <v>-618.66999999999462</v>
      </c>
    </row>
    <row r="402" spans="5:5" x14ac:dyDescent="0.25">
      <c r="E402" s="4">
        <f t="shared" si="6"/>
        <v>-618.66999999999462</v>
      </c>
    </row>
    <row r="403" spans="5:5" x14ac:dyDescent="0.25">
      <c r="E403" s="4">
        <f t="shared" si="6"/>
        <v>-618.66999999999462</v>
      </c>
    </row>
    <row r="404" spans="5:5" x14ac:dyDescent="0.25">
      <c r="E404" s="4">
        <f t="shared" si="6"/>
        <v>-618.66999999999462</v>
      </c>
    </row>
    <row r="405" spans="5:5" x14ac:dyDescent="0.25">
      <c r="E405" s="4">
        <f t="shared" si="6"/>
        <v>-618.66999999999462</v>
      </c>
    </row>
    <row r="406" spans="5:5" x14ac:dyDescent="0.25">
      <c r="E406" s="4">
        <f t="shared" si="6"/>
        <v>-618.66999999999462</v>
      </c>
    </row>
    <row r="407" spans="5:5" x14ac:dyDescent="0.25">
      <c r="E407" s="4">
        <f t="shared" si="6"/>
        <v>-618.66999999999462</v>
      </c>
    </row>
    <row r="408" spans="5:5" x14ac:dyDescent="0.25">
      <c r="E408" s="4">
        <f t="shared" si="6"/>
        <v>-618.66999999999462</v>
      </c>
    </row>
    <row r="409" spans="5:5" x14ac:dyDescent="0.25">
      <c r="E409" s="4">
        <f t="shared" si="6"/>
        <v>-618.66999999999462</v>
      </c>
    </row>
    <row r="410" spans="5:5" x14ac:dyDescent="0.25">
      <c r="E410" s="4">
        <f t="shared" si="6"/>
        <v>-618.66999999999462</v>
      </c>
    </row>
    <row r="411" spans="5:5" x14ac:dyDescent="0.25">
      <c r="E411" s="4">
        <f t="shared" si="6"/>
        <v>-618.66999999999462</v>
      </c>
    </row>
    <row r="412" spans="5:5" x14ac:dyDescent="0.25">
      <c r="E412" s="4">
        <f t="shared" si="6"/>
        <v>-618.66999999999462</v>
      </c>
    </row>
    <row r="413" spans="5:5" x14ac:dyDescent="0.25">
      <c r="E413" s="4">
        <f t="shared" si="6"/>
        <v>-618.66999999999462</v>
      </c>
    </row>
    <row r="414" spans="5:5" x14ac:dyDescent="0.25">
      <c r="E414" s="4">
        <f t="shared" si="6"/>
        <v>-618.66999999999462</v>
      </c>
    </row>
    <row r="415" spans="5:5" x14ac:dyDescent="0.25">
      <c r="E415" s="4">
        <f t="shared" si="6"/>
        <v>-618.66999999999462</v>
      </c>
    </row>
    <row r="416" spans="5:5" x14ac:dyDescent="0.25">
      <c r="E416" s="4">
        <f t="shared" si="6"/>
        <v>-618.66999999999462</v>
      </c>
    </row>
    <row r="417" spans="5:5" x14ac:dyDescent="0.25">
      <c r="E417" s="4">
        <f t="shared" si="6"/>
        <v>-618.66999999999462</v>
      </c>
    </row>
    <row r="418" spans="5:5" x14ac:dyDescent="0.25">
      <c r="E418" s="4">
        <f t="shared" si="6"/>
        <v>-618.66999999999462</v>
      </c>
    </row>
    <row r="419" spans="5:5" x14ac:dyDescent="0.25">
      <c r="E419" s="4">
        <f t="shared" si="6"/>
        <v>-618.66999999999462</v>
      </c>
    </row>
    <row r="420" spans="5:5" x14ac:dyDescent="0.25">
      <c r="E420" s="4">
        <f t="shared" si="6"/>
        <v>-618.66999999999462</v>
      </c>
    </row>
    <row r="421" spans="5:5" x14ac:dyDescent="0.25">
      <c r="E421" s="4">
        <f t="shared" si="6"/>
        <v>-618.66999999999462</v>
      </c>
    </row>
    <row r="422" spans="5:5" x14ac:dyDescent="0.25">
      <c r="E422" s="4">
        <f t="shared" si="6"/>
        <v>-618.66999999999462</v>
      </c>
    </row>
    <row r="423" spans="5:5" x14ac:dyDescent="0.25">
      <c r="E423" s="4">
        <f t="shared" si="6"/>
        <v>-618.66999999999462</v>
      </c>
    </row>
    <row r="424" spans="5:5" x14ac:dyDescent="0.25">
      <c r="E424" s="4">
        <f t="shared" si="6"/>
        <v>-618.66999999999462</v>
      </c>
    </row>
    <row r="425" spans="5:5" x14ac:dyDescent="0.25">
      <c r="E425" s="4">
        <f t="shared" si="6"/>
        <v>-618.66999999999462</v>
      </c>
    </row>
    <row r="426" spans="5:5" x14ac:dyDescent="0.25">
      <c r="E426" s="4">
        <f t="shared" si="6"/>
        <v>-618.66999999999462</v>
      </c>
    </row>
    <row r="427" spans="5:5" x14ac:dyDescent="0.25">
      <c r="E427" s="4">
        <f t="shared" si="6"/>
        <v>-618.66999999999462</v>
      </c>
    </row>
    <row r="428" spans="5:5" x14ac:dyDescent="0.25">
      <c r="E428" s="4">
        <f t="shared" si="6"/>
        <v>-618.66999999999462</v>
      </c>
    </row>
    <row r="429" spans="5:5" x14ac:dyDescent="0.25">
      <c r="E429" s="4">
        <f t="shared" si="6"/>
        <v>-618.66999999999462</v>
      </c>
    </row>
    <row r="430" spans="5:5" x14ac:dyDescent="0.25">
      <c r="E430" s="4">
        <f t="shared" si="6"/>
        <v>-618.66999999999462</v>
      </c>
    </row>
    <row r="431" spans="5:5" x14ac:dyDescent="0.25">
      <c r="E431" s="4">
        <f t="shared" si="6"/>
        <v>-618.66999999999462</v>
      </c>
    </row>
    <row r="432" spans="5:5" x14ac:dyDescent="0.25">
      <c r="E432" s="4">
        <f t="shared" si="6"/>
        <v>-618.66999999999462</v>
      </c>
    </row>
    <row r="433" spans="5:5" x14ac:dyDescent="0.25">
      <c r="E433" s="4">
        <f t="shared" si="6"/>
        <v>-618.66999999999462</v>
      </c>
    </row>
    <row r="434" spans="5:5" x14ac:dyDescent="0.25">
      <c r="E434" s="4">
        <f t="shared" si="6"/>
        <v>-618.66999999999462</v>
      </c>
    </row>
    <row r="435" spans="5:5" x14ac:dyDescent="0.25">
      <c r="E435" s="4">
        <f t="shared" si="6"/>
        <v>-618.66999999999462</v>
      </c>
    </row>
    <row r="436" spans="5:5" x14ac:dyDescent="0.25">
      <c r="E436" s="4">
        <f t="shared" si="6"/>
        <v>-618.66999999999462</v>
      </c>
    </row>
    <row r="437" spans="5:5" x14ac:dyDescent="0.25">
      <c r="E437" s="4">
        <f t="shared" si="6"/>
        <v>-618.66999999999462</v>
      </c>
    </row>
    <row r="438" spans="5:5" x14ac:dyDescent="0.25">
      <c r="E438" s="4">
        <f t="shared" si="6"/>
        <v>-618.66999999999462</v>
      </c>
    </row>
    <row r="439" spans="5:5" x14ac:dyDescent="0.25">
      <c r="E439" s="4">
        <f t="shared" si="6"/>
        <v>-618.66999999999462</v>
      </c>
    </row>
    <row r="440" spans="5:5" x14ac:dyDescent="0.25">
      <c r="E440" s="4">
        <f t="shared" si="6"/>
        <v>-618.66999999999462</v>
      </c>
    </row>
    <row r="441" spans="5:5" x14ac:dyDescent="0.25">
      <c r="E441" s="4">
        <f t="shared" si="6"/>
        <v>-618.66999999999462</v>
      </c>
    </row>
    <row r="442" spans="5:5" x14ac:dyDescent="0.25">
      <c r="E442" s="4">
        <f t="shared" si="6"/>
        <v>-618.66999999999462</v>
      </c>
    </row>
    <row r="443" spans="5:5" x14ac:dyDescent="0.25">
      <c r="E443" s="4">
        <f t="shared" si="6"/>
        <v>-618.66999999999462</v>
      </c>
    </row>
    <row r="444" spans="5:5" x14ac:dyDescent="0.25">
      <c r="E444" s="4">
        <f t="shared" si="6"/>
        <v>-618.66999999999462</v>
      </c>
    </row>
    <row r="445" spans="5:5" x14ac:dyDescent="0.25">
      <c r="E445" s="4">
        <f t="shared" si="6"/>
        <v>-618.66999999999462</v>
      </c>
    </row>
    <row r="446" spans="5:5" x14ac:dyDescent="0.25">
      <c r="E446" s="4">
        <f t="shared" si="6"/>
        <v>-618.66999999999462</v>
      </c>
    </row>
    <row r="447" spans="5:5" x14ac:dyDescent="0.25">
      <c r="E447" s="4">
        <f t="shared" si="6"/>
        <v>-618.66999999999462</v>
      </c>
    </row>
    <row r="448" spans="5:5" x14ac:dyDescent="0.25">
      <c r="E448" s="4">
        <f t="shared" si="6"/>
        <v>-618.66999999999462</v>
      </c>
    </row>
    <row r="449" spans="5:5" x14ac:dyDescent="0.25">
      <c r="E449" s="4">
        <f t="shared" si="6"/>
        <v>-618.66999999999462</v>
      </c>
    </row>
    <row r="450" spans="5:5" x14ac:dyDescent="0.25">
      <c r="E450" s="4">
        <f t="shared" si="6"/>
        <v>-618.66999999999462</v>
      </c>
    </row>
    <row r="451" spans="5:5" x14ac:dyDescent="0.25">
      <c r="E451" s="4">
        <f t="shared" si="6"/>
        <v>-618.66999999999462</v>
      </c>
    </row>
    <row r="452" spans="5:5" x14ac:dyDescent="0.25">
      <c r="E452" s="4">
        <f t="shared" si="6"/>
        <v>-618.66999999999462</v>
      </c>
    </row>
    <row r="453" spans="5:5" x14ac:dyDescent="0.25">
      <c r="E453" s="4">
        <f t="shared" ref="E453:E500" si="7">E452+C453-D453</f>
        <v>-618.66999999999462</v>
      </c>
    </row>
    <row r="454" spans="5:5" x14ac:dyDescent="0.25">
      <c r="E454" s="4">
        <f t="shared" si="7"/>
        <v>-618.66999999999462</v>
      </c>
    </row>
    <row r="455" spans="5:5" x14ac:dyDescent="0.25">
      <c r="E455" s="4">
        <f t="shared" si="7"/>
        <v>-618.66999999999462</v>
      </c>
    </row>
    <row r="456" spans="5:5" x14ac:dyDescent="0.25">
      <c r="E456" s="4">
        <f t="shared" si="7"/>
        <v>-618.66999999999462</v>
      </c>
    </row>
    <row r="457" spans="5:5" x14ac:dyDescent="0.25">
      <c r="E457" s="4">
        <f t="shared" si="7"/>
        <v>-618.66999999999462</v>
      </c>
    </row>
    <row r="458" spans="5:5" x14ac:dyDescent="0.25">
      <c r="E458" s="4">
        <f t="shared" si="7"/>
        <v>-618.66999999999462</v>
      </c>
    </row>
    <row r="459" spans="5:5" x14ac:dyDescent="0.25">
      <c r="E459" s="4">
        <f t="shared" si="7"/>
        <v>-618.66999999999462</v>
      </c>
    </row>
    <row r="460" spans="5:5" x14ac:dyDescent="0.25">
      <c r="E460" s="4">
        <f t="shared" si="7"/>
        <v>-618.66999999999462</v>
      </c>
    </row>
    <row r="461" spans="5:5" x14ac:dyDescent="0.25">
      <c r="E461" s="4">
        <f t="shared" si="7"/>
        <v>-618.66999999999462</v>
      </c>
    </row>
    <row r="462" spans="5:5" x14ac:dyDescent="0.25">
      <c r="E462" s="4">
        <f t="shared" si="7"/>
        <v>-618.66999999999462</v>
      </c>
    </row>
    <row r="463" spans="5:5" x14ac:dyDescent="0.25">
      <c r="E463" s="4">
        <f t="shared" si="7"/>
        <v>-618.66999999999462</v>
      </c>
    </row>
    <row r="464" spans="5:5" x14ac:dyDescent="0.25">
      <c r="E464" s="4">
        <f t="shared" si="7"/>
        <v>-618.66999999999462</v>
      </c>
    </row>
    <row r="465" spans="5:5" x14ac:dyDescent="0.25">
      <c r="E465" s="4">
        <f t="shared" si="7"/>
        <v>-618.66999999999462</v>
      </c>
    </row>
    <row r="466" spans="5:5" x14ac:dyDescent="0.25">
      <c r="E466" s="4">
        <f t="shared" si="7"/>
        <v>-618.66999999999462</v>
      </c>
    </row>
    <row r="467" spans="5:5" x14ac:dyDescent="0.25">
      <c r="E467" s="4">
        <f t="shared" si="7"/>
        <v>-618.66999999999462</v>
      </c>
    </row>
    <row r="468" spans="5:5" x14ac:dyDescent="0.25">
      <c r="E468" s="4">
        <f t="shared" si="7"/>
        <v>-618.66999999999462</v>
      </c>
    </row>
    <row r="469" spans="5:5" x14ac:dyDescent="0.25">
      <c r="E469" s="4">
        <f t="shared" si="7"/>
        <v>-618.66999999999462</v>
      </c>
    </row>
    <row r="470" spans="5:5" x14ac:dyDescent="0.25">
      <c r="E470" s="4">
        <f t="shared" si="7"/>
        <v>-618.66999999999462</v>
      </c>
    </row>
    <row r="471" spans="5:5" x14ac:dyDescent="0.25">
      <c r="E471" s="4">
        <f t="shared" si="7"/>
        <v>-618.66999999999462</v>
      </c>
    </row>
    <row r="472" spans="5:5" x14ac:dyDescent="0.25">
      <c r="E472" s="4">
        <f t="shared" si="7"/>
        <v>-618.66999999999462</v>
      </c>
    </row>
    <row r="473" spans="5:5" x14ac:dyDescent="0.25">
      <c r="E473" s="4">
        <f t="shared" si="7"/>
        <v>-618.66999999999462</v>
      </c>
    </row>
    <row r="474" spans="5:5" x14ac:dyDescent="0.25">
      <c r="E474" s="4">
        <f t="shared" si="7"/>
        <v>-618.66999999999462</v>
      </c>
    </row>
    <row r="475" spans="5:5" x14ac:dyDescent="0.25">
      <c r="E475" s="4">
        <f t="shared" si="7"/>
        <v>-618.66999999999462</v>
      </c>
    </row>
    <row r="476" spans="5:5" x14ac:dyDescent="0.25">
      <c r="E476" s="4">
        <f t="shared" si="7"/>
        <v>-618.66999999999462</v>
      </c>
    </row>
    <row r="477" spans="5:5" x14ac:dyDescent="0.25">
      <c r="E477" s="4">
        <f t="shared" si="7"/>
        <v>-618.66999999999462</v>
      </c>
    </row>
    <row r="478" spans="5:5" x14ac:dyDescent="0.25">
      <c r="E478" s="4">
        <f t="shared" si="7"/>
        <v>-618.66999999999462</v>
      </c>
    </row>
    <row r="479" spans="5:5" x14ac:dyDescent="0.25">
      <c r="E479" s="4">
        <f t="shared" si="7"/>
        <v>-618.66999999999462</v>
      </c>
    </row>
    <row r="480" spans="5:5" x14ac:dyDescent="0.25">
      <c r="E480" s="4">
        <f t="shared" si="7"/>
        <v>-618.66999999999462</v>
      </c>
    </row>
    <row r="481" spans="5:5" x14ac:dyDescent="0.25">
      <c r="E481" s="4">
        <f t="shared" si="7"/>
        <v>-618.66999999999462</v>
      </c>
    </row>
    <row r="482" spans="5:5" x14ac:dyDescent="0.25">
      <c r="E482" s="4">
        <f t="shared" si="7"/>
        <v>-618.66999999999462</v>
      </c>
    </row>
    <row r="483" spans="5:5" x14ac:dyDescent="0.25">
      <c r="E483" s="4">
        <f t="shared" si="7"/>
        <v>-618.66999999999462</v>
      </c>
    </row>
    <row r="484" spans="5:5" x14ac:dyDescent="0.25">
      <c r="E484" s="4">
        <f t="shared" si="7"/>
        <v>-618.66999999999462</v>
      </c>
    </row>
    <row r="485" spans="5:5" x14ac:dyDescent="0.25">
      <c r="E485" s="4">
        <f t="shared" si="7"/>
        <v>-618.66999999999462</v>
      </c>
    </row>
    <row r="486" spans="5:5" x14ac:dyDescent="0.25">
      <c r="E486" s="4">
        <f t="shared" si="7"/>
        <v>-618.66999999999462</v>
      </c>
    </row>
    <row r="487" spans="5:5" x14ac:dyDescent="0.25">
      <c r="E487" s="4">
        <f t="shared" si="7"/>
        <v>-618.66999999999462</v>
      </c>
    </row>
    <row r="488" spans="5:5" x14ac:dyDescent="0.25">
      <c r="E488" s="4">
        <f t="shared" si="7"/>
        <v>-618.66999999999462</v>
      </c>
    </row>
    <row r="489" spans="5:5" x14ac:dyDescent="0.25">
      <c r="E489" s="4">
        <f t="shared" si="7"/>
        <v>-618.66999999999462</v>
      </c>
    </row>
    <row r="490" spans="5:5" x14ac:dyDescent="0.25">
      <c r="E490" s="4">
        <f t="shared" si="7"/>
        <v>-618.66999999999462</v>
      </c>
    </row>
    <row r="491" spans="5:5" x14ac:dyDescent="0.25">
      <c r="E491" s="4">
        <f t="shared" si="7"/>
        <v>-618.66999999999462</v>
      </c>
    </row>
    <row r="492" spans="5:5" x14ac:dyDescent="0.25">
      <c r="E492" s="4">
        <f t="shared" si="7"/>
        <v>-618.66999999999462</v>
      </c>
    </row>
    <row r="493" spans="5:5" x14ac:dyDescent="0.25">
      <c r="E493" s="4">
        <f t="shared" si="7"/>
        <v>-618.66999999999462</v>
      </c>
    </row>
    <row r="494" spans="5:5" x14ac:dyDescent="0.25">
      <c r="E494" s="4">
        <f t="shared" si="7"/>
        <v>-618.66999999999462</v>
      </c>
    </row>
    <row r="495" spans="5:5" x14ac:dyDescent="0.25">
      <c r="E495" s="4">
        <f t="shared" si="7"/>
        <v>-618.66999999999462</v>
      </c>
    </row>
    <row r="496" spans="5:5" x14ac:dyDescent="0.25">
      <c r="E496" s="4">
        <f t="shared" si="7"/>
        <v>-618.66999999999462</v>
      </c>
    </row>
    <row r="497" spans="5:5" x14ac:dyDescent="0.25">
      <c r="E497" s="4">
        <f t="shared" si="7"/>
        <v>-618.66999999999462</v>
      </c>
    </row>
    <row r="498" spans="5:5" x14ac:dyDescent="0.25">
      <c r="E498" s="4">
        <f t="shared" si="7"/>
        <v>-618.66999999999462</v>
      </c>
    </row>
    <row r="499" spans="5:5" x14ac:dyDescent="0.25">
      <c r="E499" s="4">
        <f t="shared" si="7"/>
        <v>-618.66999999999462</v>
      </c>
    </row>
    <row r="500" spans="5:5" x14ac:dyDescent="0.25">
      <c r="E500" s="4">
        <f t="shared" si="7"/>
        <v>-618.66999999999462</v>
      </c>
    </row>
  </sheetData>
  <mergeCells count="1">
    <mergeCell ref="A1:E1"/>
  </mergeCells>
  <pageMargins left="0.7" right="0.7" top="0.75" bottom="0.75" header="0.3" footer="0.3"/>
  <pageSetup paperSize="9" fitToHeight="0" orientation="portrait" r:id="rId1"/>
  <headerFooter>
    <oddHeader>&amp;C&amp;"-,Cursiva"Tejidos Lucania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view="pageBreakPreview" zoomScaleNormal="100" zoomScaleSheetLayoutView="100" workbookViewId="0">
      <selection activeCell="C104" sqref="C104"/>
    </sheetView>
  </sheetViews>
  <sheetFormatPr baseColWidth="10" defaultRowHeight="15" x14ac:dyDescent="0.25"/>
  <cols>
    <col min="1" max="1" width="11.42578125" style="5"/>
    <col min="2" max="2" width="33.85546875" style="2" customWidth="1"/>
    <col min="3" max="5" width="12" style="4" bestFit="1" customWidth="1"/>
    <col min="6" max="7" width="18.28515625" style="2" bestFit="1" customWidth="1"/>
    <col min="8" max="8" width="17.42578125" bestFit="1" customWidth="1"/>
    <col min="9" max="9" width="16.5703125" bestFit="1" customWidth="1"/>
  </cols>
  <sheetData>
    <row r="1" spans="1:9" ht="18.75" x14ac:dyDescent="0.3">
      <c r="A1" s="273" t="s">
        <v>299</v>
      </c>
      <c r="B1" s="273"/>
      <c r="C1" s="273"/>
      <c r="D1" s="273"/>
      <c r="E1" s="273"/>
      <c r="F1" s="33"/>
      <c r="G1" s="33"/>
      <c r="H1" s="31" t="s">
        <v>4</v>
      </c>
      <c r="I1" s="12">
        <f>E500</f>
        <v>2400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F2" s="34" t="s">
        <v>284</v>
      </c>
      <c r="G2" s="34" t="s">
        <v>1638</v>
      </c>
      <c r="H2" s="32" t="s">
        <v>92</v>
      </c>
      <c r="I2" s="13">
        <f>MAX(A3:A500)</f>
        <v>44468</v>
      </c>
    </row>
    <row r="3" spans="1:9" hidden="1" x14ac:dyDescent="0.25">
      <c r="A3" s="5">
        <v>43867</v>
      </c>
      <c r="B3" s="35" t="s">
        <v>300</v>
      </c>
      <c r="C3" s="4">
        <v>2170</v>
      </c>
      <c r="D3" s="4">
        <v>1800</v>
      </c>
      <c r="E3" s="4">
        <f>C3-D3</f>
        <v>370</v>
      </c>
      <c r="F3" s="2">
        <v>155</v>
      </c>
      <c r="G3" s="2">
        <v>155</v>
      </c>
    </row>
    <row r="4" spans="1:9" hidden="1" x14ac:dyDescent="0.25">
      <c r="A4" s="5">
        <v>43871</v>
      </c>
      <c r="B4" s="2" t="s">
        <v>321</v>
      </c>
      <c r="C4" s="4">
        <v>720</v>
      </c>
      <c r="D4" s="4">
        <v>0</v>
      </c>
      <c r="E4" s="4">
        <f>E3+C4-D4</f>
        <v>1090</v>
      </c>
      <c r="F4" s="2">
        <v>144</v>
      </c>
      <c r="G4" s="2">
        <v>144</v>
      </c>
    </row>
    <row r="5" spans="1:9" hidden="1" x14ac:dyDescent="0.25">
      <c r="A5" s="5">
        <v>43872</v>
      </c>
      <c r="B5" s="2" t="s">
        <v>323</v>
      </c>
      <c r="C5" s="4">
        <v>375</v>
      </c>
      <c r="D5" s="4">
        <v>1470</v>
      </c>
      <c r="E5" s="4">
        <f t="shared" ref="E5:E68" si="0">E4+C5-D5</f>
        <v>-5</v>
      </c>
      <c r="F5" s="2">
        <v>75</v>
      </c>
      <c r="G5" s="2">
        <v>75</v>
      </c>
    </row>
    <row r="6" spans="1:9" hidden="1" x14ac:dyDescent="0.25">
      <c r="A6" s="5">
        <v>43882</v>
      </c>
      <c r="B6" s="2" t="s">
        <v>501</v>
      </c>
      <c r="C6" s="4">
        <v>504</v>
      </c>
      <c r="D6" s="4">
        <v>500</v>
      </c>
      <c r="E6" s="4">
        <f t="shared" si="0"/>
        <v>-1</v>
      </c>
    </row>
    <row r="7" spans="1:9" hidden="1" x14ac:dyDescent="0.25">
      <c r="A7" s="5">
        <v>43902</v>
      </c>
      <c r="B7" s="2" t="s">
        <v>559</v>
      </c>
      <c r="C7" s="4">
        <v>848</v>
      </c>
      <c r="D7" s="4">
        <v>0</v>
      </c>
      <c r="E7" s="4">
        <f t="shared" si="0"/>
        <v>847</v>
      </c>
      <c r="F7" s="2">
        <v>53</v>
      </c>
      <c r="G7" s="2">
        <v>53</v>
      </c>
    </row>
    <row r="8" spans="1:9" hidden="1" x14ac:dyDescent="0.25">
      <c r="A8" s="5">
        <v>43902</v>
      </c>
      <c r="B8" s="2" t="s">
        <v>57</v>
      </c>
      <c r="C8" s="4">
        <v>0</v>
      </c>
      <c r="D8" s="4">
        <v>1000</v>
      </c>
      <c r="E8" s="4">
        <f t="shared" si="0"/>
        <v>-153</v>
      </c>
    </row>
    <row r="9" spans="1:9" hidden="1" x14ac:dyDescent="0.25">
      <c r="A9" s="5">
        <v>43908</v>
      </c>
      <c r="B9" s="2" t="s">
        <v>582</v>
      </c>
      <c r="C9" s="4">
        <v>1452</v>
      </c>
      <c r="D9" s="4">
        <v>1300</v>
      </c>
      <c r="E9" s="4">
        <f t="shared" si="0"/>
        <v>-1</v>
      </c>
      <c r="F9" s="2">
        <v>120</v>
      </c>
      <c r="G9" s="2">
        <v>120</v>
      </c>
    </row>
    <row r="10" spans="1:9" hidden="1" x14ac:dyDescent="0.25">
      <c r="A10" s="5">
        <v>43964</v>
      </c>
      <c r="B10" s="2" t="s">
        <v>750</v>
      </c>
      <c r="C10" s="4">
        <v>1944</v>
      </c>
      <c r="D10" s="4">
        <v>1944</v>
      </c>
      <c r="E10" s="4">
        <f t="shared" si="0"/>
        <v>-1</v>
      </c>
      <c r="F10" s="2">
        <f>147+48</f>
        <v>195</v>
      </c>
      <c r="G10" s="2">
        <f>147+48</f>
        <v>195</v>
      </c>
    </row>
    <row r="11" spans="1:9" hidden="1" x14ac:dyDescent="0.25">
      <c r="A11" s="5">
        <v>43977</v>
      </c>
      <c r="B11" s="2" t="s">
        <v>753</v>
      </c>
      <c r="C11" s="4">
        <v>500</v>
      </c>
      <c r="D11" s="4">
        <v>500</v>
      </c>
      <c r="E11" s="4">
        <f t="shared" si="0"/>
        <v>-1</v>
      </c>
      <c r="F11" s="2">
        <v>84</v>
      </c>
      <c r="G11" s="2">
        <v>84</v>
      </c>
    </row>
    <row r="12" spans="1:9" hidden="1" x14ac:dyDescent="0.25">
      <c r="A12" s="5">
        <v>43980</v>
      </c>
      <c r="B12" s="2" t="s">
        <v>759</v>
      </c>
      <c r="C12" s="4">
        <v>1328</v>
      </c>
      <c r="D12" s="4">
        <v>1500</v>
      </c>
      <c r="E12" s="4">
        <f t="shared" si="0"/>
        <v>-173</v>
      </c>
    </row>
    <row r="13" spans="1:9" hidden="1" x14ac:dyDescent="0.25">
      <c r="A13" s="5">
        <v>43984</v>
      </c>
      <c r="B13" s="2" t="s">
        <v>761</v>
      </c>
      <c r="C13" s="4">
        <v>570</v>
      </c>
      <c r="D13" s="4">
        <v>500</v>
      </c>
      <c r="E13" s="4">
        <f t="shared" si="0"/>
        <v>-103</v>
      </c>
      <c r="F13" s="2">
        <v>95</v>
      </c>
      <c r="G13" s="2">
        <v>95</v>
      </c>
    </row>
    <row r="14" spans="1:9" hidden="1" x14ac:dyDescent="0.25">
      <c r="B14" s="2" t="s">
        <v>825</v>
      </c>
      <c r="C14" s="4">
        <v>109</v>
      </c>
      <c r="D14" s="4">
        <v>0</v>
      </c>
      <c r="E14" s="4">
        <f t="shared" si="0"/>
        <v>6</v>
      </c>
    </row>
    <row r="15" spans="1:9" hidden="1" x14ac:dyDescent="0.25">
      <c r="A15" s="5">
        <v>44001</v>
      </c>
      <c r="B15" s="2" t="s">
        <v>824</v>
      </c>
      <c r="C15" s="4">
        <v>1392</v>
      </c>
      <c r="D15" s="4">
        <v>0</v>
      </c>
      <c r="E15" s="4">
        <f t="shared" si="0"/>
        <v>1398</v>
      </c>
      <c r="F15" s="2">
        <v>87</v>
      </c>
      <c r="G15" s="2">
        <v>87</v>
      </c>
    </row>
    <row r="16" spans="1:9" hidden="1" x14ac:dyDescent="0.25">
      <c r="A16" s="5">
        <v>44005</v>
      </c>
      <c r="B16" s="2" t="s">
        <v>834</v>
      </c>
      <c r="C16" s="4">
        <v>726</v>
      </c>
      <c r="D16" s="4">
        <v>2110</v>
      </c>
      <c r="E16" s="4">
        <f t="shared" si="0"/>
        <v>14</v>
      </c>
      <c r="F16" s="2">
        <v>66</v>
      </c>
      <c r="G16" s="2">
        <v>66</v>
      </c>
    </row>
    <row r="17" spans="1:7" hidden="1" x14ac:dyDescent="0.25">
      <c r="A17" s="5">
        <v>44011</v>
      </c>
      <c r="B17" s="2" t="s">
        <v>872</v>
      </c>
      <c r="C17" s="4">
        <v>4488</v>
      </c>
      <c r="D17" s="4">
        <v>4502</v>
      </c>
      <c r="E17" s="4">
        <f t="shared" si="0"/>
        <v>0</v>
      </c>
      <c r="F17" s="2">
        <v>408</v>
      </c>
      <c r="G17" s="2">
        <v>408</v>
      </c>
    </row>
    <row r="18" spans="1:7" hidden="1" x14ac:dyDescent="0.25">
      <c r="A18" s="5">
        <v>44013</v>
      </c>
      <c r="B18" s="2" t="s">
        <v>873</v>
      </c>
      <c r="C18" s="4">
        <v>1040</v>
      </c>
      <c r="D18" s="4">
        <v>1100</v>
      </c>
      <c r="E18" s="4">
        <f t="shared" si="0"/>
        <v>-60</v>
      </c>
      <c r="F18" s="2">
        <v>80</v>
      </c>
      <c r="G18" s="2">
        <v>80</v>
      </c>
    </row>
    <row r="19" spans="1:7" hidden="1" x14ac:dyDescent="0.25">
      <c r="A19" s="5">
        <v>44013</v>
      </c>
      <c r="B19" s="2" t="s">
        <v>886</v>
      </c>
      <c r="C19" s="4">
        <v>1532</v>
      </c>
      <c r="D19" s="4">
        <v>0</v>
      </c>
      <c r="E19" s="4">
        <f t="shared" si="0"/>
        <v>1472</v>
      </c>
      <c r="F19" s="2">
        <v>127</v>
      </c>
      <c r="G19" s="2">
        <v>127</v>
      </c>
    </row>
    <row r="20" spans="1:7" hidden="1" x14ac:dyDescent="0.25">
      <c r="A20" s="5">
        <v>44015</v>
      </c>
      <c r="B20" s="2" t="s">
        <v>887</v>
      </c>
      <c r="C20" s="4">
        <v>0</v>
      </c>
      <c r="D20" s="4">
        <v>4000</v>
      </c>
      <c r="E20" s="4">
        <f t="shared" si="0"/>
        <v>-2528</v>
      </c>
    </row>
    <row r="21" spans="1:7" hidden="1" x14ac:dyDescent="0.25">
      <c r="A21" s="5">
        <v>44018</v>
      </c>
      <c r="B21" s="2" t="s">
        <v>889</v>
      </c>
      <c r="C21" s="4">
        <v>3289</v>
      </c>
      <c r="D21" s="4">
        <v>0</v>
      </c>
      <c r="E21" s="4">
        <f t="shared" si="0"/>
        <v>761</v>
      </c>
      <c r="F21" s="2">
        <v>300</v>
      </c>
      <c r="G21" s="2">
        <v>300</v>
      </c>
    </row>
    <row r="22" spans="1:7" hidden="1" x14ac:dyDescent="0.25">
      <c r="A22" s="5">
        <v>44019</v>
      </c>
      <c r="B22" s="2" t="s">
        <v>57</v>
      </c>
      <c r="C22" s="4">
        <v>0</v>
      </c>
      <c r="D22" s="4">
        <v>1500</v>
      </c>
      <c r="E22" s="4">
        <f t="shared" si="0"/>
        <v>-739</v>
      </c>
    </row>
    <row r="23" spans="1:7" hidden="1" x14ac:dyDescent="0.25">
      <c r="A23" s="5">
        <v>44020</v>
      </c>
      <c r="B23" s="2" t="s">
        <v>910</v>
      </c>
      <c r="C23" s="4">
        <v>2450</v>
      </c>
      <c r="D23" s="4">
        <v>1711</v>
      </c>
      <c r="E23" s="4">
        <f t="shared" si="0"/>
        <v>0</v>
      </c>
      <c r="F23" s="2">
        <v>200</v>
      </c>
      <c r="G23" s="2">
        <v>200</v>
      </c>
    </row>
    <row r="24" spans="1:7" hidden="1" x14ac:dyDescent="0.25">
      <c r="A24" s="5">
        <v>44025</v>
      </c>
      <c r="B24" s="2" t="s">
        <v>911</v>
      </c>
      <c r="C24" s="4">
        <v>1298</v>
      </c>
      <c r="D24" s="4">
        <v>1298</v>
      </c>
      <c r="E24" s="4">
        <f t="shared" si="0"/>
        <v>0</v>
      </c>
      <c r="F24" s="2">
        <v>118</v>
      </c>
      <c r="G24" s="2">
        <v>118</v>
      </c>
    </row>
    <row r="25" spans="1:7" hidden="1" x14ac:dyDescent="0.25">
      <c r="A25" s="5">
        <v>44026</v>
      </c>
      <c r="B25" s="2" t="s">
        <v>919</v>
      </c>
      <c r="C25" s="4">
        <v>1665</v>
      </c>
      <c r="D25" s="4">
        <v>2000</v>
      </c>
      <c r="E25" s="4">
        <f t="shared" si="0"/>
        <v>-335</v>
      </c>
      <c r="F25" s="2">
        <v>120</v>
      </c>
      <c r="G25" s="2">
        <v>120</v>
      </c>
    </row>
    <row r="26" spans="1:7" hidden="1" x14ac:dyDescent="0.25">
      <c r="A26" s="5">
        <v>44036</v>
      </c>
      <c r="B26" s="2" t="s">
        <v>977</v>
      </c>
      <c r="C26" s="4">
        <v>4490</v>
      </c>
      <c r="D26" s="4">
        <v>4200</v>
      </c>
      <c r="E26" s="4">
        <f t="shared" si="0"/>
        <v>-45</v>
      </c>
      <c r="F26" s="2">
        <f>73+302</f>
        <v>375</v>
      </c>
      <c r="G26" s="2">
        <f>73+302</f>
        <v>375</v>
      </c>
    </row>
    <row r="27" spans="1:7" hidden="1" x14ac:dyDescent="0.25">
      <c r="A27" s="5">
        <v>44040</v>
      </c>
      <c r="B27" s="2" t="s">
        <v>981</v>
      </c>
      <c r="C27" s="4">
        <v>2728</v>
      </c>
      <c r="D27" s="4">
        <v>2500</v>
      </c>
      <c r="E27" s="4">
        <f t="shared" si="0"/>
        <v>183</v>
      </c>
      <c r="F27" s="2">
        <v>248</v>
      </c>
      <c r="G27" s="2">
        <v>248</v>
      </c>
    </row>
    <row r="28" spans="1:7" hidden="1" x14ac:dyDescent="0.25">
      <c r="A28" s="5">
        <v>44041</v>
      </c>
      <c r="B28" s="2" t="s">
        <v>994</v>
      </c>
      <c r="C28" s="4">
        <v>912</v>
      </c>
      <c r="D28" s="4">
        <v>1095</v>
      </c>
      <c r="E28" s="4">
        <f t="shared" si="0"/>
        <v>0</v>
      </c>
      <c r="F28" s="2">
        <v>57</v>
      </c>
      <c r="G28" s="2">
        <v>57</v>
      </c>
    </row>
    <row r="29" spans="1:7" hidden="1" x14ac:dyDescent="0.25">
      <c r="A29" s="5">
        <v>44046</v>
      </c>
      <c r="B29" s="2" t="s">
        <v>995</v>
      </c>
      <c r="C29" s="4">
        <v>2954</v>
      </c>
      <c r="D29" s="4">
        <v>3000</v>
      </c>
      <c r="E29" s="4">
        <f t="shared" si="0"/>
        <v>-46</v>
      </c>
      <c r="F29" s="2">
        <v>254</v>
      </c>
      <c r="G29" s="2">
        <v>254</v>
      </c>
    </row>
    <row r="30" spans="1:7" hidden="1" x14ac:dyDescent="0.25">
      <c r="A30" s="5">
        <v>44050</v>
      </c>
      <c r="B30" s="2" t="s">
        <v>1030</v>
      </c>
      <c r="C30" s="4">
        <v>7669</v>
      </c>
      <c r="D30" s="4">
        <v>7700</v>
      </c>
      <c r="E30" s="4">
        <f t="shared" si="0"/>
        <v>-77</v>
      </c>
      <c r="F30" s="2">
        <f>139+495</f>
        <v>634</v>
      </c>
      <c r="G30" s="2">
        <f>139+495</f>
        <v>634</v>
      </c>
    </row>
    <row r="31" spans="1:7" hidden="1" x14ac:dyDescent="0.25">
      <c r="A31" s="5">
        <v>44054</v>
      </c>
      <c r="B31" s="2" t="s">
        <v>1047</v>
      </c>
      <c r="C31" s="4">
        <v>4561</v>
      </c>
      <c r="D31" s="4">
        <v>4600</v>
      </c>
      <c r="E31" s="4">
        <f t="shared" si="0"/>
        <v>-116</v>
      </c>
      <c r="F31" s="2">
        <v>401</v>
      </c>
      <c r="G31" s="2">
        <v>401</v>
      </c>
    </row>
    <row r="32" spans="1:7" hidden="1" x14ac:dyDescent="0.25">
      <c r="A32" s="5">
        <v>44056</v>
      </c>
      <c r="B32" s="2" t="s">
        <v>1048</v>
      </c>
      <c r="C32" s="4">
        <v>1507</v>
      </c>
      <c r="D32" s="4">
        <v>1500</v>
      </c>
      <c r="E32" s="4">
        <f t="shared" si="0"/>
        <v>-109</v>
      </c>
      <c r="F32" s="2">
        <v>137</v>
      </c>
      <c r="G32" s="2">
        <v>137</v>
      </c>
    </row>
    <row r="33" spans="1:7" hidden="1" x14ac:dyDescent="0.25">
      <c r="A33" s="5">
        <v>44063</v>
      </c>
      <c r="B33" s="2" t="s">
        <v>1064</v>
      </c>
      <c r="C33" s="4">
        <v>2013</v>
      </c>
      <c r="D33" s="4">
        <v>1904</v>
      </c>
      <c r="E33" s="4">
        <f t="shared" si="0"/>
        <v>0</v>
      </c>
      <c r="F33" s="2">
        <v>183</v>
      </c>
      <c r="G33" s="2">
        <v>183</v>
      </c>
    </row>
    <row r="34" spans="1:7" hidden="1" x14ac:dyDescent="0.25">
      <c r="A34" s="5">
        <v>44064</v>
      </c>
      <c r="B34" s="2" t="s">
        <v>1065</v>
      </c>
      <c r="C34" s="4">
        <v>1264</v>
      </c>
      <c r="D34" s="4">
        <v>1264</v>
      </c>
      <c r="E34" s="4">
        <f t="shared" si="0"/>
        <v>0</v>
      </c>
      <c r="F34" s="2">
        <v>79</v>
      </c>
      <c r="G34" s="2">
        <v>79</v>
      </c>
    </row>
    <row r="35" spans="1:7" hidden="1" x14ac:dyDescent="0.25">
      <c r="A35" s="5">
        <v>44069</v>
      </c>
      <c r="B35" s="2" t="s">
        <v>1067</v>
      </c>
      <c r="C35" s="4">
        <v>992</v>
      </c>
      <c r="D35" s="4">
        <v>992</v>
      </c>
      <c r="E35" s="4">
        <f t="shared" si="0"/>
        <v>0</v>
      </c>
      <c r="F35" s="2">
        <v>62</v>
      </c>
      <c r="G35" s="2">
        <v>62</v>
      </c>
    </row>
    <row r="36" spans="1:7" hidden="1" x14ac:dyDescent="0.25">
      <c r="A36" s="5">
        <v>44069</v>
      </c>
      <c r="B36" s="2" t="s">
        <v>1090</v>
      </c>
      <c r="C36" s="4">
        <v>423</v>
      </c>
      <c r="D36" s="4">
        <v>423</v>
      </c>
      <c r="E36" s="4">
        <f t="shared" si="0"/>
        <v>0</v>
      </c>
      <c r="F36" s="2">
        <v>23</v>
      </c>
      <c r="G36" s="2">
        <v>23</v>
      </c>
    </row>
    <row r="37" spans="1:7" hidden="1" x14ac:dyDescent="0.25">
      <c r="A37" s="5">
        <v>44076</v>
      </c>
      <c r="B37" s="2" t="s">
        <v>1093</v>
      </c>
      <c r="C37" s="4">
        <v>2250</v>
      </c>
      <c r="D37" s="4">
        <v>0</v>
      </c>
      <c r="E37" s="4">
        <f t="shared" si="0"/>
        <v>2250</v>
      </c>
      <c r="F37" s="2">
        <v>125</v>
      </c>
      <c r="G37" s="2">
        <v>125</v>
      </c>
    </row>
    <row r="38" spans="1:7" hidden="1" x14ac:dyDescent="0.25">
      <c r="A38" s="5">
        <v>44082</v>
      </c>
      <c r="B38" s="2" t="s">
        <v>1109</v>
      </c>
      <c r="C38" s="4">
        <v>2076</v>
      </c>
      <c r="D38" s="4">
        <v>0</v>
      </c>
      <c r="E38" s="4">
        <f t="shared" si="0"/>
        <v>4326</v>
      </c>
      <c r="F38" s="2">
        <v>155</v>
      </c>
      <c r="G38" s="2">
        <v>155</v>
      </c>
    </row>
    <row r="39" spans="1:7" hidden="1" x14ac:dyDescent="0.25">
      <c r="A39" s="5">
        <v>44084</v>
      </c>
      <c r="B39" s="2" t="s">
        <v>1128</v>
      </c>
      <c r="C39" s="4">
        <v>4464</v>
      </c>
      <c r="D39" s="4">
        <v>0</v>
      </c>
      <c r="E39" s="4">
        <f t="shared" si="0"/>
        <v>8790</v>
      </c>
      <c r="F39" s="2">
        <v>372</v>
      </c>
      <c r="G39" s="2">
        <v>372</v>
      </c>
    </row>
    <row r="40" spans="1:7" hidden="1" x14ac:dyDescent="0.25">
      <c r="A40" s="5">
        <v>44084</v>
      </c>
      <c r="B40" s="2" t="s">
        <v>1129</v>
      </c>
      <c r="C40" s="4">
        <v>1458</v>
      </c>
      <c r="D40" s="4">
        <v>0</v>
      </c>
      <c r="E40" s="4">
        <f t="shared" si="0"/>
        <v>10248</v>
      </c>
      <c r="F40" s="2">
        <v>81</v>
      </c>
      <c r="G40" s="2">
        <v>81</v>
      </c>
    </row>
    <row r="41" spans="1:7" hidden="1" x14ac:dyDescent="0.25">
      <c r="A41" s="5">
        <v>44085</v>
      </c>
      <c r="B41" s="2" t="s">
        <v>1131</v>
      </c>
      <c r="C41" s="4">
        <v>120</v>
      </c>
      <c r="D41" s="4">
        <v>0</v>
      </c>
      <c r="E41" s="4">
        <f t="shared" si="0"/>
        <v>10368</v>
      </c>
      <c r="F41" s="2">
        <v>0</v>
      </c>
      <c r="G41" s="2">
        <v>0</v>
      </c>
    </row>
    <row r="42" spans="1:7" hidden="1" x14ac:dyDescent="0.25">
      <c r="A42" s="5">
        <v>44085</v>
      </c>
      <c r="B42" s="2" t="s">
        <v>57</v>
      </c>
      <c r="C42" s="4">
        <v>0</v>
      </c>
      <c r="D42" s="4">
        <v>5000</v>
      </c>
      <c r="E42" s="4">
        <f t="shared" si="0"/>
        <v>5368</v>
      </c>
      <c r="F42" s="2">
        <v>0</v>
      </c>
      <c r="G42" s="2">
        <v>0</v>
      </c>
    </row>
    <row r="43" spans="1:7" hidden="1" x14ac:dyDescent="0.25">
      <c r="A43" s="5">
        <v>44089</v>
      </c>
      <c r="B43" s="2" t="s">
        <v>1132</v>
      </c>
      <c r="C43" s="4">
        <v>3828</v>
      </c>
      <c r="D43" s="4">
        <v>0</v>
      </c>
      <c r="E43" s="4">
        <f t="shared" si="0"/>
        <v>9196</v>
      </c>
      <c r="F43" s="2">
        <v>306</v>
      </c>
      <c r="G43" s="2">
        <v>306</v>
      </c>
    </row>
    <row r="44" spans="1:7" hidden="1" x14ac:dyDescent="0.25">
      <c r="A44" s="5">
        <v>44091</v>
      </c>
      <c r="B44" s="2" t="s">
        <v>887</v>
      </c>
      <c r="C44" s="4">
        <v>0</v>
      </c>
      <c r="D44" s="4">
        <v>6000</v>
      </c>
      <c r="E44" s="4">
        <f t="shared" si="0"/>
        <v>3196</v>
      </c>
    </row>
    <row r="45" spans="1:7" hidden="1" x14ac:dyDescent="0.25">
      <c r="A45" s="5">
        <v>44091</v>
      </c>
      <c r="B45" s="2" t="s">
        <v>887</v>
      </c>
      <c r="C45" s="4">
        <v>0</v>
      </c>
      <c r="D45" s="4">
        <v>6376</v>
      </c>
      <c r="E45" s="4">
        <f t="shared" si="0"/>
        <v>-3180</v>
      </c>
    </row>
    <row r="46" spans="1:7" hidden="1" x14ac:dyDescent="0.25">
      <c r="A46" s="5">
        <v>44090</v>
      </c>
      <c r="B46" s="2" t="s">
        <v>1145</v>
      </c>
      <c r="C46" s="4">
        <v>3180</v>
      </c>
      <c r="D46" s="4">
        <v>0</v>
      </c>
      <c r="E46" s="4">
        <f t="shared" si="0"/>
        <v>0</v>
      </c>
      <c r="F46" s="2">
        <v>265</v>
      </c>
      <c r="G46" s="2">
        <v>265</v>
      </c>
    </row>
    <row r="47" spans="1:7" hidden="1" x14ac:dyDescent="0.25">
      <c r="A47" s="5">
        <v>44096</v>
      </c>
      <c r="B47" s="2" t="s">
        <v>1155</v>
      </c>
      <c r="C47" s="4">
        <v>2400</v>
      </c>
      <c r="D47" s="4">
        <v>0</v>
      </c>
      <c r="E47" s="4">
        <f t="shared" si="0"/>
        <v>2400</v>
      </c>
      <c r="F47" s="2">
        <v>179</v>
      </c>
      <c r="G47" s="2">
        <v>179</v>
      </c>
    </row>
    <row r="48" spans="1:7" hidden="1" x14ac:dyDescent="0.25">
      <c r="A48" s="5">
        <v>44097</v>
      </c>
      <c r="B48" s="2" t="s">
        <v>1174</v>
      </c>
      <c r="C48" s="4">
        <v>1260</v>
      </c>
      <c r="D48" s="4">
        <v>4000</v>
      </c>
      <c r="E48" s="4">
        <f t="shared" si="0"/>
        <v>-340</v>
      </c>
      <c r="F48" s="2">
        <v>70</v>
      </c>
      <c r="G48" s="2">
        <v>70</v>
      </c>
    </row>
    <row r="49" spans="1:7" hidden="1" x14ac:dyDescent="0.25">
      <c r="A49" s="5">
        <v>44102</v>
      </c>
      <c r="B49" s="2" t="s">
        <v>1203</v>
      </c>
      <c r="C49" s="4">
        <v>2088</v>
      </c>
      <c r="D49" s="4">
        <v>3811</v>
      </c>
      <c r="E49" s="4">
        <f t="shared" si="0"/>
        <v>-2063</v>
      </c>
      <c r="F49" s="2">
        <v>165</v>
      </c>
      <c r="G49" s="2">
        <v>165</v>
      </c>
    </row>
    <row r="50" spans="1:7" hidden="1" x14ac:dyDescent="0.25">
      <c r="A50" s="5">
        <v>44104</v>
      </c>
      <c r="B50" s="2" t="s">
        <v>1204</v>
      </c>
      <c r="C50" s="4">
        <v>1080</v>
      </c>
      <c r="D50" s="4">
        <v>0</v>
      </c>
      <c r="E50" s="4">
        <f t="shared" si="0"/>
        <v>-983</v>
      </c>
      <c r="F50" s="2">
        <v>60</v>
      </c>
      <c r="G50" s="2">
        <v>60</v>
      </c>
    </row>
    <row r="51" spans="1:7" hidden="1" x14ac:dyDescent="0.25">
      <c r="A51" s="5">
        <v>44110</v>
      </c>
      <c r="B51" s="2" t="s">
        <v>1212</v>
      </c>
      <c r="C51" s="4">
        <v>432</v>
      </c>
      <c r="D51" s="4">
        <v>0</v>
      </c>
      <c r="E51" s="4">
        <f t="shared" si="0"/>
        <v>-551</v>
      </c>
      <c r="F51" s="2">
        <v>36</v>
      </c>
      <c r="G51" s="2">
        <v>36</v>
      </c>
    </row>
    <row r="52" spans="1:7" hidden="1" x14ac:dyDescent="0.25">
      <c r="A52" s="5">
        <v>44112</v>
      </c>
      <c r="B52" s="2" t="s">
        <v>1213</v>
      </c>
      <c r="C52" s="4">
        <v>2178</v>
      </c>
      <c r="D52" s="4">
        <v>0</v>
      </c>
      <c r="E52" s="4">
        <f t="shared" si="0"/>
        <v>1627</v>
      </c>
      <c r="F52" s="2">
        <v>121</v>
      </c>
      <c r="G52" s="2">
        <v>121</v>
      </c>
    </row>
    <row r="53" spans="1:7" hidden="1" x14ac:dyDescent="0.25">
      <c r="A53" s="5">
        <v>44112</v>
      </c>
      <c r="B53" s="2" t="s">
        <v>887</v>
      </c>
      <c r="C53" s="4">
        <v>0</v>
      </c>
      <c r="D53" s="4">
        <v>1627</v>
      </c>
      <c r="E53" s="4">
        <f t="shared" si="0"/>
        <v>0</v>
      </c>
      <c r="F53" s="2">
        <v>0</v>
      </c>
      <c r="G53" s="2">
        <v>0</v>
      </c>
    </row>
    <row r="54" spans="1:7" hidden="1" x14ac:dyDescent="0.25">
      <c r="A54" s="5">
        <v>44119</v>
      </c>
      <c r="B54" s="2" t="s">
        <v>1237</v>
      </c>
      <c r="C54" s="4">
        <v>2070</v>
      </c>
      <c r="D54" s="4">
        <v>0</v>
      </c>
      <c r="E54" s="4">
        <f t="shared" si="0"/>
        <v>2070</v>
      </c>
      <c r="F54" s="2">
        <v>115</v>
      </c>
      <c r="G54" s="2">
        <v>115</v>
      </c>
    </row>
    <row r="55" spans="1:7" hidden="1" x14ac:dyDescent="0.25">
      <c r="A55" s="5">
        <v>44125</v>
      </c>
      <c r="B55" s="2" t="s">
        <v>1245</v>
      </c>
      <c r="C55" s="4">
        <v>1008</v>
      </c>
      <c r="D55" s="4">
        <v>0</v>
      </c>
      <c r="E55" s="4">
        <f t="shared" si="0"/>
        <v>3078</v>
      </c>
      <c r="F55" s="2">
        <v>56</v>
      </c>
      <c r="G55" s="2">
        <v>56</v>
      </c>
    </row>
    <row r="56" spans="1:7" hidden="1" x14ac:dyDescent="0.25">
      <c r="A56" s="5">
        <v>44126</v>
      </c>
      <c r="B56" s="2" t="s">
        <v>1259</v>
      </c>
      <c r="C56" s="4">
        <v>990</v>
      </c>
      <c r="D56" s="4">
        <v>0</v>
      </c>
      <c r="E56" s="4">
        <f t="shared" si="0"/>
        <v>4068</v>
      </c>
      <c r="F56" s="2">
        <v>55</v>
      </c>
      <c r="G56" s="2">
        <v>55</v>
      </c>
    </row>
    <row r="57" spans="1:7" hidden="1" x14ac:dyDescent="0.25">
      <c r="A57" s="5">
        <v>44132</v>
      </c>
      <c r="B57" s="2" t="s">
        <v>1258</v>
      </c>
      <c r="C57" s="4">
        <v>0</v>
      </c>
      <c r="D57" s="4">
        <v>4068</v>
      </c>
      <c r="E57" s="4">
        <f t="shared" si="0"/>
        <v>0</v>
      </c>
    </row>
    <row r="58" spans="1:7" hidden="1" x14ac:dyDescent="0.25">
      <c r="A58" s="5">
        <v>44137</v>
      </c>
      <c r="B58" s="2" t="s">
        <v>1274</v>
      </c>
      <c r="C58" s="4">
        <v>720</v>
      </c>
      <c r="D58" s="4">
        <v>0</v>
      </c>
      <c r="E58" s="4">
        <f t="shared" si="0"/>
        <v>720</v>
      </c>
      <c r="F58" s="2">
        <v>40</v>
      </c>
      <c r="G58" s="2">
        <v>40</v>
      </c>
    </row>
    <row r="59" spans="1:7" hidden="1" x14ac:dyDescent="0.25">
      <c r="A59" s="5">
        <v>44146</v>
      </c>
      <c r="B59" s="2" t="s">
        <v>57</v>
      </c>
      <c r="C59" s="4">
        <v>0</v>
      </c>
      <c r="D59" s="4">
        <v>720</v>
      </c>
      <c r="E59" s="4">
        <f t="shared" si="0"/>
        <v>0</v>
      </c>
    </row>
    <row r="60" spans="1:7" hidden="1" x14ac:dyDescent="0.25">
      <c r="A60" s="5">
        <v>44147</v>
      </c>
      <c r="B60" s="2" t="s">
        <v>1302</v>
      </c>
      <c r="C60" s="4">
        <v>522</v>
      </c>
      <c r="D60" s="4">
        <v>530</v>
      </c>
      <c r="E60" s="4">
        <f t="shared" si="0"/>
        <v>-8</v>
      </c>
      <c r="F60" s="2">
        <v>29</v>
      </c>
      <c r="G60" s="2">
        <v>29</v>
      </c>
    </row>
    <row r="61" spans="1:7" hidden="1" x14ac:dyDescent="0.25">
      <c r="A61" s="5">
        <v>44151</v>
      </c>
      <c r="B61" s="2" t="s">
        <v>1303</v>
      </c>
      <c r="C61" s="4">
        <v>1080</v>
      </c>
      <c r="D61" s="4">
        <v>1000</v>
      </c>
      <c r="E61" s="4">
        <f t="shared" si="0"/>
        <v>72</v>
      </c>
      <c r="F61" s="2">
        <v>60</v>
      </c>
      <c r="G61" s="2">
        <v>60</v>
      </c>
    </row>
    <row r="62" spans="1:7" hidden="1" x14ac:dyDescent="0.25">
      <c r="A62" s="5">
        <v>44153</v>
      </c>
      <c r="B62" s="2" t="s">
        <v>1304</v>
      </c>
      <c r="C62" s="4">
        <v>2160</v>
      </c>
      <c r="D62" s="4">
        <v>2232</v>
      </c>
      <c r="E62" s="4">
        <f t="shared" si="0"/>
        <v>0</v>
      </c>
      <c r="F62" s="2">
        <v>120</v>
      </c>
      <c r="G62" s="2">
        <v>120</v>
      </c>
    </row>
    <row r="63" spans="1:7" hidden="1" x14ac:dyDescent="0.25">
      <c r="A63" s="5">
        <v>44160</v>
      </c>
      <c r="B63" s="2" t="s">
        <v>1322</v>
      </c>
      <c r="C63" s="4">
        <v>2304</v>
      </c>
      <c r="D63" s="4">
        <v>2304</v>
      </c>
      <c r="E63" s="4">
        <f t="shared" si="0"/>
        <v>0</v>
      </c>
      <c r="F63" s="2">
        <f>98+30</f>
        <v>128</v>
      </c>
      <c r="G63" s="2">
        <f>98+30</f>
        <v>128</v>
      </c>
    </row>
    <row r="64" spans="1:7" hidden="1" x14ac:dyDescent="0.25">
      <c r="A64" s="5">
        <v>44175</v>
      </c>
      <c r="B64" s="2" t="s">
        <v>1333</v>
      </c>
      <c r="C64" s="4">
        <v>90</v>
      </c>
      <c r="D64" s="4">
        <v>0</v>
      </c>
      <c r="E64" s="4">
        <f t="shared" si="0"/>
        <v>90</v>
      </c>
      <c r="F64" s="2">
        <v>5</v>
      </c>
      <c r="G64" s="2">
        <v>5</v>
      </c>
    </row>
    <row r="65" spans="1:7" hidden="1" x14ac:dyDescent="0.25">
      <c r="B65" s="2" t="s">
        <v>825</v>
      </c>
      <c r="C65" s="4">
        <v>0</v>
      </c>
      <c r="D65" s="4">
        <v>90</v>
      </c>
      <c r="E65" s="4">
        <f t="shared" si="0"/>
        <v>0</v>
      </c>
    </row>
    <row r="66" spans="1:7" hidden="1" x14ac:dyDescent="0.25">
      <c r="A66" s="5">
        <v>44294</v>
      </c>
      <c r="B66" s="2" t="s">
        <v>1636</v>
      </c>
      <c r="C66" s="4">
        <v>1977</v>
      </c>
      <c r="D66" s="4">
        <v>0</v>
      </c>
      <c r="E66" s="4">
        <f t="shared" si="0"/>
        <v>1977</v>
      </c>
      <c r="F66" s="2">
        <v>59</v>
      </c>
      <c r="G66" s="2">
        <v>33</v>
      </c>
    </row>
    <row r="67" spans="1:7" hidden="1" x14ac:dyDescent="0.25">
      <c r="A67" s="5">
        <v>44298</v>
      </c>
      <c r="B67" s="2" t="s">
        <v>1641</v>
      </c>
      <c r="C67" s="4">
        <v>7259</v>
      </c>
      <c r="D67" s="4">
        <v>0</v>
      </c>
      <c r="E67" s="4">
        <f t="shared" si="0"/>
        <v>9236</v>
      </c>
      <c r="G67" s="2">
        <v>427</v>
      </c>
    </row>
    <row r="68" spans="1:7" hidden="1" x14ac:dyDescent="0.25">
      <c r="A68" s="5">
        <v>44299</v>
      </c>
      <c r="B68" s="2" t="s">
        <v>57</v>
      </c>
      <c r="C68" s="4">
        <v>0</v>
      </c>
      <c r="D68" s="4">
        <v>4500</v>
      </c>
      <c r="E68" s="4">
        <f t="shared" si="0"/>
        <v>4736</v>
      </c>
    </row>
    <row r="69" spans="1:7" hidden="1" x14ac:dyDescent="0.25">
      <c r="A69" s="5">
        <v>44300</v>
      </c>
      <c r="B69" s="2" t="s">
        <v>1258</v>
      </c>
      <c r="C69" s="4">
        <v>0</v>
      </c>
      <c r="D69" s="4">
        <v>4736</v>
      </c>
      <c r="E69" s="4">
        <f t="shared" ref="E69:E132" si="1">E68+C69-D69</f>
        <v>0</v>
      </c>
    </row>
    <row r="70" spans="1:7" hidden="1" x14ac:dyDescent="0.25">
      <c r="A70" s="5">
        <v>44301</v>
      </c>
      <c r="B70" s="2" t="s">
        <v>1672</v>
      </c>
      <c r="C70" s="4">
        <v>3764</v>
      </c>
      <c r="D70" s="4">
        <v>0</v>
      </c>
      <c r="E70" s="4">
        <f t="shared" si="1"/>
        <v>3764</v>
      </c>
      <c r="F70" s="2">
        <v>86</v>
      </c>
      <c r="G70" s="2">
        <v>100</v>
      </c>
    </row>
    <row r="71" spans="1:7" hidden="1" x14ac:dyDescent="0.25">
      <c r="A71" s="5">
        <v>44305</v>
      </c>
      <c r="B71" s="2" t="s">
        <v>57</v>
      </c>
      <c r="C71" s="4">
        <v>0</v>
      </c>
      <c r="D71" s="4">
        <v>5000</v>
      </c>
      <c r="E71" s="4">
        <f t="shared" si="1"/>
        <v>-1236</v>
      </c>
    </row>
    <row r="72" spans="1:7" hidden="1" x14ac:dyDescent="0.25">
      <c r="A72" s="5">
        <v>44306</v>
      </c>
      <c r="B72" s="127" t="s">
        <v>1689</v>
      </c>
      <c r="C72" s="128">
        <v>5933</v>
      </c>
      <c r="D72" s="4">
        <v>0</v>
      </c>
      <c r="E72" s="4">
        <f t="shared" si="1"/>
        <v>4697</v>
      </c>
      <c r="F72" s="2">
        <v>0</v>
      </c>
      <c r="G72" s="2">
        <v>349</v>
      </c>
    </row>
    <row r="73" spans="1:7" hidden="1" x14ac:dyDescent="0.25">
      <c r="A73" s="5">
        <v>44308</v>
      </c>
      <c r="B73" s="2" t="s">
        <v>1695</v>
      </c>
      <c r="C73" s="4">
        <v>3706</v>
      </c>
      <c r="D73" s="4">
        <v>0</v>
      </c>
      <c r="E73" s="4">
        <f t="shared" si="1"/>
        <v>8403</v>
      </c>
      <c r="F73" s="2">
        <v>0</v>
      </c>
      <c r="G73" s="2">
        <v>218</v>
      </c>
    </row>
    <row r="74" spans="1:7" hidden="1" x14ac:dyDescent="0.25">
      <c r="A74" s="5">
        <v>44308</v>
      </c>
      <c r="B74" s="2" t="s">
        <v>1258</v>
      </c>
      <c r="C74" s="4">
        <v>0</v>
      </c>
      <c r="D74" s="4">
        <v>8403</v>
      </c>
      <c r="E74" s="4">
        <f t="shared" si="1"/>
        <v>0</v>
      </c>
    </row>
    <row r="75" spans="1:7" hidden="1" x14ac:dyDescent="0.25">
      <c r="A75" s="5">
        <v>44313</v>
      </c>
      <c r="B75" s="2" t="s">
        <v>1717</v>
      </c>
      <c r="C75" s="4">
        <v>3164</v>
      </c>
      <c r="D75" s="4">
        <v>0</v>
      </c>
      <c r="E75" s="4">
        <f t="shared" si="1"/>
        <v>3164</v>
      </c>
      <c r="F75" s="2">
        <v>61</v>
      </c>
      <c r="G75" s="2">
        <v>100</v>
      </c>
    </row>
    <row r="76" spans="1:7" hidden="1" x14ac:dyDescent="0.25">
      <c r="A76" s="5">
        <v>44316</v>
      </c>
      <c r="B76" s="2" t="s">
        <v>1258</v>
      </c>
      <c r="C76" s="4">
        <v>0</v>
      </c>
      <c r="D76" s="4">
        <v>3164</v>
      </c>
      <c r="E76" s="4">
        <f t="shared" si="1"/>
        <v>0</v>
      </c>
    </row>
    <row r="77" spans="1:7" hidden="1" x14ac:dyDescent="0.25">
      <c r="A77" s="5">
        <v>44326</v>
      </c>
      <c r="B77" s="2" t="s">
        <v>1768</v>
      </c>
      <c r="C77" s="4">
        <v>912</v>
      </c>
      <c r="D77" s="4">
        <v>0</v>
      </c>
      <c r="E77" s="4">
        <f t="shared" si="1"/>
        <v>912</v>
      </c>
      <c r="F77" s="2">
        <v>38</v>
      </c>
    </row>
    <row r="78" spans="1:7" hidden="1" x14ac:dyDescent="0.25">
      <c r="A78" s="5">
        <v>44327</v>
      </c>
      <c r="B78" s="2" t="s">
        <v>1258</v>
      </c>
      <c r="C78" s="4">
        <v>0</v>
      </c>
      <c r="D78" s="4">
        <v>912</v>
      </c>
      <c r="E78" s="4">
        <f t="shared" si="1"/>
        <v>0</v>
      </c>
    </row>
    <row r="79" spans="1:7" hidden="1" x14ac:dyDescent="0.25">
      <c r="A79" s="5">
        <v>44335</v>
      </c>
      <c r="B79" s="2" t="s">
        <v>1829</v>
      </c>
      <c r="C79" s="4">
        <v>2567</v>
      </c>
      <c r="D79" s="4">
        <v>0</v>
      </c>
      <c r="E79" s="4">
        <f t="shared" si="1"/>
        <v>2567</v>
      </c>
      <c r="F79" s="2">
        <v>0</v>
      </c>
      <c r="G79" s="2">
        <v>151</v>
      </c>
    </row>
    <row r="80" spans="1:7" hidden="1" x14ac:dyDescent="0.25">
      <c r="A80" s="5">
        <v>44347</v>
      </c>
      <c r="B80" s="2" t="s">
        <v>1853</v>
      </c>
      <c r="C80" s="4">
        <v>3400</v>
      </c>
      <c r="D80" s="4">
        <v>0</v>
      </c>
      <c r="E80" s="4">
        <f t="shared" si="1"/>
        <v>5967</v>
      </c>
      <c r="F80" s="2">
        <v>0</v>
      </c>
      <c r="G80" s="2">
        <v>200</v>
      </c>
    </row>
    <row r="81" spans="1:8" hidden="1" x14ac:dyDescent="0.25">
      <c r="A81" s="5">
        <v>44348</v>
      </c>
      <c r="B81" s="2" t="s">
        <v>1886</v>
      </c>
      <c r="C81" s="4">
        <v>0</v>
      </c>
      <c r="D81" s="4">
        <v>5967</v>
      </c>
      <c r="E81" s="4">
        <f t="shared" si="1"/>
        <v>0</v>
      </c>
    </row>
    <row r="82" spans="1:8" hidden="1" x14ac:dyDescent="0.25">
      <c r="A82" s="5">
        <v>44348</v>
      </c>
      <c r="B82" s="2" t="s">
        <v>1880</v>
      </c>
      <c r="C82" s="4">
        <v>8093</v>
      </c>
      <c r="D82" s="4">
        <v>0</v>
      </c>
      <c r="E82" s="4">
        <f t="shared" si="1"/>
        <v>8093</v>
      </c>
      <c r="F82" s="2">
        <v>3</v>
      </c>
      <c r="G82" s="2">
        <v>150</v>
      </c>
    </row>
    <row r="83" spans="1:8" hidden="1" x14ac:dyDescent="0.25">
      <c r="A83" s="5">
        <v>44350</v>
      </c>
      <c r="B83" s="2" t="s">
        <v>1885</v>
      </c>
      <c r="C83" s="4">
        <v>2622</v>
      </c>
      <c r="D83" s="4">
        <v>0</v>
      </c>
      <c r="E83" s="4">
        <f t="shared" si="1"/>
        <v>10715</v>
      </c>
    </row>
    <row r="84" spans="1:8" hidden="1" x14ac:dyDescent="0.25">
      <c r="A84" s="5">
        <v>44350</v>
      </c>
      <c r="B84" s="2" t="s">
        <v>1886</v>
      </c>
      <c r="C84" s="4">
        <v>0</v>
      </c>
      <c r="D84" s="4">
        <v>8589</v>
      </c>
      <c r="E84" s="4">
        <f t="shared" si="1"/>
        <v>2126</v>
      </c>
    </row>
    <row r="85" spans="1:8" hidden="1" x14ac:dyDescent="0.25">
      <c r="A85" s="5">
        <v>44352</v>
      </c>
      <c r="B85" s="2" t="s">
        <v>1886</v>
      </c>
      <c r="C85" s="4">
        <v>0</v>
      </c>
      <c r="D85" s="4">
        <v>2126</v>
      </c>
      <c r="E85" s="4">
        <f t="shared" si="1"/>
        <v>0</v>
      </c>
    </row>
    <row r="86" spans="1:8" x14ac:dyDescent="0.25">
      <c r="A86" s="5">
        <v>44356</v>
      </c>
      <c r="B86" s="2" t="s">
        <v>1937</v>
      </c>
      <c r="C86" s="4">
        <v>5032</v>
      </c>
      <c r="D86" s="4">
        <v>0</v>
      </c>
      <c r="E86" s="4">
        <f t="shared" si="1"/>
        <v>5032</v>
      </c>
    </row>
    <row r="87" spans="1:8" x14ac:dyDescent="0.25">
      <c r="A87" s="5">
        <v>44357</v>
      </c>
      <c r="B87" s="2" t="s">
        <v>1938</v>
      </c>
      <c r="C87" s="4">
        <v>3366</v>
      </c>
      <c r="D87" s="4">
        <v>0</v>
      </c>
      <c r="E87" s="4">
        <f t="shared" si="1"/>
        <v>8398</v>
      </c>
    </row>
    <row r="88" spans="1:8" x14ac:dyDescent="0.25">
      <c r="A88" s="5">
        <v>44362</v>
      </c>
      <c r="B88" s="2" t="s">
        <v>1939</v>
      </c>
      <c r="C88" s="4">
        <v>3024</v>
      </c>
      <c r="D88" s="4">
        <v>0</v>
      </c>
      <c r="E88" s="4">
        <f t="shared" si="1"/>
        <v>11422</v>
      </c>
    </row>
    <row r="89" spans="1:8" x14ac:dyDescent="0.25">
      <c r="A89" s="5">
        <v>44370</v>
      </c>
      <c r="B89" s="2" t="s">
        <v>1258</v>
      </c>
      <c r="C89" s="4">
        <v>0</v>
      </c>
      <c r="D89" s="4">
        <v>13000</v>
      </c>
      <c r="E89" s="4">
        <f t="shared" si="1"/>
        <v>-1578</v>
      </c>
    </row>
    <row r="90" spans="1:8" x14ac:dyDescent="0.25">
      <c r="A90" s="5">
        <v>44363</v>
      </c>
      <c r="B90" s="2" t="s">
        <v>2010</v>
      </c>
      <c r="C90" s="4">
        <v>360</v>
      </c>
      <c r="D90" s="4">
        <v>0</v>
      </c>
      <c r="E90" s="4">
        <f t="shared" si="1"/>
        <v>-1218</v>
      </c>
      <c r="F90" s="2">
        <v>15</v>
      </c>
      <c r="G90" s="2">
        <v>0</v>
      </c>
    </row>
    <row r="91" spans="1:8" x14ac:dyDescent="0.25">
      <c r="A91" s="5">
        <v>44365</v>
      </c>
      <c r="B91" s="2" t="s">
        <v>2014</v>
      </c>
      <c r="C91" s="4">
        <v>120</v>
      </c>
      <c r="D91" s="4">
        <v>0</v>
      </c>
      <c r="E91" s="4">
        <f t="shared" si="1"/>
        <v>-1098</v>
      </c>
      <c r="F91" s="2">
        <v>5</v>
      </c>
    </row>
    <row r="92" spans="1:8" x14ac:dyDescent="0.25">
      <c r="A92" s="5">
        <v>44369</v>
      </c>
      <c r="B92" s="2" t="s">
        <v>2015</v>
      </c>
      <c r="C92" s="4">
        <v>867</v>
      </c>
      <c r="D92" s="4">
        <v>0</v>
      </c>
      <c r="E92" s="4">
        <f t="shared" si="1"/>
        <v>-231</v>
      </c>
      <c r="F92" s="2">
        <v>0</v>
      </c>
      <c r="G92" s="2">
        <v>51</v>
      </c>
    </row>
    <row r="93" spans="1:8" x14ac:dyDescent="0.25">
      <c r="A93" s="5">
        <v>44370</v>
      </c>
      <c r="B93" s="2" t="s">
        <v>2017</v>
      </c>
      <c r="C93" s="4">
        <v>850</v>
      </c>
      <c r="D93" s="4">
        <v>0</v>
      </c>
      <c r="E93" s="4">
        <f t="shared" si="1"/>
        <v>619</v>
      </c>
      <c r="F93" s="2">
        <v>0</v>
      </c>
      <c r="G93" s="2">
        <v>50</v>
      </c>
    </row>
    <row r="94" spans="1:8" x14ac:dyDescent="0.25">
      <c r="A94" s="5">
        <v>44382</v>
      </c>
      <c r="B94" s="2" t="s">
        <v>2079</v>
      </c>
      <c r="C94" s="4">
        <v>55440</v>
      </c>
      <c r="D94" s="4">
        <v>15000</v>
      </c>
      <c r="E94" s="4">
        <f t="shared" si="1"/>
        <v>41059</v>
      </c>
      <c r="G94" s="2">
        <v>99</v>
      </c>
      <c r="H94" t="s">
        <v>2080</v>
      </c>
    </row>
    <row r="95" spans="1:8" x14ac:dyDescent="0.25">
      <c r="A95" s="5">
        <v>44382</v>
      </c>
      <c r="B95" s="2" t="s">
        <v>2081</v>
      </c>
      <c r="C95" s="4">
        <v>3056</v>
      </c>
      <c r="D95" s="4">
        <v>0</v>
      </c>
      <c r="E95" s="4">
        <f t="shared" si="1"/>
        <v>44115</v>
      </c>
      <c r="F95" s="2">
        <v>65</v>
      </c>
      <c r="G95" s="2">
        <v>88</v>
      </c>
    </row>
    <row r="96" spans="1:8" x14ac:dyDescent="0.25">
      <c r="A96" s="5">
        <v>44385</v>
      </c>
      <c r="B96" s="2" t="s">
        <v>2087</v>
      </c>
      <c r="C96" s="4">
        <v>3604</v>
      </c>
      <c r="D96" s="4">
        <v>0</v>
      </c>
      <c r="E96" s="4">
        <f t="shared" si="1"/>
        <v>47719</v>
      </c>
      <c r="G96" s="2">
        <v>212</v>
      </c>
    </row>
    <row r="97" spans="1:7" x14ac:dyDescent="0.25">
      <c r="A97" s="5">
        <v>44390</v>
      </c>
      <c r="B97" s="2" t="s">
        <v>1886</v>
      </c>
      <c r="C97" s="4">
        <v>0</v>
      </c>
      <c r="D97" s="4">
        <v>15000</v>
      </c>
      <c r="E97" s="4">
        <f t="shared" si="1"/>
        <v>32719</v>
      </c>
    </row>
    <row r="98" spans="1:7" x14ac:dyDescent="0.25">
      <c r="A98" s="5">
        <v>44390</v>
      </c>
      <c r="B98" s="2" t="s">
        <v>2110</v>
      </c>
      <c r="C98" s="4">
        <v>1700</v>
      </c>
      <c r="D98" s="4">
        <v>0</v>
      </c>
      <c r="E98" s="4">
        <f t="shared" si="1"/>
        <v>34419</v>
      </c>
      <c r="G98" s="2">
        <v>100</v>
      </c>
    </row>
    <row r="99" spans="1:7" x14ac:dyDescent="0.25">
      <c r="A99" s="5">
        <v>44392</v>
      </c>
      <c r="B99" s="2" t="s">
        <v>2118</v>
      </c>
      <c r="C99" s="4">
        <v>1700</v>
      </c>
      <c r="D99" s="4">
        <v>0</v>
      </c>
      <c r="E99" s="4">
        <f t="shared" si="1"/>
        <v>36119</v>
      </c>
      <c r="G99" s="2">
        <v>100</v>
      </c>
    </row>
    <row r="100" spans="1:7" x14ac:dyDescent="0.25">
      <c r="A100" s="5">
        <v>44396</v>
      </c>
      <c r="B100" s="2" t="s">
        <v>2181</v>
      </c>
      <c r="C100" s="4">
        <v>4522</v>
      </c>
      <c r="E100" s="4">
        <f t="shared" si="1"/>
        <v>40641</v>
      </c>
      <c r="G100" s="2">
        <v>266</v>
      </c>
    </row>
    <row r="101" spans="1:7" x14ac:dyDescent="0.25">
      <c r="A101" s="5">
        <v>44405</v>
      </c>
      <c r="B101" s="2" t="s">
        <v>2192</v>
      </c>
      <c r="C101" s="4">
        <v>2592</v>
      </c>
      <c r="D101" s="4">
        <v>0</v>
      </c>
      <c r="E101" s="4">
        <f t="shared" si="1"/>
        <v>43233</v>
      </c>
      <c r="F101" s="2">
        <v>108</v>
      </c>
    </row>
    <row r="102" spans="1:7" x14ac:dyDescent="0.25">
      <c r="A102" s="5">
        <v>44454</v>
      </c>
      <c r="B102" s="2" t="s">
        <v>2325</v>
      </c>
      <c r="C102" s="4">
        <v>0</v>
      </c>
      <c r="D102" s="4">
        <v>43233</v>
      </c>
      <c r="E102" s="4">
        <f t="shared" si="1"/>
        <v>0</v>
      </c>
    </row>
    <row r="103" spans="1:7" x14ac:dyDescent="0.25">
      <c r="A103" s="5">
        <v>44468</v>
      </c>
      <c r="B103" s="2" t="s">
        <v>2385</v>
      </c>
      <c r="C103" s="4">
        <v>2400</v>
      </c>
      <c r="D103" s="4">
        <v>0</v>
      </c>
      <c r="E103" s="4">
        <f t="shared" si="1"/>
        <v>2400</v>
      </c>
      <c r="F103" s="2">
        <v>100</v>
      </c>
      <c r="G103" s="2">
        <v>0</v>
      </c>
    </row>
    <row r="104" spans="1:7" x14ac:dyDescent="0.25">
      <c r="E104" s="4">
        <f t="shared" si="1"/>
        <v>2400</v>
      </c>
    </row>
    <row r="105" spans="1:7" x14ac:dyDescent="0.25">
      <c r="E105" s="4">
        <f t="shared" si="1"/>
        <v>2400</v>
      </c>
    </row>
    <row r="106" spans="1:7" x14ac:dyDescent="0.25">
      <c r="E106" s="4">
        <f t="shared" si="1"/>
        <v>2400</v>
      </c>
    </row>
    <row r="107" spans="1:7" x14ac:dyDescent="0.25">
      <c r="E107" s="4">
        <f t="shared" si="1"/>
        <v>2400</v>
      </c>
    </row>
    <row r="108" spans="1:7" x14ac:dyDescent="0.25">
      <c r="E108" s="4">
        <f t="shared" si="1"/>
        <v>2400</v>
      </c>
    </row>
    <row r="109" spans="1:7" x14ac:dyDescent="0.25">
      <c r="E109" s="4">
        <f t="shared" si="1"/>
        <v>2400</v>
      </c>
    </row>
    <row r="110" spans="1:7" x14ac:dyDescent="0.25">
      <c r="E110" s="4">
        <f t="shared" si="1"/>
        <v>2400</v>
      </c>
    </row>
    <row r="111" spans="1:7" x14ac:dyDescent="0.25">
      <c r="E111" s="4">
        <f t="shared" si="1"/>
        <v>2400</v>
      </c>
    </row>
    <row r="112" spans="1:7" x14ac:dyDescent="0.25">
      <c r="E112" s="4">
        <f t="shared" si="1"/>
        <v>2400</v>
      </c>
    </row>
    <row r="113" spans="5:5" x14ac:dyDescent="0.25">
      <c r="E113" s="4">
        <f t="shared" si="1"/>
        <v>2400</v>
      </c>
    </row>
    <row r="114" spans="5:5" x14ac:dyDescent="0.25">
      <c r="E114" s="4">
        <f t="shared" si="1"/>
        <v>2400</v>
      </c>
    </row>
    <row r="115" spans="5:5" x14ac:dyDescent="0.25">
      <c r="E115" s="4">
        <f t="shared" si="1"/>
        <v>2400</v>
      </c>
    </row>
    <row r="116" spans="5:5" x14ac:dyDescent="0.25">
      <c r="E116" s="4">
        <f t="shared" si="1"/>
        <v>2400</v>
      </c>
    </row>
    <row r="117" spans="5:5" x14ac:dyDescent="0.25">
      <c r="E117" s="4">
        <f t="shared" si="1"/>
        <v>2400</v>
      </c>
    </row>
    <row r="118" spans="5:5" x14ac:dyDescent="0.25">
      <c r="E118" s="4">
        <f t="shared" si="1"/>
        <v>2400</v>
      </c>
    </row>
    <row r="119" spans="5:5" x14ac:dyDescent="0.25">
      <c r="E119" s="4">
        <f t="shared" si="1"/>
        <v>2400</v>
      </c>
    </row>
    <row r="120" spans="5:5" x14ac:dyDescent="0.25">
      <c r="E120" s="4">
        <f t="shared" si="1"/>
        <v>2400</v>
      </c>
    </row>
    <row r="121" spans="5:5" x14ac:dyDescent="0.25">
      <c r="E121" s="4">
        <f t="shared" si="1"/>
        <v>2400</v>
      </c>
    </row>
    <row r="122" spans="5:5" x14ac:dyDescent="0.25">
      <c r="E122" s="4">
        <f t="shared" si="1"/>
        <v>2400</v>
      </c>
    </row>
    <row r="123" spans="5:5" x14ac:dyDescent="0.25">
      <c r="E123" s="4">
        <f t="shared" si="1"/>
        <v>2400</v>
      </c>
    </row>
    <row r="124" spans="5:5" x14ac:dyDescent="0.25">
      <c r="E124" s="4">
        <f t="shared" si="1"/>
        <v>2400</v>
      </c>
    </row>
    <row r="125" spans="5:5" x14ac:dyDescent="0.25">
      <c r="E125" s="4">
        <f t="shared" si="1"/>
        <v>2400</v>
      </c>
    </row>
    <row r="126" spans="5:5" x14ac:dyDescent="0.25">
      <c r="E126" s="4">
        <f t="shared" si="1"/>
        <v>2400</v>
      </c>
    </row>
    <row r="127" spans="5:5" x14ac:dyDescent="0.25">
      <c r="E127" s="4">
        <f t="shared" si="1"/>
        <v>2400</v>
      </c>
    </row>
    <row r="128" spans="5:5" x14ac:dyDescent="0.25">
      <c r="E128" s="4">
        <f t="shared" si="1"/>
        <v>2400</v>
      </c>
    </row>
    <row r="129" spans="5:5" x14ac:dyDescent="0.25">
      <c r="E129" s="4">
        <f t="shared" si="1"/>
        <v>2400</v>
      </c>
    </row>
    <row r="130" spans="5:5" x14ac:dyDescent="0.25">
      <c r="E130" s="4">
        <f t="shared" si="1"/>
        <v>2400</v>
      </c>
    </row>
    <row r="131" spans="5:5" x14ac:dyDescent="0.25">
      <c r="E131" s="4">
        <f t="shared" si="1"/>
        <v>2400</v>
      </c>
    </row>
    <row r="132" spans="5:5" x14ac:dyDescent="0.25">
      <c r="E132" s="4">
        <f t="shared" si="1"/>
        <v>2400</v>
      </c>
    </row>
    <row r="133" spans="5:5" x14ac:dyDescent="0.25">
      <c r="E133" s="4">
        <f t="shared" ref="E133:E196" si="2">E132+C133-D133</f>
        <v>2400</v>
      </c>
    </row>
    <row r="134" spans="5:5" x14ac:dyDescent="0.25">
      <c r="E134" s="4">
        <f t="shared" si="2"/>
        <v>2400</v>
      </c>
    </row>
    <row r="135" spans="5:5" x14ac:dyDescent="0.25">
      <c r="E135" s="4">
        <f t="shared" si="2"/>
        <v>2400</v>
      </c>
    </row>
    <row r="136" spans="5:5" x14ac:dyDescent="0.25">
      <c r="E136" s="4">
        <f t="shared" si="2"/>
        <v>2400</v>
      </c>
    </row>
    <row r="137" spans="5:5" x14ac:dyDescent="0.25">
      <c r="E137" s="4">
        <f t="shared" si="2"/>
        <v>2400</v>
      </c>
    </row>
    <row r="138" spans="5:5" x14ac:dyDescent="0.25">
      <c r="E138" s="4">
        <f t="shared" si="2"/>
        <v>2400</v>
      </c>
    </row>
    <row r="139" spans="5:5" x14ac:dyDescent="0.25">
      <c r="E139" s="4">
        <f t="shared" si="2"/>
        <v>2400</v>
      </c>
    </row>
    <row r="140" spans="5:5" x14ac:dyDescent="0.25">
      <c r="E140" s="4">
        <f t="shared" si="2"/>
        <v>2400</v>
      </c>
    </row>
    <row r="141" spans="5:5" x14ac:dyDescent="0.25">
      <c r="E141" s="4">
        <f t="shared" si="2"/>
        <v>2400</v>
      </c>
    </row>
    <row r="142" spans="5:5" x14ac:dyDescent="0.25">
      <c r="E142" s="4">
        <f t="shared" si="2"/>
        <v>2400</v>
      </c>
    </row>
    <row r="143" spans="5:5" x14ac:dyDescent="0.25">
      <c r="E143" s="4">
        <f t="shared" si="2"/>
        <v>2400</v>
      </c>
    </row>
    <row r="144" spans="5:5" x14ac:dyDescent="0.25">
      <c r="E144" s="4">
        <f t="shared" si="2"/>
        <v>2400</v>
      </c>
    </row>
    <row r="145" spans="5:5" x14ac:dyDescent="0.25">
      <c r="E145" s="4">
        <f t="shared" si="2"/>
        <v>2400</v>
      </c>
    </row>
    <row r="146" spans="5:5" x14ac:dyDescent="0.25">
      <c r="E146" s="4">
        <f t="shared" si="2"/>
        <v>2400</v>
      </c>
    </row>
    <row r="147" spans="5:5" x14ac:dyDescent="0.25">
      <c r="E147" s="4">
        <f t="shared" si="2"/>
        <v>2400</v>
      </c>
    </row>
    <row r="148" spans="5:5" x14ac:dyDescent="0.25">
      <c r="E148" s="4">
        <f t="shared" si="2"/>
        <v>2400</v>
      </c>
    </row>
    <row r="149" spans="5:5" x14ac:dyDescent="0.25">
      <c r="E149" s="4">
        <f t="shared" si="2"/>
        <v>2400</v>
      </c>
    </row>
    <row r="150" spans="5:5" x14ac:dyDescent="0.25">
      <c r="E150" s="4">
        <f t="shared" si="2"/>
        <v>2400</v>
      </c>
    </row>
    <row r="151" spans="5:5" x14ac:dyDescent="0.25">
      <c r="E151" s="4">
        <f t="shared" si="2"/>
        <v>2400</v>
      </c>
    </row>
    <row r="152" spans="5:5" x14ac:dyDescent="0.25">
      <c r="E152" s="4">
        <f t="shared" si="2"/>
        <v>2400</v>
      </c>
    </row>
    <row r="153" spans="5:5" x14ac:dyDescent="0.25">
      <c r="E153" s="4">
        <f t="shared" si="2"/>
        <v>2400</v>
      </c>
    </row>
    <row r="154" spans="5:5" x14ac:dyDescent="0.25">
      <c r="E154" s="4">
        <f t="shared" si="2"/>
        <v>2400</v>
      </c>
    </row>
    <row r="155" spans="5:5" x14ac:dyDescent="0.25">
      <c r="E155" s="4">
        <f t="shared" si="2"/>
        <v>2400</v>
      </c>
    </row>
    <row r="156" spans="5:5" x14ac:dyDescent="0.25">
      <c r="E156" s="4">
        <f t="shared" si="2"/>
        <v>2400</v>
      </c>
    </row>
    <row r="157" spans="5:5" x14ac:dyDescent="0.25">
      <c r="E157" s="4">
        <f t="shared" si="2"/>
        <v>2400</v>
      </c>
    </row>
    <row r="158" spans="5:5" x14ac:dyDescent="0.25">
      <c r="E158" s="4">
        <f t="shared" si="2"/>
        <v>2400</v>
      </c>
    </row>
    <row r="159" spans="5:5" x14ac:dyDescent="0.25">
      <c r="E159" s="4">
        <f t="shared" si="2"/>
        <v>2400</v>
      </c>
    </row>
    <row r="160" spans="5:5" x14ac:dyDescent="0.25">
      <c r="E160" s="4">
        <f t="shared" si="2"/>
        <v>2400</v>
      </c>
    </row>
    <row r="161" spans="5:5" x14ac:dyDescent="0.25">
      <c r="E161" s="4">
        <f t="shared" si="2"/>
        <v>2400</v>
      </c>
    </row>
    <row r="162" spans="5:5" x14ac:dyDescent="0.25">
      <c r="E162" s="4">
        <f t="shared" si="2"/>
        <v>2400</v>
      </c>
    </row>
    <row r="163" spans="5:5" x14ac:dyDescent="0.25">
      <c r="E163" s="4">
        <f t="shared" si="2"/>
        <v>2400</v>
      </c>
    </row>
    <row r="164" spans="5:5" x14ac:dyDescent="0.25">
      <c r="E164" s="4">
        <f t="shared" si="2"/>
        <v>2400</v>
      </c>
    </row>
    <row r="165" spans="5:5" x14ac:dyDescent="0.25">
      <c r="E165" s="4">
        <f t="shared" si="2"/>
        <v>2400</v>
      </c>
    </row>
    <row r="166" spans="5:5" x14ac:dyDescent="0.25">
      <c r="E166" s="4">
        <f t="shared" si="2"/>
        <v>2400</v>
      </c>
    </row>
    <row r="167" spans="5:5" x14ac:dyDescent="0.25">
      <c r="E167" s="4">
        <f t="shared" si="2"/>
        <v>2400</v>
      </c>
    </row>
    <row r="168" spans="5:5" x14ac:dyDescent="0.25">
      <c r="E168" s="4">
        <f t="shared" si="2"/>
        <v>2400</v>
      </c>
    </row>
    <row r="169" spans="5:5" x14ac:dyDescent="0.25">
      <c r="E169" s="4">
        <f t="shared" si="2"/>
        <v>2400</v>
      </c>
    </row>
    <row r="170" spans="5:5" x14ac:dyDescent="0.25">
      <c r="E170" s="4">
        <f t="shared" si="2"/>
        <v>2400</v>
      </c>
    </row>
    <row r="171" spans="5:5" x14ac:dyDescent="0.25">
      <c r="E171" s="4">
        <f t="shared" si="2"/>
        <v>2400</v>
      </c>
    </row>
    <row r="172" spans="5:5" x14ac:dyDescent="0.25">
      <c r="E172" s="4">
        <f t="shared" si="2"/>
        <v>2400</v>
      </c>
    </row>
    <row r="173" spans="5:5" x14ac:dyDescent="0.25">
      <c r="E173" s="4">
        <f t="shared" si="2"/>
        <v>2400</v>
      </c>
    </row>
    <row r="174" spans="5:5" x14ac:dyDescent="0.25">
      <c r="E174" s="4">
        <f t="shared" si="2"/>
        <v>2400</v>
      </c>
    </row>
    <row r="175" spans="5:5" x14ac:dyDescent="0.25">
      <c r="E175" s="4">
        <f t="shared" si="2"/>
        <v>2400</v>
      </c>
    </row>
    <row r="176" spans="5:5" x14ac:dyDescent="0.25">
      <c r="E176" s="4">
        <f t="shared" si="2"/>
        <v>2400</v>
      </c>
    </row>
    <row r="177" spans="5:5" x14ac:dyDescent="0.25">
      <c r="E177" s="4">
        <f t="shared" si="2"/>
        <v>2400</v>
      </c>
    </row>
    <row r="178" spans="5:5" x14ac:dyDescent="0.25">
      <c r="E178" s="4">
        <f t="shared" si="2"/>
        <v>2400</v>
      </c>
    </row>
    <row r="179" spans="5:5" x14ac:dyDescent="0.25">
      <c r="E179" s="4">
        <f t="shared" si="2"/>
        <v>2400</v>
      </c>
    </row>
    <row r="180" spans="5:5" x14ac:dyDescent="0.25">
      <c r="E180" s="4">
        <f t="shared" si="2"/>
        <v>2400</v>
      </c>
    </row>
    <row r="181" spans="5:5" x14ac:dyDescent="0.25">
      <c r="E181" s="4">
        <f t="shared" si="2"/>
        <v>2400</v>
      </c>
    </row>
    <row r="182" spans="5:5" x14ac:dyDescent="0.25">
      <c r="E182" s="4">
        <f t="shared" si="2"/>
        <v>2400</v>
      </c>
    </row>
    <row r="183" spans="5:5" x14ac:dyDescent="0.25">
      <c r="E183" s="4">
        <f t="shared" si="2"/>
        <v>2400</v>
      </c>
    </row>
    <row r="184" spans="5:5" x14ac:dyDescent="0.25">
      <c r="E184" s="4">
        <f t="shared" si="2"/>
        <v>2400</v>
      </c>
    </row>
    <row r="185" spans="5:5" x14ac:dyDescent="0.25">
      <c r="E185" s="4">
        <f t="shared" si="2"/>
        <v>2400</v>
      </c>
    </row>
    <row r="186" spans="5:5" x14ac:dyDescent="0.25">
      <c r="E186" s="4">
        <f t="shared" si="2"/>
        <v>2400</v>
      </c>
    </row>
    <row r="187" spans="5:5" x14ac:dyDescent="0.25">
      <c r="E187" s="4">
        <f t="shared" si="2"/>
        <v>2400</v>
      </c>
    </row>
    <row r="188" spans="5:5" x14ac:dyDescent="0.25">
      <c r="E188" s="4">
        <f t="shared" si="2"/>
        <v>2400</v>
      </c>
    </row>
    <row r="189" spans="5:5" x14ac:dyDescent="0.25">
      <c r="E189" s="4">
        <f t="shared" si="2"/>
        <v>2400</v>
      </c>
    </row>
    <row r="190" spans="5:5" x14ac:dyDescent="0.25">
      <c r="E190" s="4">
        <f t="shared" si="2"/>
        <v>2400</v>
      </c>
    </row>
    <row r="191" spans="5:5" x14ac:dyDescent="0.25">
      <c r="E191" s="4">
        <f t="shared" si="2"/>
        <v>2400</v>
      </c>
    </row>
    <row r="192" spans="5:5" x14ac:dyDescent="0.25">
      <c r="E192" s="4">
        <f t="shared" si="2"/>
        <v>2400</v>
      </c>
    </row>
    <row r="193" spans="5:5" x14ac:dyDescent="0.25">
      <c r="E193" s="4">
        <f t="shared" si="2"/>
        <v>2400</v>
      </c>
    </row>
    <row r="194" spans="5:5" x14ac:dyDescent="0.25">
      <c r="E194" s="4">
        <f t="shared" si="2"/>
        <v>2400</v>
      </c>
    </row>
    <row r="195" spans="5:5" x14ac:dyDescent="0.25">
      <c r="E195" s="4">
        <f t="shared" si="2"/>
        <v>2400</v>
      </c>
    </row>
    <row r="196" spans="5:5" x14ac:dyDescent="0.25">
      <c r="E196" s="4">
        <f t="shared" si="2"/>
        <v>2400</v>
      </c>
    </row>
    <row r="197" spans="5:5" x14ac:dyDescent="0.25">
      <c r="E197" s="4">
        <f t="shared" ref="E197:E260" si="3">E196+C197-D197</f>
        <v>2400</v>
      </c>
    </row>
    <row r="198" spans="5:5" x14ac:dyDescent="0.25">
      <c r="E198" s="4">
        <f t="shared" si="3"/>
        <v>2400</v>
      </c>
    </row>
    <row r="199" spans="5:5" x14ac:dyDescent="0.25">
      <c r="E199" s="4">
        <f t="shared" si="3"/>
        <v>2400</v>
      </c>
    </row>
    <row r="200" spans="5:5" x14ac:dyDescent="0.25">
      <c r="E200" s="4">
        <f t="shared" si="3"/>
        <v>2400</v>
      </c>
    </row>
    <row r="201" spans="5:5" x14ac:dyDescent="0.25">
      <c r="E201" s="4">
        <f t="shared" si="3"/>
        <v>2400</v>
      </c>
    </row>
    <row r="202" spans="5:5" x14ac:dyDescent="0.25">
      <c r="E202" s="4">
        <f t="shared" si="3"/>
        <v>2400</v>
      </c>
    </row>
    <row r="203" spans="5:5" x14ac:dyDescent="0.25">
      <c r="E203" s="4">
        <f t="shared" si="3"/>
        <v>2400</v>
      </c>
    </row>
    <row r="204" spans="5:5" x14ac:dyDescent="0.25">
      <c r="E204" s="4">
        <f t="shared" si="3"/>
        <v>2400</v>
      </c>
    </row>
    <row r="205" spans="5:5" x14ac:dyDescent="0.25">
      <c r="E205" s="4">
        <f t="shared" si="3"/>
        <v>2400</v>
      </c>
    </row>
    <row r="206" spans="5:5" x14ac:dyDescent="0.25">
      <c r="E206" s="4">
        <f t="shared" si="3"/>
        <v>2400</v>
      </c>
    </row>
    <row r="207" spans="5:5" x14ac:dyDescent="0.25">
      <c r="E207" s="4">
        <f t="shared" si="3"/>
        <v>2400</v>
      </c>
    </row>
    <row r="208" spans="5:5" x14ac:dyDescent="0.25">
      <c r="E208" s="4">
        <f t="shared" si="3"/>
        <v>2400</v>
      </c>
    </row>
    <row r="209" spans="5:5" x14ac:dyDescent="0.25">
      <c r="E209" s="4">
        <f t="shared" si="3"/>
        <v>2400</v>
      </c>
    </row>
    <row r="210" spans="5:5" x14ac:dyDescent="0.25">
      <c r="E210" s="4">
        <f t="shared" si="3"/>
        <v>2400</v>
      </c>
    </row>
    <row r="211" spans="5:5" x14ac:dyDescent="0.25">
      <c r="E211" s="4">
        <f t="shared" si="3"/>
        <v>2400</v>
      </c>
    </row>
    <row r="212" spans="5:5" x14ac:dyDescent="0.25">
      <c r="E212" s="4">
        <f t="shared" si="3"/>
        <v>2400</v>
      </c>
    </row>
    <row r="213" spans="5:5" x14ac:dyDescent="0.25">
      <c r="E213" s="4">
        <f t="shared" si="3"/>
        <v>2400</v>
      </c>
    </row>
    <row r="214" spans="5:5" x14ac:dyDescent="0.25">
      <c r="E214" s="4">
        <f t="shared" si="3"/>
        <v>2400</v>
      </c>
    </row>
    <row r="215" spans="5:5" x14ac:dyDescent="0.25">
      <c r="E215" s="4">
        <f t="shared" si="3"/>
        <v>2400</v>
      </c>
    </row>
    <row r="216" spans="5:5" x14ac:dyDescent="0.25">
      <c r="E216" s="4">
        <f t="shared" si="3"/>
        <v>2400</v>
      </c>
    </row>
    <row r="217" spans="5:5" x14ac:dyDescent="0.25">
      <c r="E217" s="4">
        <f t="shared" si="3"/>
        <v>2400</v>
      </c>
    </row>
    <row r="218" spans="5:5" x14ac:dyDescent="0.25">
      <c r="E218" s="4">
        <f t="shared" si="3"/>
        <v>2400</v>
      </c>
    </row>
    <row r="219" spans="5:5" x14ac:dyDescent="0.25">
      <c r="E219" s="4">
        <f t="shared" si="3"/>
        <v>2400</v>
      </c>
    </row>
    <row r="220" spans="5:5" x14ac:dyDescent="0.25">
      <c r="E220" s="4">
        <f t="shared" si="3"/>
        <v>2400</v>
      </c>
    </row>
    <row r="221" spans="5:5" x14ac:dyDescent="0.25">
      <c r="E221" s="4">
        <f t="shared" si="3"/>
        <v>2400</v>
      </c>
    </row>
    <row r="222" spans="5:5" x14ac:dyDescent="0.25">
      <c r="E222" s="4">
        <f t="shared" si="3"/>
        <v>2400</v>
      </c>
    </row>
    <row r="223" spans="5:5" x14ac:dyDescent="0.25">
      <c r="E223" s="4">
        <f t="shared" si="3"/>
        <v>2400</v>
      </c>
    </row>
    <row r="224" spans="5:5" x14ac:dyDescent="0.25">
      <c r="E224" s="4">
        <f t="shared" si="3"/>
        <v>2400</v>
      </c>
    </row>
    <row r="225" spans="5:5" x14ac:dyDescent="0.25">
      <c r="E225" s="4">
        <f t="shared" si="3"/>
        <v>2400</v>
      </c>
    </row>
    <row r="226" spans="5:5" x14ac:dyDescent="0.25">
      <c r="E226" s="4">
        <f t="shared" si="3"/>
        <v>2400</v>
      </c>
    </row>
    <row r="227" spans="5:5" x14ac:dyDescent="0.25">
      <c r="E227" s="4">
        <f t="shared" si="3"/>
        <v>2400</v>
      </c>
    </row>
    <row r="228" spans="5:5" x14ac:dyDescent="0.25">
      <c r="E228" s="4">
        <f t="shared" si="3"/>
        <v>2400</v>
      </c>
    </row>
    <row r="229" spans="5:5" x14ac:dyDescent="0.25">
      <c r="E229" s="4">
        <f t="shared" si="3"/>
        <v>2400</v>
      </c>
    </row>
    <row r="230" spans="5:5" x14ac:dyDescent="0.25">
      <c r="E230" s="4">
        <f t="shared" si="3"/>
        <v>2400</v>
      </c>
    </row>
    <row r="231" spans="5:5" x14ac:dyDescent="0.25">
      <c r="E231" s="4">
        <f t="shared" si="3"/>
        <v>2400</v>
      </c>
    </row>
    <row r="232" spans="5:5" x14ac:dyDescent="0.25">
      <c r="E232" s="4">
        <f t="shared" si="3"/>
        <v>2400</v>
      </c>
    </row>
    <row r="233" spans="5:5" x14ac:dyDescent="0.25">
      <c r="E233" s="4">
        <f t="shared" si="3"/>
        <v>2400</v>
      </c>
    </row>
    <row r="234" spans="5:5" x14ac:dyDescent="0.25">
      <c r="E234" s="4">
        <f t="shared" si="3"/>
        <v>2400</v>
      </c>
    </row>
    <row r="235" spans="5:5" x14ac:dyDescent="0.25">
      <c r="E235" s="4">
        <f t="shared" si="3"/>
        <v>2400</v>
      </c>
    </row>
    <row r="236" spans="5:5" x14ac:dyDescent="0.25">
      <c r="E236" s="4">
        <f t="shared" si="3"/>
        <v>2400</v>
      </c>
    </row>
    <row r="237" spans="5:5" x14ac:dyDescent="0.25">
      <c r="E237" s="4">
        <f t="shared" si="3"/>
        <v>2400</v>
      </c>
    </row>
    <row r="238" spans="5:5" x14ac:dyDescent="0.25">
      <c r="E238" s="4">
        <f t="shared" si="3"/>
        <v>2400</v>
      </c>
    </row>
    <row r="239" spans="5:5" x14ac:dyDescent="0.25">
      <c r="E239" s="4">
        <f t="shared" si="3"/>
        <v>2400</v>
      </c>
    </row>
    <row r="240" spans="5:5" x14ac:dyDescent="0.25">
      <c r="E240" s="4">
        <f t="shared" si="3"/>
        <v>2400</v>
      </c>
    </row>
    <row r="241" spans="5:5" x14ac:dyDescent="0.25">
      <c r="E241" s="4">
        <f t="shared" si="3"/>
        <v>2400</v>
      </c>
    </row>
    <row r="242" spans="5:5" x14ac:dyDescent="0.25">
      <c r="E242" s="4">
        <f t="shared" si="3"/>
        <v>2400</v>
      </c>
    </row>
    <row r="243" spans="5:5" x14ac:dyDescent="0.25">
      <c r="E243" s="4">
        <f t="shared" si="3"/>
        <v>2400</v>
      </c>
    </row>
    <row r="244" spans="5:5" x14ac:dyDescent="0.25">
      <c r="E244" s="4">
        <f t="shared" si="3"/>
        <v>2400</v>
      </c>
    </row>
    <row r="245" spans="5:5" x14ac:dyDescent="0.25">
      <c r="E245" s="4">
        <f t="shared" si="3"/>
        <v>2400</v>
      </c>
    </row>
    <row r="246" spans="5:5" x14ac:dyDescent="0.25">
      <c r="E246" s="4">
        <f t="shared" si="3"/>
        <v>2400</v>
      </c>
    </row>
    <row r="247" spans="5:5" x14ac:dyDescent="0.25">
      <c r="E247" s="4">
        <f t="shared" si="3"/>
        <v>2400</v>
      </c>
    </row>
    <row r="248" spans="5:5" x14ac:dyDescent="0.25">
      <c r="E248" s="4">
        <f t="shared" si="3"/>
        <v>2400</v>
      </c>
    </row>
    <row r="249" spans="5:5" x14ac:dyDescent="0.25">
      <c r="E249" s="4">
        <f t="shared" si="3"/>
        <v>2400</v>
      </c>
    </row>
    <row r="250" spans="5:5" x14ac:dyDescent="0.25">
      <c r="E250" s="4">
        <f t="shared" si="3"/>
        <v>2400</v>
      </c>
    </row>
    <row r="251" spans="5:5" x14ac:dyDescent="0.25">
      <c r="E251" s="4">
        <f t="shared" si="3"/>
        <v>2400</v>
      </c>
    </row>
    <row r="252" spans="5:5" x14ac:dyDescent="0.25">
      <c r="E252" s="4">
        <f t="shared" si="3"/>
        <v>2400</v>
      </c>
    </row>
    <row r="253" spans="5:5" x14ac:dyDescent="0.25">
      <c r="E253" s="4">
        <f t="shared" si="3"/>
        <v>2400</v>
      </c>
    </row>
    <row r="254" spans="5:5" x14ac:dyDescent="0.25">
      <c r="E254" s="4">
        <f t="shared" si="3"/>
        <v>2400</v>
      </c>
    </row>
    <row r="255" spans="5:5" x14ac:dyDescent="0.25">
      <c r="E255" s="4">
        <f t="shared" si="3"/>
        <v>2400</v>
      </c>
    </row>
    <row r="256" spans="5:5" x14ac:dyDescent="0.25">
      <c r="E256" s="4">
        <f t="shared" si="3"/>
        <v>2400</v>
      </c>
    </row>
    <row r="257" spans="5:5" x14ac:dyDescent="0.25">
      <c r="E257" s="4">
        <f t="shared" si="3"/>
        <v>2400</v>
      </c>
    </row>
    <row r="258" spans="5:5" x14ac:dyDescent="0.25">
      <c r="E258" s="4">
        <f t="shared" si="3"/>
        <v>2400</v>
      </c>
    </row>
    <row r="259" spans="5:5" x14ac:dyDescent="0.25">
      <c r="E259" s="4">
        <f t="shared" si="3"/>
        <v>2400</v>
      </c>
    </row>
    <row r="260" spans="5:5" x14ac:dyDescent="0.25">
      <c r="E260" s="4">
        <f t="shared" si="3"/>
        <v>2400</v>
      </c>
    </row>
    <row r="261" spans="5:5" x14ac:dyDescent="0.25">
      <c r="E261" s="4">
        <f t="shared" ref="E261:E324" si="4">E260+C261-D261</f>
        <v>2400</v>
      </c>
    </row>
    <row r="262" spans="5:5" x14ac:dyDescent="0.25">
      <c r="E262" s="4">
        <f t="shared" si="4"/>
        <v>2400</v>
      </c>
    </row>
    <row r="263" spans="5:5" x14ac:dyDescent="0.25">
      <c r="E263" s="4">
        <f t="shared" si="4"/>
        <v>2400</v>
      </c>
    </row>
    <row r="264" spans="5:5" x14ac:dyDescent="0.25">
      <c r="E264" s="4">
        <f t="shared" si="4"/>
        <v>2400</v>
      </c>
    </row>
    <row r="265" spans="5:5" x14ac:dyDescent="0.25">
      <c r="E265" s="4">
        <f t="shared" si="4"/>
        <v>2400</v>
      </c>
    </row>
    <row r="266" spans="5:5" x14ac:dyDescent="0.25">
      <c r="E266" s="4">
        <f t="shared" si="4"/>
        <v>2400</v>
      </c>
    </row>
    <row r="267" spans="5:5" x14ac:dyDescent="0.25">
      <c r="E267" s="4">
        <f t="shared" si="4"/>
        <v>2400</v>
      </c>
    </row>
    <row r="268" spans="5:5" x14ac:dyDescent="0.25">
      <c r="E268" s="4">
        <f t="shared" si="4"/>
        <v>2400</v>
      </c>
    </row>
    <row r="269" spans="5:5" x14ac:dyDescent="0.25">
      <c r="E269" s="4">
        <f t="shared" si="4"/>
        <v>2400</v>
      </c>
    </row>
    <row r="270" spans="5:5" x14ac:dyDescent="0.25">
      <c r="E270" s="4">
        <f t="shared" si="4"/>
        <v>2400</v>
      </c>
    </row>
    <row r="271" spans="5:5" x14ac:dyDescent="0.25">
      <c r="E271" s="4">
        <f t="shared" si="4"/>
        <v>2400</v>
      </c>
    </row>
    <row r="272" spans="5:5" x14ac:dyDescent="0.25">
      <c r="E272" s="4">
        <f t="shared" si="4"/>
        <v>2400</v>
      </c>
    </row>
    <row r="273" spans="5:5" x14ac:dyDescent="0.25">
      <c r="E273" s="4">
        <f t="shared" si="4"/>
        <v>2400</v>
      </c>
    </row>
    <row r="274" spans="5:5" x14ac:dyDescent="0.25">
      <c r="E274" s="4">
        <f t="shared" si="4"/>
        <v>2400</v>
      </c>
    </row>
    <row r="275" spans="5:5" x14ac:dyDescent="0.25">
      <c r="E275" s="4">
        <f t="shared" si="4"/>
        <v>2400</v>
      </c>
    </row>
    <row r="276" spans="5:5" x14ac:dyDescent="0.25">
      <c r="E276" s="4">
        <f t="shared" si="4"/>
        <v>2400</v>
      </c>
    </row>
    <row r="277" spans="5:5" x14ac:dyDescent="0.25">
      <c r="E277" s="4">
        <f t="shared" si="4"/>
        <v>2400</v>
      </c>
    </row>
    <row r="278" spans="5:5" x14ac:dyDescent="0.25">
      <c r="E278" s="4">
        <f t="shared" si="4"/>
        <v>2400</v>
      </c>
    </row>
    <row r="279" spans="5:5" x14ac:dyDescent="0.25">
      <c r="E279" s="4">
        <f t="shared" si="4"/>
        <v>2400</v>
      </c>
    </row>
    <row r="280" spans="5:5" x14ac:dyDescent="0.25">
      <c r="E280" s="4">
        <f t="shared" si="4"/>
        <v>2400</v>
      </c>
    </row>
    <row r="281" spans="5:5" x14ac:dyDescent="0.25">
      <c r="E281" s="4">
        <f t="shared" si="4"/>
        <v>2400</v>
      </c>
    </row>
    <row r="282" spans="5:5" x14ac:dyDescent="0.25">
      <c r="E282" s="4">
        <f t="shared" si="4"/>
        <v>2400</v>
      </c>
    </row>
    <row r="283" spans="5:5" x14ac:dyDescent="0.25">
      <c r="E283" s="4">
        <f t="shared" si="4"/>
        <v>2400</v>
      </c>
    </row>
    <row r="284" spans="5:5" x14ac:dyDescent="0.25">
      <c r="E284" s="4">
        <f t="shared" si="4"/>
        <v>2400</v>
      </c>
    </row>
    <row r="285" spans="5:5" x14ac:dyDescent="0.25">
      <c r="E285" s="4">
        <f t="shared" si="4"/>
        <v>2400</v>
      </c>
    </row>
    <row r="286" spans="5:5" x14ac:dyDescent="0.25">
      <c r="E286" s="4">
        <f t="shared" si="4"/>
        <v>2400</v>
      </c>
    </row>
    <row r="287" spans="5:5" x14ac:dyDescent="0.25">
      <c r="E287" s="4">
        <f t="shared" si="4"/>
        <v>2400</v>
      </c>
    </row>
    <row r="288" spans="5:5" x14ac:dyDescent="0.25">
      <c r="E288" s="4">
        <f t="shared" si="4"/>
        <v>2400</v>
      </c>
    </row>
    <row r="289" spans="5:5" x14ac:dyDescent="0.25">
      <c r="E289" s="4">
        <f t="shared" si="4"/>
        <v>2400</v>
      </c>
    </row>
    <row r="290" spans="5:5" x14ac:dyDescent="0.25">
      <c r="E290" s="4">
        <f t="shared" si="4"/>
        <v>2400</v>
      </c>
    </row>
    <row r="291" spans="5:5" x14ac:dyDescent="0.25">
      <c r="E291" s="4">
        <f t="shared" si="4"/>
        <v>2400</v>
      </c>
    </row>
    <row r="292" spans="5:5" x14ac:dyDescent="0.25">
      <c r="E292" s="4">
        <f t="shared" si="4"/>
        <v>2400</v>
      </c>
    </row>
    <row r="293" spans="5:5" x14ac:dyDescent="0.25">
      <c r="E293" s="4">
        <f t="shared" si="4"/>
        <v>2400</v>
      </c>
    </row>
    <row r="294" spans="5:5" x14ac:dyDescent="0.25">
      <c r="E294" s="4">
        <f t="shared" si="4"/>
        <v>2400</v>
      </c>
    </row>
    <row r="295" spans="5:5" x14ac:dyDescent="0.25">
      <c r="E295" s="4">
        <f t="shared" si="4"/>
        <v>2400</v>
      </c>
    </row>
    <row r="296" spans="5:5" x14ac:dyDescent="0.25">
      <c r="E296" s="4">
        <f t="shared" si="4"/>
        <v>2400</v>
      </c>
    </row>
    <row r="297" spans="5:5" x14ac:dyDescent="0.25">
      <c r="E297" s="4">
        <f t="shared" si="4"/>
        <v>2400</v>
      </c>
    </row>
    <row r="298" spans="5:5" x14ac:dyDescent="0.25">
      <c r="E298" s="4">
        <f t="shared" si="4"/>
        <v>2400</v>
      </c>
    </row>
    <row r="299" spans="5:5" x14ac:dyDescent="0.25">
      <c r="E299" s="4">
        <f t="shared" si="4"/>
        <v>2400</v>
      </c>
    </row>
    <row r="300" spans="5:5" x14ac:dyDescent="0.25">
      <c r="E300" s="4">
        <f t="shared" si="4"/>
        <v>2400</v>
      </c>
    </row>
    <row r="301" spans="5:5" x14ac:dyDescent="0.25">
      <c r="E301" s="4">
        <f t="shared" si="4"/>
        <v>2400</v>
      </c>
    </row>
    <row r="302" spans="5:5" x14ac:dyDescent="0.25">
      <c r="E302" s="4">
        <f t="shared" si="4"/>
        <v>2400</v>
      </c>
    </row>
    <row r="303" spans="5:5" x14ac:dyDescent="0.25">
      <c r="E303" s="4">
        <f t="shared" si="4"/>
        <v>2400</v>
      </c>
    </row>
    <row r="304" spans="5:5" x14ac:dyDescent="0.25">
      <c r="E304" s="4">
        <f t="shared" si="4"/>
        <v>2400</v>
      </c>
    </row>
    <row r="305" spans="5:5" x14ac:dyDescent="0.25">
      <c r="E305" s="4">
        <f t="shared" si="4"/>
        <v>2400</v>
      </c>
    </row>
    <row r="306" spans="5:5" x14ac:dyDescent="0.25">
      <c r="E306" s="4">
        <f t="shared" si="4"/>
        <v>2400</v>
      </c>
    </row>
    <row r="307" spans="5:5" x14ac:dyDescent="0.25">
      <c r="E307" s="4">
        <f t="shared" si="4"/>
        <v>2400</v>
      </c>
    </row>
    <row r="308" spans="5:5" x14ac:dyDescent="0.25">
      <c r="E308" s="4">
        <f t="shared" si="4"/>
        <v>2400</v>
      </c>
    </row>
    <row r="309" spans="5:5" x14ac:dyDescent="0.25">
      <c r="E309" s="4">
        <f t="shared" si="4"/>
        <v>2400</v>
      </c>
    </row>
    <row r="310" spans="5:5" x14ac:dyDescent="0.25">
      <c r="E310" s="4">
        <f t="shared" si="4"/>
        <v>2400</v>
      </c>
    </row>
    <row r="311" spans="5:5" x14ac:dyDescent="0.25">
      <c r="E311" s="4">
        <f t="shared" si="4"/>
        <v>2400</v>
      </c>
    </row>
    <row r="312" spans="5:5" x14ac:dyDescent="0.25">
      <c r="E312" s="4">
        <f t="shared" si="4"/>
        <v>2400</v>
      </c>
    </row>
    <row r="313" spans="5:5" x14ac:dyDescent="0.25">
      <c r="E313" s="4">
        <f t="shared" si="4"/>
        <v>2400</v>
      </c>
    </row>
    <row r="314" spans="5:5" x14ac:dyDescent="0.25">
      <c r="E314" s="4">
        <f t="shared" si="4"/>
        <v>2400</v>
      </c>
    </row>
    <row r="315" spans="5:5" x14ac:dyDescent="0.25">
      <c r="E315" s="4">
        <f t="shared" si="4"/>
        <v>2400</v>
      </c>
    </row>
    <row r="316" spans="5:5" x14ac:dyDescent="0.25">
      <c r="E316" s="4">
        <f t="shared" si="4"/>
        <v>2400</v>
      </c>
    </row>
    <row r="317" spans="5:5" x14ac:dyDescent="0.25">
      <c r="E317" s="4">
        <f t="shared" si="4"/>
        <v>2400</v>
      </c>
    </row>
    <row r="318" spans="5:5" x14ac:dyDescent="0.25">
      <c r="E318" s="4">
        <f t="shared" si="4"/>
        <v>2400</v>
      </c>
    </row>
    <row r="319" spans="5:5" x14ac:dyDescent="0.25">
      <c r="E319" s="4">
        <f t="shared" si="4"/>
        <v>2400</v>
      </c>
    </row>
    <row r="320" spans="5:5" x14ac:dyDescent="0.25">
      <c r="E320" s="4">
        <f t="shared" si="4"/>
        <v>2400</v>
      </c>
    </row>
    <row r="321" spans="5:5" x14ac:dyDescent="0.25">
      <c r="E321" s="4">
        <f t="shared" si="4"/>
        <v>2400</v>
      </c>
    </row>
    <row r="322" spans="5:5" x14ac:dyDescent="0.25">
      <c r="E322" s="4">
        <f t="shared" si="4"/>
        <v>2400</v>
      </c>
    </row>
    <row r="323" spans="5:5" x14ac:dyDescent="0.25">
      <c r="E323" s="4">
        <f t="shared" si="4"/>
        <v>2400</v>
      </c>
    </row>
    <row r="324" spans="5:5" x14ac:dyDescent="0.25">
      <c r="E324" s="4">
        <f t="shared" si="4"/>
        <v>2400</v>
      </c>
    </row>
    <row r="325" spans="5:5" x14ac:dyDescent="0.25">
      <c r="E325" s="4">
        <f t="shared" ref="E325:E388" si="5">E324+C325-D325</f>
        <v>2400</v>
      </c>
    </row>
    <row r="326" spans="5:5" x14ac:dyDescent="0.25">
      <c r="E326" s="4">
        <f t="shared" si="5"/>
        <v>2400</v>
      </c>
    </row>
    <row r="327" spans="5:5" x14ac:dyDescent="0.25">
      <c r="E327" s="4">
        <f t="shared" si="5"/>
        <v>2400</v>
      </c>
    </row>
    <row r="328" spans="5:5" x14ac:dyDescent="0.25">
      <c r="E328" s="4">
        <f t="shared" si="5"/>
        <v>2400</v>
      </c>
    </row>
    <row r="329" spans="5:5" x14ac:dyDescent="0.25">
      <c r="E329" s="4">
        <f t="shared" si="5"/>
        <v>2400</v>
      </c>
    </row>
    <row r="330" spans="5:5" x14ac:dyDescent="0.25">
      <c r="E330" s="4">
        <f t="shared" si="5"/>
        <v>2400</v>
      </c>
    </row>
    <row r="331" spans="5:5" x14ac:dyDescent="0.25">
      <c r="E331" s="4">
        <f t="shared" si="5"/>
        <v>2400</v>
      </c>
    </row>
    <row r="332" spans="5:5" x14ac:dyDescent="0.25">
      <c r="E332" s="4">
        <f t="shared" si="5"/>
        <v>2400</v>
      </c>
    </row>
    <row r="333" spans="5:5" x14ac:dyDescent="0.25">
      <c r="E333" s="4">
        <f t="shared" si="5"/>
        <v>2400</v>
      </c>
    </row>
    <row r="334" spans="5:5" x14ac:dyDescent="0.25">
      <c r="E334" s="4">
        <f t="shared" si="5"/>
        <v>2400</v>
      </c>
    </row>
    <row r="335" spans="5:5" x14ac:dyDescent="0.25">
      <c r="E335" s="4">
        <f t="shared" si="5"/>
        <v>2400</v>
      </c>
    </row>
    <row r="336" spans="5:5" x14ac:dyDescent="0.25">
      <c r="E336" s="4">
        <f t="shared" si="5"/>
        <v>2400</v>
      </c>
    </row>
    <row r="337" spans="5:5" x14ac:dyDescent="0.25">
      <c r="E337" s="4">
        <f t="shared" si="5"/>
        <v>2400</v>
      </c>
    </row>
    <row r="338" spans="5:5" x14ac:dyDescent="0.25">
      <c r="E338" s="4">
        <f t="shared" si="5"/>
        <v>2400</v>
      </c>
    </row>
    <row r="339" spans="5:5" x14ac:dyDescent="0.25">
      <c r="E339" s="4">
        <f t="shared" si="5"/>
        <v>2400</v>
      </c>
    </row>
    <row r="340" spans="5:5" x14ac:dyDescent="0.25">
      <c r="E340" s="4">
        <f t="shared" si="5"/>
        <v>2400</v>
      </c>
    </row>
    <row r="341" spans="5:5" x14ac:dyDescent="0.25">
      <c r="E341" s="4">
        <f t="shared" si="5"/>
        <v>2400</v>
      </c>
    </row>
    <row r="342" spans="5:5" x14ac:dyDescent="0.25">
      <c r="E342" s="4">
        <f t="shared" si="5"/>
        <v>2400</v>
      </c>
    </row>
    <row r="343" spans="5:5" x14ac:dyDescent="0.25">
      <c r="E343" s="4">
        <f t="shared" si="5"/>
        <v>2400</v>
      </c>
    </row>
    <row r="344" spans="5:5" x14ac:dyDescent="0.25">
      <c r="E344" s="4">
        <f t="shared" si="5"/>
        <v>2400</v>
      </c>
    </row>
    <row r="345" spans="5:5" x14ac:dyDescent="0.25">
      <c r="E345" s="4">
        <f t="shared" si="5"/>
        <v>2400</v>
      </c>
    </row>
    <row r="346" spans="5:5" x14ac:dyDescent="0.25">
      <c r="E346" s="4">
        <f t="shared" si="5"/>
        <v>2400</v>
      </c>
    </row>
    <row r="347" spans="5:5" x14ac:dyDescent="0.25">
      <c r="E347" s="4">
        <f t="shared" si="5"/>
        <v>2400</v>
      </c>
    </row>
    <row r="348" spans="5:5" x14ac:dyDescent="0.25">
      <c r="E348" s="4">
        <f t="shared" si="5"/>
        <v>2400</v>
      </c>
    </row>
    <row r="349" spans="5:5" x14ac:dyDescent="0.25">
      <c r="E349" s="4">
        <f t="shared" si="5"/>
        <v>2400</v>
      </c>
    </row>
    <row r="350" spans="5:5" x14ac:dyDescent="0.25">
      <c r="E350" s="4">
        <f t="shared" si="5"/>
        <v>2400</v>
      </c>
    </row>
    <row r="351" spans="5:5" x14ac:dyDescent="0.25">
      <c r="E351" s="4">
        <f t="shared" si="5"/>
        <v>2400</v>
      </c>
    </row>
    <row r="352" spans="5:5" x14ac:dyDescent="0.25">
      <c r="E352" s="4">
        <f t="shared" si="5"/>
        <v>2400</v>
      </c>
    </row>
    <row r="353" spans="5:5" x14ac:dyDescent="0.25">
      <c r="E353" s="4">
        <f t="shared" si="5"/>
        <v>2400</v>
      </c>
    </row>
    <row r="354" spans="5:5" x14ac:dyDescent="0.25">
      <c r="E354" s="4">
        <f t="shared" si="5"/>
        <v>2400</v>
      </c>
    </row>
    <row r="355" spans="5:5" x14ac:dyDescent="0.25">
      <c r="E355" s="4">
        <f t="shared" si="5"/>
        <v>2400</v>
      </c>
    </row>
    <row r="356" spans="5:5" x14ac:dyDescent="0.25">
      <c r="E356" s="4">
        <f t="shared" si="5"/>
        <v>2400</v>
      </c>
    </row>
    <row r="357" spans="5:5" x14ac:dyDescent="0.25">
      <c r="E357" s="4">
        <f t="shared" si="5"/>
        <v>2400</v>
      </c>
    </row>
    <row r="358" spans="5:5" x14ac:dyDescent="0.25">
      <c r="E358" s="4">
        <f t="shared" si="5"/>
        <v>2400</v>
      </c>
    </row>
    <row r="359" spans="5:5" x14ac:dyDescent="0.25">
      <c r="E359" s="4">
        <f t="shared" si="5"/>
        <v>2400</v>
      </c>
    </row>
    <row r="360" spans="5:5" x14ac:dyDescent="0.25">
      <c r="E360" s="4">
        <f t="shared" si="5"/>
        <v>2400</v>
      </c>
    </row>
    <row r="361" spans="5:5" x14ac:dyDescent="0.25">
      <c r="E361" s="4">
        <f t="shared" si="5"/>
        <v>2400</v>
      </c>
    </row>
    <row r="362" spans="5:5" x14ac:dyDescent="0.25">
      <c r="E362" s="4">
        <f t="shared" si="5"/>
        <v>2400</v>
      </c>
    </row>
    <row r="363" spans="5:5" x14ac:dyDescent="0.25">
      <c r="E363" s="4">
        <f t="shared" si="5"/>
        <v>2400</v>
      </c>
    </row>
    <row r="364" spans="5:5" x14ac:dyDescent="0.25">
      <c r="E364" s="4">
        <f t="shared" si="5"/>
        <v>2400</v>
      </c>
    </row>
    <row r="365" spans="5:5" x14ac:dyDescent="0.25">
      <c r="E365" s="4">
        <f t="shared" si="5"/>
        <v>2400</v>
      </c>
    </row>
    <row r="366" spans="5:5" x14ac:dyDescent="0.25">
      <c r="E366" s="4">
        <f t="shared" si="5"/>
        <v>2400</v>
      </c>
    </row>
    <row r="367" spans="5:5" x14ac:dyDescent="0.25">
      <c r="E367" s="4">
        <f t="shared" si="5"/>
        <v>2400</v>
      </c>
    </row>
    <row r="368" spans="5:5" x14ac:dyDescent="0.25">
      <c r="E368" s="4">
        <f t="shared" si="5"/>
        <v>2400</v>
      </c>
    </row>
    <row r="369" spans="5:5" x14ac:dyDescent="0.25">
      <c r="E369" s="4">
        <f t="shared" si="5"/>
        <v>2400</v>
      </c>
    </row>
    <row r="370" spans="5:5" x14ac:dyDescent="0.25">
      <c r="E370" s="4">
        <f t="shared" si="5"/>
        <v>2400</v>
      </c>
    </row>
    <row r="371" spans="5:5" x14ac:dyDescent="0.25">
      <c r="E371" s="4">
        <f t="shared" si="5"/>
        <v>2400</v>
      </c>
    </row>
    <row r="372" spans="5:5" x14ac:dyDescent="0.25">
      <c r="E372" s="4">
        <f t="shared" si="5"/>
        <v>2400</v>
      </c>
    </row>
    <row r="373" spans="5:5" x14ac:dyDescent="0.25">
      <c r="E373" s="4">
        <f t="shared" si="5"/>
        <v>2400</v>
      </c>
    </row>
    <row r="374" spans="5:5" x14ac:dyDescent="0.25">
      <c r="E374" s="4">
        <f t="shared" si="5"/>
        <v>2400</v>
      </c>
    </row>
    <row r="375" spans="5:5" x14ac:dyDescent="0.25">
      <c r="E375" s="4">
        <f t="shared" si="5"/>
        <v>2400</v>
      </c>
    </row>
    <row r="376" spans="5:5" x14ac:dyDescent="0.25">
      <c r="E376" s="4">
        <f t="shared" si="5"/>
        <v>2400</v>
      </c>
    </row>
    <row r="377" spans="5:5" x14ac:dyDescent="0.25">
      <c r="E377" s="4">
        <f t="shared" si="5"/>
        <v>2400</v>
      </c>
    </row>
    <row r="378" spans="5:5" x14ac:dyDescent="0.25">
      <c r="E378" s="4">
        <f t="shared" si="5"/>
        <v>2400</v>
      </c>
    </row>
    <row r="379" spans="5:5" x14ac:dyDescent="0.25">
      <c r="E379" s="4">
        <f t="shared" si="5"/>
        <v>2400</v>
      </c>
    </row>
    <row r="380" spans="5:5" x14ac:dyDescent="0.25">
      <c r="E380" s="4">
        <f t="shared" si="5"/>
        <v>2400</v>
      </c>
    </row>
    <row r="381" spans="5:5" x14ac:dyDescent="0.25">
      <c r="E381" s="4">
        <f t="shared" si="5"/>
        <v>2400</v>
      </c>
    </row>
    <row r="382" spans="5:5" x14ac:dyDescent="0.25">
      <c r="E382" s="4">
        <f t="shared" si="5"/>
        <v>2400</v>
      </c>
    </row>
    <row r="383" spans="5:5" x14ac:dyDescent="0.25">
      <c r="E383" s="4">
        <f t="shared" si="5"/>
        <v>2400</v>
      </c>
    </row>
    <row r="384" spans="5:5" x14ac:dyDescent="0.25">
      <c r="E384" s="4">
        <f t="shared" si="5"/>
        <v>2400</v>
      </c>
    </row>
    <row r="385" spans="5:5" x14ac:dyDescent="0.25">
      <c r="E385" s="4">
        <f t="shared" si="5"/>
        <v>2400</v>
      </c>
    </row>
    <row r="386" spans="5:5" x14ac:dyDescent="0.25">
      <c r="E386" s="4">
        <f t="shared" si="5"/>
        <v>2400</v>
      </c>
    </row>
    <row r="387" spans="5:5" x14ac:dyDescent="0.25">
      <c r="E387" s="4">
        <f t="shared" si="5"/>
        <v>2400</v>
      </c>
    </row>
    <row r="388" spans="5:5" x14ac:dyDescent="0.25">
      <c r="E388" s="4">
        <f t="shared" si="5"/>
        <v>2400</v>
      </c>
    </row>
    <row r="389" spans="5:5" x14ac:dyDescent="0.25">
      <c r="E389" s="4">
        <f t="shared" ref="E389:E452" si="6">E388+C389-D389</f>
        <v>2400</v>
      </c>
    </row>
    <row r="390" spans="5:5" x14ac:dyDescent="0.25">
      <c r="E390" s="4">
        <f t="shared" si="6"/>
        <v>2400</v>
      </c>
    </row>
    <row r="391" spans="5:5" x14ac:dyDescent="0.25">
      <c r="E391" s="4">
        <f t="shared" si="6"/>
        <v>2400</v>
      </c>
    </row>
    <row r="392" spans="5:5" x14ac:dyDescent="0.25">
      <c r="E392" s="4">
        <f t="shared" si="6"/>
        <v>2400</v>
      </c>
    </row>
    <row r="393" spans="5:5" x14ac:dyDescent="0.25">
      <c r="E393" s="4">
        <f t="shared" si="6"/>
        <v>2400</v>
      </c>
    </row>
    <row r="394" spans="5:5" x14ac:dyDescent="0.25">
      <c r="E394" s="4">
        <f t="shared" si="6"/>
        <v>2400</v>
      </c>
    </row>
    <row r="395" spans="5:5" x14ac:dyDescent="0.25">
      <c r="E395" s="4">
        <f t="shared" si="6"/>
        <v>2400</v>
      </c>
    </row>
    <row r="396" spans="5:5" x14ac:dyDescent="0.25">
      <c r="E396" s="4">
        <f t="shared" si="6"/>
        <v>2400</v>
      </c>
    </row>
    <row r="397" spans="5:5" x14ac:dyDescent="0.25">
      <c r="E397" s="4">
        <f t="shared" si="6"/>
        <v>2400</v>
      </c>
    </row>
    <row r="398" spans="5:5" x14ac:dyDescent="0.25">
      <c r="E398" s="4">
        <f t="shared" si="6"/>
        <v>2400</v>
      </c>
    </row>
    <row r="399" spans="5:5" x14ac:dyDescent="0.25">
      <c r="E399" s="4">
        <f t="shared" si="6"/>
        <v>2400</v>
      </c>
    </row>
    <row r="400" spans="5:5" x14ac:dyDescent="0.25">
      <c r="E400" s="4">
        <f t="shared" si="6"/>
        <v>2400</v>
      </c>
    </row>
    <row r="401" spans="5:5" x14ac:dyDescent="0.25">
      <c r="E401" s="4">
        <f t="shared" si="6"/>
        <v>2400</v>
      </c>
    </row>
    <row r="402" spans="5:5" x14ac:dyDescent="0.25">
      <c r="E402" s="4">
        <f t="shared" si="6"/>
        <v>2400</v>
      </c>
    </row>
    <row r="403" spans="5:5" x14ac:dyDescent="0.25">
      <c r="E403" s="4">
        <f t="shared" si="6"/>
        <v>2400</v>
      </c>
    </row>
    <row r="404" spans="5:5" x14ac:dyDescent="0.25">
      <c r="E404" s="4">
        <f t="shared" si="6"/>
        <v>2400</v>
      </c>
    </row>
    <row r="405" spans="5:5" x14ac:dyDescent="0.25">
      <c r="E405" s="4">
        <f t="shared" si="6"/>
        <v>2400</v>
      </c>
    </row>
    <row r="406" spans="5:5" x14ac:dyDescent="0.25">
      <c r="E406" s="4">
        <f t="shared" si="6"/>
        <v>2400</v>
      </c>
    </row>
    <row r="407" spans="5:5" x14ac:dyDescent="0.25">
      <c r="E407" s="4">
        <f t="shared" si="6"/>
        <v>2400</v>
      </c>
    </row>
    <row r="408" spans="5:5" x14ac:dyDescent="0.25">
      <c r="E408" s="4">
        <f t="shared" si="6"/>
        <v>2400</v>
      </c>
    </row>
    <row r="409" spans="5:5" x14ac:dyDescent="0.25">
      <c r="E409" s="4">
        <f t="shared" si="6"/>
        <v>2400</v>
      </c>
    </row>
    <row r="410" spans="5:5" x14ac:dyDescent="0.25">
      <c r="E410" s="4">
        <f t="shared" si="6"/>
        <v>2400</v>
      </c>
    </row>
    <row r="411" spans="5:5" x14ac:dyDescent="0.25">
      <c r="E411" s="4">
        <f t="shared" si="6"/>
        <v>2400</v>
      </c>
    </row>
    <row r="412" spans="5:5" x14ac:dyDescent="0.25">
      <c r="E412" s="4">
        <f t="shared" si="6"/>
        <v>2400</v>
      </c>
    </row>
    <row r="413" spans="5:5" x14ac:dyDescent="0.25">
      <c r="E413" s="4">
        <f t="shared" si="6"/>
        <v>2400</v>
      </c>
    </row>
    <row r="414" spans="5:5" x14ac:dyDescent="0.25">
      <c r="E414" s="4">
        <f t="shared" si="6"/>
        <v>2400</v>
      </c>
    </row>
    <row r="415" spans="5:5" x14ac:dyDescent="0.25">
      <c r="E415" s="4">
        <f t="shared" si="6"/>
        <v>2400</v>
      </c>
    </row>
    <row r="416" spans="5:5" x14ac:dyDescent="0.25">
      <c r="E416" s="4">
        <f t="shared" si="6"/>
        <v>2400</v>
      </c>
    </row>
    <row r="417" spans="5:5" x14ac:dyDescent="0.25">
      <c r="E417" s="4">
        <f t="shared" si="6"/>
        <v>2400</v>
      </c>
    </row>
    <row r="418" spans="5:5" x14ac:dyDescent="0.25">
      <c r="E418" s="4">
        <f t="shared" si="6"/>
        <v>2400</v>
      </c>
    </row>
    <row r="419" spans="5:5" x14ac:dyDescent="0.25">
      <c r="E419" s="4">
        <f t="shared" si="6"/>
        <v>2400</v>
      </c>
    </row>
    <row r="420" spans="5:5" x14ac:dyDescent="0.25">
      <c r="E420" s="4">
        <f t="shared" si="6"/>
        <v>2400</v>
      </c>
    </row>
    <row r="421" spans="5:5" x14ac:dyDescent="0.25">
      <c r="E421" s="4">
        <f t="shared" si="6"/>
        <v>2400</v>
      </c>
    </row>
    <row r="422" spans="5:5" x14ac:dyDescent="0.25">
      <c r="E422" s="4">
        <f t="shared" si="6"/>
        <v>2400</v>
      </c>
    </row>
    <row r="423" spans="5:5" x14ac:dyDescent="0.25">
      <c r="E423" s="4">
        <f t="shared" si="6"/>
        <v>2400</v>
      </c>
    </row>
    <row r="424" spans="5:5" x14ac:dyDescent="0.25">
      <c r="E424" s="4">
        <f t="shared" si="6"/>
        <v>2400</v>
      </c>
    </row>
    <row r="425" spans="5:5" x14ac:dyDescent="0.25">
      <c r="E425" s="4">
        <f t="shared" si="6"/>
        <v>2400</v>
      </c>
    </row>
    <row r="426" spans="5:5" x14ac:dyDescent="0.25">
      <c r="E426" s="4">
        <f t="shared" si="6"/>
        <v>2400</v>
      </c>
    </row>
    <row r="427" spans="5:5" x14ac:dyDescent="0.25">
      <c r="E427" s="4">
        <f t="shared" si="6"/>
        <v>2400</v>
      </c>
    </row>
    <row r="428" spans="5:5" x14ac:dyDescent="0.25">
      <c r="E428" s="4">
        <f t="shared" si="6"/>
        <v>2400</v>
      </c>
    </row>
    <row r="429" spans="5:5" x14ac:dyDescent="0.25">
      <c r="E429" s="4">
        <f t="shared" si="6"/>
        <v>2400</v>
      </c>
    </row>
    <row r="430" spans="5:5" x14ac:dyDescent="0.25">
      <c r="E430" s="4">
        <f t="shared" si="6"/>
        <v>2400</v>
      </c>
    </row>
    <row r="431" spans="5:5" x14ac:dyDescent="0.25">
      <c r="E431" s="4">
        <f t="shared" si="6"/>
        <v>2400</v>
      </c>
    </row>
    <row r="432" spans="5:5" x14ac:dyDescent="0.25">
      <c r="E432" s="4">
        <f t="shared" si="6"/>
        <v>2400</v>
      </c>
    </row>
    <row r="433" spans="5:5" x14ac:dyDescent="0.25">
      <c r="E433" s="4">
        <f t="shared" si="6"/>
        <v>2400</v>
      </c>
    </row>
    <row r="434" spans="5:5" x14ac:dyDescent="0.25">
      <c r="E434" s="4">
        <f t="shared" si="6"/>
        <v>2400</v>
      </c>
    </row>
    <row r="435" spans="5:5" x14ac:dyDescent="0.25">
      <c r="E435" s="4">
        <f t="shared" si="6"/>
        <v>2400</v>
      </c>
    </row>
    <row r="436" spans="5:5" x14ac:dyDescent="0.25">
      <c r="E436" s="4">
        <f t="shared" si="6"/>
        <v>2400</v>
      </c>
    </row>
    <row r="437" spans="5:5" x14ac:dyDescent="0.25">
      <c r="E437" s="4">
        <f t="shared" si="6"/>
        <v>2400</v>
      </c>
    </row>
    <row r="438" spans="5:5" x14ac:dyDescent="0.25">
      <c r="E438" s="4">
        <f t="shared" si="6"/>
        <v>2400</v>
      </c>
    </row>
    <row r="439" spans="5:5" x14ac:dyDescent="0.25">
      <c r="E439" s="4">
        <f t="shared" si="6"/>
        <v>2400</v>
      </c>
    </row>
    <row r="440" spans="5:5" x14ac:dyDescent="0.25">
      <c r="E440" s="4">
        <f t="shared" si="6"/>
        <v>2400</v>
      </c>
    </row>
    <row r="441" spans="5:5" x14ac:dyDescent="0.25">
      <c r="E441" s="4">
        <f t="shared" si="6"/>
        <v>2400</v>
      </c>
    </row>
    <row r="442" spans="5:5" x14ac:dyDescent="0.25">
      <c r="E442" s="4">
        <f t="shared" si="6"/>
        <v>2400</v>
      </c>
    </row>
    <row r="443" spans="5:5" x14ac:dyDescent="0.25">
      <c r="E443" s="4">
        <f t="shared" si="6"/>
        <v>2400</v>
      </c>
    </row>
    <row r="444" spans="5:5" x14ac:dyDescent="0.25">
      <c r="E444" s="4">
        <f t="shared" si="6"/>
        <v>2400</v>
      </c>
    </row>
    <row r="445" spans="5:5" x14ac:dyDescent="0.25">
      <c r="E445" s="4">
        <f t="shared" si="6"/>
        <v>2400</v>
      </c>
    </row>
    <row r="446" spans="5:5" x14ac:dyDescent="0.25">
      <c r="E446" s="4">
        <f t="shared" si="6"/>
        <v>2400</v>
      </c>
    </row>
    <row r="447" spans="5:5" x14ac:dyDescent="0.25">
      <c r="E447" s="4">
        <f t="shared" si="6"/>
        <v>2400</v>
      </c>
    </row>
    <row r="448" spans="5:5" x14ac:dyDescent="0.25">
      <c r="E448" s="4">
        <f t="shared" si="6"/>
        <v>2400</v>
      </c>
    </row>
    <row r="449" spans="5:5" x14ac:dyDescent="0.25">
      <c r="E449" s="4">
        <f t="shared" si="6"/>
        <v>2400</v>
      </c>
    </row>
    <row r="450" spans="5:5" x14ac:dyDescent="0.25">
      <c r="E450" s="4">
        <f t="shared" si="6"/>
        <v>2400</v>
      </c>
    </row>
    <row r="451" spans="5:5" x14ac:dyDescent="0.25">
      <c r="E451" s="4">
        <f t="shared" si="6"/>
        <v>2400</v>
      </c>
    </row>
    <row r="452" spans="5:5" x14ac:dyDescent="0.25">
      <c r="E452" s="4">
        <f t="shared" si="6"/>
        <v>2400</v>
      </c>
    </row>
    <row r="453" spans="5:5" x14ac:dyDescent="0.25">
      <c r="E453" s="4">
        <f t="shared" ref="E453:E500" si="7">E452+C453-D453</f>
        <v>2400</v>
      </c>
    </row>
    <row r="454" spans="5:5" x14ac:dyDescent="0.25">
      <c r="E454" s="4">
        <f t="shared" si="7"/>
        <v>2400</v>
      </c>
    </row>
    <row r="455" spans="5:5" x14ac:dyDescent="0.25">
      <c r="E455" s="4">
        <f t="shared" si="7"/>
        <v>2400</v>
      </c>
    </row>
    <row r="456" spans="5:5" x14ac:dyDescent="0.25">
      <c r="E456" s="4">
        <f t="shared" si="7"/>
        <v>2400</v>
      </c>
    </row>
    <row r="457" spans="5:5" x14ac:dyDescent="0.25">
      <c r="E457" s="4">
        <f t="shared" si="7"/>
        <v>2400</v>
      </c>
    </row>
    <row r="458" spans="5:5" x14ac:dyDescent="0.25">
      <c r="E458" s="4">
        <f t="shared" si="7"/>
        <v>2400</v>
      </c>
    </row>
    <row r="459" spans="5:5" x14ac:dyDescent="0.25">
      <c r="E459" s="4">
        <f t="shared" si="7"/>
        <v>2400</v>
      </c>
    </row>
    <row r="460" spans="5:5" x14ac:dyDescent="0.25">
      <c r="E460" s="4">
        <f t="shared" si="7"/>
        <v>2400</v>
      </c>
    </row>
    <row r="461" spans="5:5" x14ac:dyDescent="0.25">
      <c r="E461" s="4">
        <f t="shared" si="7"/>
        <v>2400</v>
      </c>
    </row>
    <row r="462" spans="5:5" x14ac:dyDescent="0.25">
      <c r="E462" s="4">
        <f t="shared" si="7"/>
        <v>2400</v>
      </c>
    </row>
    <row r="463" spans="5:5" x14ac:dyDescent="0.25">
      <c r="E463" s="4">
        <f t="shared" si="7"/>
        <v>2400</v>
      </c>
    </row>
    <row r="464" spans="5:5" x14ac:dyDescent="0.25">
      <c r="E464" s="4">
        <f t="shared" si="7"/>
        <v>2400</v>
      </c>
    </row>
    <row r="465" spans="5:5" x14ac:dyDescent="0.25">
      <c r="E465" s="4">
        <f t="shared" si="7"/>
        <v>2400</v>
      </c>
    </row>
    <row r="466" spans="5:5" x14ac:dyDescent="0.25">
      <c r="E466" s="4">
        <f t="shared" si="7"/>
        <v>2400</v>
      </c>
    </row>
    <row r="467" spans="5:5" x14ac:dyDescent="0.25">
      <c r="E467" s="4">
        <f t="shared" si="7"/>
        <v>2400</v>
      </c>
    </row>
    <row r="468" spans="5:5" x14ac:dyDescent="0.25">
      <c r="E468" s="4">
        <f t="shared" si="7"/>
        <v>2400</v>
      </c>
    </row>
    <row r="469" spans="5:5" x14ac:dyDescent="0.25">
      <c r="E469" s="4">
        <f t="shared" si="7"/>
        <v>2400</v>
      </c>
    </row>
    <row r="470" spans="5:5" x14ac:dyDescent="0.25">
      <c r="E470" s="4">
        <f t="shared" si="7"/>
        <v>2400</v>
      </c>
    </row>
    <row r="471" spans="5:5" x14ac:dyDescent="0.25">
      <c r="E471" s="4">
        <f t="shared" si="7"/>
        <v>2400</v>
      </c>
    </row>
    <row r="472" spans="5:5" x14ac:dyDescent="0.25">
      <c r="E472" s="4">
        <f t="shared" si="7"/>
        <v>2400</v>
      </c>
    </row>
    <row r="473" spans="5:5" x14ac:dyDescent="0.25">
      <c r="E473" s="4">
        <f t="shared" si="7"/>
        <v>2400</v>
      </c>
    </row>
    <row r="474" spans="5:5" x14ac:dyDescent="0.25">
      <c r="E474" s="4">
        <f t="shared" si="7"/>
        <v>2400</v>
      </c>
    </row>
    <row r="475" spans="5:5" x14ac:dyDescent="0.25">
      <c r="E475" s="4">
        <f t="shared" si="7"/>
        <v>2400</v>
      </c>
    </row>
    <row r="476" spans="5:5" x14ac:dyDescent="0.25">
      <c r="E476" s="4">
        <f t="shared" si="7"/>
        <v>2400</v>
      </c>
    </row>
    <row r="477" spans="5:5" x14ac:dyDescent="0.25">
      <c r="E477" s="4">
        <f t="shared" si="7"/>
        <v>2400</v>
      </c>
    </row>
    <row r="478" spans="5:5" x14ac:dyDescent="0.25">
      <c r="E478" s="4">
        <f t="shared" si="7"/>
        <v>2400</v>
      </c>
    </row>
    <row r="479" spans="5:5" x14ac:dyDescent="0.25">
      <c r="E479" s="4">
        <f t="shared" si="7"/>
        <v>2400</v>
      </c>
    </row>
    <row r="480" spans="5:5" x14ac:dyDescent="0.25">
      <c r="E480" s="4">
        <f t="shared" si="7"/>
        <v>2400</v>
      </c>
    </row>
    <row r="481" spans="5:5" x14ac:dyDescent="0.25">
      <c r="E481" s="4">
        <f t="shared" si="7"/>
        <v>2400</v>
      </c>
    </row>
    <row r="482" spans="5:5" x14ac:dyDescent="0.25">
      <c r="E482" s="4">
        <f t="shared" si="7"/>
        <v>2400</v>
      </c>
    </row>
    <row r="483" spans="5:5" x14ac:dyDescent="0.25">
      <c r="E483" s="4">
        <f t="shared" si="7"/>
        <v>2400</v>
      </c>
    </row>
    <row r="484" spans="5:5" x14ac:dyDescent="0.25">
      <c r="E484" s="4">
        <f t="shared" si="7"/>
        <v>2400</v>
      </c>
    </row>
    <row r="485" spans="5:5" x14ac:dyDescent="0.25">
      <c r="E485" s="4">
        <f t="shared" si="7"/>
        <v>2400</v>
      </c>
    </row>
    <row r="486" spans="5:5" x14ac:dyDescent="0.25">
      <c r="E486" s="4">
        <f t="shared" si="7"/>
        <v>2400</v>
      </c>
    </row>
    <row r="487" spans="5:5" x14ac:dyDescent="0.25">
      <c r="E487" s="4">
        <f t="shared" si="7"/>
        <v>2400</v>
      </c>
    </row>
    <row r="488" spans="5:5" x14ac:dyDescent="0.25">
      <c r="E488" s="4">
        <f t="shared" si="7"/>
        <v>2400</v>
      </c>
    </row>
    <row r="489" spans="5:5" x14ac:dyDescent="0.25">
      <c r="E489" s="4">
        <f t="shared" si="7"/>
        <v>2400</v>
      </c>
    </row>
    <row r="490" spans="5:5" x14ac:dyDescent="0.25">
      <c r="E490" s="4">
        <f t="shared" si="7"/>
        <v>2400</v>
      </c>
    </row>
    <row r="491" spans="5:5" x14ac:dyDescent="0.25">
      <c r="E491" s="4">
        <f t="shared" si="7"/>
        <v>2400</v>
      </c>
    </row>
    <row r="492" spans="5:5" x14ac:dyDescent="0.25">
      <c r="E492" s="4">
        <f t="shared" si="7"/>
        <v>2400</v>
      </c>
    </row>
    <row r="493" spans="5:5" x14ac:dyDescent="0.25">
      <c r="E493" s="4">
        <f t="shared" si="7"/>
        <v>2400</v>
      </c>
    </row>
    <row r="494" spans="5:5" x14ac:dyDescent="0.25">
      <c r="E494" s="4">
        <f t="shared" si="7"/>
        <v>2400</v>
      </c>
    </row>
    <row r="495" spans="5:5" x14ac:dyDescent="0.25">
      <c r="E495" s="4">
        <f t="shared" si="7"/>
        <v>2400</v>
      </c>
    </row>
    <row r="496" spans="5:5" x14ac:dyDescent="0.25">
      <c r="E496" s="4">
        <f t="shared" si="7"/>
        <v>2400</v>
      </c>
    </row>
    <row r="497" spans="5:5" x14ac:dyDescent="0.25">
      <c r="E497" s="4">
        <f t="shared" si="7"/>
        <v>2400</v>
      </c>
    </row>
    <row r="498" spans="5:5" x14ac:dyDescent="0.25">
      <c r="E498" s="4">
        <f t="shared" si="7"/>
        <v>2400</v>
      </c>
    </row>
    <row r="499" spans="5:5" x14ac:dyDescent="0.25">
      <c r="E499" s="4">
        <f t="shared" si="7"/>
        <v>2400</v>
      </c>
    </row>
    <row r="500" spans="5:5" x14ac:dyDescent="0.25">
      <c r="E500" s="4">
        <f t="shared" si="7"/>
        <v>2400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view="pageBreakPreview" zoomScale="60" zoomScaleNormal="100" workbookViewId="0">
      <selection activeCell="A27" sqref="A27"/>
    </sheetView>
  </sheetViews>
  <sheetFormatPr baseColWidth="10" defaultRowHeight="15" x14ac:dyDescent="0.25"/>
  <cols>
    <col min="1" max="1" width="11.42578125" style="2"/>
    <col min="2" max="2" width="23" style="2" customWidth="1"/>
    <col min="3" max="3" width="14.140625" style="4" bestFit="1" customWidth="1"/>
    <col min="4" max="4" width="13.7109375" style="4" bestFit="1" customWidth="1"/>
    <col min="5" max="5" width="14.140625" style="4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1669</v>
      </c>
      <c r="B1" s="273"/>
      <c r="C1" s="273"/>
      <c r="D1" s="273"/>
      <c r="E1" s="273"/>
      <c r="I1" s="10" t="s">
        <v>4</v>
      </c>
      <c r="J1" s="12">
        <f>E500</f>
        <v>-23510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44487</v>
      </c>
    </row>
    <row r="3" spans="1:10" x14ac:dyDescent="0.25">
      <c r="A3" s="7">
        <v>43889</v>
      </c>
      <c r="B3" s="2" t="s">
        <v>57</v>
      </c>
      <c r="C3" s="4">
        <v>0</v>
      </c>
      <c r="D3" s="4">
        <v>5000</v>
      </c>
      <c r="E3" s="9">
        <f>C3-D3</f>
        <v>-5000</v>
      </c>
    </row>
    <row r="4" spans="1:10" x14ac:dyDescent="0.25">
      <c r="A4" s="5">
        <v>43889</v>
      </c>
      <c r="B4" s="2" t="s">
        <v>525</v>
      </c>
      <c r="C4" s="4">
        <v>13320</v>
      </c>
      <c r="D4" s="4">
        <v>0</v>
      </c>
      <c r="E4" s="4">
        <f>E3+C4-D4</f>
        <v>8320</v>
      </c>
    </row>
    <row r="5" spans="1:10" x14ac:dyDescent="0.25">
      <c r="A5" s="5">
        <v>43894</v>
      </c>
      <c r="B5" s="2" t="s">
        <v>57</v>
      </c>
      <c r="C5" s="4">
        <v>0</v>
      </c>
      <c r="D5" s="4">
        <v>8320</v>
      </c>
      <c r="E5" s="4">
        <f t="shared" ref="E5:E68" si="0">E4+C5-D5</f>
        <v>0</v>
      </c>
    </row>
    <row r="6" spans="1:10" x14ac:dyDescent="0.25">
      <c r="A6" s="5">
        <v>43894</v>
      </c>
      <c r="B6" s="2" t="s">
        <v>57</v>
      </c>
      <c r="C6" s="4">
        <v>0</v>
      </c>
      <c r="D6" s="4">
        <v>10000</v>
      </c>
      <c r="E6" s="4">
        <f t="shared" si="0"/>
        <v>-10000</v>
      </c>
    </row>
    <row r="7" spans="1:10" x14ac:dyDescent="0.25">
      <c r="A7" s="5">
        <v>43893</v>
      </c>
      <c r="B7" s="2" t="s">
        <v>536</v>
      </c>
      <c r="C7" s="4">
        <v>25300</v>
      </c>
      <c r="D7" s="4">
        <v>0</v>
      </c>
      <c r="E7" s="4">
        <f t="shared" si="0"/>
        <v>15300</v>
      </c>
    </row>
    <row r="8" spans="1:10" x14ac:dyDescent="0.25">
      <c r="A8" s="5">
        <v>43896</v>
      </c>
      <c r="B8" s="2" t="s">
        <v>535</v>
      </c>
      <c r="C8" s="4">
        <v>17070</v>
      </c>
      <c r="D8" s="4">
        <v>0</v>
      </c>
      <c r="E8" s="4">
        <f t="shared" si="0"/>
        <v>32370</v>
      </c>
    </row>
    <row r="9" spans="1:10" x14ac:dyDescent="0.25">
      <c r="A9" s="5">
        <v>43897</v>
      </c>
      <c r="B9" s="2" t="s">
        <v>57</v>
      </c>
      <c r="C9" s="4">
        <v>0</v>
      </c>
      <c r="D9" s="4">
        <v>5000</v>
      </c>
      <c r="E9" s="4">
        <f t="shared" si="0"/>
        <v>27370</v>
      </c>
    </row>
    <row r="10" spans="1:10" x14ac:dyDescent="0.25">
      <c r="A10" s="5">
        <v>43906</v>
      </c>
      <c r="B10" s="2" t="s">
        <v>57</v>
      </c>
      <c r="C10" s="4">
        <v>0</v>
      </c>
      <c r="D10" s="4">
        <v>10000</v>
      </c>
      <c r="E10" s="4">
        <f t="shared" si="0"/>
        <v>17370</v>
      </c>
    </row>
    <row r="11" spans="1:10" x14ac:dyDescent="0.25">
      <c r="A11" s="5">
        <v>43924</v>
      </c>
      <c r="B11" s="2" t="s">
        <v>57</v>
      </c>
      <c r="C11" s="4">
        <v>0</v>
      </c>
      <c r="D11" s="4">
        <v>5000</v>
      </c>
      <c r="E11" s="4">
        <f t="shared" si="0"/>
        <v>12370</v>
      </c>
    </row>
    <row r="12" spans="1:10" x14ac:dyDescent="0.25">
      <c r="A12" s="5">
        <v>44183</v>
      </c>
      <c r="B12" s="2" t="s">
        <v>57</v>
      </c>
      <c r="C12" s="4">
        <v>0</v>
      </c>
      <c r="D12" s="4">
        <v>5000</v>
      </c>
      <c r="E12" s="4">
        <f t="shared" si="0"/>
        <v>7370</v>
      </c>
    </row>
    <row r="13" spans="1:10" x14ac:dyDescent="0.25">
      <c r="A13" s="5">
        <v>44242</v>
      </c>
      <c r="B13" s="2" t="s">
        <v>57</v>
      </c>
      <c r="C13" s="4">
        <v>0</v>
      </c>
      <c r="D13" s="4">
        <v>3000</v>
      </c>
      <c r="E13" s="4">
        <f t="shared" si="0"/>
        <v>4370</v>
      </c>
    </row>
    <row r="14" spans="1:10" x14ac:dyDescent="0.25">
      <c r="A14" s="5">
        <v>44261</v>
      </c>
      <c r="B14" s="2" t="s">
        <v>1497</v>
      </c>
      <c r="C14" s="4">
        <v>30310</v>
      </c>
      <c r="D14" s="4">
        <v>0</v>
      </c>
      <c r="E14" s="4">
        <f t="shared" si="0"/>
        <v>34680</v>
      </c>
    </row>
    <row r="15" spans="1:10" x14ac:dyDescent="0.25">
      <c r="A15" s="5">
        <v>44263</v>
      </c>
      <c r="B15" s="2" t="s">
        <v>57</v>
      </c>
      <c r="C15" s="4">
        <v>0</v>
      </c>
      <c r="D15" s="4">
        <v>4370</v>
      </c>
      <c r="E15" s="4">
        <f t="shared" si="0"/>
        <v>30310</v>
      </c>
      <c r="F15" t="s">
        <v>1498</v>
      </c>
    </row>
    <row r="16" spans="1:10" x14ac:dyDescent="0.25">
      <c r="A16" s="5">
        <v>44263</v>
      </c>
      <c r="B16" s="2" t="s">
        <v>57</v>
      </c>
      <c r="C16" s="4">
        <v>0</v>
      </c>
      <c r="D16" s="4">
        <v>1000</v>
      </c>
      <c r="E16" s="4">
        <f t="shared" si="0"/>
        <v>29310</v>
      </c>
    </row>
    <row r="17" spans="1:10" x14ac:dyDescent="0.25">
      <c r="A17" s="5">
        <v>44274</v>
      </c>
      <c r="B17" s="2" t="s">
        <v>1564</v>
      </c>
      <c r="C17" s="4">
        <v>20480</v>
      </c>
      <c r="D17" s="4">
        <v>0</v>
      </c>
      <c r="E17" s="4">
        <f t="shared" si="0"/>
        <v>49790</v>
      </c>
      <c r="J17">
        <f>12*960</f>
        <v>11520</v>
      </c>
    </row>
    <row r="18" spans="1:10" x14ac:dyDescent="0.25">
      <c r="A18" s="5">
        <v>44278</v>
      </c>
      <c r="B18" s="2" t="s">
        <v>57</v>
      </c>
      <c r="C18" s="4">
        <v>0</v>
      </c>
      <c r="D18" s="4">
        <v>5000</v>
      </c>
      <c r="E18" s="4">
        <f t="shared" si="0"/>
        <v>44790</v>
      </c>
      <c r="J18">
        <f>8*1120</f>
        <v>8960</v>
      </c>
    </row>
    <row r="19" spans="1:10" x14ac:dyDescent="0.25">
      <c r="A19" s="5">
        <v>44295</v>
      </c>
      <c r="B19" s="2" t="s">
        <v>57</v>
      </c>
      <c r="C19" s="4">
        <v>0</v>
      </c>
      <c r="D19" s="4">
        <v>10000</v>
      </c>
      <c r="E19" s="4">
        <f t="shared" si="0"/>
        <v>34790</v>
      </c>
    </row>
    <row r="20" spans="1:10" x14ac:dyDescent="0.25">
      <c r="A20" s="5">
        <v>44324</v>
      </c>
      <c r="B20" s="2" t="s">
        <v>57</v>
      </c>
      <c r="C20" s="4">
        <v>0</v>
      </c>
      <c r="D20" s="4">
        <v>10000</v>
      </c>
      <c r="E20" s="4">
        <f t="shared" si="0"/>
        <v>24790</v>
      </c>
    </row>
    <row r="21" spans="1:10" x14ac:dyDescent="0.25">
      <c r="A21" s="5">
        <v>44378</v>
      </c>
      <c r="B21" s="2" t="s">
        <v>57</v>
      </c>
      <c r="C21" s="4">
        <v>0</v>
      </c>
      <c r="D21" s="4">
        <v>13000</v>
      </c>
      <c r="E21" s="4">
        <f t="shared" si="0"/>
        <v>11790</v>
      </c>
    </row>
    <row r="22" spans="1:10" x14ac:dyDescent="0.25">
      <c r="A22" s="5">
        <v>44403</v>
      </c>
      <c r="B22" s="2" t="s">
        <v>2210</v>
      </c>
      <c r="C22" s="4">
        <v>2360</v>
      </c>
      <c r="D22" s="4">
        <v>0</v>
      </c>
      <c r="E22" s="4">
        <f t="shared" si="0"/>
        <v>14150</v>
      </c>
    </row>
    <row r="23" spans="1:10" x14ac:dyDescent="0.25">
      <c r="A23" s="5">
        <v>44433</v>
      </c>
      <c r="B23" s="2" t="s">
        <v>2274</v>
      </c>
      <c r="C23" s="4">
        <v>1300</v>
      </c>
      <c r="D23" s="4">
        <v>0</v>
      </c>
      <c r="E23" s="4">
        <f t="shared" si="0"/>
        <v>15450</v>
      </c>
    </row>
    <row r="24" spans="1:10" x14ac:dyDescent="0.25">
      <c r="A24" s="5">
        <v>44445</v>
      </c>
      <c r="B24" s="2" t="s">
        <v>2296</v>
      </c>
      <c r="C24" s="4">
        <v>6850</v>
      </c>
      <c r="D24" s="4">
        <v>10000</v>
      </c>
      <c r="E24" s="4">
        <f t="shared" si="0"/>
        <v>12300</v>
      </c>
    </row>
    <row r="25" spans="1:10" x14ac:dyDescent="0.25">
      <c r="A25" s="5">
        <v>44468</v>
      </c>
      <c r="B25" s="2" t="s">
        <v>2374</v>
      </c>
      <c r="C25" s="4">
        <v>0</v>
      </c>
      <c r="D25" s="4">
        <v>2360</v>
      </c>
      <c r="E25" s="4">
        <f t="shared" si="0"/>
        <v>9940</v>
      </c>
    </row>
    <row r="26" spans="1:10" x14ac:dyDescent="0.25">
      <c r="A26" s="5">
        <v>44487</v>
      </c>
      <c r="B26" s="2" t="s">
        <v>2421</v>
      </c>
      <c r="C26" s="4">
        <v>2000</v>
      </c>
      <c r="D26" s="4">
        <v>35450</v>
      </c>
      <c r="E26" s="4">
        <f t="shared" si="0"/>
        <v>-23510</v>
      </c>
    </row>
    <row r="27" spans="1:10" x14ac:dyDescent="0.25">
      <c r="A27" s="5"/>
      <c r="E27" s="4">
        <f t="shared" si="0"/>
        <v>-23510</v>
      </c>
    </row>
    <row r="28" spans="1:10" x14ac:dyDescent="0.25">
      <c r="E28" s="4">
        <f t="shared" si="0"/>
        <v>-23510</v>
      </c>
    </row>
    <row r="29" spans="1:10" x14ac:dyDescent="0.25">
      <c r="E29" s="4">
        <f t="shared" si="0"/>
        <v>-23510</v>
      </c>
    </row>
    <row r="30" spans="1:10" x14ac:dyDescent="0.25">
      <c r="E30" s="4">
        <f t="shared" si="0"/>
        <v>-23510</v>
      </c>
    </row>
    <row r="31" spans="1:10" x14ac:dyDescent="0.25">
      <c r="E31" s="4">
        <f t="shared" si="0"/>
        <v>-23510</v>
      </c>
    </row>
    <row r="32" spans="1:10" x14ac:dyDescent="0.25">
      <c r="E32" s="4">
        <f t="shared" si="0"/>
        <v>-23510</v>
      </c>
    </row>
    <row r="33" spans="5:5" x14ac:dyDescent="0.25">
      <c r="E33" s="4">
        <f t="shared" si="0"/>
        <v>-23510</v>
      </c>
    </row>
    <row r="34" spans="5:5" x14ac:dyDescent="0.25">
      <c r="E34" s="4">
        <f t="shared" si="0"/>
        <v>-23510</v>
      </c>
    </row>
    <row r="35" spans="5:5" x14ac:dyDescent="0.25">
      <c r="E35" s="4">
        <f t="shared" si="0"/>
        <v>-23510</v>
      </c>
    </row>
    <row r="36" spans="5:5" x14ac:dyDescent="0.25">
      <c r="E36" s="4">
        <f t="shared" si="0"/>
        <v>-23510</v>
      </c>
    </row>
    <row r="37" spans="5:5" x14ac:dyDescent="0.25">
      <c r="E37" s="4">
        <f t="shared" si="0"/>
        <v>-23510</v>
      </c>
    </row>
    <row r="38" spans="5:5" x14ac:dyDescent="0.25">
      <c r="E38" s="4">
        <f t="shared" si="0"/>
        <v>-23510</v>
      </c>
    </row>
    <row r="39" spans="5:5" x14ac:dyDescent="0.25">
      <c r="E39" s="4">
        <f t="shared" si="0"/>
        <v>-23510</v>
      </c>
    </row>
    <row r="40" spans="5:5" x14ac:dyDescent="0.25">
      <c r="E40" s="4">
        <f t="shared" si="0"/>
        <v>-23510</v>
      </c>
    </row>
    <row r="41" spans="5:5" x14ac:dyDescent="0.25">
      <c r="E41" s="4">
        <f t="shared" si="0"/>
        <v>-23510</v>
      </c>
    </row>
    <row r="42" spans="5:5" x14ac:dyDescent="0.25">
      <c r="E42" s="4">
        <f t="shared" si="0"/>
        <v>-23510</v>
      </c>
    </row>
    <row r="43" spans="5:5" x14ac:dyDescent="0.25">
      <c r="E43" s="4">
        <f t="shared" si="0"/>
        <v>-23510</v>
      </c>
    </row>
    <row r="44" spans="5:5" x14ac:dyDescent="0.25">
      <c r="E44" s="4">
        <f t="shared" si="0"/>
        <v>-23510</v>
      </c>
    </row>
    <row r="45" spans="5:5" x14ac:dyDescent="0.25">
      <c r="E45" s="4">
        <f t="shared" si="0"/>
        <v>-23510</v>
      </c>
    </row>
    <row r="46" spans="5:5" x14ac:dyDescent="0.25">
      <c r="E46" s="4">
        <f t="shared" si="0"/>
        <v>-23510</v>
      </c>
    </row>
    <row r="47" spans="5:5" x14ac:dyDescent="0.25">
      <c r="E47" s="4">
        <f t="shared" si="0"/>
        <v>-23510</v>
      </c>
    </row>
    <row r="48" spans="5:5" x14ac:dyDescent="0.25">
      <c r="E48" s="4">
        <f t="shared" si="0"/>
        <v>-23510</v>
      </c>
    </row>
    <row r="49" spans="5:5" x14ac:dyDescent="0.25">
      <c r="E49" s="4">
        <f t="shared" si="0"/>
        <v>-23510</v>
      </c>
    </row>
    <row r="50" spans="5:5" x14ac:dyDescent="0.25">
      <c r="E50" s="4">
        <f t="shared" si="0"/>
        <v>-23510</v>
      </c>
    </row>
    <row r="51" spans="5:5" x14ac:dyDescent="0.25">
      <c r="E51" s="4">
        <f t="shared" si="0"/>
        <v>-23510</v>
      </c>
    </row>
    <row r="52" spans="5:5" x14ac:dyDescent="0.25">
      <c r="E52" s="4">
        <f t="shared" si="0"/>
        <v>-23510</v>
      </c>
    </row>
    <row r="53" spans="5:5" x14ac:dyDescent="0.25">
      <c r="E53" s="4">
        <f t="shared" si="0"/>
        <v>-23510</v>
      </c>
    </row>
    <row r="54" spans="5:5" x14ac:dyDescent="0.25">
      <c r="E54" s="4">
        <f t="shared" si="0"/>
        <v>-23510</v>
      </c>
    </row>
    <row r="55" spans="5:5" x14ac:dyDescent="0.25">
      <c r="E55" s="4">
        <f t="shared" si="0"/>
        <v>-23510</v>
      </c>
    </row>
    <row r="56" spans="5:5" x14ac:dyDescent="0.25">
      <c r="E56" s="4">
        <f t="shared" si="0"/>
        <v>-23510</v>
      </c>
    </row>
    <row r="57" spans="5:5" x14ac:dyDescent="0.25">
      <c r="E57" s="4">
        <f t="shared" si="0"/>
        <v>-23510</v>
      </c>
    </row>
    <row r="58" spans="5:5" x14ac:dyDescent="0.25">
      <c r="E58" s="4">
        <f t="shared" si="0"/>
        <v>-23510</v>
      </c>
    </row>
    <row r="59" spans="5:5" x14ac:dyDescent="0.25">
      <c r="E59" s="4">
        <f t="shared" si="0"/>
        <v>-23510</v>
      </c>
    </row>
    <row r="60" spans="5:5" x14ac:dyDescent="0.25">
      <c r="E60" s="4">
        <f t="shared" si="0"/>
        <v>-23510</v>
      </c>
    </row>
    <row r="61" spans="5:5" x14ac:dyDescent="0.25">
      <c r="E61" s="4">
        <f t="shared" si="0"/>
        <v>-23510</v>
      </c>
    </row>
    <row r="62" spans="5:5" x14ac:dyDescent="0.25">
      <c r="E62" s="4">
        <f t="shared" si="0"/>
        <v>-23510</v>
      </c>
    </row>
    <row r="63" spans="5:5" x14ac:dyDescent="0.25">
      <c r="E63" s="4">
        <f t="shared" si="0"/>
        <v>-23510</v>
      </c>
    </row>
    <row r="64" spans="5:5" x14ac:dyDescent="0.25">
      <c r="E64" s="4">
        <f t="shared" si="0"/>
        <v>-23510</v>
      </c>
    </row>
    <row r="65" spans="5:5" x14ac:dyDescent="0.25">
      <c r="E65" s="4">
        <f t="shared" si="0"/>
        <v>-23510</v>
      </c>
    </row>
    <row r="66" spans="5:5" x14ac:dyDescent="0.25">
      <c r="E66" s="4">
        <f t="shared" si="0"/>
        <v>-23510</v>
      </c>
    </row>
    <row r="67" spans="5:5" x14ac:dyDescent="0.25">
      <c r="E67" s="4">
        <f t="shared" si="0"/>
        <v>-23510</v>
      </c>
    </row>
    <row r="68" spans="5:5" x14ac:dyDescent="0.25">
      <c r="E68" s="4">
        <f t="shared" si="0"/>
        <v>-23510</v>
      </c>
    </row>
    <row r="69" spans="5:5" x14ac:dyDescent="0.25">
      <c r="E69" s="4">
        <f t="shared" ref="E69:E132" si="1">E68+C69-D69</f>
        <v>-23510</v>
      </c>
    </row>
    <row r="70" spans="5:5" x14ac:dyDescent="0.25">
      <c r="E70" s="4">
        <f t="shared" si="1"/>
        <v>-23510</v>
      </c>
    </row>
    <row r="71" spans="5:5" x14ac:dyDescent="0.25">
      <c r="E71" s="4">
        <f t="shared" si="1"/>
        <v>-23510</v>
      </c>
    </row>
    <row r="72" spans="5:5" x14ac:dyDescent="0.25">
      <c r="E72" s="4">
        <f t="shared" si="1"/>
        <v>-23510</v>
      </c>
    </row>
    <row r="73" spans="5:5" x14ac:dyDescent="0.25">
      <c r="E73" s="4">
        <f t="shared" si="1"/>
        <v>-23510</v>
      </c>
    </row>
    <row r="74" spans="5:5" x14ac:dyDescent="0.25">
      <c r="E74" s="4">
        <f t="shared" si="1"/>
        <v>-23510</v>
      </c>
    </row>
    <row r="75" spans="5:5" x14ac:dyDescent="0.25">
      <c r="E75" s="4">
        <f t="shared" si="1"/>
        <v>-23510</v>
      </c>
    </row>
    <row r="76" spans="5:5" x14ac:dyDescent="0.25">
      <c r="E76" s="4">
        <f t="shared" si="1"/>
        <v>-23510</v>
      </c>
    </row>
    <row r="77" spans="5:5" x14ac:dyDescent="0.25">
      <c r="E77" s="4">
        <f t="shared" si="1"/>
        <v>-23510</v>
      </c>
    </row>
    <row r="78" spans="5:5" x14ac:dyDescent="0.25">
      <c r="E78" s="4">
        <f t="shared" si="1"/>
        <v>-23510</v>
      </c>
    </row>
    <row r="79" spans="5:5" x14ac:dyDescent="0.25">
      <c r="E79" s="4">
        <f t="shared" si="1"/>
        <v>-23510</v>
      </c>
    </row>
    <row r="80" spans="5:5" x14ac:dyDescent="0.25">
      <c r="E80" s="4">
        <f t="shared" si="1"/>
        <v>-23510</v>
      </c>
    </row>
    <row r="81" spans="5:5" x14ac:dyDescent="0.25">
      <c r="E81" s="4">
        <f t="shared" si="1"/>
        <v>-23510</v>
      </c>
    </row>
    <row r="82" spans="5:5" x14ac:dyDescent="0.25">
      <c r="E82" s="4">
        <f t="shared" si="1"/>
        <v>-23510</v>
      </c>
    </row>
    <row r="83" spans="5:5" x14ac:dyDescent="0.25">
      <c r="E83" s="4">
        <f t="shared" si="1"/>
        <v>-23510</v>
      </c>
    </row>
    <row r="84" spans="5:5" x14ac:dyDescent="0.25">
      <c r="E84" s="4">
        <f t="shared" si="1"/>
        <v>-23510</v>
      </c>
    </row>
    <row r="85" spans="5:5" x14ac:dyDescent="0.25">
      <c r="E85" s="4">
        <f t="shared" si="1"/>
        <v>-23510</v>
      </c>
    </row>
    <row r="86" spans="5:5" x14ac:dyDescent="0.25">
      <c r="E86" s="4">
        <f t="shared" si="1"/>
        <v>-23510</v>
      </c>
    </row>
    <row r="87" spans="5:5" x14ac:dyDescent="0.25">
      <c r="E87" s="4">
        <f t="shared" si="1"/>
        <v>-23510</v>
      </c>
    </row>
    <row r="88" spans="5:5" x14ac:dyDescent="0.25">
      <c r="E88" s="4">
        <f t="shared" si="1"/>
        <v>-23510</v>
      </c>
    </row>
    <row r="89" spans="5:5" x14ac:dyDescent="0.25">
      <c r="E89" s="4">
        <f t="shared" si="1"/>
        <v>-23510</v>
      </c>
    </row>
    <row r="90" spans="5:5" x14ac:dyDescent="0.25">
      <c r="E90" s="4">
        <f t="shared" si="1"/>
        <v>-23510</v>
      </c>
    </row>
    <row r="91" spans="5:5" x14ac:dyDescent="0.25">
      <c r="E91" s="4">
        <f t="shared" si="1"/>
        <v>-23510</v>
      </c>
    </row>
    <row r="92" spans="5:5" x14ac:dyDescent="0.25">
      <c r="E92" s="4">
        <f t="shared" si="1"/>
        <v>-23510</v>
      </c>
    </row>
    <row r="93" spans="5:5" x14ac:dyDescent="0.25">
      <c r="E93" s="4">
        <f t="shared" si="1"/>
        <v>-23510</v>
      </c>
    </row>
    <row r="94" spans="5:5" x14ac:dyDescent="0.25">
      <c r="E94" s="4">
        <f t="shared" si="1"/>
        <v>-23510</v>
      </c>
    </row>
    <row r="95" spans="5:5" x14ac:dyDescent="0.25">
      <c r="E95" s="4">
        <f t="shared" si="1"/>
        <v>-23510</v>
      </c>
    </row>
    <row r="96" spans="5:5" x14ac:dyDescent="0.25">
      <c r="E96" s="4">
        <f t="shared" si="1"/>
        <v>-23510</v>
      </c>
    </row>
    <row r="97" spans="5:5" x14ac:dyDescent="0.25">
      <c r="E97" s="4">
        <f t="shared" si="1"/>
        <v>-23510</v>
      </c>
    </row>
    <row r="98" spans="5:5" x14ac:dyDescent="0.25">
      <c r="E98" s="4">
        <f t="shared" si="1"/>
        <v>-23510</v>
      </c>
    </row>
    <row r="99" spans="5:5" x14ac:dyDescent="0.25">
      <c r="E99" s="4">
        <f t="shared" si="1"/>
        <v>-23510</v>
      </c>
    </row>
    <row r="100" spans="5:5" x14ac:dyDescent="0.25">
      <c r="E100" s="4">
        <f t="shared" si="1"/>
        <v>-23510</v>
      </c>
    </row>
    <row r="101" spans="5:5" x14ac:dyDescent="0.25">
      <c r="E101" s="4">
        <f t="shared" si="1"/>
        <v>-23510</v>
      </c>
    </row>
    <row r="102" spans="5:5" x14ac:dyDescent="0.25">
      <c r="E102" s="4">
        <f t="shared" si="1"/>
        <v>-23510</v>
      </c>
    </row>
    <row r="103" spans="5:5" x14ac:dyDescent="0.25">
      <c r="E103" s="4">
        <f t="shared" si="1"/>
        <v>-23510</v>
      </c>
    </row>
    <row r="104" spans="5:5" x14ac:dyDescent="0.25">
      <c r="E104" s="4">
        <f t="shared" si="1"/>
        <v>-23510</v>
      </c>
    </row>
    <row r="105" spans="5:5" x14ac:dyDescent="0.25">
      <c r="E105" s="4">
        <f t="shared" si="1"/>
        <v>-23510</v>
      </c>
    </row>
    <row r="106" spans="5:5" x14ac:dyDescent="0.25">
      <c r="E106" s="4">
        <f t="shared" si="1"/>
        <v>-23510</v>
      </c>
    </row>
    <row r="107" spans="5:5" x14ac:dyDescent="0.25">
      <c r="E107" s="4">
        <f t="shared" si="1"/>
        <v>-23510</v>
      </c>
    </row>
    <row r="108" spans="5:5" x14ac:dyDescent="0.25">
      <c r="E108" s="4">
        <f t="shared" si="1"/>
        <v>-23510</v>
      </c>
    </row>
    <row r="109" spans="5:5" x14ac:dyDescent="0.25">
      <c r="E109" s="4">
        <f t="shared" si="1"/>
        <v>-23510</v>
      </c>
    </row>
    <row r="110" spans="5:5" x14ac:dyDescent="0.25">
      <c r="E110" s="4">
        <f t="shared" si="1"/>
        <v>-23510</v>
      </c>
    </row>
    <row r="111" spans="5:5" x14ac:dyDescent="0.25">
      <c r="E111" s="4">
        <f t="shared" si="1"/>
        <v>-23510</v>
      </c>
    </row>
    <row r="112" spans="5:5" x14ac:dyDescent="0.25">
      <c r="E112" s="4">
        <f t="shared" si="1"/>
        <v>-23510</v>
      </c>
    </row>
    <row r="113" spans="5:5" x14ac:dyDescent="0.25">
      <c r="E113" s="4">
        <f t="shared" si="1"/>
        <v>-23510</v>
      </c>
    </row>
    <row r="114" spans="5:5" x14ac:dyDescent="0.25">
      <c r="E114" s="4">
        <f t="shared" si="1"/>
        <v>-23510</v>
      </c>
    </row>
    <row r="115" spans="5:5" x14ac:dyDescent="0.25">
      <c r="E115" s="4">
        <f t="shared" si="1"/>
        <v>-23510</v>
      </c>
    </row>
    <row r="116" spans="5:5" x14ac:dyDescent="0.25">
      <c r="E116" s="4">
        <f t="shared" si="1"/>
        <v>-23510</v>
      </c>
    </row>
    <row r="117" spans="5:5" x14ac:dyDescent="0.25">
      <c r="E117" s="4">
        <f t="shared" si="1"/>
        <v>-23510</v>
      </c>
    </row>
    <row r="118" spans="5:5" x14ac:dyDescent="0.25">
      <c r="E118" s="4">
        <f t="shared" si="1"/>
        <v>-23510</v>
      </c>
    </row>
    <row r="119" spans="5:5" x14ac:dyDescent="0.25">
      <c r="E119" s="4">
        <f t="shared" si="1"/>
        <v>-23510</v>
      </c>
    </row>
    <row r="120" spans="5:5" x14ac:dyDescent="0.25">
      <c r="E120" s="4">
        <f t="shared" si="1"/>
        <v>-23510</v>
      </c>
    </row>
    <row r="121" spans="5:5" x14ac:dyDescent="0.25">
      <c r="E121" s="4">
        <f t="shared" si="1"/>
        <v>-23510</v>
      </c>
    </row>
    <row r="122" spans="5:5" x14ac:dyDescent="0.25">
      <c r="E122" s="4">
        <f t="shared" si="1"/>
        <v>-23510</v>
      </c>
    </row>
    <row r="123" spans="5:5" x14ac:dyDescent="0.25">
      <c r="E123" s="4">
        <f t="shared" si="1"/>
        <v>-23510</v>
      </c>
    </row>
    <row r="124" spans="5:5" x14ac:dyDescent="0.25">
      <c r="E124" s="4">
        <f t="shared" si="1"/>
        <v>-23510</v>
      </c>
    </row>
    <row r="125" spans="5:5" x14ac:dyDescent="0.25">
      <c r="E125" s="4">
        <f t="shared" si="1"/>
        <v>-23510</v>
      </c>
    </row>
    <row r="126" spans="5:5" x14ac:dyDescent="0.25">
      <c r="E126" s="4">
        <f t="shared" si="1"/>
        <v>-23510</v>
      </c>
    </row>
    <row r="127" spans="5:5" x14ac:dyDescent="0.25">
      <c r="E127" s="4">
        <f t="shared" si="1"/>
        <v>-23510</v>
      </c>
    </row>
    <row r="128" spans="5:5" x14ac:dyDescent="0.25">
      <c r="E128" s="4">
        <f t="shared" si="1"/>
        <v>-23510</v>
      </c>
    </row>
    <row r="129" spans="5:5" x14ac:dyDescent="0.25">
      <c r="E129" s="4">
        <f t="shared" si="1"/>
        <v>-23510</v>
      </c>
    </row>
    <row r="130" spans="5:5" x14ac:dyDescent="0.25">
      <c r="E130" s="4">
        <f t="shared" si="1"/>
        <v>-23510</v>
      </c>
    </row>
    <row r="131" spans="5:5" x14ac:dyDescent="0.25">
      <c r="E131" s="4">
        <f t="shared" si="1"/>
        <v>-23510</v>
      </c>
    </row>
    <row r="132" spans="5:5" x14ac:dyDescent="0.25">
      <c r="E132" s="4">
        <f t="shared" si="1"/>
        <v>-23510</v>
      </c>
    </row>
    <row r="133" spans="5:5" x14ac:dyDescent="0.25">
      <c r="E133" s="4">
        <f t="shared" ref="E133:E196" si="2">E132+C133-D133</f>
        <v>-23510</v>
      </c>
    </row>
    <row r="134" spans="5:5" x14ac:dyDescent="0.25">
      <c r="E134" s="4">
        <f t="shared" si="2"/>
        <v>-23510</v>
      </c>
    </row>
    <row r="135" spans="5:5" x14ac:dyDescent="0.25">
      <c r="E135" s="4">
        <f t="shared" si="2"/>
        <v>-23510</v>
      </c>
    </row>
    <row r="136" spans="5:5" x14ac:dyDescent="0.25">
      <c r="E136" s="4">
        <f t="shared" si="2"/>
        <v>-23510</v>
      </c>
    </row>
    <row r="137" spans="5:5" x14ac:dyDescent="0.25">
      <c r="E137" s="4">
        <f t="shared" si="2"/>
        <v>-23510</v>
      </c>
    </row>
    <row r="138" spans="5:5" x14ac:dyDescent="0.25">
      <c r="E138" s="4">
        <f t="shared" si="2"/>
        <v>-23510</v>
      </c>
    </row>
    <row r="139" spans="5:5" x14ac:dyDescent="0.25">
      <c r="E139" s="4">
        <f t="shared" si="2"/>
        <v>-23510</v>
      </c>
    </row>
    <row r="140" spans="5:5" x14ac:dyDescent="0.25">
      <c r="E140" s="4">
        <f t="shared" si="2"/>
        <v>-23510</v>
      </c>
    </row>
    <row r="141" spans="5:5" x14ac:dyDescent="0.25">
      <c r="E141" s="4">
        <f t="shared" si="2"/>
        <v>-23510</v>
      </c>
    </row>
    <row r="142" spans="5:5" x14ac:dyDescent="0.25">
      <c r="E142" s="4">
        <f t="shared" si="2"/>
        <v>-23510</v>
      </c>
    </row>
    <row r="143" spans="5:5" x14ac:dyDescent="0.25">
      <c r="E143" s="4">
        <f t="shared" si="2"/>
        <v>-23510</v>
      </c>
    </row>
    <row r="144" spans="5:5" x14ac:dyDescent="0.25">
      <c r="E144" s="4">
        <f t="shared" si="2"/>
        <v>-23510</v>
      </c>
    </row>
    <row r="145" spans="5:5" x14ac:dyDescent="0.25">
      <c r="E145" s="4">
        <f t="shared" si="2"/>
        <v>-23510</v>
      </c>
    </row>
    <row r="146" spans="5:5" x14ac:dyDescent="0.25">
      <c r="E146" s="4">
        <f t="shared" si="2"/>
        <v>-23510</v>
      </c>
    </row>
    <row r="147" spans="5:5" x14ac:dyDescent="0.25">
      <c r="E147" s="4">
        <f t="shared" si="2"/>
        <v>-23510</v>
      </c>
    </row>
    <row r="148" spans="5:5" x14ac:dyDescent="0.25">
      <c r="E148" s="4">
        <f t="shared" si="2"/>
        <v>-23510</v>
      </c>
    </row>
    <row r="149" spans="5:5" x14ac:dyDescent="0.25">
      <c r="E149" s="4">
        <f t="shared" si="2"/>
        <v>-23510</v>
      </c>
    </row>
    <row r="150" spans="5:5" x14ac:dyDescent="0.25">
      <c r="E150" s="4">
        <f t="shared" si="2"/>
        <v>-23510</v>
      </c>
    </row>
    <row r="151" spans="5:5" x14ac:dyDescent="0.25">
      <c r="E151" s="4">
        <f t="shared" si="2"/>
        <v>-23510</v>
      </c>
    </row>
    <row r="152" spans="5:5" x14ac:dyDescent="0.25">
      <c r="E152" s="4">
        <f t="shared" si="2"/>
        <v>-23510</v>
      </c>
    </row>
    <row r="153" spans="5:5" x14ac:dyDescent="0.25">
      <c r="E153" s="4">
        <f t="shared" si="2"/>
        <v>-23510</v>
      </c>
    </row>
    <row r="154" spans="5:5" x14ac:dyDescent="0.25">
      <c r="E154" s="4">
        <f t="shared" si="2"/>
        <v>-23510</v>
      </c>
    </row>
    <row r="155" spans="5:5" x14ac:dyDescent="0.25">
      <c r="E155" s="4">
        <f t="shared" si="2"/>
        <v>-23510</v>
      </c>
    </row>
    <row r="156" spans="5:5" x14ac:dyDescent="0.25">
      <c r="E156" s="4">
        <f t="shared" si="2"/>
        <v>-23510</v>
      </c>
    </row>
    <row r="157" spans="5:5" x14ac:dyDescent="0.25">
      <c r="E157" s="4">
        <f t="shared" si="2"/>
        <v>-23510</v>
      </c>
    </row>
    <row r="158" spans="5:5" x14ac:dyDescent="0.25">
      <c r="E158" s="4">
        <f t="shared" si="2"/>
        <v>-23510</v>
      </c>
    </row>
    <row r="159" spans="5:5" x14ac:dyDescent="0.25">
      <c r="E159" s="4">
        <f t="shared" si="2"/>
        <v>-23510</v>
      </c>
    </row>
    <row r="160" spans="5:5" x14ac:dyDescent="0.25">
      <c r="E160" s="4">
        <f t="shared" si="2"/>
        <v>-23510</v>
      </c>
    </row>
    <row r="161" spans="5:5" x14ac:dyDescent="0.25">
      <c r="E161" s="4">
        <f t="shared" si="2"/>
        <v>-23510</v>
      </c>
    </row>
    <row r="162" spans="5:5" x14ac:dyDescent="0.25">
      <c r="E162" s="4">
        <f t="shared" si="2"/>
        <v>-23510</v>
      </c>
    </row>
    <row r="163" spans="5:5" x14ac:dyDescent="0.25">
      <c r="E163" s="4">
        <f t="shared" si="2"/>
        <v>-23510</v>
      </c>
    </row>
    <row r="164" spans="5:5" x14ac:dyDescent="0.25">
      <c r="E164" s="4">
        <f t="shared" si="2"/>
        <v>-23510</v>
      </c>
    </row>
    <row r="165" spans="5:5" x14ac:dyDescent="0.25">
      <c r="E165" s="4">
        <f t="shared" si="2"/>
        <v>-23510</v>
      </c>
    </row>
    <row r="166" spans="5:5" x14ac:dyDescent="0.25">
      <c r="E166" s="4">
        <f t="shared" si="2"/>
        <v>-23510</v>
      </c>
    </row>
    <row r="167" spans="5:5" x14ac:dyDescent="0.25">
      <c r="E167" s="4">
        <f t="shared" si="2"/>
        <v>-23510</v>
      </c>
    </row>
    <row r="168" spans="5:5" x14ac:dyDescent="0.25">
      <c r="E168" s="4">
        <f t="shared" si="2"/>
        <v>-23510</v>
      </c>
    </row>
    <row r="169" spans="5:5" x14ac:dyDescent="0.25">
      <c r="E169" s="4">
        <f t="shared" si="2"/>
        <v>-23510</v>
      </c>
    </row>
    <row r="170" spans="5:5" x14ac:dyDescent="0.25">
      <c r="E170" s="4">
        <f t="shared" si="2"/>
        <v>-23510</v>
      </c>
    </row>
    <row r="171" spans="5:5" x14ac:dyDescent="0.25">
      <c r="E171" s="4">
        <f t="shared" si="2"/>
        <v>-23510</v>
      </c>
    </row>
    <row r="172" spans="5:5" x14ac:dyDescent="0.25">
      <c r="E172" s="4">
        <f t="shared" si="2"/>
        <v>-23510</v>
      </c>
    </row>
    <row r="173" spans="5:5" x14ac:dyDescent="0.25">
      <c r="E173" s="4">
        <f t="shared" si="2"/>
        <v>-23510</v>
      </c>
    </row>
    <row r="174" spans="5:5" x14ac:dyDescent="0.25">
      <c r="E174" s="4">
        <f t="shared" si="2"/>
        <v>-23510</v>
      </c>
    </row>
    <row r="175" spans="5:5" x14ac:dyDescent="0.25">
      <c r="E175" s="4">
        <f t="shared" si="2"/>
        <v>-23510</v>
      </c>
    </row>
    <row r="176" spans="5:5" x14ac:dyDescent="0.25">
      <c r="E176" s="4">
        <f t="shared" si="2"/>
        <v>-23510</v>
      </c>
    </row>
    <row r="177" spans="5:5" x14ac:dyDescent="0.25">
      <c r="E177" s="4">
        <f t="shared" si="2"/>
        <v>-23510</v>
      </c>
    </row>
    <row r="178" spans="5:5" x14ac:dyDescent="0.25">
      <c r="E178" s="4">
        <f t="shared" si="2"/>
        <v>-23510</v>
      </c>
    </row>
    <row r="179" spans="5:5" x14ac:dyDescent="0.25">
      <c r="E179" s="4">
        <f t="shared" si="2"/>
        <v>-23510</v>
      </c>
    </row>
    <row r="180" spans="5:5" x14ac:dyDescent="0.25">
      <c r="E180" s="4">
        <f t="shared" si="2"/>
        <v>-23510</v>
      </c>
    </row>
    <row r="181" spans="5:5" x14ac:dyDescent="0.25">
      <c r="E181" s="4">
        <f t="shared" si="2"/>
        <v>-23510</v>
      </c>
    </row>
    <row r="182" spans="5:5" x14ac:dyDescent="0.25">
      <c r="E182" s="4">
        <f t="shared" si="2"/>
        <v>-23510</v>
      </c>
    </row>
    <row r="183" spans="5:5" x14ac:dyDescent="0.25">
      <c r="E183" s="4">
        <f t="shared" si="2"/>
        <v>-23510</v>
      </c>
    </row>
    <row r="184" spans="5:5" x14ac:dyDescent="0.25">
      <c r="E184" s="4">
        <f t="shared" si="2"/>
        <v>-23510</v>
      </c>
    </row>
    <row r="185" spans="5:5" x14ac:dyDescent="0.25">
      <c r="E185" s="4">
        <f t="shared" si="2"/>
        <v>-23510</v>
      </c>
    </row>
    <row r="186" spans="5:5" x14ac:dyDescent="0.25">
      <c r="E186" s="4">
        <f t="shared" si="2"/>
        <v>-23510</v>
      </c>
    </row>
    <row r="187" spans="5:5" x14ac:dyDescent="0.25">
      <c r="E187" s="4">
        <f t="shared" si="2"/>
        <v>-23510</v>
      </c>
    </row>
    <row r="188" spans="5:5" x14ac:dyDescent="0.25">
      <c r="E188" s="4">
        <f t="shared" si="2"/>
        <v>-23510</v>
      </c>
    </row>
    <row r="189" spans="5:5" x14ac:dyDescent="0.25">
      <c r="E189" s="4">
        <f t="shared" si="2"/>
        <v>-23510</v>
      </c>
    </row>
    <row r="190" spans="5:5" x14ac:dyDescent="0.25">
      <c r="E190" s="4">
        <f t="shared" si="2"/>
        <v>-23510</v>
      </c>
    </row>
    <row r="191" spans="5:5" x14ac:dyDescent="0.25">
      <c r="E191" s="4">
        <f t="shared" si="2"/>
        <v>-23510</v>
      </c>
    </row>
    <row r="192" spans="5:5" x14ac:dyDescent="0.25">
      <c r="E192" s="4">
        <f t="shared" si="2"/>
        <v>-23510</v>
      </c>
    </row>
    <row r="193" spans="5:5" x14ac:dyDescent="0.25">
      <c r="E193" s="4">
        <f t="shared" si="2"/>
        <v>-23510</v>
      </c>
    </row>
    <row r="194" spans="5:5" x14ac:dyDescent="0.25">
      <c r="E194" s="4">
        <f t="shared" si="2"/>
        <v>-23510</v>
      </c>
    </row>
    <row r="195" spans="5:5" x14ac:dyDescent="0.25">
      <c r="E195" s="4">
        <f t="shared" si="2"/>
        <v>-23510</v>
      </c>
    </row>
    <row r="196" spans="5:5" x14ac:dyDescent="0.25">
      <c r="E196" s="4">
        <f t="shared" si="2"/>
        <v>-23510</v>
      </c>
    </row>
    <row r="197" spans="5:5" x14ac:dyDescent="0.25">
      <c r="E197" s="4">
        <f t="shared" ref="E197:E260" si="3">E196+C197-D197</f>
        <v>-23510</v>
      </c>
    </row>
    <row r="198" spans="5:5" x14ac:dyDescent="0.25">
      <c r="E198" s="4">
        <f t="shared" si="3"/>
        <v>-23510</v>
      </c>
    </row>
    <row r="199" spans="5:5" x14ac:dyDescent="0.25">
      <c r="E199" s="4">
        <f t="shared" si="3"/>
        <v>-23510</v>
      </c>
    </row>
    <row r="200" spans="5:5" x14ac:dyDescent="0.25">
      <c r="E200" s="4">
        <f t="shared" si="3"/>
        <v>-23510</v>
      </c>
    </row>
    <row r="201" spans="5:5" x14ac:dyDescent="0.25">
      <c r="E201" s="4">
        <f t="shared" si="3"/>
        <v>-23510</v>
      </c>
    </row>
    <row r="202" spans="5:5" x14ac:dyDescent="0.25">
      <c r="E202" s="4">
        <f t="shared" si="3"/>
        <v>-23510</v>
      </c>
    </row>
    <row r="203" spans="5:5" x14ac:dyDescent="0.25">
      <c r="E203" s="4">
        <f t="shared" si="3"/>
        <v>-23510</v>
      </c>
    </row>
    <row r="204" spans="5:5" x14ac:dyDescent="0.25">
      <c r="E204" s="4">
        <f t="shared" si="3"/>
        <v>-23510</v>
      </c>
    </row>
    <row r="205" spans="5:5" x14ac:dyDescent="0.25">
      <c r="E205" s="4">
        <f t="shared" si="3"/>
        <v>-23510</v>
      </c>
    </row>
    <row r="206" spans="5:5" x14ac:dyDescent="0.25">
      <c r="E206" s="4">
        <f t="shared" si="3"/>
        <v>-23510</v>
      </c>
    </row>
    <row r="207" spans="5:5" x14ac:dyDescent="0.25">
      <c r="E207" s="4">
        <f t="shared" si="3"/>
        <v>-23510</v>
      </c>
    </row>
    <row r="208" spans="5:5" x14ac:dyDescent="0.25">
      <c r="E208" s="4">
        <f t="shared" si="3"/>
        <v>-23510</v>
      </c>
    </row>
    <row r="209" spans="5:5" x14ac:dyDescent="0.25">
      <c r="E209" s="4">
        <f t="shared" si="3"/>
        <v>-23510</v>
      </c>
    </row>
    <row r="210" spans="5:5" x14ac:dyDescent="0.25">
      <c r="E210" s="4">
        <f t="shared" si="3"/>
        <v>-23510</v>
      </c>
    </row>
    <row r="211" spans="5:5" x14ac:dyDescent="0.25">
      <c r="E211" s="4">
        <f t="shared" si="3"/>
        <v>-23510</v>
      </c>
    </row>
    <row r="212" spans="5:5" x14ac:dyDescent="0.25">
      <c r="E212" s="4">
        <f t="shared" si="3"/>
        <v>-23510</v>
      </c>
    </row>
    <row r="213" spans="5:5" x14ac:dyDescent="0.25">
      <c r="E213" s="4">
        <f t="shared" si="3"/>
        <v>-23510</v>
      </c>
    </row>
    <row r="214" spans="5:5" x14ac:dyDescent="0.25">
      <c r="E214" s="4">
        <f t="shared" si="3"/>
        <v>-23510</v>
      </c>
    </row>
    <row r="215" spans="5:5" x14ac:dyDescent="0.25">
      <c r="E215" s="4">
        <f t="shared" si="3"/>
        <v>-23510</v>
      </c>
    </row>
    <row r="216" spans="5:5" x14ac:dyDescent="0.25">
      <c r="E216" s="4">
        <f t="shared" si="3"/>
        <v>-23510</v>
      </c>
    </row>
    <row r="217" spans="5:5" x14ac:dyDescent="0.25">
      <c r="E217" s="4">
        <f t="shared" si="3"/>
        <v>-23510</v>
      </c>
    </row>
    <row r="218" spans="5:5" x14ac:dyDescent="0.25">
      <c r="E218" s="4">
        <f t="shared" si="3"/>
        <v>-23510</v>
      </c>
    </row>
    <row r="219" spans="5:5" x14ac:dyDescent="0.25">
      <c r="E219" s="4">
        <f t="shared" si="3"/>
        <v>-23510</v>
      </c>
    </row>
    <row r="220" spans="5:5" x14ac:dyDescent="0.25">
      <c r="E220" s="4">
        <f t="shared" si="3"/>
        <v>-23510</v>
      </c>
    </row>
    <row r="221" spans="5:5" x14ac:dyDescent="0.25">
      <c r="E221" s="4">
        <f t="shared" si="3"/>
        <v>-23510</v>
      </c>
    </row>
    <row r="222" spans="5:5" x14ac:dyDescent="0.25">
      <c r="E222" s="4">
        <f t="shared" si="3"/>
        <v>-23510</v>
      </c>
    </row>
    <row r="223" spans="5:5" x14ac:dyDescent="0.25">
      <c r="E223" s="4">
        <f t="shared" si="3"/>
        <v>-23510</v>
      </c>
    </row>
    <row r="224" spans="5:5" x14ac:dyDescent="0.25">
      <c r="E224" s="4">
        <f t="shared" si="3"/>
        <v>-23510</v>
      </c>
    </row>
    <row r="225" spans="5:5" x14ac:dyDescent="0.25">
      <c r="E225" s="4">
        <f t="shared" si="3"/>
        <v>-23510</v>
      </c>
    </row>
    <row r="226" spans="5:5" x14ac:dyDescent="0.25">
      <c r="E226" s="4">
        <f t="shared" si="3"/>
        <v>-23510</v>
      </c>
    </row>
    <row r="227" spans="5:5" x14ac:dyDescent="0.25">
      <c r="E227" s="4">
        <f t="shared" si="3"/>
        <v>-23510</v>
      </c>
    </row>
    <row r="228" spans="5:5" x14ac:dyDescent="0.25">
      <c r="E228" s="4">
        <f t="shared" si="3"/>
        <v>-23510</v>
      </c>
    </row>
    <row r="229" spans="5:5" x14ac:dyDescent="0.25">
      <c r="E229" s="4">
        <f t="shared" si="3"/>
        <v>-23510</v>
      </c>
    </row>
    <row r="230" spans="5:5" x14ac:dyDescent="0.25">
      <c r="E230" s="4">
        <f t="shared" si="3"/>
        <v>-23510</v>
      </c>
    </row>
    <row r="231" spans="5:5" x14ac:dyDescent="0.25">
      <c r="E231" s="4">
        <f t="shared" si="3"/>
        <v>-23510</v>
      </c>
    </row>
    <row r="232" spans="5:5" x14ac:dyDescent="0.25">
      <c r="E232" s="4">
        <f t="shared" si="3"/>
        <v>-23510</v>
      </c>
    </row>
    <row r="233" spans="5:5" x14ac:dyDescent="0.25">
      <c r="E233" s="4">
        <f t="shared" si="3"/>
        <v>-23510</v>
      </c>
    </row>
    <row r="234" spans="5:5" x14ac:dyDescent="0.25">
      <c r="E234" s="4">
        <f t="shared" si="3"/>
        <v>-23510</v>
      </c>
    </row>
    <row r="235" spans="5:5" x14ac:dyDescent="0.25">
      <c r="E235" s="4">
        <f t="shared" si="3"/>
        <v>-23510</v>
      </c>
    </row>
    <row r="236" spans="5:5" x14ac:dyDescent="0.25">
      <c r="E236" s="4">
        <f t="shared" si="3"/>
        <v>-23510</v>
      </c>
    </row>
    <row r="237" spans="5:5" x14ac:dyDescent="0.25">
      <c r="E237" s="4">
        <f t="shared" si="3"/>
        <v>-23510</v>
      </c>
    </row>
    <row r="238" spans="5:5" x14ac:dyDescent="0.25">
      <c r="E238" s="4">
        <f t="shared" si="3"/>
        <v>-23510</v>
      </c>
    </row>
    <row r="239" spans="5:5" x14ac:dyDescent="0.25">
      <c r="E239" s="4">
        <f t="shared" si="3"/>
        <v>-23510</v>
      </c>
    </row>
    <row r="240" spans="5:5" x14ac:dyDescent="0.25">
      <c r="E240" s="4">
        <f t="shared" si="3"/>
        <v>-23510</v>
      </c>
    </row>
    <row r="241" spans="5:5" x14ac:dyDescent="0.25">
      <c r="E241" s="4">
        <f t="shared" si="3"/>
        <v>-23510</v>
      </c>
    </row>
    <row r="242" spans="5:5" x14ac:dyDescent="0.25">
      <c r="E242" s="4">
        <f t="shared" si="3"/>
        <v>-23510</v>
      </c>
    </row>
    <row r="243" spans="5:5" x14ac:dyDescent="0.25">
      <c r="E243" s="4">
        <f t="shared" si="3"/>
        <v>-23510</v>
      </c>
    </row>
    <row r="244" spans="5:5" x14ac:dyDescent="0.25">
      <c r="E244" s="4">
        <f t="shared" si="3"/>
        <v>-23510</v>
      </c>
    </row>
    <row r="245" spans="5:5" x14ac:dyDescent="0.25">
      <c r="E245" s="4">
        <f t="shared" si="3"/>
        <v>-23510</v>
      </c>
    </row>
    <row r="246" spans="5:5" x14ac:dyDescent="0.25">
      <c r="E246" s="4">
        <f t="shared" si="3"/>
        <v>-23510</v>
      </c>
    </row>
    <row r="247" spans="5:5" x14ac:dyDescent="0.25">
      <c r="E247" s="4">
        <f t="shared" si="3"/>
        <v>-23510</v>
      </c>
    </row>
    <row r="248" spans="5:5" x14ac:dyDescent="0.25">
      <c r="E248" s="4">
        <f t="shared" si="3"/>
        <v>-23510</v>
      </c>
    </row>
    <row r="249" spans="5:5" x14ac:dyDescent="0.25">
      <c r="E249" s="4">
        <f t="shared" si="3"/>
        <v>-23510</v>
      </c>
    </row>
    <row r="250" spans="5:5" x14ac:dyDescent="0.25">
      <c r="E250" s="4">
        <f t="shared" si="3"/>
        <v>-23510</v>
      </c>
    </row>
    <row r="251" spans="5:5" x14ac:dyDescent="0.25">
      <c r="E251" s="4">
        <f t="shared" si="3"/>
        <v>-23510</v>
      </c>
    </row>
    <row r="252" spans="5:5" x14ac:dyDescent="0.25">
      <c r="E252" s="4">
        <f t="shared" si="3"/>
        <v>-23510</v>
      </c>
    </row>
    <row r="253" spans="5:5" x14ac:dyDescent="0.25">
      <c r="E253" s="4">
        <f t="shared" si="3"/>
        <v>-23510</v>
      </c>
    </row>
    <row r="254" spans="5:5" x14ac:dyDescent="0.25">
      <c r="E254" s="4">
        <f t="shared" si="3"/>
        <v>-23510</v>
      </c>
    </row>
    <row r="255" spans="5:5" x14ac:dyDescent="0.25">
      <c r="E255" s="4">
        <f t="shared" si="3"/>
        <v>-23510</v>
      </c>
    </row>
    <row r="256" spans="5:5" x14ac:dyDescent="0.25">
      <c r="E256" s="4">
        <f t="shared" si="3"/>
        <v>-23510</v>
      </c>
    </row>
    <row r="257" spans="5:5" x14ac:dyDescent="0.25">
      <c r="E257" s="4">
        <f t="shared" si="3"/>
        <v>-23510</v>
      </c>
    </row>
    <row r="258" spans="5:5" x14ac:dyDescent="0.25">
      <c r="E258" s="4">
        <f t="shared" si="3"/>
        <v>-23510</v>
      </c>
    </row>
    <row r="259" spans="5:5" x14ac:dyDescent="0.25">
      <c r="E259" s="4">
        <f t="shared" si="3"/>
        <v>-23510</v>
      </c>
    </row>
    <row r="260" spans="5:5" x14ac:dyDescent="0.25">
      <c r="E260" s="4">
        <f t="shared" si="3"/>
        <v>-23510</v>
      </c>
    </row>
    <row r="261" spans="5:5" x14ac:dyDescent="0.25">
      <c r="E261" s="4">
        <f t="shared" ref="E261:E324" si="4">E260+C261-D261</f>
        <v>-23510</v>
      </c>
    </row>
    <row r="262" spans="5:5" x14ac:dyDescent="0.25">
      <c r="E262" s="4">
        <f t="shared" si="4"/>
        <v>-23510</v>
      </c>
    </row>
    <row r="263" spans="5:5" x14ac:dyDescent="0.25">
      <c r="E263" s="4">
        <f t="shared" si="4"/>
        <v>-23510</v>
      </c>
    </row>
    <row r="264" spans="5:5" x14ac:dyDescent="0.25">
      <c r="E264" s="4">
        <f t="shared" si="4"/>
        <v>-23510</v>
      </c>
    </row>
    <row r="265" spans="5:5" x14ac:dyDescent="0.25">
      <c r="E265" s="4">
        <f t="shared" si="4"/>
        <v>-23510</v>
      </c>
    </row>
    <row r="266" spans="5:5" x14ac:dyDescent="0.25">
      <c r="E266" s="4">
        <f t="shared" si="4"/>
        <v>-23510</v>
      </c>
    </row>
    <row r="267" spans="5:5" x14ac:dyDescent="0.25">
      <c r="E267" s="4">
        <f t="shared" si="4"/>
        <v>-23510</v>
      </c>
    </row>
    <row r="268" spans="5:5" x14ac:dyDescent="0.25">
      <c r="E268" s="4">
        <f t="shared" si="4"/>
        <v>-23510</v>
      </c>
    </row>
    <row r="269" spans="5:5" x14ac:dyDescent="0.25">
      <c r="E269" s="4">
        <f t="shared" si="4"/>
        <v>-23510</v>
      </c>
    </row>
    <row r="270" spans="5:5" x14ac:dyDescent="0.25">
      <c r="E270" s="4">
        <f t="shared" si="4"/>
        <v>-23510</v>
      </c>
    </row>
    <row r="271" spans="5:5" x14ac:dyDescent="0.25">
      <c r="E271" s="4">
        <f t="shared" si="4"/>
        <v>-23510</v>
      </c>
    </row>
    <row r="272" spans="5:5" x14ac:dyDescent="0.25">
      <c r="E272" s="4">
        <f t="shared" si="4"/>
        <v>-23510</v>
      </c>
    </row>
    <row r="273" spans="5:5" x14ac:dyDescent="0.25">
      <c r="E273" s="4">
        <f t="shared" si="4"/>
        <v>-23510</v>
      </c>
    </row>
    <row r="274" spans="5:5" x14ac:dyDescent="0.25">
      <c r="E274" s="4">
        <f t="shared" si="4"/>
        <v>-23510</v>
      </c>
    </row>
    <row r="275" spans="5:5" x14ac:dyDescent="0.25">
      <c r="E275" s="4">
        <f t="shared" si="4"/>
        <v>-23510</v>
      </c>
    </row>
    <row r="276" spans="5:5" x14ac:dyDescent="0.25">
      <c r="E276" s="4">
        <f t="shared" si="4"/>
        <v>-23510</v>
      </c>
    </row>
    <row r="277" spans="5:5" x14ac:dyDescent="0.25">
      <c r="E277" s="4">
        <f t="shared" si="4"/>
        <v>-23510</v>
      </c>
    </row>
    <row r="278" spans="5:5" x14ac:dyDescent="0.25">
      <c r="E278" s="4">
        <f t="shared" si="4"/>
        <v>-23510</v>
      </c>
    </row>
    <row r="279" spans="5:5" x14ac:dyDescent="0.25">
      <c r="E279" s="4">
        <f t="shared" si="4"/>
        <v>-23510</v>
      </c>
    </row>
    <row r="280" spans="5:5" x14ac:dyDescent="0.25">
      <c r="E280" s="4">
        <f t="shared" si="4"/>
        <v>-23510</v>
      </c>
    </row>
    <row r="281" spans="5:5" x14ac:dyDescent="0.25">
      <c r="E281" s="4">
        <f t="shared" si="4"/>
        <v>-23510</v>
      </c>
    </row>
    <row r="282" spans="5:5" x14ac:dyDescent="0.25">
      <c r="E282" s="4">
        <f t="shared" si="4"/>
        <v>-23510</v>
      </c>
    </row>
    <row r="283" spans="5:5" x14ac:dyDescent="0.25">
      <c r="E283" s="4">
        <f t="shared" si="4"/>
        <v>-23510</v>
      </c>
    </row>
    <row r="284" spans="5:5" x14ac:dyDescent="0.25">
      <c r="E284" s="4">
        <f t="shared" si="4"/>
        <v>-23510</v>
      </c>
    </row>
    <row r="285" spans="5:5" x14ac:dyDescent="0.25">
      <c r="E285" s="4">
        <f t="shared" si="4"/>
        <v>-23510</v>
      </c>
    </row>
    <row r="286" spans="5:5" x14ac:dyDescent="0.25">
      <c r="E286" s="4">
        <f t="shared" si="4"/>
        <v>-23510</v>
      </c>
    </row>
    <row r="287" spans="5:5" x14ac:dyDescent="0.25">
      <c r="E287" s="4">
        <f t="shared" si="4"/>
        <v>-23510</v>
      </c>
    </row>
    <row r="288" spans="5:5" x14ac:dyDescent="0.25">
      <c r="E288" s="4">
        <f t="shared" si="4"/>
        <v>-23510</v>
      </c>
    </row>
    <row r="289" spans="5:5" x14ac:dyDescent="0.25">
      <c r="E289" s="4">
        <f t="shared" si="4"/>
        <v>-23510</v>
      </c>
    </row>
    <row r="290" spans="5:5" x14ac:dyDescent="0.25">
      <c r="E290" s="4">
        <f t="shared" si="4"/>
        <v>-23510</v>
      </c>
    </row>
    <row r="291" spans="5:5" x14ac:dyDescent="0.25">
      <c r="E291" s="4">
        <f t="shared" si="4"/>
        <v>-23510</v>
      </c>
    </row>
    <row r="292" spans="5:5" x14ac:dyDescent="0.25">
      <c r="E292" s="4">
        <f t="shared" si="4"/>
        <v>-23510</v>
      </c>
    </row>
    <row r="293" spans="5:5" x14ac:dyDescent="0.25">
      <c r="E293" s="4">
        <f t="shared" si="4"/>
        <v>-23510</v>
      </c>
    </row>
    <row r="294" spans="5:5" x14ac:dyDescent="0.25">
      <c r="E294" s="4">
        <f t="shared" si="4"/>
        <v>-23510</v>
      </c>
    </row>
    <row r="295" spans="5:5" x14ac:dyDescent="0.25">
      <c r="E295" s="4">
        <f t="shared" si="4"/>
        <v>-23510</v>
      </c>
    </row>
    <row r="296" spans="5:5" x14ac:dyDescent="0.25">
      <c r="E296" s="4">
        <f t="shared" si="4"/>
        <v>-23510</v>
      </c>
    </row>
    <row r="297" spans="5:5" x14ac:dyDescent="0.25">
      <c r="E297" s="4">
        <f t="shared" si="4"/>
        <v>-23510</v>
      </c>
    </row>
    <row r="298" spans="5:5" x14ac:dyDescent="0.25">
      <c r="E298" s="4">
        <f t="shared" si="4"/>
        <v>-23510</v>
      </c>
    </row>
    <row r="299" spans="5:5" x14ac:dyDescent="0.25">
      <c r="E299" s="4">
        <f t="shared" si="4"/>
        <v>-23510</v>
      </c>
    </row>
    <row r="300" spans="5:5" x14ac:dyDescent="0.25">
      <c r="E300" s="4">
        <f t="shared" si="4"/>
        <v>-23510</v>
      </c>
    </row>
    <row r="301" spans="5:5" x14ac:dyDescent="0.25">
      <c r="E301" s="4">
        <f t="shared" si="4"/>
        <v>-23510</v>
      </c>
    </row>
    <row r="302" spans="5:5" x14ac:dyDescent="0.25">
      <c r="E302" s="4">
        <f t="shared" si="4"/>
        <v>-23510</v>
      </c>
    </row>
    <row r="303" spans="5:5" x14ac:dyDescent="0.25">
      <c r="E303" s="4">
        <f t="shared" si="4"/>
        <v>-23510</v>
      </c>
    </row>
    <row r="304" spans="5:5" x14ac:dyDescent="0.25">
      <c r="E304" s="4">
        <f t="shared" si="4"/>
        <v>-23510</v>
      </c>
    </row>
    <row r="305" spans="5:5" x14ac:dyDescent="0.25">
      <c r="E305" s="4">
        <f t="shared" si="4"/>
        <v>-23510</v>
      </c>
    </row>
    <row r="306" spans="5:5" x14ac:dyDescent="0.25">
      <c r="E306" s="4">
        <f t="shared" si="4"/>
        <v>-23510</v>
      </c>
    </row>
    <row r="307" spans="5:5" x14ac:dyDescent="0.25">
      <c r="E307" s="4">
        <f t="shared" si="4"/>
        <v>-23510</v>
      </c>
    </row>
    <row r="308" spans="5:5" x14ac:dyDescent="0.25">
      <c r="E308" s="4">
        <f t="shared" si="4"/>
        <v>-23510</v>
      </c>
    </row>
    <row r="309" spans="5:5" x14ac:dyDescent="0.25">
      <c r="E309" s="4">
        <f t="shared" si="4"/>
        <v>-23510</v>
      </c>
    </row>
    <row r="310" spans="5:5" x14ac:dyDescent="0.25">
      <c r="E310" s="4">
        <f t="shared" si="4"/>
        <v>-23510</v>
      </c>
    </row>
    <row r="311" spans="5:5" x14ac:dyDescent="0.25">
      <c r="E311" s="4">
        <f t="shared" si="4"/>
        <v>-23510</v>
      </c>
    </row>
    <row r="312" spans="5:5" x14ac:dyDescent="0.25">
      <c r="E312" s="4">
        <f t="shared" si="4"/>
        <v>-23510</v>
      </c>
    </row>
    <row r="313" spans="5:5" x14ac:dyDescent="0.25">
      <c r="E313" s="4">
        <f t="shared" si="4"/>
        <v>-23510</v>
      </c>
    </row>
    <row r="314" spans="5:5" x14ac:dyDescent="0.25">
      <c r="E314" s="4">
        <f t="shared" si="4"/>
        <v>-23510</v>
      </c>
    </row>
    <row r="315" spans="5:5" x14ac:dyDescent="0.25">
      <c r="E315" s="4">
        <f t="shared" si="4"/>
        <v>-23510</v>
      </c>
    </row>
    <row r="316" spans="5:5" x14ac:dyDescent="0.25">
      <c r="E316" s="4">
        <f t="shared" si="4"/>
        <v>-23510</v>
      </c>
    </row>
    <row r="317" spans="5:5" x14ac:dyDescent="0.25">
      <c r="E317" s="4">
        <f t="shared" si="4"/>
        <v>-23510</v>
      </c>
    </row>
    <row r="318" spans="5:5" x14ac:dyDescent="0.25">
      <c r="E318" s="4">
        <f t="shared" si="4"/>
        <v>-23510</v>
      </c>
    </row>
    <row r="319" spans="5:5" x14ac:dyDescent="0.25">
      <c r="E319" s="4">
        <f t="shared" si="4"/>
        <v>-23510</v>
      </c>
    </row>
    <row r="320" spans="5:5" x14ac:dyDescent="0.25">
      <c r="E320" s="4">
        <f t="shared" si="4"/>
        <v>-23510</v>
      </c>
    </row>
    <row r="321" spans="5:5" x14ac:dyDescent="0.25">
      <c r="E321" s="4">
        <f t="shared" si="4"/>
        <v>-23510</v>
      </c>
    </row>
    <row r="322" spans="5:5" x14ac:dyDescent="0.25">
      <c r="E322" s="4">
        <f t="shared" si="4"/>
        <v>-23510</v>
      </c>
    </row>
    <row r="323" spans="5:5" x14ac:dyDescent="0.25">
      <c r="E323" s="4">
        <f t="shared" si="4"/>
        <v>-23510</v>
      </c>
    </row>
    <row r="324" spans="5:5" x14ac:dyDescent="0.25">
      <c r="E324" s="4">
        <f t="shared" si="4"/>
        <v>-23510</v>
      </c>
    </row>
    <row r="325" spans="5:5" x14ac:dyDescent="0.25">
      <c r="E325" s="4">
        <f t="shared" ref="E325:E388" si="5">E324+C325-D325</f>
        <v>-23510</v>
      </c>
    </row>
    <row r="326" spans="5:5" x14ac:dyDescent="0.25">
      <c r="E326" s="4">
        <f t="shared" si="5"/>
        <v>-23510</v>
      </c>
    </row>
    <row r="327" spans="5:5" x14ac:dyDescent="0.25">
      <c r="E327" s="4">
        <f t="shared" si="5"/>
        <v>-23510</v>
      </c>
    </row>
    <row r="328" spans="5:5" x14ac:dyDescent="0.25">
      <c r="E328" s="4">
        <f t="shared" si="5"/>
        <v>-23510</v>
      </c>
    </row>
    <row r="329" spans="5:5" x14ac:dyDescent="0.25">
      <c r="E329" s="4">
        <f t="shared" si="5"/>
        <v>-23510</v>
      </c>
    </row>
    <row r="330" spans="5:5" x14ac:dyDescent="0.25">
      <c r="E330" s="4">
        <f t="shared" si="5"/>
        <v>-23510</v>
      </c>
    </row>
    <row r="331" spans="5:5" x14ac:dyDescent="0.25">
      <c r="E331" s="4">
        <f t="shared" si="5"/>
        <v>-23510</v>
      </c>
    </row>
    <row r="332" spans="5:5" x14ac:dyDescent="0.25">
      <c r="E332" s="4">
        <f t="shared" si="5"/>
        <v>-23510</v>
      </c>
    </row>
    <row r="333" spans="5:5" x14ac:dyDescent="0.25">
      <c r="E333" s="4">
        <f t="shared" si="5"/>
        <v>-23510</v>
      </c>
    </row>
    <row r="334" spans="5:5" x14ac:dyDescent="0.25">
      <c r="E334" s="4">
        <f t="shared" si="5"/>
        <v>-23510</v>
      </c>
    </row>
    <row r="335" spans="5:5" x14ac:dyDescent="0.25">
      <c r="E335" s="4">
        <f t="shared" si="5"/>
        <v>-23510</v>
      </c>
    </row>
    <row r="336" spans="5:5" x14ac:dyDescent="0.25">
      <c r="E336" s="4">
        <f t="shared" si="5"/>
        <v>-23510</v>
      </c>
    </row>
    <row r="337" spans="5:5" x14ac:dyDescent="0.25">
      <c r="E337" s="4">
        <f t="shared" si="5"/>
        <v>-23510</v>
      </c>
    </row>
    <row r="338" spans="5:5" x14ac:dyDescent="0.25">
      <c r="E338" s="4">
        <f t="shared" si="5"/>
        <v>-23510</v>
      </c>
    </row>
    <row r="339" spans="5:5" x14ac:dyDescent="0.25">
      <c r="E339" s="4">
        <f t="shared" si="5"/>
        <v>-23510</v>
      </c>
    </row>
    <row r="340" spans="5:5" x14ac:dyDescent="0.25">
      <c r="E340" s="4">
        <f t="shared" si="5"/>
        <v>-23510</v>
      </c>
    </row>
    <row r="341" spans="5:5" x14ac:dyDescent="0.25">
      <c r="E341" s="4">
        <f t="shared" si="5"/>
        <v>-23510</v>
      </c>
    </row>
    <row r="342" spans="5:5" x14ac:dyDescent="0.25">
      <c r="E342" s="4">
        <f t="shared" si="5"/>
        <v>-23510</v>
      </c>
    </row>
    <row r="343" spans="5:5" x14ac:dyDescent="0.25">
      <c r="E343" s="4">
        <f t="shared" si="5"/>
        <v>-23510</v>
      </c>
    </row>
    <row r="344" spans="5:5" x14ac:dyDescent="0.25">
      <c r="E344" s="4">
        <f t="shared" si="5"/>
        <v>-23510</v>
      </c>
    </row>
    <row r="345" spans="5:5" x14ac:dyDescent="0.25">
      <c r="E345" s="4">
        <f t="shared" si="5"/>
        <v>-23510</v>
      </c>
    </row>
    <row r="346" spans="5:5" x14ac:dyDescent="0.25">
      <c r="E346" s="4">
        <f t="shared" si="5"/>
        <v>-23510</v>
      </c>
    </row>
    <row r="347" spans="5:5" x14ac:dyDescent="0.25">
      <c r="E347" s="4">
        <f t="shared" si="5"/>
        <v>-23510</v>
      </c>
    </row>
    <row r="348" spans="5:5" x14ac:dyDescent="0.25">
      <c r="E348" s="4">
        <f t="shared" si="5"/>
        <v>-23510</v>
      </c>
    </row>
    <row r="349" spans="5:5" x14ac:dyDescent="0.25">
      <c r="E349" s="4">
        <f t="shared" si="5"/>
        <v>-23510</v>
      </c>
    </row>
    <row r="350" spans="5:5" x14ac:dyDescent="0.25">
      <c r="E350" s="4">
        <f t="shared" si="5"/>
        <v>-23510</v>
      </c>
    </row>
    <row r="351" spans="5:5" x14ac:dyDescent="0.25">
      <c r="E351" s="4">
        <f t="shared" si="5"/>
        <v>-23510</v>
      </c>
    </row>
    <row r="352" spans="5:5" x14ac:dyDescent="0.25">
      <c r="E352" s="4">
        <f t="shared" si="5"/>
        <v>-23510</v>
      </c>
    </row>
    <row r="353" spans="5:5" x14ac:dyDescent="0.25">
      <c r="E353" s="4">
        <f t="shared" si="5"/>
        <v>-23510</v>
      </c>
    </row>
    <row r="354" spans="5:5" x14ac:dyDescent="0.25">
      <c r="E354" s="4">
        <f t="shared" si="5"/>
        <v>-23510</v>
      </c>
    </row>
    <row r="355" spans="5:5" x14ac:dyDescent="0.25">
      <c r="E355" s="4">
        <f t="shared" si="5"/>
        <v>-23510</v>
      </c>
    </row>
    <row r="356" spans="5:5" x14ac:dyDescent="0.25">
      <c r="E356" s="4">
        <f t="shared" si="5"/>
        <v>-23510</v>
      </c>
    </row>
    <row r="357" spans="5:5" x14ac:dyDescent="0.25">
      <c r="E357" s="4">
        <f t="shared" si="5"/>
        <v>-23510</v>
      </c>
    </row>
    <row r="358" spans="5:5" x14ac:dyDescent="0.25">
      <c r="E358" s="4">
        <f t="shared" si="5"/>
        <v>-23510</v>
      </c>
    </row>
    <row r="359" spans="5:5" x14ac:dyDescent="0.25">
      <c r="E359" s="4">
        <f t="shared" si="5"/>
        <v>-23510</v>
      </c>
    </row>
    <row r="360" spans="5:5" x14ac:dyDescent="0.25">
      <c r="E360" s="4">
        <f t="shared" si="5"/>
        <v>-23510</v>
      </c>
    </row>
    <row r="361" spans="5:5" x14ac:dyDescent="0.25">
      <c r="E361" s="4">
        <f t="shared" si="5"/>
        <v>-23510</v>
      </c>
    </row>
    <row r="362" spans="5:5" x14ac:dyDescent="0.25">
      <c r="E362" s="4">
        <f t="shared" si="5"/>
        <v>-23510</v>
      </c>
    </row>
    <row r="363" spans="5:5" x14ac:dyDescent="0.25">
      <c r="E363" s="4">
        <f t="shared" si="5"/>
        <v>-23510</v>
      </c>
    </row>
    <row r="364" spans="5:5" x14ac:dyDescent="0.25">
      <c r="E364" s="4">
        <f t="shared" si="5"/>
        <v>-23510</v>
      </c>
    </row>
    <row r="365" spans="5:5" x14ac:dyDescent="0.25">
      <c r="E365" s="4">
        <f t="shared" si="5"/>
        <v>-23510</v>
      </c>
    </row>
    <row r="366" spans="5:5" x14ac:dyDescent="0.25">
      <c r="E366" s="4">
        <f t="shared" si="5"/>
        <v>-23510</v>
      </c>
    </row>
    <row r="367" spans="5:5" x14ac:dyDescent="0.25">
      <c r="E367" s="4">
        <f t="shared" si="5"/>
        <v>-23510</v>
      </c>
    </row>
    <row r="368" spans="5:5" x14ac:dyDescent="0.25">
      <c r="E368" s="4">
        <f t="shared" si="5"/>
        <v>-23510</v>
      </c>
    </row>
    <row r="369" spans="5:5" x14ac:dyDescent="0.25">
      <c r="E369" s="4">
        <f t="shared" si="5"/>
        <v>-23510</v>
      </c>
    </row>
    <row r="370" spans="5:5" x14ac:dyDescent="0.25">
      <c r="E370" s="4">
        <f t="shared" si="5"/>
        <v>-23510</v>
      </c>
    </row>
    <row r="371" spans="5:5" x14ac:dyDescent="0.25">
      <c r="E371" s="4">
        <f t="shared" si="5"/>
        <v>-23510</v>
      </c>
    </row>
    <row r="372" spans="5:5" x14ac:dyDescent="0.25">
      <c r="E372" s="4">
        <f t="shared" si="5"/>
        <v>-23510</v>
      </c>
    </row>
    <row r="373" spans="5:5" x14ac:dyDescent="0.25">
      <c r="E373" s="4">
        <f t="shared" si="5"/>
        <v>-23510</v>
      </c>
    </row>
    <row r="374" spans="5:5" x14ac:dyDescent="0.25">
      <c r="E374" s="4">
        <f t="shared" si="5"/>
        <v>-23510</v>
      </c>
    </row>
    <row r="375" spans="5:5" x14ac:dyDescent="0.25">
      <c r="E375" s="4">
        <f t="shared" si="5"/>
        <v>-23510</v>
      </c>
    </row>
    <row r="376" spans="5:5" x14ac:dyDescent="0.25">
      <c r="E376" s="4">
        <f t="shared" si="5"/>
        <v>-23510</v>
      </c>
    </row>
    <row r="377" spans="5:5" x14ac:dyDescent="0.25">
      <c r="E377" s="4">
        <f t="shared" si="5"/>
        <v>-23510</v>
      </c>
    </row>
    <row r="378" spans="5:5" x14ac:dyDescent="0.25">
      <c r="E378" s="4">
        <f t="shared" si="5"/>
        <v>-23510</v>
      </c>
    </row>
    <row r="379" spans="5:5" x14ac:dyDescent="0.25">
      <c r="E379" s="4">
        <f t="shared" si="5"/>
        <v>-23510</v>
      </c>
    </row>
    <row r="380" spans="5:5" x14ac:dyDescent="0.25">
      <c r="E380" s="4">
        <f t="shared" si="5"/>
        <v>-23510</v>
      </c>
    </row>
    <row r="381" spans="5:5" x14ac:dyDescent="0.25">
      <c r="E381" s="4">
        <f t="shared" si="5"/>
        <v>-23510</v>
      </c>
    </row>
    <row r="382" spans="5:5" x14ac:dyDescent="0.25">
      <c r="E382" s="4">
        <f t="shared" si="5"/>
        <v>-23510</v>
      </c>
    </row>
    <row r="383" spans="5:5" x14ac:dyDescent="0.25">
      <c r="E383" s="4">
        <f t="shared" si="5"/>
        <v>-23510</v>
      </c>
    </row>
    <row r="384" spans="5:5" x14ac:dyDescent="0.25">
      <c r="E384" s="4">
        <f t="shared" si="5"/>
        <v>-23510</v>
      </c>
    </row>
    <row r="385" spans="5:5" x14ac:dyDescent="0.25">
      <c r="E385" s="4">
        <f t="shared" si="5"/>
        <v>-23510</v>
      </c>
    </row>
    <row r="386" spans="5:5" x14ac:dyDescent="0.25">
      <c r="E386" s="4">
        <f t="shared" si="5"/>
        <v>-23510</v>
      </c>
    </row>
    <row r="387" spans="5:5" x14ac:dyDescent="0.25">
      <c r="E387" s="4">
        <f t="shared" si="5"/>
        <v>-23510</v>
      </c>
    </row>
    <row r="388" spans="5:5" x14ac:dyDescent="0.25">
      <c r="E388" s="4">
        <f t="shared" si="5"/>
        <v>-23510</v>
      </c>
    </row>
    <row r="389" spans="5:5" x14ac:dyDescent="0.25">
      <c r="E389" s="4">
        <f t="shared" ref="E389:E452" si="6">E388+C389-D389</f>
        <v>-23510</v>
      </c>
    </row>
    <row r="390" spans="5:5" x14ac:dyDescent="0.25">
      <c r="E390" s="4">
        <f t="shared" si="6"/>
        <v>-23510</v>
      </c>
    </row>
    <row r="391" spans="5:5" x14ac:dyDescent="0.25">
      <c r="E391" s="4">
        <f t="shared" si="6"/>
        <v>-23510</v>
      </c>
    </row>
    <row r="392" spans="5:5" x14ac:dyDescent="0.25">
      <c r="E392" s="4">
        <f t="shared" si="6"/>
        <v>-23510</v>
      </c>
    </row>
    <row r="393" spans="5:5" x14ac:dyDescent="0.25">
      <c r="E393" s="4">
        <f t="shared" si="6"/>
        <v>-23510</v>
      </c>
    </row>
    <row r="394" spans="5:5" x14ac:dyDescent="0.25">
      <c r="E394" s="4">
        <f t="shared" si="6"/>
        <v>-23510</v>
      </c>
    </row>
    <row r="395" spans="5:5" x14ac:dyDescent="0.25">
      <c r="E395" s="4">
        <f t="shared" si="6"/>
        <v>-23510</v>
      </c>
    </row>
    <row r="396" spans="5:5" x14ac:dyDescent="0.25">
      <c r="E396" s="4">
        <f t="shared" si="6"/>
        <v>-23510</v>
      </c>
    </row>
    <row r="397" spans="5:5" x14ac:dyDescent="0.25">
      <c r="E397" s="4">
        <f t="shared" si="6"/>
        <v>-23510</v>
      </c>
    </row>
    <row r="398" spans="5:5" x14ac:dyDescent="0.25">
      <c r="E398" s="4">
        <f t="shared" si="6"/>
        <v>-23510</v>
      </c>
    </row>
    <row r="399" spans="5:5" x14ac:dyDescent="0.25">
      <c r="E399" s="4">
        <f t="shared" si="6"/>
        <v>-23510</v>
      </c>
    </row>
    <row r="400" spans="5:5" x14ac:dyDescent="0.25">
      <c r="E400" s="4">
        <f t="shared" si="6"/>
        <v>-23510</v>
      </c>
    </row>
    <row r="401" spans="5:5" x14ac:dyDescent="0.25">
      <c r="E401" s="4">
        <f t="shared" si="6"/>
        <v>-23510</v>
      </c>
    </row>
    <row r="402" spans="5:5" x14ac:dyDescent="0.25">
      <c r="E402" s="4">
        <f t="shared" si="6"/>
        <v>-23510</v>
      </c>
    </row>
    <row r="403" spans="5:5" x14ac:dyDescent="0.25">
      <c r="E403" s="4">
        <f t="shared" si="6"/>
        <v>-23510</v>
      </c>
    </row>
    <row r="404" spans="5:5" x14ac:dyDescent="0.25">
      <c r="E404" s="4">
        <f t="shared" si="6"/>
        <v>-23510</v>
      </c>
    </row>
    <row r="405" spans="5:5" x14ac:dyDescent="0.25">
      <c r="E405" s="4">
        <f t="shared" si="6"/>
        <v>-23510</v>
      </c>
    </row>
    <row r="406" spans="5:5" x14ac:dyDescent="0.25">
      <c r="E406" s="4">
        <f t="shared" si="6"/>
        <v>-23510</v>
      </c>
    </row>
    <row r="407" spans="5:5" x14ac:dyDescent="0.25">
      <c r="E407" s="4">
        <f t="shared" si="6"/>
        <v>-23510</v>
      </c>
    </row>
    <row r="408" spans="5:5" x14ac:dyDescent="0.25">
      <c r="E408" s="4">
        <f t="shared" si="6"/>
        <v>-23510</v>
      </c>
    </row>
    <row r="409" spans="5:5" x14ac:dyDescent="0.25">
      <c r="E409" s="4">
        <f t="shared" si="6"/>
        <v>-23510</v>
      </c>
    </row>
    <row r="410" spans="5:5" x14ac:dyDescent="0.25">
      <c r="E410" s="4">
        <f t="shared" si="6"/>
        <v>-23510</v>
      </c>
    </row>
    <row r="411" spans="5:5" x14ac:dyDescent="0.25">
      <c r="E411" s="4">
        <f t="shared" si="6"/>
        <v>-23510</v>
      </c>
    </row>
    <row r="412" spans="5:5" x14ac:dyDescent="0.25">
      <c r="E412" s="4">
        <f t="shared" si="6"/>
        <v>-23510</v>
      </c>
    </row>
    <row r="413" spans="5:5" x14ac:dyDescent="0.25">
      <c r="E413" s="4">
        <f t="shared" si="6"/>
        <v>-23510</v>
      </c>
    </row>
    <row r="414" spans="5:5" x14ac:dyDescent="0.25">
      <c r="E414" s="4">
        <f t="shared" si="6"/>
        <v>-23510</v>
      </c>
    </row>
    <row r="415" spans="5:5" x14ac:dyDescent="0.25">
      <c r="E415" s="4">
        <f t="shared" si="6"/>
        <v>-23510</v>
      </c>
    </row>
    <row r="416" spans="5:5" x14ac:dyDescent="0.25">
      <c r="E416" s="4">
        <f t="shared" si="6"/>
        <v>-23510</v>
      </c>
    </row>
    <row r="417" spans="5:5" x14ac:dyDescent="0.25">
      <c r="E417" s="4">
        <f t="shared" si="6"/>
        <v>-23510</v>
      </c>
    </row>
    <row r="418" spans="5:5" x14ac:dyDescent="0.25">
      <c r="E418" s="4">
        <f t="shared" si="6"/>
        <v>-23510</v>
      </c>
    </row>
    <row r="419" spans="5:5" x14ac:dyDescent="0.25">
      <c r="E419" s="4">
        <f t="shared" si="6"/>
        <v>-23510</v>
      </c>
    </row>
    <row r="420" spans="5:5" x14ac:dyDescent="0.25">
      <c r="E420" s="4">
        <f t="shared" si="6"/>
        <v>-23510</v>
      </c>
    </row>
    <row r="421" spans="5:5" x14ac:dyDescent="0.25">
      <c r="E421" s="4">
        <f t="shared" si="6"/>
        <v>-23510</v>
      </c>
    </row>
    <row r="422" spans="5:5" x14ac:dyDescent="0.25">
      <c r="E422" s="4">
        <f t="shared" si="6"/>
        <v>-23510</v>
      </c>
    </row>
    <row r="423" spans="5:5" x14ac:dyDescent="0.25">
      <c r="E423" s="4">
        <f t="shared" si="6"/>
        <v>-23510</v>
      </c>
    </row>
    <row r="424" spans="5:5" x14ac:dyDescent="0.25">
      <c r="E424" s="4">
        <f t="shared" si="6"/>
        <v>-23510</v>
      </c>
    </row>
    <row r="425" spans="5:5" x14ac:dyDescent="0.25">
      <c r="E425" s="4">
        <f t="shared" si="6"/>
        <v>-23510</v>
      </c>
    </row>
    <row r="426" spans="5:5" x14ac:dyDescent="0.25">
      <c r="E426" s="4">
        <f t="shared" si="6"/>
        <v>-23510</v>
      </c>
    </row>
    <row r="427" spans="5:5" x14ac:dyDescent="0.25">
      <c r="E427" s="4">
        <f t="shared" si="6"/>
        <v>-23510</v>
      </c>
    </row>
    <row r="428" spans="5:5" x14ac:dyDescent="0.25">
      <c r="E428" s="4">
        <f t="shared" si="6"/>
        <v>-23510</v>
      </c>
    </row>
    <row r="429" spans="5:5" x14ac:dyDescent="0.25">
      <c r="E429" s="4">
        <f t="shared" si="6"/>
        <v>-23510</v>
      </c>
    </row>
    <row r="430" spans="5:5" x14ac:dyDescent="0.25">
      <c r="E430" s="4">
        <f t="shared" si="6"/>
        <v>-23510</v>
      </c>
    </row>
    <row r="431" spans="5:5" x14ac:dyDescent="0.25">
      <c r="E431" s="4">
        <f t="shared" si="6"/>
        <v>-23510</v>
      </c>
    </row>
    <row r="432" spans="5:5" x14ac:dyDescent="0.25">
      <c r="E432" s="4">
        <f t="shared" si="6"/>
        <v>-23510</v>
      </c>
    </row>
    <row r="433" spans="5:5" x14ac:dyDescent="0.25">
      <c r="E433" s="4">
        <f t="shared" si="6"/>
        <v>-23510</v>
      </c>
    </row>
    <row r="434" spans="5:5" x14ac:dyDescent="0.25">
      <c r="E434" s="4">
        <f t="shared" si="6"/>
        <v>-23510</v>
      </c>
    </row>
    <row r="435" spans="5:5" x14ac:dyDescent="0.25">
      <c r="E435" s="4">
        <f t="shared" si="6"/>
        <v>-23510</v>
      </c>
    </row>
    <row r="436" spans="5:5" x14ac:dyDescent="0.25">
      <c r="E436" s="4">
        <f t="shared" si="6"/>
        <v>-23510</v>
      </c>
    </row>
    <row r="437" spans="5:5" x14ac:dyDescent="0.25">
      <c r="E437" s="4">
        <f t="shared" si="6"/>
        <v>-23510</v>
      </c>
    </row>
    <row r="438" spans="5:5" x14ac:dyDescent="0.25">
      <c r="E438" s="4">
        <f t="shared" si="6"/>
        <v>-23510</v>
      </c>
    </row>
    <row r="439" spans="5:5" x14ac:dyDescent="0.25">
      <c r="E439" s="4">
        <f t="shared" si="6"/>
        <v>-23510</v>
      </c>
    </row>
    <row r="440" spans="5:5" x14ac:dyDescent="0.25">
      <c r="E440" s="4">
        <f t="shared" si="6"/>
        <v>-23510</v>
      </c>
    </row>
    <row r="441" spans="5:5" x14ac:dyDescent="0.25">
      <c r="E441" s="4">
        <f t="shared" si="6"/>
        <v>-23510</v>
      </c>
    </row>
    <row r="442" spans="5:5" x14ac:dyDescent="0.25">
      <c r="E442" s="4">
        <f t="shared" si="6"/>
        <v>-23510</v>
      </c>
    </row>
    <row r="443" spans="5:5" x14ac:dyDescent="0.25">
      <c r="E443" s="4">
        <f t="shared" si="6"/>
        <v>-23510</v>
      </c>
    </row>
    <row r="444" spans="5:5" x14ac:dyDescent="0.25">
      <c r="E444" s="4">
        <f t="shared" si="6"/>
        <v>-23510</v>
      </c>
    </row>
    <row r="445" spans="5:5" x14ac:dyDescent="0.25">
      <c r="E445" s="4">
        <f t="shared" si="6"/>
        <v>-23510</v>
      </c>
    </row>
    <row r="446" spans="5:5" x14ac:dyDescent="0.25">
      <c r="E446" s="4">
        <f t="shared" si="6"/>
        <v>-23510</v>
      </c>
    </row>
    <row r="447" spans="5:5" x14ac:dyDescent="0.25">
      <c r="E447" s="4">
        <f t="shared" si="6"/>
        <v>-23510</v>
      </c>
    </row>
    <row r="448" spans="5:5" x14ac:dyDescent="0.25">
      <c r="E448" s="4">
        <f t="shared" si="6"/>
        <v>-23510</v>
      </c>
    </row>
    <row r="449" spans="5:5" x14ac:dyDescent="0.25">
      <c r="E449" s="4">
        <f t="shared" si="6"/>
        <v>-23510</v>
      </c>
    </row>
    <row r="450" spans="5:5" x14ac:dyDescent="0.25">
      <c r="E450" s="4">
        <f t="shared" si="6"/>
        <v>-23510</v>
      </c>
    </row>
    <row r="451" spans="5:5" x14ac:dyDescent="0.25">
      <c r="E451" s="4">
        <f t="shared" si="6"/>
        <v>-23510</v>
      </c>
    </row>
    <row r="452" spans="5:5" x14ac:dyDescent="0.25">
      <c r="E452" s="4">
        <f t="shared" si="6"/>
        <v>-23510</v>
      </c>
    </row>
    <row r="453" spans="5:5" x14ac:dyDescent="0.25">
      <c r="E453" s="4">
        <f t="shared" ref="E453:E500" si="7">E452+C453-D453</f>
        <v>-23510</v>
      </c>
    </row>
    <row r="454" spans="5:5" x14ac:dyDescent="0.25">
      <c r="E454" s="4">
        <f t="shared" si="7"/>
        <v>-23510</v>
      </c>
    </row>
    <row r="455" spans="5:5" x14ac:dyDescent="0.25">
      <c r="E455" s="4">
        <f t="shared" si="7"/>
        <v>-23510</v>
      </c>
    </row>
    <row r="456" spans="5:5" x14ac:dyDescent="0.25">
      <c r="E456" s="4">
        <f t="shared" si="7"/>
        <v>-23510</v>
      </c>
    </row>
    <row r="457" spans="5:5" x14ac:dyDescent="0.25">
      <c r="E457" s="4">
        <f t="shared" si="7"/>
        <v>-23510</v>
      </c>
    </row>
    <row r="458" spans="5:5" x14ac:dyDescent="0.25">
      <c r="E458" s="4">
        <f t="shared" si="7"/>
        <v>-23510</v>
      </c>
    </row>
    <row r="459" spans="5:5" x14ac:dyDescent="0.25">
      <c r="E459" s="4">
        <f t="shared" si="7"/>
        <v>-23510</v>
      </c>
    </row>
    <row r="460" spans="5:5" x14ac:dyDescent="0.25">
      <c r="E460" s="4">
        <f t="shared" si="7"/>
        <v>-23510</v>
      </c>
    </row>
    <row r="461" spans="5:5" x14ac:dyDescent="0.25">
      <c r="E461" s="4">
        <f t="shared" si="7"/>
        <v>-23510</v>
      </c>
    </row>
    <row r="462" spans="5:5" x14ac:dyDescent="0.25">
      <c r="E462" s="4">
        <f t="shared" si="7"/>
        <v>-23510</v>
      </c>
    </row>
    <row r="463" spans="5:5" x14ac:dyDescent="0.25">
      <c r="E463" s="4">
        <f t="shared" si="7"/>
        <v>-23510</v>
      </c>
    </row>
    <row r="464" spans="5:5" x14ac:dyDescent="0.25">
      <c r="E464" s="4">
        <f t="shared" si="7"/>
        <v>-23510</v>
      </c>
    </row>
    <row r="465" spans="5:5" x14ac:dyDescent="0.25">
      <c r="E465" s="4">
        <f t="shared" si="7"/>
        <v>-23510</v>
      </c>
    </row>
    <row r="466" spans="5:5" x14ac:dyDescent="0.25">
      <c r="E466" s="4">
        <f t="shared" si="7"/>
        <v>-23510</v>
      </c>
    </row>
    <row r="467" spans="5:5" x14ac:dyDescent="0.25">
      <c r="E467" s="4">
        <f t="shared" si="7"/>
        <v>-23510</v>
      </c>
    </row>
    <row r="468" spans="5:5" x14ac:dyDescent="0.25">
      <c r="E468" s="4">
        <f t="shared" si="7"/>
        <v>-23510</v>
      </c>
    </row>
    <row r="469" spans="5:5" x14ac:dyDescent="0.25">
      <c r="E469" s="4">
        <f t="shared" si="7"/>
        <v>-23510</v>
      </c>
    </row>
    <row r="470" spans="5:5" x14ac:dyDescent="0.25">
      <c r="E470" s="4">
        <f t="shared" si="7"/>
        <v>-23510</v>
      </c>
    </row>
    <row r="471" spans="5:5" x14ac:dyDescent="0.25">
      <c r="E471" s="4">
        <f t="shared" si="7"/>
        <v>-23510</v>
      </c>
    </row>
    <row r="472" spans="5:5" x14ac:dyDescent="0.25">
      <c r="E472" s="4">
        <f t="shared" si="7"/>
        <v>-23510</v>
      </c>
    </row>
    <row r="473" spans="5:5" x14ac:dyDescent="0.25">
      <c r="E473" s="4">
        <f t="shared" si="7"/>
        <v>-23510</v>
      </c>
    </row>
    <row r="474" spans="5:5" x14ac:dyDescent="0.25">
      <c r="E474" s="4">
        <f t="shared" si="7"/>
        <v>-23510</v>
      </c>
    </row>
    <row r="475" spans="5:5" x14ac:dyDescent="0.25">
      <c r="E475" s="4">
        <f t="shared" si="7"/>
        <v>-23510</v>
      </c>
    </row>
    <row r="476" spans="5:5" x14ac:dyDescent="0.25">
      <c r="E476" s="4">
        <f t="shared" si="7"/>
        <v>-23510</v>
      </c>
    </row>
    <row r="477" spans="5:5" x14ac:dyDescent="0.25">
      <c r="E477" s="4">
        <f t="shared" si="7"/>
        <v>-23510</v>
      </c>
    </row>
    <row r="478" spans="5:5" x14ac:dyDescent="0.25">
      <c r="E478" s="4">
        <f t="shared" si="7"/>
        <v>-23510</v>
      </c>
    </row>
    <row r="479" spans="5:5" x14ac:dyDescent="0.25">
      <c r="E479" s="4">
        <f t="shared" si="7"/>
        <v>-23510</v>
      </c>
    </row>
    <row r="480" spans="5:5" x14ac:dyDescent="0.25">
      <c r="E480" s="4">
        <f t="shared" si="7"/>
        <v>-23510</v>
      </c>
    </row>
    <row r="481" spans="5:5" x14ac:dyDescent="0.25">
      <c r="E481" s="4">
        <f t="shared" si="7"/>
        <v>-23510</v>
      </c>
    </row>
    <row r="482" spans="5:5" x14ac:dyDescent="0.25">
      <c r="E482" s="4">
        <f t="shared" si="7"/>
        <v>-23510</v>
      </c>
    </row>
    <row r="483" spans="5:5" x14ac:dyDescent="0.25">
      <c r="E483" s="4">
        <f t="shared" si="7"/>
        <v>-23510</v>
      </c>
    </row>
    <row r="484" spans="5:5" x14ac:dyDescent="0.25">
      <c r="E484" s="4">
        <f t="shared" si="7"/>
        <v>-23510</v>
      </c>
    </row>
    <row r="485" spans="5:5" x14ac:dyDescent="0.25">
      <c r="E485" s="4">
        <f t="shared" si="7"/>
        <v>-23510</v>
      </c>
    </row>
    <row r="486" spans="5:5" x14ac:dyDescent="0.25">
      <c r="E486" s="4">
        <f t="shared" si="7"/>
        <v>-23510</v>
      </c>
    </row>
    <row r="487" spans="5:5" x14ac:dyDescent="0.25">
      <c r="E487" s="4">
        <f t="shared" si="7"/>
        <v>-23510</v>
      </c>
    </row>
    <row r="488" spans="5:5" x14ac:dyDescent="0.25">
      <c r="E488" s="4">
        <f t="shared" si="7"/>
        <v>-23510</v>
      </c>
    </row>
    <row r="489" spans="5:5" x14ac:dyDescent="0.25">
      <c r="E489" s="4">
        <f t="shared" si="7"/>
        <v>-23510</v>
      </c>
    </row>
    <row r="490" spans="5:5" x14ac:dyDescent="0.25">
      <c r="E490" s="4">
        <f t="shared" si="7"/>
        <v>-23510</v>
      </c>
    </row>
    <row r="491" spans="5:5" x14ac:dyDescent="0.25">
      <c r="E491" s="4">
        <f t="shared" si="7"/>
        <v>-23510</v>
      </c>
    </row>
    <row r="492" spans="5:5" x14ac:dyDescent="0.25">
      <c r="E492" s="4">
        <f t="shared" si="7"/>
        <v>-23510</v>
      </c>
    </row>
    <row r="493" spans="5:5" x14ac:dyDescent="0.25">
      <c r="E493" s="4">
        <f t="shared" si="7"/>
        <v>-23510</v>
      </c>
    </row>
    <row r="494" spans="5:5" x14ac:dyDescent="0.25">
      <c r="E494" s="4">
        <f t="shared" si="7"/>
        <v>-23510</v>
      </c>
    </row>
    <row r="495" spans="5:5" x14ac:dyDescent="0.25">
      <c r="E495" s="4">
        <f t="shared" si="7"/>
        <v>-23510</v>
      </c>
    </row>
    <row r="496" spans="5:5" x14ac:dyDescent="0.25">
      <c r="E496" s="4">
        <f t="shared" si="7"/>
        <v>-23510</v>
      </c>
    </row>
    <row r="497" spans="5:5" x14ac:dyDescent="0.25">
      <c r="E497" s="4">
        <f t="shared" si="7"/>
        <v>-23510</v>
      </c>
    </row>
    <row r="498" spans="5:5" x14ac:dyDescent="0.25">
      <c r="E498" s="4">
        <f t="shared" si="7"/>
        <v>-23510</v>
      </c>
    </row>
    <row r="499" spans="5:5" x14ac:dyDescent="0.25">
      <c r="E499" s="4">
        <f t="shared" si="7"/>
        <v>-23510</v>
      </c>
    </row>
    <row r="500" spans="5:5" x14ac:dyDescent="0.25">
      <c r="E500" s="4">
        <f t="shared" si="7"/>
        <v>-23510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view="pageBreakPreview" zoomScale="115" zoomScaleNormal="100" zoomScaleSheetLayoutView="115" workbookViewId="0">
      <selection activeCell="B14" sqref="B14:C14"/>
    </sheetView>
  </sheetViews>
  <sheetFormatPr baseColWidth="10" defaultRowHeight="15" x14ac:dyDescent="0.25"/>
  <cols>
    <col min="1" max="1" width="11.85546875" style="2" bestFit="1" customWidth="1"/>
    <col min="2" max="2" width="24.42578125" style="2" bestFit="1" customWidth="1"/>
    <col min="3" max="5" width="12.85546875" style="4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1609</v>
      </c>
      <c r="B1" s="273"/>
      <c r="C1" s="273"/>
      <c r="D1" s="273"/>
      <c r="E1" s="273"/>
      <c r="I1" s="10" t="s">
        <v>4</v>
      </c>
      <c r="J1" s="12">
        <f>E500</f>
        <v>3900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44481</v>
      </c>
    </row>
    <row r="3" spans="1:10" x14ac:dyDescent="0.25">
      <c r="A3" s="7">
        <v>44287</v>
      </c>
      <c r="B3" s="2" t="s">
        <v>1608</v>
      </c>
      <c r="C3" s="4">
        <v>5000</v>
      </c>
      <c r="D3" s="4">
        <v>0</v>
      </c>
      <c r="E3" s="9">
        <f>C3-D3</f>
        <v>5000</v>
      </c>
    </row>
    <row r="4" spans="1:10" x14ac:dyDescent="0.25">
      <c r="A4" s="5">
        <v>44307</v>
      </c>
      <c r="B4" s="2" t="s">
        <v>1684</v>
      </c>
      <c r="C4" s="4">
        <v>0</v>
      </c>
      <c r="D4" s="4">
        <v>5000</v>
      </c>
      <c r="E4" s="4">
        <f>E3+C4-D4</f>
        <v>0</v>
      </c>
    </row>
    <row r="5" spans="1:10" x14ac:dyDescent="0.25">
      <c r="A5" s="5">
        <v>44336</v>
      </c>
      <c r="B5" s="2" t="s">
        <v>1684</v>
      </c>
      <c r="C5" s="4">
        <v>0</v>
      </c>
      <c r="D5" s="4">
        <v>50000</v>
      </c>
      <c r="E5" s="4">
        <f t="shared" ref="E5:E68" si="0">E4+C5-D5</f>
        <v>-50000</v>
      </c>
    </row>
    <row r="6" spans="1:10" x14ac:dyDescent="0.25">
      <c r="A6" s="5">
        <v>44369</v>
      </c>
      <c r="B6" s="2" t="s">
        <v>1998</v>
      </c>
      <c r="C6" s="4">
        <v>0</v>
      </c>
      <c r="D6" s="4">
        <v>5000</v>
      </c>
      <c r="E6" s="4">
        <f t="shared" si="0"/>
        <v>-55000</v>
      </c>
    </row>
    <row r="7" spans="1:10" x14ac:dyDescent="0.25">
      <c r="A7" s="5">
        <v>44373</v>
      </c>
      <c r="B7" s="2" t="s">
        <v>2020</v>
      </c>
      <c r="C7" s="4">
        <v>40000</v>
      </c>
      <c r="D7" s="4">
        <v>0</v>
      </c>
      <c r="E7" s="4">
        <f t="shared" si="0"/>
        <v>-15000</v>
      </c>
    </row>
    <row r="8" spans="1:10" x14ac:dyDescent="0.25">
      <c r="A8" s="5">
        <v>44385</v>
      </c>
      <c r="B8" s="2" t="s">
        <v>2074</v>
      </c>
      <c r="C8" s="4">
        <v>64500</v>
      </c>
      <c r="D8" s="4">
        <v>0</v>
      </c>
      <c r="E8" s="4">
        <f t="shared" si="0"/>
        <v>49500</v>
      </c>
    </row>
    <row r="9" spans="1:10" x14ac:dyDescent="0.25">
      <c r="A9" s="5">
        <v>44396</v>
      </c>
      <c r="B9" s="2" t="s">
        <v>2126</v>
      </c>
      <c r="C9" s="4">
        <v>17800</v>
      </c>
      <c r="D9" s="4">
        <v>0</v>
      </c>
      <c r="E9" s="4">
        <f t="shared" si="0"/>
        <v>67300</v>
      </c>
    </row>
    <row r="10" spans="1:10" x14ac:dyDescent="0.25">
      <c r="A10" s="5">
        <v>44406</v>
      </c>
      <c r="B10" s="2" t="s">
        <v>1684</v>
      </c>
      <c r="D10" s="4">
        <v>67300</v>
      </c>
      <c r="E10" s="4">
        <f t="shared" si="0"/>
        <v>0</v>
      </c>
    </row>
    <row r="11" spans="1:10" x14ac:dyDescent="0.25">
      <c r="A11" s="5">
        <v>44424</v>
      </c>
      <c r="B11" s="2" t="s">
        <v>2253</v>
      </c>
      <c r="C11" s="4">
        <v>1500</v>
      </c>
      <c r="D11" s="4">
        <v>0</v>
      </c>
      <c r="E11" s="4">
        <f t="shared" si="0"/>
        <v>1500</v>
      </c>
    </row>
    <row r="12" spans="1:10" x14ac:dyDescent="0.25">
      <c r="A12" s="5">
        <v>44453</v>
      </c>
      <c r="B12" s="2" t="s">
        <v>2324</v>
      </c>
      <c r="C12" s="4">
        <v>1500</v>
      </c>
      <c r="D12" s="4">
        <v>0</v>
      </c>
      <c r="E12" s="4">
        <f t="shared" si="0"/>
        <v>3000</v>
      </c>
    </row>
    <row r="13" spans="1:10" x14ac:dyDescent="0.25">
      <c r="A13" s="5">
        <v>44459</v>
      </c>
      <c r="B13" s="2" t="s">
        <v>2329</v>
      </c>
      <c r="C13" s="4">
        <v>0</v>
      </c>
      <c r="D13" s="4">
        <v>3000</v>
      </c>
      <c r="E13" s="4">
        <f t="shared" si="0"/>
        <v>0</v>
      </c>
    </row>
    <row r="14" spans="1:10" x14ac:dyDescent="0.25">
      <c r="A14" s="5">
        <v>44481</v>
      </c>
      <c r="B14" s="2" t="s">
        <v>2414</v>
      </c>
      <c r="C14" s="4">
        <v>3900</v>
      </c>
      <c r="D14" s="4">
        <v>0</v>
      </c>
      <c r="E14" s="4">
        <f t="shared" si="0"/>
        <v>3900</v>
      </c>
    </row>
    <row r="15" spans="1:10" x14ac:dyDescent="0.25">
      <c r="A15" s="5"/>
      <c r="E15" s="4">
        <f t="shared" si="0"/>
        <v>3900</v>
      </c>
    </row>
    <row r="16" spans="1:10" x14ac:dyDescent="0.25">
      <c r="A16" s="5"/>
      <c r="E16" s="4">
        <f t="shared" si="0"/>
        <v>3900</v>
      </c>
    </row>
    <row r="17" spans="1:5" x14ac:dyDescent="0.25">
      <c r="A17" s="5"/>
      <c r="E17" s="4">
        <f t="shared" si="0"/>
        <v>3900</v>
      </c>
    </row>
    <row r="18" spans="1:5" x14ac:dyDescent="0.25">
      <c r="A18" s="5"/>
      <c r="E18" s="4">
        <f t="shared" si="0"/>
        <v>3900</v>
      </c>
    </row>
    <row r="19" spans="1:5" x14ac:dyDescent="0.25">
      <c r="E19" s="4">
        <f t="shared" si="0"/>
        <v>3900</v>
      </c>
    </row>
    <row r="20" spans="1:5" x14ac:dyDescent="0.25">
      <c r="E20" s="4">
        <f t="shared" si="0"/>
        <v>3900</v>
      </c>
    </row>
    <row r="21" spans="1:5" x14ac:dyDescent="0.25">
      <c r="E21" s="4">
        <f t="shared" si="0"/>
        <v>3900</v>
      </c>
    </row>
    <row r="22" spans="1:5" x14ac:dyDescent="0.25">
      <c r="E22" s="4">
        <f t="shared" si="0"/>
        <v>3900</v>
      </c>
    </row>
    <row r="23" spans="1:5" x14ac:dyDescent="0.25">
      <c r="E23" s="4">
        <f t="shared" si="0"/>
        <v>3900</v>
      </c>
    </row>
    <row r="24" spans="1:5" x14ac:dyDescent="0.25">
      <c r="E24" s="4">
        <f t="shared" si="0"/>
        <v>3900</v>
      </c>
    </row>
    <row r="25" spans="1:5" x14ac:dyDescent="0.25">
      <c r="E25" s="4">
        <f t="shared" si="0"/>
        <v>3900</v>
      </c>
    </row>
    <row r="26" spans="1:5" x14ac:dyDescent="0.25">
      <c r="E26" s="4">
        <f t="shared" si="0"/>
        <v>3900</v>
      </c>
    </row>
    <row r="27" spans="1:5" x14ac:dyDescent="0.25">
      <c r="E27" s="4">
        <f t="shared" si="0"/>
        <v>3900</v>
      </c>
    </row>
    <row r="28" spans="1:5" x14ac:dyDescent="0.25">
      <c r="E28" s="4">
        <f t="shared" si="0"/>
        <v>3900</v>
      </c>
    </row>
    <row r="29" spans="1:5" x14ac:dyDescent="0.25">
      <c r="E29" s="4">
        <f t="shared" si="0"/>
        <v>3900</v>
      </c>
    </row>
    <row r="30" spans="1:5" x14ac:dyDescent="0.25">
      <c r="E30" s="4">
        <f t="shared" si="0"/>
        <v>3900</v>
      </c>
    </row>
    <row r="31" spans="1:5" x14ac:dyDescent="0.25">
      <c r="E31" s="4">
        <f t="shared" si="0"/>
        <v>3900</v>
      </c>
    </row>
    <row r="32" spans="1:5" x14ac:dyDescent="0.25">
      <c r="E32" s="4">
        <f t="shared" si="0"/>
        <v>3900</v>
      </c>
    </row>
    <row r="33" spans="5:5" x14ac:dyDescent="0.25">
      <c r="E33" s="4">
        <f t="shared" si="0"/>
        <v>3900</v>
      </c>
    </row>
    <row r="34" spans="5:5" x14ac:dyDescent="0.25">
      <c r="E34" s="4">
        <f t="shared" si="0"/>
        <v>3900</v>
      </c>
    </row>
    <row r="35" spans="5:5" x14ac:dyDescent="0.25">
      <c r="E35" s="4">
        <f t="shared" si="0"/>
        <v>3900</v>
      </c>
    </row>
    <row r="36" spans="5:5" x14ac:dyDescent="0.25">
      <c r="E36" s="4">
        <f t="shared" si="0"/>
        <v>3900</v>
      </c>
    </row>
    <row r="37" spans="5:5" x14ac:dyDescent="0.25">
      <c r="E37" s="4">
        <f t="shared" si="0"/>
        <v>3900</v>
      </c>
    </row>
    <row r="38" spans="5:5" x14ac:dyDescent="0.25">
      <c r="E38" s="4">
        <f t="shared" si="0"/>
        <v>3900</v>
      </c>
    </row>
    <row r="39" spans="5:5" x14ac:dyDescent="0.25">
      <c r="E39" s="4">
        <f t="shared" si="0"/>
        <v>3900</v>
      </c>
    </row>
    <row r="40" spans="5:5" x14ac:dyDescent="0.25">
      <c r="E40" s="4">
        <f t="shared" si="0"/>
        <v>3900</v>
      </c>
    </row>
    <row r="41" spans="5:5" x14ac:dyDescent="0.25">
      <c r="E41" s="4">
        <f t="shared" si="0"/>
        <v>3900</v>
      </c>
    </row>
    <row r="42" spans="5:5" x14ac:dyDescent="0.25">
      <c r="E42" s="4">
        <f t="shared" si="0"/>
        <v>3900</v>
      </c>
    </row>
    <row r="43" spans="5:5" x14ac:dyDescent="0.25">
      <c r="E43" s="4">
        <f t="shared" si="0"/>
        <v>3900</v>
      </c>
    </row>
    <row r="44" spans="5:5" x14ac:dyDescent="0.25">
      <c r="E44" s="4">
        <f t="shared" si="0"/>
        <v>3900</v>
      </c>
    </row>
    <row r="45" spans="5:5" x14ac:dyDescent="0.25">
      <c r="E45" s="4">
        <f t="shared" si="0"/>
        <v>3900</v>
      </c>
    </row>
    <row r="46" spans="5:5" x14ac:dyDescent="0.25">
      <c r="E46" s="4">
        <f t="shared" si="0"/>
        <v>3900</v>
      </c>
    </row>
    <row r="47" spans="5:5" x14ac:dyDescent="0.25">
      <c r="E47" s="4">
        <f t="shared" si="0"/>
        <v>3900</v>
      </c>
    </row>
    <row r="48" spans="5:5" x14ac:dyDescent="0.25">
      <c r="E48" s="4">
        <f t="shared" si="0"/>
        <v>3900</v>
      </c>
    </row>
    <row r="49" spans="5:5" x14ac:dyDescent="0.25">
      <c r="E49" s="4">
        <f t="shared" si="0"/>
        <v>3900</v>
      </c>
    </row>
    <row r="50" spans="5:5" x14ac:dyDescent="0.25">
      <c r="E50" s="4">
        <f t="shared" si="0"/>
        <v>3900</v>
      </c>
    </row>
    <row r="51" spans="5:5" x14ac:dyDescent="0.25">
      <c r="E51" s="4">
        <f t="shared" si="0"/>
        <v>3900</v>
      </c>
    </row>
    <row r="52" spans="5:5" x14ac:dyDescent="0.25">
      <c r="E52" s="4">
        <f t="shared" si="0"/>
        <v>3900</v>
      </c>
    </row>
    <row r="53" spans="5:5" x14ac:dyDescent="0.25">
      <c r="E53" s="4">
        <f t="shared" si="0"/>
        <v>3900</v>
      </c>
    </row>
    <row r="54" spans="5:5" x14ac:dyDescent="0.25">
      <c r="E54" s="4">
        <f t="shared" si="0"/>
        <v>3900</v>
      </c>
    </row>
    <row r="55" spans="5:5" x14ac:dyDescent="0.25">
      <c r="E55" s="4">
        <f t="shared" si="0"/>
        <v>3900</v>
      </c>
    </row>
    <row r="56" spans="5:5" x14ac:dyDescent="0.25">
      <c r="E56" s="4">
        <f t="shared" si="0"/>
        <v>3900</v>
      </c>
    </row>
    <row r="57" spans="5:5" x14ac:dyDescent="0.25">
      <c r="E57" s="4">
        <f t="shared" si="0"/>
        <v>3900</v>
      </c>
    </row>
    <row r="58" spans="5:5" x14ac:dyDescent="0.25">
      <c r="E58" s="4">
        <f t="shared" si="0"/>
        <v>3900</v>
      </c>
    </row>
    <row r="59" spans="5:5" x14ac:dyDescent="0.25">
      <c r="E59" s="4">
        <f t="shared" si="0"/>
        <v>3900</v>
      </c>
    </row>
    <row r="60" spans="5:5" x14ac:dyDescent="0.25">
      <c r="E60" s="4">
        <f t="shared" si="0"/>
        <v>3900</v>
      </c>
    </row>
    <row r="61" spans="5:5" x14ac:dyDescent="0.25">
      <c r="E61" s="4">
        <f t="shared" si="0"/>
        <v>3900</v>
      </c>
    </row>
    <row r="62" spans="5:5" x14ac:dyDescent="0.25">
      <c r="E62" s="4">
        <f t="shared" si="0"/>
        <v>3900</v>
      </c>
    </row>
    <row r="63" spans="5:5" x14ac:dyDescent="0.25">
      <c r="E63" s="4">
        <f t="shared" si="0"/>
        <v>3900</v>
      </c>
    </row>
    <row r="64" spans="5:5" x14ac:dyDescent="0.25">
      <c r="E64" s="4">
        <f t="shared" si="0"/>
        <v>3900</v>
      </c>
    </row>
    <row r="65" spans="5:5" x14ac:dyDescent="0.25">
      <c r="E65" s="4">
        <f t="shared" si="0"/>
        <v>3900</v>
      </c>
    </row>
    <row r="66" spans="5:5" x14ac:dyDescent="0.25">
      <c r="E66" s="4">
        <f t="shared" si="0"/>
        <v>3900</v>
      </c>
    </row>
    <row r="67" spans="5:5" x14ac:dyDescent="0.25">
      <c r="E67" s="4">
        <f t="shared" si="0"/>
        <v>3900</v>
      </c>
    </row>
    <row r="68" spans="5:5" x14ac:dyDescent="0.25">
      <c r="E68" s="4">
        <f t="shared" si="0"/>
        <v>3900</v>
      </c>
    </row>
    <row r="69" spans="5:5" x14ac:dyDescent="0.25">
      <c r="E69" s="4">
        <f t="shared" ref="E69:E132" si="1">E68+C69-D69</f>
        <v>3900</v>
      </c>
    </row>
    <row r="70" spans="5:5" x14ac:dyDescent="0.25">
      <c r="E70" s="4">
        <f t="shared" si="1"/>
        <v>3900</v>
      </c>
    </row>
    <row r="71" spans="5:5" x14ac:dyDescent="0.25">
      <c r="E71" s="4">
        <f t="shared" si="1"/>
        <v>3900</v>
      </c>
    </row>
    <row r="72" spans="5:5" x14ac:dyDescent="0.25">
      <c r="E72" s="4">
        <f t="shared" si="1"/>
        <v>3900</v>
      </c>
    </row>
    <row r="73" spans="5:5" x14ac:dyDescent="0.25">
      <c r="E73" s="4">
        <f t="shared" si="1"/>
        <v>3900</v>
      </c>
    </row>
    <row r="74" spans="5:5" x14ac:dyDescent="0.25">
      <c r="E74" s="4">
        <f t="shared" si="1"/>
        <v>3900</v>
      </c>
    </row>
    <row r="75" spans="5:5" x14ac:dyDescent="0.25">
      <c r="E75" s="4">
        <f t="shared" si="1"/>
        <v>3900</v>
      </c>
    </row>
    <row r="76" spans="5:5" x14ac:dyDescent="0.25">
      <c r="E76" s="4">
        <f t="shared" si="1"/>
        <v>3900</v>
      </c>
    </row>
    <row r="77" spans="5:5" x14ac:dyDescent="0.25">
      <c r="E77" s="4">
        <f t="shared" si="1"/>
        <v>3900</v>
      </c>
    </row>
    <row r="78" spans="5:5" x14ac:dyDescent="0.25">
      <c r="E78" s="4">
        <f t="shared" si="1"/>
        <v>3900</v>
      </c>
    </row>
    <row r="79" spans="5:5" x14ac:dyDescent="0.25">
      <c r="E79" s="4">
        <f t="shared" si="1"/>
        <v>3900</v>
      </c>
    </row>
    <row r="80" spans="5:5" x14ac:dyDescent="0.25">
      <c r="E80" s="4">
        <f t="shared" si="1"/>
        <v>3900</v>
      </c>
    </row>
    <row r="81" spans="5:5" x14ac:dyDescent="0.25">
      <c r="E81" s="4">
        <f t="shared" si="1"/>
        <v>3900</v>
      </c>
    </row>
    <row r="82" spans="5:5" x14ac:dyDescent="0.25">
      <c r="E82" s="4">
        <f t="shared" si="1"/>
        <v>3900</v>
      </c>
    </row>
    <row r="83" spans="5:5" x14ac:dyDescent="0.25">
      <c r="E83" s="4">
        <f t="shared" si="1"/>
        <v>3900</v>
      </c>
    </row>
    <row r="84" spans="5:5" x14ac:dyDescent="0.25">
      <c r="E84" s="4">
        <f t="shared" si="1"/>
        <v>3900</v>
      </c>
    </row>
    <row r="85" spans="5:5" x14ac:dyDescent="0.25">
      <c r="E85" s="4">
        <f t="shared" si="1"/>
        <v>3900</v>
      </c>
    </row>
    <row r="86" spans="5:5" x14ac:dyDescent="0.25">
      <c r="E86" s="4">
        <f t="shared" si="1"/>
        <v>3900</v>
      </c>
    </row>
    <row r="87" spans="5:5" x14ac:dyDescent="0.25">
      <c r="E87" s="4">
        <f t="shared" si="1"/>
        <v>3900</v>
      </c>
    </row>
    <row r="88" spans="5:5" x14ac:dyDescent="0.25">
      <c r="E88" s="4">
        <f t="shared" si="1"/>
        <v>3900</v>
      </c>
    </row>
    <row r="89" spans="5:5" x14ac:dyDescent="0.25">
      <c r="E89" s="4">
        <f t="shared" si="1"/>
        <v>3900</v>
      </c>
    </row>
    <row r="90" spans="5:5" x14ac:dyDescent="0.25">
      <c r="E90" s="4">
        <f t="shared" si="1"/>
        <v>3900</v>
      </c>
    </row>
    <row r="91" spans="5:5" x14ac:dyDescent="0.25">
      <c r="E91" s="4">
        <f t="shared" si="1"/>
        <v>3900</v>
      </c>
    </row>
    <row r="92" spans="5:5" x14ac:dyDescent="0.25">
      <c r="E92" s="4">
        <f t="shared" si="1"/>
        <v>3900</v>
      </c>
    </row>
    <row r="93" spans="5:5" x14ac:dyDescent="0.25">
      <c r="E93" s="4">
        <f t="shared" si="1"/>
        <v>3900</v>
      </c>
    </row>
    <row r="94" spans="5:5" x14ac:dyDescent="0.25">
      <c r="E94" s="4">
        <f t="shared" si="1"/>
        <v>3900</v>
      </c>
    </row>
    <row r="95" spans="5:5" x14ac:dyDescent="0.25">
      <c r="E95" s="4">
        <f t="shared" si="1"/>
        <v>3900</v>
      </c>
    </row>
    <row r="96" spans="5:5" x14ac:dyDescent="0.25">
      <c r="E96" s="4">
        <f t="shared" si="1"/>
        <v>3900</v>
      </c>
    </row>
    <row r="97" spans="5:5" x14ac:dyDescent="0.25">
      <c r="E97" s="4">
        <f t="shared" si="1"/>
        <v>3900</v>
      </c>
    </row>
    <row r="98" spans="5:5" x14ac:dyDescent="0.25">
      <c r="E98" s="4">
        <f t="shared" si="1"/>
        <v>3900</v>
      </c>
    </row>
    <row r="99" spans="5:5" x14ac:dyDescent="0.25">
      <c r="E99" s="4">
        <f t="shared" si="1"/>
        <v>3900</v>
      </c>
    </row>
    <row r="100" spans="5:5" x14ac:dyDescent="0.25">
      <c r="E100" s="4">
        <f t="shared" si="1"/>
        <v>3900</v>
      </c>
    </row>
    <row r="101" spans="5:5" x14ac:dyDescent="0.25">
      <c r="E101" s="4">
        <f t="shared" si="1"/>
        <v>3900</v>
      </c>
    </row>
    <row r="102" spans="5:5" x14ac:dyDescent="0.25">
      <c r="E102" s="4">
        <f t="shared" si="1"/>
        <v>3900</v>
      </c>
    </row>
    <row r="103" spans="5:5" x14ac:dyDescent="0.25">
      <c r="E103" s="4">
        <f t="shared" si="1"/>
        <v>3900</v>
      </c>
    </row>
    <row r="104" spans="5:5" x14ac:dyDescent="0.25">
      <c r="E104" s="4">
        <f t="shared" si="1"/>
        <v>3900</v>
      </c>
    </row>
    <row r="105" spans="5:5" x14ac:dyDescent="0.25">
      <c r="E105" s="4">
        <f t="shared" si="1"/>
        <v>3900</v>
      </c>
    </row>
    <row r="106" spans="5:5" x14ac:dyDescent="0.25">
      <c r="E106" s="4">
        <f t="shared" si="1"/>
        <v>3900</v>
      </c>
    </row>
    <row r="107" spans="5:5" x14ac:dyDescent="0.25">
      <c r="E107" s="4">
        <f t="shared" si="1"/>
        <v>3900</v>
      </c>
    </row>
    <row r="108" spans="5:5" x14ac:dyDescent="0.25">
      <c r="E108" s="4">
        <f t="shared" si="1"/>
        <v>3900</v>
      </c>
    </row>
    <row r="109" spans="5:5" x14ac:dyDescent="0.25">
      <c r="E109" s="4">
        <f t="shared" si="1"/>
        <v>3900</v>
      </c>
    </row>
    <row r="110" spans="5:5" x14ac:dyDescent="0.25">
      <c r="E110" s="4">
        <f t="shared" si="1"/>
        <v>3900</v>
      </c>
    </row>
    <row r="111" spans="5:5" x14ac:dyDescent="0.25">
      <c r="E111" s="4">
        <f t="shared" si="1"/>
        <v>3900</v>
      </c>
    </row>
    <row r="112" spans="5:5" x14ac:dyDescent="0.25">
      <c r="E112" s="4">
        <f t="shared" si="1"/>
        <v>3900</v>
      </c>
    </row>
    <row r="113" spans="5:5" x14ac:dyDescent="0.25">
      <c r="E113" s="4">
        <f t="shared" si="1"/>
        <v>3900</v>
      </c>
    </row>
    <row r="114" spans="5:5" x14ac:dyDescent="0.25">
      <c r="E114" s="4">
        <f t="shared" si="1"/>
        <v>3900</v>
      </c>
    </row>
    <row r="115" spans="5:5" x14ac:dyDescent="0.25">
      <c r="E115" s="4">
        <f t="shared" si="1"/>
        <v>3900</v>
      </c>
    </row>
    <row r="116" spans="5:5" x14ac:dyDescent="0.25">
      <c r="E116" s="4">
        <f t="shared" si="1"/>
        <v>3900</v>
      </c>
    </row>
    <row r="117" spans="5:5" x14ac:dyDescent="0.25">
      <c r="E117" s="4">
        <f t="shared" si="1"/>
        <v>3900</v>
      </c>
    </row>
    <row r="118" spans="5:5" x14ac:dyDescent="0.25">
      <c r="E118" s="4">
        <f t="shared" si="1"/>
        <v>3900</v>
      </c>
    </row>
    <row r="119" spans="5:5" x14ac:dyDescent="0.25">
      <c r="E119" s="4">
        <f t="shared" si="1"/>
        <v>3900</v>
      </c>
    </row>
    <row r="120" spans="5:5" x14ac:dyDescent="0.25">
      <c r="E120" s="4">
        <f t="shared" si="1"/>
        <v>3900</v>
      </c>
    </row>
    <row r="121" spans="5:5" x14ac:dyDescent="0.25">
      <c r="E121" s="4">
        <f t="shared" si="1"/>
        <v>3900</v>
      </c>
    </row>
    <row r="122" spans="5:5" x14ac:dyDescent="0.25">
      <c r="E122" s="4">
        <f t="shared" si="1"/>
        <v>3900</v>
      </c>
    </row>
    <row r="123" spans="5:5" x14ac:dyDescent="0.25">
      <c r="E123" s="4">
        <f t="shared" si="1"/>
        <v>3900</v>
      </c>
    </row>
    <row r="124" spans="5:5" x14ac:dyDescent="0.25">
      <c r="E124" s="4">
        <f t="shared" si="1"/>
        <v>3900</v>
      </c>
    </row>
    <row r="125" spans="5:5" x14ac:dyDescent="0.25">
      <c r="E125" s="4">
        <f t="shared" si="1"/>
        <v>3900</v>
      </c>
    </row>
    <row r="126" spans="5:5" x14ac:dyDescent="0.25">
      <c r="E126" s="4">
        <f t="shared" si="1"/>
        <v>3900</v>
      </c>
    </row>
    <row r="127" spans="5:5" x14ac:dyDescent="0.25">
      <c r="E127" s="4">
        <f t="shared" si="1"/>
        <v>3900</v>
      </c>
    </row>
    <row r="128" spans="5:5" x14ac:dyDescent="0.25">
      <c r="E128" s="4">
        <f t="shared" si="1"/>
        <v>3900</v>
      </c>
    </row>
    <row r="129" spans="5:5" x14ac:dyDescent="0.25">
      <c r="E129" s="4">
        <f t="shared" si="1"/>
        <v>3900</v>
      </c>
    </row>
    <row r="130" spans="5:5" x14ac:dyDescent="0.25">
      <c r="E130" s="4">
        <f t="shared" si="1"/>
        <v>3900</v>
      </c>
    </row>
    <row r="131" spans="5:5" x14ac:dyDescent="0.25">
      <c r="E131" s="4">
        <f t="shared" si="1"/>
        <v>3900</v>
      </c>
    </row>
    <row r="132" spans="5:5" x14ac:dyDescent="0.25">
      <c r="E132" s="4">
        <f t="shared" si="1"/>
        <v>3900</v>
      </c>
    </row>
    <row r="133" spans="5:5" x14ac:dyDescent="0.25">
      <c r="E133" s="4">
        <f t="shared" ref="E133:E196" si="2">E132+C133-D133</f>
        <v>3900</v>
      </c>
    </row>
    <row r="134" spans="5:5" x14ac:dyDescent="0.25">
      <c r="E134" s="4">
        <f t="shared" si="2"/>
        <v>3900</v>
      </c>
    </row>
    <row r="135" spans="5:5" x14ac:dyDescent="0.25">
      <c r="E135" s="4">
        <f t="shared" si="2"/>
        <v>3900</v>
      </c>
    </row>
    <row r="136" spans="5:5" x14ac:dyDescent="0.25">
      <c r="E136" s="4">
        <f t="shared" si="2"/>
        <v>3900</v>
      </c>
    </row>
    <row r="137" spans="5:5" x14ac:dyDescent="0.25">
      <c r="E137" s="4">
        <f t="shared" si="2"/>
        <v>3900</v>
      </c>
    </row>
    <row r="138" spans="5:5" x14ac:dyDescent="0.25">
      <c r="E138" s="4">
        <f t="shared" si="2"/>
        <v>3900</v>
      </c>
    </row>
    <row r="139" spans="5:5" x14ac:dyDescent="0.25">
      <c r="E139" s="4">
        <f t="shared" si="2"/>
        <v>3900</v>
      </c>
    </row>
    <row r="140" spans="5:5" x14ac:dyDescent="0.25">
      <c r="E140" s="4">
        <f t="shared" si="2"/>
        <v>3900</v>
      </c>
    </row>
    <row r="141" spans="5:5" x14ac:dyDescent="0.25">
      <c r="E141" s="4">
        <f t="shared" si="2"/>
        <v>3900</v>
      </c>
    </row>
    <row r="142" spans="5:5" x14ac:dyDescent="0.25">
      <c r="E142" s="4">
        <f t="shared" si="2"/>
        <v>3900</v>
      </c>
    </row>
    <row r="143" spans="5:5" x14ac:dyDescent="0.25">
      <c r="E143" s="4">
        <f t="shared" si="2"/>
        <v>3900</v>
      </c>
    </row>
    <row r="144" spans="5:5" x14ac:dyDescent="0.25">
      <c r="E144" s="4">
        <f t="shared" si="2"/>
        <v>3900</v>
      </c>
    </row>
    <row r="145" spans="5:5" x14ac:dyDescent="0.25">
      <c r="E145" s="4">
        <f t="shared" si="2"/>
        <v>3900</v>
      </c>
    </row>
    <row r="146" spans="5:5" x14ac:dyDescent="0.25">
      <c r="E146" s="4">
        <f t="shared" si="2"/>
        <v>3900</v>
      </c>
    </row>
    <row r="147" spans="5:5" x14ac:dyDescent="0.25">
      <c r="E147" s="4">
        <f t="shared" si="2"/>
        <v>3900</v>
      </c>
    </row>
    <row r="148" spans="5:5" x14ac:dyDescent="0.25">
      <c r="E148" s="4">
        <f t="shared" si="2"/>
        <v>3900</v>
      </c>
    </row>
    <row r="149" spans="5:5" x14ac:dyDescent="0.25">
      <c r="E149" s="4">
        <f t="shared" si="2"/>
        <v>3900</v>
      </c>
    </row>
    <row r="150" spans="5:5" x14ac:dyDescent="0.25">
      <c r="E150" s="4">
        <f t="shared" si="2"/>
        <v>3900</v>
      </c>
    </row>
    <row r="151" spans="5:5" x14ac:dyDescent="0.25">
      <c r="E151" s="4">
        <f t="shared" si="2"/>
        <v>3900</v>
      </c>
    </row>
    <row r="152" spans="5:5" x14ac:dyDescent="0.25">
      <c r="E152" s="4">
        <f t="shared" si="2"/>
        <v>3900</v>
      </c>
    </row>
    <row r="153" spans="5:5" x14ac:dyDescent="0.25">
      <c r="E153" s="4">
        <f t="shared" si="2"/>
        <v>3900</v>
      </c>
    </row>
    <row r="154" spans="5:5" x14ac:dyDescent="0.25">
      <c r="E154" s="4">
        <f t="shared" si="2"/>
        <v>3900</v>
      </c>
    </row>
    <row r="155" spans="5:5" x14ac:dyDescent="0.25">
      <c r="E155" s="4">
        <f t="shared" si="2"/>
        <v>3900</v>
      </c>
    </row>
    <row r="156" spans="5:5" x14ac:dyDescent="0.25">
      <c r="E156" s="4">
        <f t="shared" si="2"/>
        <v>3900</v>
      </c>
    </row>
    <row r="157" spans="5:5" x14ac:dyDescent="0.25">
      <c r="E157" s="4">
        <f t="shared" si="2"/>
        <v>3900</v>
      </c>
    </row>
    <row r="158" spans="5:5" x14ac:dyDescent="0.25">
      <c r="E158" s="4">
        <f t="shared" si="2"/>
        <v>3900</v>
      </c>
    </row>
    <row r="159" spans="5:5" x14ac:dyDescent="0.25">
      <c r="E159" s="4">
        <f t="shared" si="2"/>
        <v>3900</v>
      </c>
    </row>
    <row r="160" spans="5:5" x14ac:dyDescent="0.25">
      <c r="E160" s="4">
        <f t="shared" si="2"/>
        <v>3900</v>
      </c>
    </row>
    <row r="161" spans="5:5" x14ac:dyDescent="0.25">
      <c r="E161" s="4">
        <f t="shared" si="2"/>
        <v>3900</v>
      </c>
    </row>
    <row r="162" spans="5:5" x14ac:dyDescent="0.25">
      <c r="E162" s="4">
        <f t="shared" si="2"/>
        <v>3900</v>
      </c>
    </row>
    <row r="163" spans="5:5" x14ac:dyDescent="0.25">
      <c r="E163" s="4">
        <f t="shared" si="2"/>
        <v>3900</v>
      </c>
    </row>
    <row r="164" spans="5:5" x14ac:dyDescent="0.25">
      <c r="E164" s="4">
        <f t="shared" si="2"/>
        <v>3900</v>
      </c>
    </row>
    <row r="165" spans="5:5" x14ac:dyDescent="0.25">
      <c r="E165" s="4">
        <f t="shared" si="2"/>
        <v>3900</v>
      </c>
    </row>
    <row r="166" spans="5:5" x14ac:dyDescent="0.25">
      <c r="E166" s="4">
        <f t="shared" si="2"/>
        <v>3900</v>
      </c>
    </row>
    <row r="167" spans="5:5" x14ac:dyDescent="0.25">
      <c r="E167" s="4">
        <f t="shared" si="2"/>
        <v>3900</v>
      </c>
    </row>
    <row r="168" spans="5:5" x14ac:dyDescent="0.25">
      <c r="E168" s="4">
        <f t="shared" si="2"/>
        <v>3900</v>
      </c>
    </row>
    <row r="169" spans="5:5" x14ac:dyDescent="0.25">
      <c r="E169" s="4">
        <f t="shared" si="2"/>
        <v>3900</v>
      </c>
    </row>
    <row r="170" spans="5:5" x14ac:dyDescent="0.25">
      <c r="E170" s="4">
        <f t="shared" si="2"/>
        <v>3900</v>
      </c>
    </row>
    <row r="171" spans="5:5" x14ac:dyDescent="0.25">
      <c r="E171" s="4">
        <f t="shared" si="2"/>
        <v>3900</v>
      </c>
    </row>
    <row r="172" spans="5:5" x14ac:dyDescent="0.25">
      <c r="E172" s="4">
        <f t="shared" si="2"/>
        <v>3900</v>
      </c>
    </row>
    <row r="173" spans="5:5" x14ac:dyDescent="0.25">
      <c r="E173" s="4">
        <f t="shared" si="2"/>
        <v>3900</v>
      </c>
    </row>
    <row r="174" spans="5:5" x14ac:dyDescent="0.25">
      <c r="E174" s="4">
        <f t="shared" si="2"/>
        <v>3900</v>
      </c>
    </row>
    <row r="175" spans="5:5" x14ac:dyDescent="0.25">
      <c r="E175" s="4">
        <f t="shared" si="2"/>
        <v>3900</v>
      </c>
    </row>
    <row r="176" spans="5:5" x14ac:dyDescent="0.25">
      <c r="E176" s="4">
        <f t="shared" si="2"/>
        <v>3900</v>
      </c>
    </row>
    <row r="177" spans="5:5" x14ac:dyDescent="0.25">
      <c r="E177" s="4">
        <f t="shared" si="2"/>
        <v>3900</v>
      </c>
    </row>
    <row r="178" spans="5:5" x14ac:dyDescent="0.25">
      <c r="E178" s="4">
        <f t="shared" si="2"/>
        <v>3900</v>
      </c>
    </row>
    <row r="179" spans="5:5" x14ac:dyDescent="0.25">
      <c r="E179" s="4">
        <f t="shared" si="2"/>
        <v>3900</v>
      </c>
    </row>
    <row r="180" spans="5:5" x14ac:dyDescent="0.25">
      <c r="E180" s="4">
        <f t="shared" si="2"/>
        <v>3900</v>
      </c>
    </row>
    <row r="181" spans="5:5" x14ac:dyDescent="0.25">
      <c r="E181" s="4">
        <f t="shared" si="2"/>
        <v>3900</v>
      </c>
    </row>
    <row r="182" spans="5:5" x14ac:dyDescent="0.25">
      <c r="E182" s="4">
        <f t="shared" si="2"/>
        <v>3900</v>
      </c>
    </row>
    <row r="183" spans="5:5" x14ac:dyDescent="0.25">
      <c r="E183" s="4">
        <f t="shared" si="2"/>
        <v>3900</v>
      </c>
    </row>
    <row r="184" spans="5:5" x14ac:dyDescent="0.25">
      <c r="E184" s="4">
        <f t="shared" si="2"/>
        <v>3900</v>
      </c>
    </row>
    <row r="185" spans="5:5" x14ac:dyDescent="0.25">
      <c r="E185" s="4">
        <f t="shared" si="2"/>
        <v>3900</v>
      </c>
    </row>
    <row r="186" spans="5:5" x14ac:dyDescent="0.25">
      <c r="E186" s="4">
        <f t="shared" si="2"/>
        <v>3900</v>
      </c>
    </row>
    <row r="187" spans="5:5" x14ac:dyDescent="0.25">
      <c r="E187" s="4">
        <f t="shared" si="2"/>
        <v>3900</v>
      </c>
    </row>
    <row r="188" spans="5:5" x14ac:dyDescent="0.25">
      <c r="E188" s="4">
        <f t="shared" si="2"/>
        <v>3900</v>
      </c>
    </row>
    <row r="189" spans="5:5" x14ac:dyDescent="0.25">
      <c r="E189" s="4">
        <f t="shared" si="2"/>
        <v>3900</v>
      </c>
    </row>
    <row r="190" spans="5:5" x14ac:dyDescent="0.25">
      <c r="E190" s="4">
        <f t="shared" si="2"/>
        <v>3900</v>
      </c>
    </row>
    <row r="191" spans="5:5" x14ac:dyDescent="0.25">
      <c r="E191" s="4">
        <f t="shared" si="2"/>
        <v>3900</v>
      </c>
    </row>
    <row r="192" spans="5:5" x14ac:dyDescent="0.25">
      <c r="E192" s="4">
        <f t="shared" si="2"/>
        <v>3900</v>
      </c>
    </row>
    <row r="193" spans="5:5" x14ac:dyDescent="0.25">
      <c r="E193" s="4">
        <f t="shared" si="2"/>
        <v>3900</v>
      </c>
    </row>
    <row r="194" spans="5:5" x14ac:dyDescent="0.25">
      <c r="E194" s="4">
        <f t="shared" si="2"/>
        <v>3900</v>
      </c>
    </row>
    <row r="195" spans="5:5" x14ac:dyDescent="0.25">
      <c r="E195" s="4">
        <f t="shared" si="2"/>
        <v>3900</v>
      </c>
    </row>
    <row r="196" spans="5:5" x14ac:dyDescent="0.25">
      <c r="E196" s="4">
        <f t="shared" si="2"/>
        <v>3900</v>
      </c>
    </row>
    <row r="197" spans="5:5" x14ac:dyDescent="0.25">
      <c r="E197" s="4">
        <f t="shared" ref="E197:E260" si="3">E196+C197-D197</f>
        <v>3900</v>
      </c>
    </row>
    <row r="198" spans="5:5" x14ac:dyDescent="0.25">
      <c r="E198" s="4">
        <f t="shared" si="3"/>
        <v>3900</v>
      </c>
    </row>
    <row r="199" spans="5:5" x14ac:dyDescent="0.25">
      <c r="E199" s="4">
        <f t="shared" si="3"/>
        <v>3900</v>
      </c>
    </row>
    <row r="200" spans="5:5" x14ac:dyDescent="0.25">
      <c r="E200" s="4">
        <f t="shared" si="3"/>
        <v>3900</v>
      </c>
    </row>
    <row r="201" spans="5:5" x14ac:dyDescent="0.25">
      <c r="E201" s="4">
        <f t="shared" si="3"/>
        <v>3900</v>
      </c>
    </row>
    <row r="202" spans="5:5" x14ac:dyDescent="0.25">
      <c r="E202" s="4">
        <f t="shared" si="3"/>
        <v>3900</v>
      </c>
    </row>
    <row r="203" spans="5:5" x14ac:dyDescent="0.25">
      <c r="E203" s="4">
        <f t="shared" si="3"/>
        <v>3900</v>
      </c>
    </row>
    <row r="204" spans="5:5" x14ac:dyDescent="0.25">
      <c r="E204" s="4">
        <f t="shared" si="3"/>
        <v>3900</v>
      </c>
    </row>
    <row r="205" spans="5:5" x14ac:dyDescent="0.25">
      <c r="E205" s="4">
        <f t="shared" si="3"/>
        <v>3900</v>
      </c>
    </row>
    <row r="206" spans="5:5" x14ac:dyDescent="0.25">
      <c r="E206" s="4">
        <f t="shared" si="3"/>
        <v>3900</v>
      </c>
    </row>
    <row r="207" spans="5:5" x14ac:dyDescent="0.25">
      <c r="E207" s="4">
        <f t="shared" si="3"/>
        <v>3900</v>
      </c>
    </row>
    <row r="208" spans="5:5" x14ac:dyDescent="0.25">
      <c r="E208" s="4">
        <f t="shared" si="3"/>
        <v>3900</v>
      </c>
    </row>
    <row r="209" spans="5:5" x14ac:dyDescent="0.25">
      <c r="E209" s="4">
        <f t="shared" si="3"/>
        <v>3900</v>
      </c>
    </row>
    <row r="210" spans="5:5" x14ac:dyDescent="0.25">
      <c r="E210" s="4">
        <f t="shared" si="3"/>
        <v>3900</v>
      </c>
    </row>
    <row r="211" spans="5:5" x14ac:dyDescent="0.25">
      <c r="E211" s="4">
        <f t="shared" si="3"/>
        <v>3900</v>
      </c>
    </row>
    <row r="212" spans="5:5" x14ac:dyDescent="0.25">
      <c r="E212" s="4">
        <f t="shared" si="3"/>
        <v>3900</v>
      </c>
    </row>
    <row r="213" spans="5:5" x14ac:dyDescent="0.25">
      <c r="E213" s="4">
        <f t="shared" si="3"/>
        <v>3900</v>
      </c>
    </row>
    <row r="214" spans="5:5" x14ac:dyDescent="0.25">
      <c r="E214" s="4">
        <f t="shared" si="3"/>
        <v>3900</v>
      </c>
    </row>
    <row r="215" spans="5:5" x14ac:dyDescent="0.25">
      <c r="E215" s="4">
        <f t="shared" si="3"/>
        <v>3900</v>
      </c>
    </row>
    <row r="216" spans="5:5" x14ac:dyDescent="0.25">
      <c r="E216" s="4">
        <f t="shared" si="3"/>
        <v>3900</v>
      </c>
    </row>
    <row r="217" spans="5:5" x14ac:dyDescent="0.25">
      <c r="E217" s="4">
        <f t="shared" si="3"/>
        <v>3900</v>
      </c>
    </row>
    <row r="218" spans="5:5" x14ac:dyDescent="0.25">
      <c r="E218" s="4">
        <f t="shared" si="3"/>
        <v>3900</v>
      </c>
    </row>
    <row r="219" spans="5:5" x14ac:dyDescent="0.25">
      <c r="E219" s="4">
        <f t="shared" si="3"/>
        <v>3900</v>
      </c>
    </row>
    <row r="220" spans="5:5" x14ac:dyDescent="0.25">
      <c r="E220" s="4">
        <f t="shared" si="3"/>
        <v>3900</v>
      </c>
    </row>
    <row r="221" spans="5:5" x14ac:dyDescent="0.25">
      <c r="E221" s="4">
        <f t="shared" si="3"/>
        <v>3900</v>
      </c>
    </row>
    <row r="222" spans="5:5" x14ac:dyDescent="0.25">
      <c r="E222" s="4">
        <f t="shared" si="3"/>
        <v>3900</v>
      </c>
    </row>
    <row r="223" spans="5:5" x14ac:dyDescent="0.25">
      <c r="E223" s="4">
        <f t="shared" si="3"/>
        <v>3900</v>
      </c>
    </row>
    <row r="224" spans="5:5" x14ac:dyDescent="0.25">
      <c r="E224" s="4">
        <f t="shared" si="3"/>
        <v>3900</v>
      </c>
    </row>
    <row r="225" spans="5:5" x14ac:dyDescent="0.25">
      <c r="E225" s="4">
        <f t="shared" si="3"/>
        <v>3900</v>
      </c>
    </row>
    <row r="226" spans="5:5" x14ac:dyDescent="0.25">
      <c r="E226" s="4">
        <f t="shared" si="3"/>
        <v>3900</v>
      </c>
    </row>
    <row r="227" spans="5:5" x14ac:dyDescent="0.25">
      <c r="E227" s="4">
        <f t="shared" si="3"/>
        <v>3900</v>
      </c>
    </row>
    <row r="228" spans="5:5" x14ac:dyDescent="0.25">
      <c r="E228" s="4">
        <f t="shared" si="3"/>
        <v>3900</v>
      </c>
    </row>
    <row r="229" spans="5:5" x14ac:dyDescent="0.25">
      <c r="E229" s="4">
        <f t="shared" si="3"/>
        <v>3900</v>
      </c>
    </row>
    <row r="230" spans="5:5" x14ac:dyDescent="0.25">
      <c r="E230" s="4">
        <f t="shared" si="3"/>
        <v>3900</v>
      </c>
    </row>
    <row r="231" spans="5:5" x14ac:dyDescent="0.25">
      <c r="E231" s="4">
        <f t="shared" si="3"/>
        <v>3900</v>
      </c>
    </row>
    <row r="232" spans="5:5" x14ac:dyDescent="0.25">
      <c r="E232" s="4">
        <f t="shared" si="3"/>
        <v>3900</v>
      </c>
    </row>
    <row r="233" spans="5:5" x14ac:dyDescent="0.25">
      <c r="E233" s="4">
        <f t="shared" si="3"/>
        <v>3900</v>
      </c>
    </row>
    <row r="234" spans="5:5" x14ac:dyDescent="0.25">
      <c r="E234" s="4">
        <f t="shared" si="3"/>
        <v>3900</v>
      </c>
    </row>
    <row r="235" spans="5:5" x14ac:dyDescent="0.25">
      <c r="E235" s="4">
        <f t="shared" si="3"/>
        <v>3900</v>
      </c>
    </row>
    <row r="236" spans="5:5" x14ac:dyDescent="0.25">
      <c r="E236" s="4">
        <f t="shared" si="3"/>
        <v>3900</v>
      </c>
    </row>
    <row r="237" spans="5:5" x14ac:dyDescent="0.25">
      <c r="E237" s="4">
        <f t="shared" si="3"/>
        <v>3900</v>
      </c>
    </row>
    <row r="238" spans="5:5" x14ac:dyDescent="0.25">
      <c r="E238" s="4">
        <f t="shared" si="3"/>
        <v>3900</v>
      </c>
    </row>
    <row r="239" spans="5:5" x14ac:dyDescent="0.25">
      <c r="E239" s="4">
        <f t="shared" si="3"/>
        <v>3900</v>
      </c>
    </row>
    <row r="240" spans="5:5" x14ac:dyDescent="0.25">
      <c r="E240" s="4">
        <f t="shared" si="3"/>
        <v>3900</v>
      </c>
    </row>
    <row r="241" spans="5:5" x14ac:dyDescent="0.25">
      <c r="E241" s="4">
        <f t="shared" si="3"/>
        <v>3900</v>
      </c>
    </row>
    <row r="242" spans="5:5" x14ac:dyDescent="0.25">
      <c r="E242" s="4">
        <f t="shared" si="3"/>
        <v>3900</v>
      </c>
    </row>
    <row r="243" spans="5:5" x14ac:dyDescent="0.25">
      <c r="E243" s="4">
        <f t="shared" si="3"/>
        <v>3900</v>
      </c>
    </row>
    <row r="244" spans="5:5" x14ac:dyDescent="0.25">
      <c r="E244" s="4">
        <f t="shared" si="3"/>
        <v>3900</v>
      </c>
    </row>
    <row r="245" spans="5:5" x14ac:dyDescent="0.25">
      <c r="E245" s="4">
        <f t="shared" si="3"/>
        <v>3900</v>
      </c>
    </row>
    <row r="246" spans="5:5" x14ac:dyDescent="0.25">
      <c r="E246" s="4">
        <f t="shared" si="3"/>
        <v>3900</v>
      </c>
    </row>
    <row r="247" spans="5:5" x14ac:dyDescent="0.25">
      <c r="E247" s="4">
        <f t="shared" si="3"/>
        <v>3900</v>
      </c>
    </row>
    <row r="248" spans="5:5" x14ac:dyDescent="0.25">
      <c r="E248" s="4">
        <f t="shared" si="3"/>
        <v>3900</v>
      </c>
    </row>
    <row r="249" spans="5:5" x14ac:dyDescent="0.25">
      <c r="E249" s="4">
        <f t="shared" si="3"/>
        <v>3900</v>
      </c>
    </row>
    <row r="250" spans="5:5" x14ac:dyDescent="0.25">
      <c r="E250" s="4">
        <f t="shared" si="3"/>
        <v>3900</v>
      </c>
    </row>
    <row r="251" spans="5:5" x14ac:dyDescent="0.25">
      <c r="E251" s="4">
        <f t="shared" si="3"/>
        <v>3900</v>
      </c>
    </row>
    <row r="252" spans="5:5" x14ac:dyDescent="0.25">
      <c r="E252" s="4">
        <f t="shared" si="3"/>
        <v>3900</v>
      </c>
    </row>
    <row r="253" spans="5:5" x14ac:dyDescent="0.25">
      <c r="E253" s="4">
        <f t="shared" si="3"/>
        <v>3900</v>
      </c>
    </row>
    <row r="254" spans="5:5" x14ac:dyDescent="0.25">
      <c r="E254" s="4">
        <f t="shared" si="3"/>
        <v>3900</v>
      </c>
    </row>
    <row r="255" spans="5:5" x14ac:dyDescent="0.25">
      <c r="E255" s="4">
        <f t="shared" si="3"/>
        <v>3900</v>
      </c>
    </row>
    <row r="256" spans="5:5" x14ac:dyDescent="0.25">
      <c r="E256" s="4">
        <f t="shared" si="3"/>
        <v>3900</v>
      </c>
    </row>
    <row r="257" spans="5:5" x14ac:dyDescent="0.25">
      <c r="E257" s="4">
        <f t="shared" si="3"/>
        <v>3900</v>
      </c>
    </row>
    <row r="258" spans="5:5" x14ac:dyDescent="0.25">
      <c r="E258" s="4">
        <f t="shared" si="3"/>
        <v>3900</v>
      </c>
    </row>
    <row r="259" spans="5:5" x14ac:dyDescent="0.25">
      <c r="E259" s="4">
        <f t="shared" si="3"/>
        <v>3900</v>
      </c>
    </row>
    <row r="260" spans="5:5" x14ac:dyDescent="0.25">
      <c r="E260" s="4">
        <f t="shared" si="3"/>
        <v>3900</v>
      </c>
    </row>
    <row r="261" spans="5:5" x14ac:dyDescent="0.25">
      <c r="E261" s="4">
        <f t="shared" ref="E261:E324" si="4">E260+C261-D261</f>
        <v>3900</v>
      </c>
    </row>
    <row r="262" spans="5:5" x14ac:dyDescent="0.25">
      <c r="E262" s="4">
        <f t="shared" si="4"/>
        <v>3900</v>
      </c>
    </row>
    <row r="263" spans="5:5" x14ac:dyDescent="0.25">
      <c r="E263" s="4">
        <f t="shared" si="4"/>
        <v>3900</v>
      </c>
    </row>
    <row r="264" spans="5:5" x14ac:dyDescent="0.25">
      <c r="E264" s="4">
        <f t="shared" si="4"/>
        <v>3900</v>
      </c>
    </row>
    <row r="265" spans="5:5" x14ac:dyDescent="0.25">
      <c r="E265" s="4">
        <f t="shared" si="4"/>
        <v>3900</v>
      </c>
    </row>
    <row r="266" spans="5:5" x14ac:dyDescent="0.25">
      <c r="E266" s="4">
        <f t="shared" si="4"/>
        <v>3900</v>
      </c>
    </row>
    <row r="267" spans="5:5" x14ac:dyDescent="0.25">
      <c r="E267" s="4">
        <f t="shared" si="4"/>
        <v>3900</v>
      </c>
    </row>
    <row r="268" spans="5:5" x14ac:dyDescent="0.25">
      <c r="E268" s="4">
        <f t="shared" si="4"/>
        <v>3900</v>
      </c>
    </row>
    <row r="269" spans="5:5" x14ac:dyDescent="0.25">
      <c r="E269" s="4">
        <f t="shared" si="4"/>
        <v>3900</v>
      </c>
    </row>
    <row r="270" spans="5:5" x14ac:dyDescent="0.25">
      <c r="E270" s="4">
        <f t="shared" si="4"/>
        <v>3900</v>
      </c>
    </row>
    <row r="271" spans="5:5" x14ac:dyDescent="0.25">
      <c r="E271" s="4">
        <f t="shared" si="4"/>
        <v>3900</v>
      </c>
    </row>
    <row r="272" spans="5:5" x14ac:dyDescent="0.25">
      <c r="E272" s="4">
        <f t="shared" si="4"/>
        <v>3900</v>
      </c>
    </row>
    <row r="273" spans="5:5" x14ac:dyDescent="0.25">
      <c r="E273" s="4">
        <f t="shared" si="4"/>
        <v>3900</v>
      </c>
    </row>
    <row r="274" spans="5:5" x14ac:dyDescent="0.25">
      <c r="E274" s="4">
        <f t="shared" si="4"/>
        <v>3900</v>
      </c>
    </row>
    <row r="275" spans="5:5" x14ac:dyDescent="0.25">
      <c r="E275" s="4">
        <f t="shared" si="4"/>
        <v>3900</v>
      </c>
    </row>
    <row r="276" spans="5:5" x14ac:dyDescent="0.25">
      <c r="E276" s="4">
        <f t="shared" si="4"/>
        <v>3900</v>
      </c>
    </row>
    <row r="277" spans="5:5" x14ac:dyDescent="0.25">
      <c r="E277" s="4">
        <f t="shared" si="4"/>
        <v>3900</v>
      </c>
    </row>
    <row r="278" spans="5:5" x14ac:dyDescent="0.25">
      <c r="E278" s="4">
        <f t="shared" si="4"/>
        <v>3900</v>
      </c>
    </row>
    <row r="279" spans="5:5" x14ac:dyDescent="0.25">
      <c r="E279" s="4">
        <f t="shared" si="4"/>
        <v>3900</v>
      </c>
    </row>
    <row r="280" spans="5:5" x14ac:dyDescent="0.25">
      <c r="E280" s="4">
        <f t="shared" si="4"/>
        <v>3900</v>
      </c>
    </row>
    <row r="281" spans="5:5" x14ac:dyDescent="0.25">
      <c r="E281" s="4">
        <f t="shared" si="4"/>
        <v>3900</v>
      </c>
    </row>
    <row r="282" spans="5:5" x14ac:dyDescent="0.25">
      <c r="E282" s="4">
        <f t="shared" si="4"/>
        <v>3900</v>
      </c>
    </row>
    <row r="283" spans="5:5" x14ac:dyDescent="0.25">
      <c r="E283" s="4">
        <f t="shared" si="4"/>
        <v>3900</v>
      </c>
    </row>
    <row r="284" spans="5:5" x14ac:dyDescent="0.25">
      <c r="E284" s="4">
        <f t="shared" si="4"/>
        <v>3900</v>
      </c>
    </row>
    <row r="285" spans="5:5" x14ac:dyDescent="0.25">
      <c r="E285" s="4">
        <f t="shared" si="4"/>
        <v>3900</v>
      </c>
    </row>
    <row r="286" spans="5:5" x14ac:dyDescent="0.25">
      <c r="E286" s="4">
        <f t="shared" si="4"/>
        <v>3900</v>
      </c>
    </row>
    <row r="287" spans="5:5" x14ac:dyDescent="0.25">
      <c r="E287" s="4">
        <f t="shared" si="4"/>
        <v>3900</v>
      </c>
    </row>
    <row r="288" spans="5:5" x14ac:dyDescent="0.25">
      <c r="E288" s="4">
        <f t="shared" si="4"/>
        <v>3900</v>
      </c>
    </row>
    <row r="289" spans="5:5" x14ac:dyDescent="0.25">
      <c r="E289" s="4">
        <f t="shared" si="4"/>
        <v>3900</v>
      </c>
    </row>
    <row r="290" spans="5:5" x14ac:dyDescent="0.25">
      <c r="E290" s="4">
        <f t="shared" si="4"/>
        <v>3900</v>
      </c>
    </row>
    <row r="291" spans="5:5" x14ac:dyDescent="0.25">
      <c r="E291" s="4">
        <f t="shared" si="4"/>
        <v>3900</v>
      </c>
    </row>
    <row r="292" spans="5:5" x14ac:dyDescent="0.25">
      <c r="E292" s="4">
        <f t="shared" si="4"/>
        <v>3900</v>
      </c>
    </row>
    <row r="293" spans="5:5" x14ac:dyDescent="0.25">
      <c r="E293" s="4">
        <f t="shared" si="4"/>
        <v>3900</v>
      </c>
    </row>
    <row r="294" spans="5:5" x14ac:dyDescent="0.25">
      <c r="E294" s="4">
        <f t="shared" si="4"/>
        <v>3900</v>
      </c>
    </row>
    <row r="295" spans="5:5" x14ac:dyDescent="0.25">
      <c r="E295" s="4">
        <f t="shared" si="4"/>
        <v>3900</v>
      </c>
    </row>
    <row r="296" spans="5:5" x14ac:dyDescent="0.25">
      <c r="E296" s="4">
        <f t="shared" si="4"/>
        <v>3900</v>
      </c>
    </row>
    <row r="297" spans="5:5" x14ac:dyDescent="0.25">
      <c r="E297" s="4">
        <f t="shared" si="4"/>
        <v>3900</v>
      </c>
    </row>
    <row r="298" spans="5:5" x14ac:dyDescent="0.25">
      <c r="E298" s="4">
        <f t="shared" si="4"/>
        <v>3900</v>
      </c>
    </row>
    <row r="299" spans="5:5" x14ac:dyDescent="0.25">
      <c r="E299" s="4">
        <f t="shared" si="4"/>
        <v>3900</v>
      </c>
    </row>
    <row r="300" spans="5:5" x14ac:dyDescent="0.25">
      <c r="E300" s="4">
        <f t="shared" si="4"/>
        <v>3900</v>
      </c>
    </row>
    <row r="301" spans="5:5" x14ac:dyDescent="0.25">
      <c r="E301" s="4">
        <f t="shared" si="4"/>
        <v>3900</v>
      </c>
    </row>
    <row r="302" spans="5:5" x14ac:dyDescent="0.25">
      <c r="E302" s="4">
        <f t="shared" si="4"/>
        <v>3900</v>
      </c>
    </row>
    <row r="303" spans="5:5" x14ac:dyDescent="0.25">
      <c r="E303" s="4">
        <f t="shared" si="4"/>
        <v>3900</v>
      </c>
    </row>
    <row r="304" spans="5:5" x14ac:dyDescent="0.25">
      <c r="E304" s="4">
        <f t="shared" si="4"/>
        <v>3900</v>
      </c>
    </row>
    <row r="305" spans="5:5" x14ac:dyDescent="0.25">
      <c r="E305" s="4">
        <f t="shared" si="4"/>
        <v>3900</v>
      </c>
    </row>
    <row r="306" spans="5:5" x14ac:dyDescent="0.25">
      <c r="E306" s="4">
        <f t="shared" si="4"/>
        <v>3900</v>
      </c>
    </row>
    <row r="307" spans="5:5" x14ac:dyDescent="0.25">
      <c r="E307" s="4">
        <f t="shared" si="4"/>
        <v>3900</v>
      </c>
    </row>
    <row r="308" spans="5:5" x14ac:dyDescent="0.25">
      <c r="E308" s="4">
        <f t="shared" si="4"/>
        <v>3900</v>
      </c>
    </row>
    <row r="309" spans="5:5" x14ac:dyDescent="0.25">
      <c r="E309" s="4">
        <f t="shared" si="4"/>
        <v>3900</v>
      </c>
    </row>
    <row r="310" spans="5:5" x14ac:dyDescent="0.25">
      <c r="E310" s="4">
        <f t="shared" si="4"/>
        <v>3900</v>
      </c>
    </row>
    <row r="311" spans="5:5" x14ac:dyDescent="0.25">
      <c r="E311" s="4">
        <f t="shared" si="4"/>
        <v>3900</v>
      </c>
    </row>
    <row r="312" spans="5:5" x14ac:dyDescent="0.25">
      <c r="E312" s="4">
        <f t="shared" si="4"/>
        <v>3900</v>
      </c>
    </row>
    <row r="313" spans="5:5" x14ac:dyDescent="0.25">
      <c r="E313" s="4">
        <f t="shared" si="4"/>
        <v>3900</v>
      </c>
    </row>
    <row r="314" spans="5:5" x14ac:dyDescent="0.25">
      <c r="E314" s="4">
        <f t="shared" si="4"/>
        <v>3900</v>
      </c>
    </row>
    <row r="315" spans="5:5" x14ac:dyDescent="0.25">
      <c r="E315" s="4">
        <f t="shared" si="4"/>
        <v>3900</v>
      </c>
    </row>
    <row r="316" spans="5:5" x14ac:dyDescent="0.25">
      <c r="E316" s="4">
        <f t="shared" si="4"/>
        <v>3900</v>
      </c>
    </row>
    <row r="317" spans="5:5" x14ac:dyDescent="0.25">
      <c r="E317" s="4">
        <f t="shared" si="4"/>
        <v>3900</v>
      </c>
    </row>
    <row r="318" spans="5:5" x14ac:dyDescent="0.25">
      <c r="E318" s="4">
        <f t="shared" si="4"/>
        <v>3900</v>
      </c>
    </row>
    <row r="319" spans="5:5" x14ac:dyDescent="0.25">
      <c r="E319" s="4">
        <f t="shared" si="4"/>
        <v>3900</v>
      </c>
    </row>
    <row r="320" spans="5:5" x14ac:dyDescent="0.25">
      <c r="E320" s="4">
        <f t="shared" si="4"/>
        <v>3900</v>
      </c>
    </row>
    <row r="321" spans="5:5" x14ac:dyDescent="0.25">
      <c r="E321" s="4">
        <f t="shared" si="4"/>
        <v>3900</v>
      </c>
    </row>
    <row r="322" spans="5:5" x14ac:dyDescent="0.25">
      <c r="E322" s="4">
        <f t="shared" si="4"/>
        <v>3900</v>
      </c>
    </row>
    <row r="323" spans="5:5" x14ac:dyDescent="0.25">
      <c r="E323" s="4">
        <f t="shared" si="4"/>
        <v>3900</v>
      </c>
    </row>
    <row r="324" spans="5:5" x14ac:dyDescent="0.25">
      <c r="E324" s="4">
        <f t="shared" si="4"/>
        <v>3900</v>
      </c>
    </row>
    <row r="325" spans="5:5" x14ac:dyDescent="0.25">
      <c r="E325" s="4">
        <f t="shared" ref="E325:E388" si="5">E324+C325-D325</f>
        <v>3900</v>
      </c>
    </row>
    <row r="326" spans="5:5" x14ac:dyDescent="0.25">
      <c r="E326" s="4">
        <f t="shared" si="5"/>
        <v>3900</v>
      </c>
    </row>
    <row r="327" spans="5:5" x14ac:dyDescent="0.25">
      <c r="E327" s="4">
        <f t="shared" si="5"/>
        <v>3900</v>
      </c>
    </row>
    <row r="328" spans="5:5" x14ac:dyDescent="0.25">
      <c r="E328" s="4">
        <f t="shared" si="5"/>
        <v>3900</v>
      </c>
    </row>
    <row r="329" spans="5:5" x14ac:dyDescent="0.25">
      <c r="E329" s="4">
        <f t="shared" si="5"/>
        <v>3900</v>
      </c>
    </row>
    <row r="330" spans="5:5" x14ac:dyDescent="0.25">
      <c r="E330" s="4">
        <f t="shared" si="5"/>
        <v>3900</v>
      </c>
    </row>
    <row r="331" spans="5:5" x14ac:dyDescent="0.25">
      <c r="E331" s="4">
        <f t="shared" si="5"/>
        <v>3900</v>
      </c>
    </row>
    <row r="332" spans="5:5" x14ac:dyDescent="0.25">
      <c r="E332" s="4">
        <f t="shared" si="5"/>
        <v>3900</v>
      </c>
    </row>
    <row r="333" spans="5:5" x14ac:dyDescent="0.25">
      <c r="E333" s="4">
        <f t="shared" si="5"/>
        <v>3900</v>
      </c>
    </row>
    <row r="334" spans="5:5" x14ac:dyDescent="0.25">
      <c r="E334" s="4">
        <f t="shared" si="5"/>
        <v>3900</v>
      </c>
    </row>
    <row r="335" spans="5:5" x14ac:dyDescent="0.25">
      <c r="E335" s="4">
        <f t="shared" si="5"/>
        <v>3900</v>
      </c>
    </row>
    <row r="336" spans="5:5" x14ac:dyDescent="0.25">
      <c r="E336" s="4">
        <f t="shared" si="5"/>
        <v>3900</v>
      </c>
    </row>
    <row r="337" spans="5:5" x14ac:dyDescent="0.25">
      <c r="E337" s="4">
        <f t="shared" si="5"/>
        <v>3900</v>
      </c>
    </row>
    <row r="338" spans="5:5" x14ac:dyDescent="0.25">
      <c r="E338" s="4">
        <f t="shared" si="5"/>
        <v>3900</v>
      </c>
    </row>
    <row r="339" spans="5:5" x14ac:dyDescent="0.25">
      <c r="E339" s="4">
        <f t="shared" si="5"/>
        <v>3900</v>
      </c>
    </row>
    <row r="340" spans="5:5" x14ac:dyDescent="0.25">
      <c r="E340" s="4">
        <f t="shared" si="5"/>
        <v>3900</v>
      </c>
    </row>
    <row r="341" spans="5:5" x14ac:dyDescent="0.25">
      <c r="E341" s="4">
        <f t="shared" si="5"/>
        <v>3900</v>
      </c>
    </row>
    <row r="342" spans="5:5" x14ac:dyDescent="0.25">
      <c r="E342" s="4">
        <f t="shared" si="5"/>
        <v>3900</v>
      </c>
    </row>
    <row r="343" spans="5:5" x14ac:dyDescent="0.25">
      <c r="E343" s="4">
        <f t="shared" si="5"/>
        <v>3900</v>
      </c>
    </row>
    <row r="344" spans="5:5" x14ac:dyDescent="0.25">
      <c r="E344" s="4">
        <f t="shared" si="5"/>
        <v>3900</v>
      </c>
    </row>
    <row r="345" spans="5:5" x14ac:dyDescent="0.25">
      <c r="E345" s="4">
        <f t="shared" si="5"/>
        <v>3900</v>
      </c>
    </row>
    <row r="346" spans="5:5" x14ac:dyDescent="0.25">
      <c r="E346" s="4">
        <f t="shared" si="5"/>
        <v>3900</v>
      </c>
    </row>
    <row r="347" spans="5:5" x14ac:dyDescent="0.25">
      <c r="E347" s="4">
        <f t="shared" si="5"/>
        <v>3900</v>
      </c>
    </row>
    <row r="348" spans="5:5" x14ac:dyDescent="0.25">
      <c r="E348" s="4">
        <f t="shared" si="5"/>
        <v>3900</v>
      </c>
    </row>
    <row r="349" spans="5:5" x14ac:dyDescent="0.25">
      <c r="E349" s="4">
        <f t="shared" si="5"/>
        <v>3900</v>
      </c>
    </row>
    <row r="350" spans="5:5" x14ac:dyDescent="0.25">
      <c r="E350" s="4">
        <f t="shared" si="5"/>
        <v>3900</v>
      </c>
    </row>
    <row r="351" spans="5:5" x14ac:dyDescent="0.25">
      <c r="E351" s="4">
        <f t="shared" si="5"/>
        <v>3900</v>
      </c>
    </row>
    <row r="352" spans="5:5" x14ac:dyDescent="0.25">
      <c r="E352" s="4">
        <f t="shared" si="5"/>
        <v>3900</v>
      </c>
    </row>
    <row r="353" spans="5:5" x14ac:dyDescent="0.25">
      <c r="E353" s="4">
        <f t="shared" si="5"/>
        <v>3900</v>
      </c>
    </row>
    <row r="354" spans="5:5" x14ac:dyDescent="0.25">
      <c r="E354" s="4">
        <f t="shared" si="5"/>
        <v>3900</v>
      </c>
    </row>
    <row r="355" spans="5:5" x14ac:dyDescent="0.25">
      <c r="E355" s="4">
        <f t="shared" si="5"/>
        <v>3900</v>
      </c>
    </row>
    <row r="356" spans="5:5" x14ac:dyDescent="0.25">
      <c r="E356" s="4">
        <f t="shared" si="5"/>
        <v>3900</v>
      </c>
    </row>
    <row r="357" spans="5:5" x14ac:dyDescent="0.25">
      <c r="E357" s="4">
        <f t="shared" si="5"/>
        <v>3900</v>
      </c>
    </row>
    <row r="358" spans="5:5" x14ac:dyDescent="0.25">
      <c r="E358" s="4">
        <f t="shared" si="5"/>
        <v>3900</v>
      </c>
    </row>
    <row r="359" spans="5:5" x14ac:dyDescent="0.25">
      <c r="E359" s="4">
        <f t="shared" si="5"/>
        <v>3900</v>
      </c>
    </row>
    <row r="360" spans="5:5" x14ac:dyDescent="0.25">
      <c r="E360" s="4">
        <f t="shared" si="5"/>
        <v>3900</v>
      </c>
    </row>
    <row r="361" spans="5:5" x14ac:dyDescent="0.25">
      <c r="E361" s="4">
        <f t="shared" si="5"/>
        <v>3900</v>
      </c>
    </row>
    <row r="362" spans="5:5" x14ac:dyDescent="0.25">
      <c r="E362" s="4">
        <f t="shared" si="5"/>
        <v>3900</v>
      </c>
    </row>
    <row r="363" spans="5:5" x14ac:dyDescent="0.25">
      <c r="E363" s="4">
        <f t="shared" si="5"/>
        <v>3900</v>
      </c>
    </row>
    <row r="364" spans="5:5" x14ac:dyDescent="0.25">
      <c r="E364" s="4">
        <f t="shared" si="5"/>
        <v>3900</v>
      </c>
    </row>
    <row r="365" spans="5:5" x14ac:dyDescent="0.25">
      <c r="E365" s="4">
        <f t="shared" si="5"/>
        <v>3900</v>
      </c>
    </row>
    <row r="366" spans="5:5" x14ac:dyDescent="0.25">
      <c r="E366" s="4">
        <f t="shared" si="5"/>
        <v>3900</v>
      </c>
    </row>
    <row r="367" spans="5:5" x14ac:dyDescent="0.25">
      <c r="E367" s="4">
        <f t="shared" si="5"/>
        <v>3900</v>
      </c>
    </row>
    <row r="368" spans="5:5" x14ac:dyDescent="0.25">
      <c r="E368" s="4">
        <f t="shared" si="5"/>
        <v>3900</v>
      </c>
    </row>
    <row r="369" spans="5:5" x14ac:dyDescent="0.25">
      <c r="E369" s="4">
        <f t="shared" si="5"/>
        <v>3900</v>
      </c>
    </row>
    <row r="370" spans="5:5" x14ac:dyDescent="0.25">
      <c r="E370" s="4">
        <f t="shared" si="5"/>
        <v>3900</v>
      </c>
    </row>
    <row r="371" spans="5:5" x14ac:dyDescent="0.25">
      <c r="E371" s="4">
        <f t="shared" si="5"/>
        <v>3900</v>
      </c>
    </row>
    <row r="372" spans="5:5" x14ac:dyDescent="0.25">
      <c r="E372" s="4">
        <f t="shared" si="5"/>
        <v>3900</v>
      </c>
    </row>
    <row r="373" spans="5:5" x14ac:dyDescent="0.25">
      <c r="E373" s="4">
        <f t="shared" si="5"/>
        <v>3900</v>
      </c>
    </row>
    <row r="374" spans="5:5" x14ac:dyDescent="0.25">
      <c r="E374" s="4">
        <f t="shared" si="5"/>
        <v>3900</v>
      </c>
    </row>
    <row r="375" spans="5:5" x14ac:dyDescent="0.25">
      <c r="E375" s="4">
        <f t="shared" si="5"/>
        <v>3900</v>
      </c>
    </row>
    <row r="376" spans="5:5" x14ac:dyDescent="0.25">
      <c r="E376" s="4">
        <f t="shared" si="5"/>
        <v>3900</v>
      </c>
    </row>
    <row r="377" spans="5:5" x14ac:dyDescent="0.25">
      <c r="E377" s="4">
        <f t="shared" si="5"/>
        <v>3900</v>
      </c>
    </row>
    <row r="378" spans="5:5" x14ac:dyDescent="0.25">
      <c r="E378" s="4">
        <f t="shared" si="5"/>
        <v>3900</v>
      </c>
    </row>
    <row r="379" spans="5:5" x14ac:dyDescent="0.25">
      <c r="E379" s="4">
        <f t="shared" si="5"/>
        <v>3900</v>
      </c>
    </row>
    <row r="380" spans="5:5" x14ac:dyDescent="0.25">
      <c r="E380" s="4">
        <f t="shared" si="5"/>
        <v>3900</v>
      </c>
    </row>
    <row r="381" spans="5:5" x14ac:dyDescent="0.25">
      <c r="E381" s="4">
        <f t="shared" si="5"/>
        <v>3900</v>
      </c>
    </row>
    <row r="382" spans="5:5" x14ac:dyDescent="0.25">
      <c r="E382" s="4">
        <f t="shared" si="5"/>
        <v>3900</v>
      </c>
    </row>
    <row r="383" spans="5:5" x14ac:dyDescent="0.25">
      <c r="E383" s="4">
        <f t="shared" si="5"/>
        <v>3900</v>
      </c>
    </row>
    <row r="384" spans="5:5" x14ac:dyDescent="0.25">
      <c r="E384" s="4">
        <f t="shared" si="5"/>
        <v>3900</v>
      </c>
    </row>
    <row r="385" spans="5:5" x14ac:dyDescent="0.25">
      <c r="E385" s="4">
        <f t="shared" si="5"/>
        <v>3900</v>
      </c>
    </row>
    <row r="386" spans="5:5" x14ac:dyDescent="0.25">
      <c r="E386" s="4">
        <f t="shared" si="5"/>
        <v>3900</v>
      </c>
    </row>
    <row r="387" spans="5:5" x14ac:dyDescent="0.25">
      <c r="E387" s="4">
        <f t="shared" si="5"/>
        <v>3900</v>
      </c>
    </row>
    <row r="388" spans="5:5" x14ac:dyDescent="0.25">
      <c r="E388" s="4">
        <f t="shared" si="5"/>
        <v>3900</v>
      </c>
    </row>
    <row r="389" spans="5:5" x14ac:dyDescent="0.25">
      <c r="E389" s="4">
        <f t="shared" ref="E389:E452" si="6">E388+C389-D389</f>
        <v>3900</v>
      </c>
    </row>
    <row r="390" spans="5:5" x14ac:dyDescent="0.25">
      <c r="E390" s="4">
        <f t="shared" si="6"/>
        <v>3900</v>
      </c>
    </row>
    <row r="391" spans="5:5" x14ac:dyDescent="0.25">
      <c r="E391" s="4">
        <f t="shared" si="6"/>
        <v>3900</v>
      </c>
    </row>
    <row r="392" spans="5:5" x14ac:dyDescent="0.25">
      <c r="E392" s="4">
        <f t="shared" si="6"/>
        <v>3900</v>
      </c>
    </row>
    <row r="393" spans="5:5" x14ac:dyDescent="0.25">
      <c r="E393" s="4">
        <f t="shared" si="6"/>
        <v>3900</v>
      </c>
    </row>
    <row r="394" spans="5:5" x14ac:dyDescent="0.25">
      <c r="E394" s="4">
        <f t="shared" si="6"/>
        <v>3900</v>
      </c>
    </row>
    <row r="395" spans="5:5" x14ac:dyDescent="0.25">
      <c r="E395" s="4">
        <f t="shared" si="6"/>
        <v>3900</v>
      </c>
    </row>
    <row r="396" spans="5:5" x14ac:dyDescent="0.25">
      <c r="E396" s="4">
        <f t="shared" si="6"/>
        <v>3900</v>
      </c>
    </row>
    <row r="397" spans="5:5" x14ac:dyDescent="0.25">
      <c r="E397" s="4">
        <f t="shared" si="6"/>
        <v>3900</v>
      </c>
    </row>
    <row r="398" spans="5:5" x14ac:dyDescent="0.25">
      <c r="E398" s="4">
        <f t="shared" si="6"/>
        <v>3900</v>
      </c>
    </row>
    <row r="399" spans="5:5" x14ac:dyDescent="0.25">
      <c r="E399" s="4">
        <f t="shared" si="6"/>
        <v>3900</v>
      </c>
    </row>
    <row r="400" spans="5:5" x14ac:dyDescent="0.25">
      <c r="E400" s="4">
        <f t="shared" si="6"/>
        <v>3900</v>
      </c>
    </row>
    <row r="401" spans="5:5" x14ac:dyDescent="0.25">
      <c r="E401" s="4">
        <f t="shared" si="6"/>
        <v>3900</v>
      </c>
    </row>
    <row r="402" spans="5:5" x14ac:dyDescent="0.25">
      <c r="E402" s="4">
        <f t="shared" si="6"/>
        <v>3900</v>
      </c>
    </row>
    <row r="403" spans="5:5" x14ac:dyDescent="0.25">
      <c r="E403" s="4">
        <f t="shared" si="6"/>
        <v>3900</v>
      </c>
    </row>
    <row r="404" spans="5:5" x14ac:dyDescent="0.25">
      <c r="E404" s="4">
        <f t="shared" si="6"/>
        <v>3900</v>
      </c>
    </row>
    <row r="405" spans="5:5" x14ac:dyDescent="0.25">
      <c r="E405" s="4">
        <f t="shared" si="6"/>
        <v>3900</v>
      </c>
    </row>
    <row r="406" spans="5:5" x14ac:dyDescent="0.25">
      <c r="E406" s="4">
        <f t="shared" si="6"/>
        <v>3900</v>
      </c>
    </row>
    <row r="407" spans="5:5" x14ac:dyDescent="0.25">
      <c r="E407" s="4">
        <f t="shared" si="6"/>
        <v>3900</v>
      </c>
    </row>
    <row r="408" spans="5:5" x14ac:dyDescent="0.25">
      <c r="E408" s="4">
        <f t="shared" si="6"/>
        <v>3900</v>
      </c>
    </row>
    <row r="409" spans="5:5" x14ac:dyDescent="0.25">
      <c r="E409" s="4">
        <f t="shared" si="6"/>
        <v>3900</v>
      </c>
    </row>
    <row r="410" spans="5:5" x14ac:dyDescent="0.25">
      <c r="E410" s="4">
        <f t="shared" si="6"/>
        <v>3900</v>
      </c>
    </row>
    <row r="411" spans="5:5" x14ac:dyDescent="0.25">
      <c r="E411" s="4">
        <f t="shared" si="6"/>
        <v>3900</v>
      </c>
    </row>
    <row r="412" spans="5:5" x14ac:dyDescent="0.25">
      <c r="E412" s="4">
        <f t="shared" si="6"/>
        <v>3900</v>
      </c>
    </row>
    <row r="413" spans="5:5" x14ac:dyDescent="0.25">
      <c r="E413" s="4">
        <f t="shared" si="6"/>
        <v>3900</v>
      </c>
    </row>
    <row r="414" spans="5:5" x14ac:dyDescent="0.25">
      <c r="E414" s="4">
        <f t="shared" si="6"/>
        <v>3900</v>
      </c>
    </row>
    <row r="415" spans="5:5" x14ac:dyDescent="0.25">
      <c r="E415" s="4">
        <f t="shared" si="6"/>
        <v>3900</v>
      </c>
    </row>
    <row r="416" spans="5:5" x14ac:dyDescent="0.25">
      <c r="E416" s="4">
        <f t="shared" si="6"/>
        <v>3900</v>
      </c>
    </row>
    <row r="417" spans="5:5" x14ac:dyDescent="0.25">
      <c r="E417" s="4">
        <f t="shared" si="6"/>
        <v>3900</v>
      </c>
    </row>
    <row r="418" spans="5:5" x14ac:dyDescent="0.25">
      <c r="E418" s="4">
        <f t="shared" si="6"/>
        <v>3900</v>
      </c>
    </row>
    <row r="419" spans="5:5" x14ac:dyDescent="0.25">
      <c r="E419" s="4">
        <f t="shared" si="6"/>
        <v>3900</v>
      </c>
    </row>
    <row r="420" spans="5:5" x14ac:dyDescent="0.25">
      <c r="E420" s="4">
        <f t="shared" si="6"/>
        <v>3900</v>
      </c>
    </row>
    <row r="421" spans="5:5" x14ac:dyDescent="0.25">
      <c r="E421" s="4">
        <f t="shared" si="6"/>
        <v>3900</v>
      </c>
    </row>
    <row r="422" spans="5:5" x14ac:dyDescent="0.25">
      <c r="E422" s="4">
        <f t="shared" si="6"/>
        <v>3900</v>
      </c>
    </row>
    <row r="423" spans="5:5" x14ac:dyDescent="0.25">
      <c r="E423" s="4">
        <f t="shared" si="6"/>
        <v>3900</v>
      </c>
    </row>
    <row r="424" spans="5:5" x14ac:dyDescent="0.25">
      <c r="E424" s="4">
        <f t="shared" si="6"/>
        <v>3900</v>
      </c>
    </row>
    <row r="425" spans="5:5" x14ac:dyDescent="0.25">
      <c r="E425" s="4">
        <f t="shared" si="6"/>
        <v>3900</v>
      </c>
    </row>
    <row r="426" spans="5:5" x14ac:dyDescent="0.25">
      <c r="E426" s="4">
        <f t="shared" si="6"/>
        <v>3900</v>
      </c>
    </row>
    <row r="427" spans="5:5" x14ac:dyDescent="0.25">
      <c r="E427" s="4">
        <f t="shared" si="6"/>
        <v>3900</v>
      </c>
    </row>
    <row r="428" spans="5:5" x14ac:dyDescent="0.25">
      <c r="E428" s="4">
        <f t="shared" si="6"/>
        <v>3900</v>
      </c>
    </row>
    <row r="429" spans="5:5" x14ac:dyDescent="0.25">
      <c r="E429" s="4">
        <f t="shared" si="6"/>
        <v>3900</v>
      </c>
    </row>
    <row r="430" spans="5:5" x14ac:dyDescent="0.25">
      <c r="E430" s="4">
        <f t="shared" si="6"/>
        <v>3900</v>
      </c>
    </row>
    <row r="431" spans="5:5" x14ac:dyDescent="0.25">
      <c r="E431" s="4">
        <f t="shared" si="6"/>
        <v>3900</v>
      </c>
    </row>
    <row r="432" spans="5:5" x14ac:dyDescent="0.25">
      <c r="E432" s="4">
        <f t="shared" si="6"/>
        <v>3900</v>
      </c>
    </row>
    <row r="433" spans="5:5" x14ac:dyDescent="0.25">
      <c r="E433" s="4">
        <f t="shared" si="6"/>
        <v>3900</v>
      </c>
    </row>
    <row r="434" spans="5:5" x14ac:dyDescent="0.25">
      <c r="E434" s="4">
        <f t="shared" si="6"/>
        <v>3900</v>
      </c>
    </row>
    <row r="435" spans="5:5" x14ac:dyDescent="0.25">
      <c r="E435" s="4">
        <f t="shared" si="6"/>
        <v>3900</v>
      </c>
    </row>
    <row r="436" spans="5:5" x14ac:dyDescent="0.25">
      <c r="E436" s="4">
        <f t="shared" si="6"/>
        <v>3900</v>
      </c>
    </row>
    <row r="437" spans="5:5" x14ac:dyDescent="0.25">
      <c r="E437" s="4">
        <f t="shared" si="6"/>
        <v>3900</v>
      </c>
    </row>
    <row r="438" spans="5:5" x14ac:dyDescent="0.25">
      <c r="E438" s="4">
        <f t="shared" si="6"/>
        <v>3900</v>
      </c>
    </row>
    <row r="439" spans="5:5" x14ac:dyDescent="0.25">
      <c r="E439" s="4">
        <f t="shared" si="6"/>
        <v>3900</v>
      </c>
    </row>
    <row r="440" spans="5:5" x14ac:dyDescent="0.25">
      <c r="E440" s="4">
        <f t="shared" si="6"/>
        <v>3900</v>
      </c>
    </row>
    <row r="441" spans="5:5" x14ac:dyDescent="0.25">
      <c r="E441" s="4">
        <f t="shared" si="6"/>
        <v>3900</v>
      </c>
    </row>
    <row r="442" spans="5:5" x14ac:dyDescent="0.25">
      <c r="E442" s="4">
        <f t="shared" si="6"/>
        <v>3900</v>
      </c>
    </row>
    <row r="443" spans="5:5" x14ac:dyDescent="0.25">
      <c r="E443" s="4">
        <f t="shared" si="6"/>
        <v>3900</v>
      </c>
    </row>
    <row r="444" spans="5:5" x14ac:dyDescent="0.25">
      <c r="E444" s="4">
        <f t="shared" si="6"/>
        <v>3900</v>
      </c>
    </row>
    <row r="445" spans="5:5" x14ac:dyDescent="0.25">
      <c r="E445" s="4">
        <f t="shared" si="6"/>
        <v>3900</v>
      </c>
    </row>
    <row r="446" spans="5:5" x14ac:dyDescent="0.25">
      <c r="E446" s="4">
        <f t="shared" si="6"/>
        <v>3900</v>
      </c>
    </row>
    <row r="447" spans="5:5" x14ac:dyDescent="0.25">
      <c r="E447" s="4">
        <f t="shared" si="6"/>
        <v>3900</v>
      </c>
    </row>
    <row r="448" spans="5:5" x14ac:dyDescent="0.25">
      <c r="E448" s="4">
        <f t="shared" si="6"/>
        <v>3900</v>
      </c>
    </row>
    <row r="449" spans="5:5" x14ac:dyDescent="0.25">
      <c r="E449" s="4">
        <f t="shared" si="6"/>
        <v>3900</v>
      </c>
    </row>
    <row r="450" spans="5:5" x14ac:dyDescent="0.25">
      <c r="E450" s="4">
        <f t="shared" si="6"/>
        <v>3900</v>
      </c>
    </row>
    <row r="451" spans="5:5" x14ac:dyDescent="0.25">
      <c r="E451" s="4">
        <f t="shared" si="6"/>
        <v>3900</v>
      </c>
    </row>
    <row r="452" spans="5:5" x14ac:dyDescent="0.25">
      <c r="E452" s="4">
        <f t="shared" si="6"/>
        <v>3900</v>
      </c>
    </row>
    <row r="453" spans="5:5" x14ac:dyDescent="0.25">
      <c r="E453" s="4">
        <f t="shared" ref="E453:E500" si="7">E452+C453-D453</f>
        <v>3900</v>
      </c>
    </row>
    <row r="454" spans="5:5" x14ac:dyDescent="0.25">
      <c r="E454" s="4">
        <f t="shared" si="7"/>
        <v>3900</v>
      </c>
    </row>
    <row r="455" spans="5:5" x14ac:dyDescent="0.25">
      <c r="E455" s="4">
        <f t="shared" si="7"/>
        <v>3900</v>
      </c>
    </row>
    <row r="456" spans="5:5" x14ac:dyDescent="0.25">
      <c r="E456" s="4">
        <f t="shared" si="7"/>
        <v>3900</v>
      </c>
    </row>
    <row r="457" spans="5:5" x14ac:dyDescent="0.25">
      <c r="E457" s="4">
        <f t="shared" si="7"/>
        <v>3900</v>
      </c>
    </row>
    <row r="458" spans="5:5" x14ac:dyDescent="0.25">
      <c r="E458" s="4">
        <f t="shared" si="7"/>
        <v>3900</v>
      </c>
    </row>
    <row r="459" spans="5:5" x14ac:dyDescent="0.25">
      <c r="E459" s="4">
        <f t="shared" si="7"/>
        <v>3900</v>
      </c>
    </row>
    <row r="460" spans="5:5" x14ac:dyDescent="0.25">
      <c r="E460" s="4">
        <f t="shared" si="7"/>
        <v>3900</v>
      </c>
    </row>
    <row r="461" spans="5:5" x14ac:dyDescent="0.25">
      <c r="E461" s="4">
        <f t="shared" si="7"/>
        <v>3900</v>
      </c>
    </row>
    <row r="462" spans="5:5" x14ac:dyDescent="0.25">
      <c r="E462" s="4">
        <f t="shared" si="7"/>
        <v>3900</v>
      </c>
    </row>
    <row r="463" spans="5:5" x14ac:dyDescent="0.25">
      <c r="E463" s="4">
        <f t="shared" si="7"/>
        <v>3900</v>
      </c>
    </row>
    <row r="464" spans="5:5" x14ac:dyDescent="0.25">
      <c r="E464" s="4">
        <f t="shared" si="7"/>
        <v>3900</v>
      </c>
    </row>
    <row r="465" spans="5:5" x14ac:dyDescent="0.25">
      <c r="E465" s="4">
        <f t="shared" si="7"/>
        <v>3900</v>
      </c>
    </row>
    <row r="466" spans="5:5" x14ac:dyDescent="0.25">
      <c r="E466" s="4">
        <f t="shared" si="7"/>
        <v>3900</v>
      </c>
    </row>
    <row r="467" spans="5:5" x14ac:dyDescent="0.25">
      <c r="E467" s="4">
        <f t="shared" si="7"/>
        <v>3900</v>
      </c>
    </row>
    <row r="468" spans="5:5" x14ac:dyDescent="0.25">
      <c r="E468" s="4">
        <f t="shared" si="7"/>
        <v>3900</v>
      </c>
    </row>
    <row r="469" spans="5:5" x14ac:dyDescent="0.25">
      <c r="E469" s="4">
        <f t="shared" si="7"/>
        <v>3900</v>
      </c>
    </row>
    <row r="470" spans="5:5" x14ac:dyDescent="0.25">
      <c r="E470" s="4">
        <f t="shared" si="7"/>
        <v>3900</v>
      </c>
    </row>
    <row r="471" spans="5:5" x14ac:dyDescent="0.25">
      <c r="E471" s="4">
        <f t="shared" si="7"/>
        <v>3900</v>
      </c>
    </row>
    <row r="472" spans="5:5" x14ac:dyDescent="0.25">
      <c r="E472" s="4">
        <f t="shared" si="7"/>
        <v>3900</v>
      </c>
    </row>
    <row r="473" spans="5:5" x14ac:dyDescent="0.25">
      <c r="E473" s="4">
        <f t="shared" si="7"/>
        <v>3900</v>
      </c>
    </row>
    <row r="474" spans="5:5" x14ac:dyDescent="0.25">
      <c r="E474" s="4">
        <f t="shared" si="7"/>
        <v>3900</v>
      </c>
    </row>
    <row r="475" spans="5:5" x14ac:dyDescent="0.25">
      <c r="E475" s="4">
        <f t="shared" si="7"/>
        <v>3900</v>
      </c>
    </row>
    <row r="476" spans="5:5" x14ac:dyDescent="0.25">
      <c r="E476" s="4">
        <f t="shared" si="7"/>
        <v>3900</v>
      </c>
    </row>
    <row r="477" spans="5:5" x14ac:dyDescent="0.25">
      <c r="E477" s="4">
        <f t="shared" si="7"/>
        <v>3900</v>
      </c>
    </row>
    <row r="478" spans="5:5" x14ac:dyDescent="0.25">
      <c r="E478" s="4">
        <f t="shared" si="7"/>
        <v>3900</v>
      </c>
    </row>
    <row r="479" spans="5:5" x14ac:dyDescent="0.25">
      <c r="E479" s="4">
        <f t="shared" si="7"/>
        <v>3900</v>
      </c>
    </row>
    <row r="480" spans="5:5" x14ac:dyDescent="0.25">
      <c r="E480" s="4">
        <f t="shared" si="7"/>
        <v>3900</v>
      </c>
    </row>
    <row r="481" spans="5:5" x14ac:dyDescent="0.25">
      <c r="E481" s="4">
        <f t="shared" si="7"/>
        <v>3900</v>
      </c>
    </row>
    <row r="482" spans="5:5" x14ac:dyDescent="0.25">
      <c r="E482" s="4">
        <f t="shared" si="7"/>
        <v>3900</v>
      </c>
    </row>
    <row r="483" spans="5:5" x14ac:dyDescent="0.25">
      <c r="E483" s="4">
        <f t="shared" si="7"/>
        <v>3900</v>
      </c>
    </row>
    <row r="484" spans="5:5" x14ac:dyDescent="0.25">
      <c r="E484" s="4">
        <f t="shared" si="7"/>
        <v>3900</v>
      </c>
    </row>
    <row r="485" spans="5:5" x14ac:dyDescent="0.25">
      <c r="E485" s="4">
        <f t="shared" si="7"/>
        <v>3900</v>
      </c>
    </row>
    <row r="486" spans="5:5" x14ac:dyDescent="0.25">
      <c r="E486" s="4">
        <f t="shared" si="7"/>
        <v>3900</v>
      </c>
    </row>
    <row r="487" spans="5:5" x14ac:dyDescent="0.25">
      <c r="E487" s="4">
        <f t="shared" si="7"/>
        <v>3900</v>
      </c>
    </row>
    <row r="488" spans="5:5" x14ac:dyDescent="0.25">
      <c r="E488" s="4">
        <f t="shared" si="7"/>
        <v>3900</v>
      </c>
    </row>
    <row r="489" spans="5:5" x14ac:dyDescent="0.25">
      <c r="E489" s="4">
        <f t="shared" si="7"/>
        <v>3900</v>
      </c>
    </row>
    <row r="490" spans="5:5" x14ac:dyDescent="0.25">
      <c r="E490" s="4">
        <f t="shared" si="7"/>
        <v>3900</v>
      </c>
    </row>
    <row r="491" spans="5:5" x14ac:dyDescent="0.25">
      <c r="E491" s="4">
        <f t="shared" si="7"/>
        <v>3900</v>
      </c>
    </row>
    <row r="492" spans="5:5" x14ac:dyDescent="0.25">
      <c r="E492" s="4">
        <f t="shared" si="7"/>
        <v>3900</v>
      </c>
    </row>
    <row r="493" spans="5:5" x14ac:dyDescent="0.25">
      <c r="E493" s="4">
        <f t="shared" si="7"/>
        <v>3900</v>
      </c>
    </row>
    <row r="494" spans="5:5" x14ac:dyDescent="0.25">
      <c r="E494" s="4">
        <f t="shared" si="7"/>
        <v>3900</v>
      </c>
    </row>
    <row r="495" spans="5:5" x14ac:dyDescent="0.25">
      <c r="E495" s="4">
        <f t="shared" si="7"/>
        <v>3900</v>
      </c>
    </row>
    <row r="496" spans="5:5" x14ac:dyDescent="0.25">
      <c r="E496" s="4">
        <f t="shared" si="7"/>
        <v>3900</v>
      </c>
    </row>
    <row r="497" spans="5:5" x14ac:dyDescent="0.25">
      <c r="E497" s="4">
        <f t="shared" si="7"/>
        <v>3900</v>
      </c>
    </row>
    <row r="498" spans="5:5" x14ac:dyDescent="0.25">
      <c r="E498" s="4">
        <f t="shared" si="7"/>
        <v>3900</v>
      </c>
    </row>
    <row r="499" spans="5:5" x14ac:dyDescent="0.25">
      <c r="E499" s="4">
        <f t="shared" si="7"/>
        <v>3900</v>
      </c>
    </row>
    <row r="500" spans="5:5" x14ac:dyDescent="0.25">
      <c r="E500" s="4">
        <f t="shared" si="7"/>
        <v>3900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  <oddFooter>&amp;CS.E.U.O.&amp;R&amp;"-,Cursiva"Tejidos Lucania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zoomScaleNormal="100" zoomScaleSheetLayoutView="100" workbookViewId="0">
      <selection activeCell="A23" sqref="A23"/>
    </sheetView>
  </sheetViews>
  <sheetFormatPr baseColWidth="10" defaultRowHeight="15" x14ac:dyDescent="0.25"/>
  <cols>
    <col min="1" max="1" width="11.42578125" style="2"/>
    <col min="2" max="2" width="33.85546875" style="2" customWidth="1"/>
    <col min="3" max="5" width="12" style="4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1011</v>
      </c>
      <c r="B1" s="273"/>
      <c r="C1" s="273"/>
      <c r="D1" s="273"/>
      <c r="E1" s="273"/>
      <c r="I1" s="10" t="s">
        <v>4</v>
      </c>
      <c r="J1" s="12">
        <f>E500</f>
        <v>1.4779288903810084E-12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44439</v>
      </c>
    </row>
    <row r="3" spans="1:10" x14ac:dyDescent="0.25">
      <c r="A3" s="7">
        <v>44043</v>
      </c>
      <c r="B3" s="2" t="s">
        <v>998</v>
      </c>
      <c r="C3" s="4">
        <v>11360</v>
      </c>
      <c r="D3" s="4">
        <v>0</v>
      </c>
      <c r="E3" s="9">
        <f>C3-D3</f>
        <v>11360</v>
      </c>
    </row>
    <row r="4" spans="1:10" x14ac:dyDescent="0.25">
      <c r="A4" s="5">
        <v>44047</v>
      </c>
      <c r="B4" s="2" t="s">
        <v>1010</v>
      </c>
      <c r="C4" s="4">
        <v>0</v>
      </c>
      <c r="D4" s="4">
        <v>9879.86</v>
      </c>
      <c r="E4" s="4">
        <f>E3+C4-D4</f>
        <v>1480.1399999999994</v>
      </c>
    </row>
    <row r="5" spans="1:10" x14ac:dyDescent="0.25">
      <c r="A5" s="5">
        <v>44053</v>
      </c>
      <c r="B5" s="2" t="s">
        <v>1023</v>
      </c>
      <c r="C5" s="4">
        <v>32200</v>
      </c>
      <c r="D5" s="4">
        <v>0</v>
      </c>
      <c r="E5" s="4">
        <f t="shared" ref="E5:E68" si="0">E4+C5-D5</f>
        <v>33680.14</v>
      </c>
    </row>
    <row r="6" spans="1:10" x14ac:dyDescent="0.25">
      <c r="A6" s="5">
        <v>44053</v>
      </c>
      <c r="B6" s="2" t="s">
        <v>57</v>
      </c>
      <c r="C6" s="4">
        <v>0</v>
      </c>
      <c r="D6" s="4">
        <v>1500</v>
      </c>
      <c r="E6" s="4">
        <f t="shared" si="0"/>
        <v>32180.14</v>
      </c>
    </row>
    <row r="7" spans="1:10" x14ac:dyDescent="0.25">
      <c r="A7" s="5">
        <v>44133</v>
      </c>
      <c r="B7" s="2" t="s">
        <v>1262</v>
      </c>
      <c r="C7" s="4">
        <v>0</v>
      </c>
      <c r="D7" s="4">
        <v>15500</v>
      </c>
      <c r="E7" s="4">
        <f t="shared" si="0"/>
        <v>16680.14</v>
      </c>
    </row>
    <row r="8" spans="1:10" x14ac:dyDescent="0.25">
      <c r="A8" s="5">
        <v>44137</v>
      </c>
      <c r="B8" s="2" t="s">
        <v>1269</v>
      </c>
      <c r="C8" s="4">
        <v>0</v>
      </c>
      <c r="D8" s="4">
        <v>8760.43</v>
      </c>
      <c r="E8" s="4">
        <f t="shared" si="0"/>
        <v>7919.7099999999991</v>
      </c>
    </row>
    <row r="9" spans="1:10" x14ac:dyDescent="0.25">
      <c r="A9" s="5">
        <v>44137</v>
      </c>
      <c r="B9" s="2" t="s">
        <v>1270</v>
      </c>
      <c r="C9" s="4">
        <v>0</v>
      </c>
      <c r="D9" s="4">
        <v>4885.59</v>
      </c>
      <c r="E9" s="4">
        <f t="shared" si="0"/>
        <v>3034.119999999999</v>
      </c>
    </row>
    <row r="10" spans="1:10" x14ac:dyDescent="0.25">
      <c r="A10" s="5">
        <v>44141</v>
      </c>
      <c r="B10" s="2" t="s">
        <v>1279</v>
      </c>
      <c r="C10" s="4">
        <v>2700</v>
      </c>
      <c r="D10" s="4">
        <v>0</v>
      </c>
      <c r="E10" s="4">
        <f t="shared" si="0"/>
        <v>5734.119999999999</v>
      </c>
    </row>
    <row r="11" spans="1:10" x14ac:dyDescent="0.25">
      <c r="A11" s="5">
        <v>44151</v>
      </c>
      <c r="B11" s="2" t="s">
        <v>1258</v>
      </c>
      <c r="C11" s="4">
        <v>0</v>
      </c>
      <c r="D11" s="4">
        <v>5734.12</v>
      </c>
      <c r="E11" s="4">
        <f t="shared" si="0"/>
        <v>0</v>
      </c>
    </row>
    <row r="12" spans="1:10" x14ac:dyDescent="0.25">
      <c r="A12" s="5">
        <v>44161</v>
      </c>
      <c r="B12" s="2" t="s">
        <v>1330</v>
      </c>
      <c r="C12" s="4">
        <v>1800</v>
      </c>
      <c r="D12" s="4">
        <v>0</v>
      </c>
      <c r="E12" s="4">
        <f t="shared" si="0"/>
        <v>1800</v>
      </c>
    </row>
    <row r="13" spans="1:10" x14ac:dyDescent="0.25">
      <c r="A13" s="5">
        <v>44201</v>
      </c>
      <c r="B13" s="2" t="s">
        <v>1258</v>
      </c>
      <c r="C13" s="4">
        <v>0</v>
      </c>
      <c r="D13" s="4">
        <v>1800</v>
      </c>
      <c r="E13" s="4">
        <f t="shared" si="0"/>
        <v>0</v>
      </c>
    </row>
    <row r="14" spans="1:10" x14ac:dyDescent="0.25">
      <c r="A14" s="5">
        <v>44312</v>
      </c>
      <c r="B14" s="2" t="s">
        <v>188</v>
      </c>
      <c r="C14" s="4">
        <v>8000</v>
      </c>
      <c r="D14" s="4">
        <v>0</v>
      </c>
      <c r="E14" s="4">
        <f t="shared" si="0"/>
        <v>8000</v>
      </c>
    </row>
    <row r="15" spans="1:10" x14ac:dyDescent="0.25">
      <c r="A15" s="5">
        <v>44312</v>
      </c>
      <c r="B15" s="2" t="s">
        <v>1262</v>
      </c>
      <c r="C15" s="4">
        <v>0</v>
      </c>
      <c r="D15" s="4">
        <v>23500</v>
      </c>
      <c r="E15" s="4">
        <f t="shared" si="0"/>
        <v>-15500</v>
      </c>
    </row>
    <row r="16" spans="1:10" x14ac:dyDescent="0.25">
      <c r="A16" s="5">
        <v>44335</v>
      </c>
      <c r="B16" s="2" t="s">
        <v>1258</v>
      </c>
      <c r="C16" s="4">
        <v>10000</v>
      </c>
      <c r="D16" s="4">
        <v>0</v>
      </c>
      <c r="E16" s="4">
        <f t="shared" si="0"/>
        <v>-5500</v>
      </c>
    </row>
    <row r="17" spans="1:5" x14ac:dyDescent="0.25">
      <c r="A17" s="5">
        <v>44391</v>
      </c>
      <c r="B17" s="2" t="s">
        <v>2101</v>
      </c>
      <c r="C17" s="4">
        <v>10800</v>
      </c>
      <c r="D17" s="4">
        <v>15000</v>
      </c>
      <c r="E17" s="4">
        <f t="shared" si="0"/>
        <v>-9700</v>
      </c>
    </row>
    <row r="18" spans="1:5" x14ac:dyDescent="0.25">
      <c r="A18" s="5">
        <v>44392</v>
      </c>
      <c r="B18" s="2" t="s">
        <v>2106</v>
      </c>
      <c r="C18" s="4">
        <v>21600</v>
      </c>
      <c r="D18" s="4">
        <v>0</v>
      </c>
      <c r="E18" s="4">
        <f t="shared" si="0"/>
        <v>11900</v>
      </c>
    </row>
    <row r="19" spans="1:5" x14ac:dyDescent="0.25">
      <c r="A19" s="5">
        <v>44404</v>
      </c>
      <c r="B19" s="2" t="s">
        <v>2157</v>
      </c>
      <c r="C19" s="4">
        <v>26400</v>
      </c>
      <c r="D19" s="4">
        <v>0</v>
      </c>
      <c r="E19" s="4">
        <f t="shared" si="0"/>
        <v>38300</v>
      </c>
    </row>
    <row r="20" spans="1:5" x14ac:dyDescent="0.25">
      <c r="A20" s="5">
        <v>44439</v>
      </c>
      <c r="B20" s="2" t="s">
        <v>876</v>
      </c>
      <c r="C20" s="4">
        <v>0</v>
      </c>
      <c r="D20" s="4">
        <v>18000</v>
      </c>
      <c r="E20" s="4">
        <f t="shared" si="0"/>
        <v>20300</v>
      </c>
    </row>
    <row r="21" spans="1:5" x14ac:dyDescent="0.25">
      <c r="A21" s="5">
        <v>44439</v>
      </c>
      <c r="B21" s="2" t="s">
        <v>2282</v>
      </c>
      <c r="C21" s="4">
        <v>3430</v>
      </c>
      <c r="D21" s="4">
        <v>0</v>
      </c>
      <c r="E21" s="4">
        <f t="shared" si="0"/>
        <v>23730</v>
      </c>
    </row>
    <row r="22" spans="1:5" x14ac:dyDescent="0.25">
      <c r="A22" s="5">
        <v>44439</v>
      </c>
      <c r="B22" s="2" t="s">
        <v>1010</v>
      </c>
      <c r="D22" s="4">
        <v>22977.35</v>
      </c>
      <c r="E22" s="4">
        <f t="shared" si="0"/>
        <v>752.65000000000146</v>
      </c>
    </row>
    <row r="23" spans="1:5" x14ac:dyDescent="0.25">
      <c r="A23" s="5">
        <v>44439</v>
      </c>
      <c r="B23" s="2" t="s">
        <v>1258</v>
      </c>
      <c r="D23" s="4">
        <v>752.65</v>
      </c>
      <c r="E23" s="4">
        <f t="shared" si="0"/>
        <v>1.4779288903810084E-12</v>
      </c>
    </row>
    <row r="24" spans="1:5" x14ac:dyDescent="0.25">
      <c r="E24" s="4">
        <f t="shared" si="0"/>
        <v>1.4779288903810084E-12</v>
      </c>
    </row>
    <row r="25" spans="1:5" x14ac:dyDescent="0.25">
      <c r="E25" s="4">
        <f t="shared" si="0"/>
        <v>1.4779288903810084E-12</v>
      </c>
    </row>
    <row r="26" spans="1:5" x14ac:dyDescent="0.25">
      <c r="E26" s="4">
        <f t="shared" si="0"/>
        <v>1.4779288903810084E-12</v>
      </c>
    </row>
    <row r="27" spans="1:5" x14ac:dyDescent="0.25">
      <c r="E27" s="4">
        <f t="shared" si="0"/>
        <v>1.4779288903810084E-12</v>
      </c>
    </row>
    <row r="28" spans="1:5" x14ac:dyDescent="0.25">
      <c r="E28" s="4">
        <f t="shared" si="0"/>
        <v>1.4779288903810084E-12</v>
      </c>
    </row>
    <row r="29" spans="1:5" x14ac:dyDescent="0.25">
      <c r="E29" s="4">
        <f t="shared" si="0"/>
        <v>1.4779288903810084E-12</v>
      </c>
    </row>
    <row r="30" spans="1:5" x14ac:dyDescent="0.25">
      <c r="E30" s="4">
        <f t="shared" si="0"/>
        <v>1.4779288903810084E-12</v>
      </c>
    </row>
    <row r="31" spans="1:5" x14ac:dyDescent="0.25">
      <c r="E31" s="4">
        <f t="shared" si="0"/>
        <v>1.4779288903810084E-12</v>
      </c>
    </row>
    <row r="32" spans="1:5" x14ac:dyDescent="0.25">
      <c r="E32" s="4">
        <f t="shared" si="0"/>
        <v>1.4779288903810084E-12</v>
      </c>
    </row>
    <row r="33" spans="5:5" x14ac:dyDescent="0.25">
      <c r="E33" s="4">
        <f t="shared" si="0"/>
        <v>1.4779288903810084E-12</v>
      </c>
    </row>
    <row r="34" spans="5:5" x14ac:dyDescent="0.25">
      <c r="E34" s="4">
        <f t="shared" si="0"/>
        <v>1.4779288903810084E-12</v>
      </c>
    </row>
    <row r="35" spans="5:5" x14ac:dyDescent="0.25">
      <c r="E35" s="4">
        <f t="shared" si="0"/>
        <v>1.4779288903810084E-12</v>
      </c>
    </row>
    <row r="36" spans="5:5" x14ac:dyDescent="0.25">
      <c r="E36" s="4">
        <f t="shared" si="0"/>
        <v>1.4779288903810084E-12</v>
      </c>
    </row>
    <row r="37" spans="5:5" x14ac:dyDescent="0.25">
      <c r="E37" s="4">
        <f t="shared" si="0"/>
        <v>1.4779288903810084E-12</v>
      </c>
    </row>
    <row r="38" spans="5:5" x14ac:dyDescent="0.25">
      <c r="E38" s="4">
        <f t="shared" si="0"/>
        <v>1.4779288903810084E-12</v>
      </c>
    </row>
    <row r="39" spans="5:5" x14ac:dyDescent="0.25">
      <c r="E39" s="4">
        <f t="shared" si="0"/>
        <v>1.4779288903810084E-12</v>
      </c>
    </row>
    <row r="40" spans="5:5" x14ac:dyDescent="0.25">
      <c r="E40" s="4">
        <f t="shared" si="0"/>
        <v>1.4779288903810084E-12</v>
      </c>
    </row>
    <row r="41" spans="5:5" x14ac:dyDescent="0.25">
      <c r="E41" s="4">
        <f t="shared" si="0"/>
        <v>1.4779288903810084E-12</v>
      </c>
    </row>
    <row r="42" spans="5:5" x14ac:dyDescent="0.25">
      <c r="E42" s="4">
        <f t="shared" si="0"/>
        <v>1.4779288903810084E-12</v>
      </c>
    </row>
    <row r="43" spans="5:5" x14ac:dyDescent="0.25">
      <c r="E43" s="4">
        <f t="shared" si="0"/>
        <v>1.4779288903810084E-12</v>
      </c>
    </row>
    <row r="44" spans="5:5" x14ac:dyDescent="0.25">
      <c r="E44" s="4">
        <f t="shared" si="0"/>
        <v>1.4779288903810084E-12</v>
      </c>
    </row>
    <row r="45" spans="5:5" x14ac:dyDescent="0.25">
      <c r="E45" s="4">
        <f t="shared" si="0"/>
        <v>1.4779288903810084E-12</v>
      </c>
    </row>
    <row r="46" spans="5:5" x14ac:dyDescent="0.25">
      <c r="E46" s="4">
        <f t="shared" si="0"/>
        <v>1.4779288903810084E-12</v>
      </c>
    </row>
    <row r="47" spans="5:5" x14ac:dyDescent="0.25">
      <c r="E47" s="4">
        <f t="shared" si="0"/>
        <v>1.4779288903810084E-12</v>
      </c>
    </row>
    <row r="48" spans="5:5" x14ac:dyDescent="0.25">
      <c r="E48" s="4">
        <f t="shared" si="0"/>
        <v>1.4779288903810084E-12</v>
      </c>
    </row>
    <row r="49" spans="5:5" x14ac:dyDescent="0.25">
      <c r="E49" s="4">
        <f t="shared" si="0"/>
        <v>1.4779288903810084E-12</v>
      </c>
    </row>
    <row r="50" spans="5:5" x14ac:dyDescent="0.25">
      <c r="E50" s="4">
        <f t="shared" si="0"/>
        <v>1.4779288903810084E-12</v>
      </c>
    </row>
    <row r="51" spans="5:5" x14ac:dyDescent="0.25">
      <c r="E51" s="4">
        <f t="shared" si="0"/>
        <v>1.4779288903810084E-12</v>
      </c>
    </row>
    <row r="52" spans="5:5" x14ac:dyDescent="0.25">
      <c r="E52" s="4">
        <f t="shared" si="0"/>
        <v>1.4779288903810084E-12</v>
      </c>
    </row>
    <row r="53" spans="5:5" x14ac:dyDescent="0.25">
      <c r="E53" s="4">
        <f t="shared" si="0"/>
        <v>1.4779288903810084E-12</v>
      </c>
    </row>
    <row r="54" spans="5:5" x14ac:dyDescent="0.25">
      <c r="E54" s="4">
        <f t="shared" si="0"/>
        <v>1.4779288903810084E-12</v>
      </c>
    </row>
    <row r="55" spans="5:5" x14ac:dyDescent="0.25">
      <c r="E55" s="4">
        <f t="shared" si="0"/>
        <v>1.4779288903810084E-12</v>
      </c>
    </row>
    <row r="56" spans="5:5" x14ac:dyDescent="0.25">
      <c r="E56" s="4">
        <f t="shared" si="0"/>
        <v>1.4779288903810084E-12</v>
      </c>
    </row>
    <row r="57" spans="5:5" x14ac:dyDescent="0.25">
      <c r="E57" s="4">
        <f t="shared" si="0"/>
        <v>1.4779288903810084E-12</v>
      </c>
    </row>
    <row r="58" spans="5:5" x14ac:dyDescent="0.25">
      <c r="E58" s="4">
        <f t="shared" si="0"/>
        <v>1.4779288903810084E-12</v>
      </c>
    </row>
    <row r="59" spans="5:5" x14ac:dyDescent="0.25">
      <c r="E59" s="4">
        <f t="shared" si="0"/>
        <v>1.4779288903810084E-12</v>
      </c>
    </row>
    <row r="60" spans="5:5" x14ac:dyDescent="0.25">
      <c r="E60" s="4">
        <f t="shared" si="0"/>
        <v>1.4779288903810084E-12</v>
      </c>
    </row>
    <row r="61" spans="5:5" x14ac:dyDescent="0.25">
      <c r="E61" s="4">
        <f t="shared" si="0"/>
        <v>1.4779288903810084E-12</v>
      </c>
    </row>
    <row r="62" spans="5:5" x14ac:dyDescent="0.25">
      <c r="E62" s="4">
        <f t="shared" si="0"/>
        <v>1.4779288903810084E-12</v>
      </c>
    </row>
    <row r="63" spans="5:5" x14ac:dyDescent="0.25">
      <c r="E63" s="4">
        <f t="shared" si="0"/>
        <v>1.4779288903810084E-12</v>
      </c>
    </row>
    <row r="64" spans="5:5" x14ac:dyDescent="0.25">
      <c r="E64" s="4">
        <f t="shared" si="0"/>
        <v>1.4779288903810084E-12</v>
      </c>
    </row>
    <row r="65" spans="5:5" x14ac:dyDescent="0.25">
      <c r="E65" s="4">
        <f t="shared" si="0"/>
        <v>1.4779288903810084E-12</v>
      </c>
    </row>
    <row r="66" spans="5:5" x14ac:dyDescent="0.25">
      <c r="E66" s="4">
        <f t="shared" si="0"/>
        <v>1.4779288903810084E-12</v>
      </c>
    </row>
    <row r="67" spans="5:5" x14ac:dyDescent="0.25">
      <c r="E67" s="4">
        <f t="shared" si="0"/>
        <v>1.4779288903810084E-12</v>
      </c>
    </row>
    <row r="68" spans="5:5" x14ac:dyDescent="0.25">
      <c r="E68" s="4">
        <f t="shared" si="0"/>
        <v>1.4779288903810084E-12</v>
      </c>
    </row>
    <row r="69" spans="5:5" x14ac:dyDescent="0.25">
      <c r="E69" s="4">
        <f t="shared" ref="E69:E132" si="1">E68+C69-D69</f>
        <v>1.4779288903810084E-12</v>
      </c>
    </row>
    <row r="70" spans="5:5" x14ac:dyDescent="0.25">
      <c r="E70" s="4">
        <f t="shared" si="1"/>
        <v>1.4779288903810084E-12</v>
      </c>
    </row>
    <row r="71" spans="5:5" x14ac:dyDescent="0.25">
      <c r="E71" s="4">
        <f t="shared" si="1"/>
        <v>1.4779288903810084E-12</v>
      </c>
    </row>
    <row r="72" spans="5:5" x14ac:dyDescent="0.25">
      <c r="E72" s="4">
        <f t="shared" si="1"/>
        <v>1.4779288903810084E-12</v>
      </c>
    </row>
    <row r="73" spans="5:5" x14ac:dyDescent="0.25">
      <c r="E73" s="4">
        <f t="shared" si="1"/>
        <v>1.4779288903810084E-12</v>
      </c>
    </row>
    <row r="74" spans="5:5" x14ac:dyDescent="0.25">
      <c r="E74" s="4">
        <f t="shared" si="1"/>
        <v>1.4779288903810084E-12</v>
      </c>
    </row>
    <row r="75" spans="5:5" x14ac:dyDescent="0.25">
      <c r="E75" s="4">
        <f t="shared" si="1"/>
        <v>1.4779288903810084E-12</v>
      </c>
    </row>
    <row r="76" spans="5:5" x14ac:dyDescent="0.25">
      <c r="E76" s="4">
        <f t="shared" si="1"/>
        <v>1.4779288903810084E-12</v>
      </c>
    </row>
    <row r="77" spans="5:5" x14ac:dyDescent="0.25">
      <c r="E77" s="4">
        <f t="shared" si="1"/>
        <v>1.4779288903810084E-12</v>
      </c>
    </row>
    <row r="78" spans="5:5" x14ac:dyDescent="0.25">
      <c r="E78" s="4">
        <f t="shared" si="1"/>
        <v>1.4779288903810084E-12</v>
      </c>
    </row>
    <row r="79" spans="5:5" x14ac:dyDescent="0.25">
      <c r="E79" s="4">
        <f t="shared" si="1"/>
        <v>1.4779288903810084E-12</v>
      </c>
    </row>
    <row r="80" spans="5:5" x14ac:dyDescent="0.25">
      <c r="E80" s="4">
        <f t="shared" si="1"/>
        <v>1.4779288903810084E-12</v>
      </c>
    </row>
    <row r="81" spans="5:5" x14ac:dyDescent="0.25">
      <c r="E81" s="4">
        <f t="shared" si="1"/>
        <v>1.4779288903810084E-12</v>
      </c>
    </row>
    <row r="82" spans="5:5" x14ac:dyDescent="0.25">
      <c r="E82" s="4">
        <f t="shared" si="1"/>
        <v>1.4779288903810084E-12</v>
      </c>
    </row>
    <row r="83" spans="5:5" x14ac:dyDescent="0.25">
      <c r="E83" s="4">
        <f t="shared" si="1"/>
        <v>1.4779288903810084E-12</v>
      </c>
    </row>
    <row r="84" spans="5:5" x14ac:dyDescent="0.25">
      <c r="E84" s="4">
        <f t="shared" si="1"/>
        <v>1.4779288903810084E-12</v>
      </c>
    </row>
    <row r="85" spans="5:5" x14ac:dyDescent="0.25">
      <c r="E85" s="4">
        <f t="shared" si="1"/>
        <v>1.4779288903810084E-12</v>
      </c>
    </row>
    <row r="86" spans="5:5" x14ac:dyDescent="0.25">
      <c r="E86" s="4">
        <f t="shared" si="1"/>
        <v>1.4779288903810084E-12</v>
      </c>
    </row>
    <row r="87" spans="5:5" x14ac:dyDescent="0.25">
      <c r="E87" s="4">
        <f t="shared" si="1"/>
        <v>1.4779288903810084E-12</v>
      </c>
    </row>
    <row r="88" spans="5:5" x14ac:dyDescent="0.25">
      <c r="E88" s="4">
        <f t="shared" si="1"/>
        <v>1.4779288903810084E-12</v>
      </c>
    </row>
    <row r="89" spans="5:5" x14ac:dyDescent="0.25">
      <c r="E89" s="4">
        <f t="shared" si="1"/>
        <v>1.4779288903810084E-12</v>
      </c>
    </row>
    <row r="90" spans="5:5" x14ac:dyDescent="0.25">
      <c r="E90" s="4">
        <f t="shared" si="1"/>
        <v>1.4779288903810084E-12</v>
      </c>
    </row>
    <row r="91" spans="5:5" x14ac:dyDescent="0.25">
      <c r="E91" s="4">
        <f t="shared" si="1"/>
        <v>1.4779288903810084E-12</v>
      </c>
    </row>
    <row r="92" spans="5:5" x14ac:dyDescent="0.25">
      <c r="E92" s="4">
        <f t="shared" si="1"/>
        <v>1.4779288903810084E-12</v>
      </c>
    </row>
    <row r="93" spans="5:5" x14ac:dyDescent="0.25">
      <c r="E93" s="4">
        <f t="shared" si="1"/>
        <v>1.4779288903810084E-12</v>
      </c>
    </row>
    <row r="94" spans="5:5" x14ac:dyDescent="0.25">
      <c r="E94" s="4">
        <f t="shared" si="1"/>
        <v>1.4779288903810084E-12</v>
      </c>
    </row>
    <row r="95" spans="5:5" x14ac:dyDescent="0.25">
      <c r="E95" s="4">
        <f t="shared" si="1"/>
        <v>1.4779288903810084E-12</v>
      </c>
    </row>
    <row r="96" spans="5:5" x14ac:dyDescent="0.25">
      <c r="E96" s="4">
        <f t="shared" si="1"/>
        <v>1.4779288903810084E-12</v>
      </c>
    </row>
    <row r="97" spans="5:5" x14ac:dyDescent="0.25">
      <c r="E97" s="4">
        <f t="shared" si="1"/>
        <v>1.4779288903810084E-12</v>
      </c>
    </row>
    <row r="98" spans="5:5" x14ac:dyDescent="0.25">
      <c r="E98" s="4">
        <f t="shared" si="1"/>
        <v>1.4779288903810084E-12</v>
      </c>
    </row>
    <row r="99" spans="5:5" x14ac:dyDescent="0.25">
      <c r="E99" s="4">
        <f t="shared" si="1"/>
        <v>1.4779288903810084E-12</v>
      </c>
    </row>
    <row r="100" spans="5:5" x14ac:dyDescent="0.25">
      <c r="E100" s="4">
        <f t="shared" si="1"/>
        <v>1.4779288903810084E-12</v>
      </c>
    </row>
    <row r="101" spans="5:5" x14ac:dyDescent="0.25">
      <c r="E101" s="4">
        <f t="shared" si="1"/>
        <v>1.4779288903810084E-12</v>
      </c>
    </row>
    <row r="102" spans="5:5" x14ac:dyDescent="0.25">
      <c r="E102" s="4">
        <f t="shared" si="1"/>
        <v>1.4779288903810084E-12</v>
      </c>
    </row>
    <row r="103" spans="5:5" x14ac:dyDescent="0.25">
      <c r="E103" s="4">
        <f t="shared" si="1"/>
        <v>1.4779288903810084E-12</v>
      </c>
    </row>
    <row r="104" spans="5:5" x14ac:dyDescent="0.25">
      <c r="E104" s="4">
        <f t="shared" si="1"/>
        <v>1.4779288903810084E-12</v>
      </c>
    </row>
    <row r="105" spans="5:5" x14ac:dyDescent="0.25">
      <c r="E105" s="4">
        <f t="shared" si="1"/>
        <v>1.4779288903810084E-12</v>
      </c>
    </row>
    <row r="106" spans="5:5" x14ac:dyDescent="0.25">
      <c r="E106" s="4">
        <f t="shared" si="1"/>
        <v>1.4779288903810084E-12</v>
      </c>
    </row>
    <row r="107" spans="5:5" x14ac:dyDescent="0.25">
      <c r="E107" s="4">
        <f t="shared" si="1"/>
        <v>1.4779288903810084E-12</v>
      </c>
    </row>
    <row r="108" spans="5:5" x14ac:dyDescent="0.25">
      <c r="E108" s="4">
        <f t="shared" si="1"/>
        <v>1.4779288903810084E-12</v>
      </c>
    </row>
    <row r="109" spans="5:5" x14ac:dyDescent="0.25">
      <c r="E109" s="4">
        <f t="shared" si="1"/>
        <v>1.4779288903810084E-12</v>
      </c>
    </row>
    <row r="110" spans="5:5" x14ac:dyDescent="0.25">
      <c r="E110" s="4">
        <f t="shared" si="1"/>
        <v>1.4779288903810084E-12</v>
      </c>
    </row>
    <row r="111" spans="5:5" x14ac:dyDescent="0.25">
      <c r="E111" s="4">
        <f t="shared" si="1"/>
        <v>1.4779288903810084E-12</v>
      </c>
    </row>
    <row r="112" spans="5:5" x14ac:dyDescent="0.25">
      <c r="E112" s="4">
        <f t="shared" si="1"/>
        <v>1.4779288903810084E-12</v>
      </c>
    </row>
    <row r="113" spans="5:5" x14ac:dyDescent="0.25">
      <c r="E113" s="4">
        <f t="shared" si="1"/>
        <v>1.4779288903810084E-12</v>
      </c>
    </row>
    <row r="114" spans="5:5" x14ac:dyDescent="0.25">
      <c r="E114" s="4">
        <f t="shared" si="1"/>
        <v>1.4779288903810084E-12</v>
      </c>
    </row>
    <row r="115" spans="5:5" x14ac:dyDescent="0.25">
      <c r="E115" s="4">
        <f t="shared" si="1"/>
        <v>1.4779288903810084E-12</v>
      </c>
    </row>
    <row r="116" spans="5:5" x14ac:dyDescent="0.25">
      <c r="E116" s="4">
        <f t="shared" si="1"/>
        <v>1.4779288903810084E-12</v>
      </c>
    </row>
    <row r="117" spans="5:5" x14ac:dyDescent="0.25">
      <c r="E117" s="4">
        <f t="shared" si="1"/>
        <v>1.4779288903810084E-12</v>
      </c>
    </row>
    <row r="118" spans="5:5" x14ac:dyDescent="0.25">
      <c r="E118" s="4">
        <f t="shared" si="1"/>
        <v>1.4779288903810084E-12</v>
      </c>
    </row>
    <row r="119" spans="5:5" x14ac:dyDescent="0.25">
      <c r="E119" s="4">
        <f t="shared" si="1"/>
        <v>1.4779288903810084E-12</v>
      </c>
    </row>
    <row r="120" spans="5:5" x14ac:dyDescent="0.25">
      <c r="E120" s="4">
        <f t="shared" si="1"/>
        <v>1.4779288903810084E-12</v>
      </c>
    </row>
    <row r="121" spans="5:5" x14ac:dyDescent="0.25">
      <c r="E121" s="4">
        <f t="shared" si="1"/>
        <v>1.4779288903810084E-12</v>
      </c>
    </row>
    <row r="122" spans="5:5" x14ac:dyDescent="0.25">
      <c r="E122" s="4">
        <f t="shared" si="1"/>
        <v>1.4779288903810084E-12</v>
      </c>
    </row>
    <row r="123" spans="5:5" x14ac:dyDescent="0.25">
      <c r="E123" s="4">
        <f t="shared" si="1"/>
        <v>1.4779288903810084E-12</v>
      </c>
    </row>
    <row r="124" spans="5:5" x14ac:dyDescent="0.25">
      <c r="E124" s="4">
        <f t="shared" si="1"/>
        <v>1.4779288903810084E-12</v>
      </c>
    </row>
    <row r="125" spans="5:5" x14ac:dyDescent="0.25">
      <c r="E125" s="4">
        <f t="shared" si="1"/>
        <v>1.4779288903810084E-12</v>
      </c>
    </row>
    <row r="126" spans="5:5" x14ac:dyDescent="0.25">
      <c r="E126" s="4">
        <f t="shared" si="1"/>
        <v>1.4779288903810084E-12</v>
      </c>
    </row>
    <row r="127" spans="5:5" x14ac:dyDescent="0.25">
      <c r="E127" s="4">
        <f t="shared" si="1"/>
        <v>1.4779288903810084E-12</v>
      </c>
    </row>
    <row r="128" spans="5:5" x14ac:dyDescent="0.25">
      <c r="E128" s="4">
        <f t="shared" si="1"/>
        <v>1.4779288903810084E-12</v>
      </c>
    </row>
    <row r="129" spans="5:5" x14ac:dyDescent="0.25">
      <c r="E129" s="4">
        <f t="shared" si="1"/>
        <v>1.4779288903810084E-12</v>
      </c>
    </row>
    <row r="130" spans="5:5" x14ac:dyDescent="0.25">
      <c r="E130" s="4">
        <f t="shared" si="1"/>
        <v>1.4779288903810084E-12</v>
      </c>
    </row>
    <row r="131" spans="5:5" x14ac:dyDescent="0.25">
      <c r="E131" s="4">
        <f t="shared" si="1"/>
        <v>1.4779288903810084E-12</v>
      </c>
    </row>
    <row r="132" spans="5:5" x14ac:dyDescent="0.25">
      <c r="E132" s="4">
        <f t="shared" si="1"/>
        <v>1.4779288903810084E-12</v>
      </c>
    </row>
    <row r="133" spans="5:5" x14ac:dyDescent="0.25">
      <c r="E133" s="4">
        <f t="shared" ref="E133:E196" si="2">E132+C133-D133</f>
        <v>1.4779288903810084E-12</v>
      </c>
    </row>
    <row r="134" spans="5:5" x14ac:dyDescent="0.25">
      <c r="E134" s="4">
        <f t="shared" si="2"/>
        <v>1.4779288903810084E-12</v>
      </c>
    </row>
    <row r="135" spans="5:5" x14ac:dyDescent="0.25">
      <c r="E135" s="4">
        <f t="shared" si="2"/>
        <v>1.4779288903810084E-12</v>
      </c>
    </row>
    <row r="136" spans="5:5" x14ac:dyDescent="0.25">
      <c r="E136" s="4">
        <f t="shared" si="2"/>
        <v>1.4779288903810084E-12</v>
      </c>
    </row>
    <row r="137" spans="5:5" x14ac:dyDescent="0.25">
      <c r="E137" s="4">
        <f t="shared" si="2"/>
        <v>1.4779288903810084E-12</v>
      </c>
    </row>
    <row r="138" spans="5:5" x14ac:dyDescent="0.25">
      <c r="E138" s="4">
        <f t="shared" si="2"/>
        <v>1.4779288903810084E-12</v>
      </c>
    </row>
    <row r="139" spans="5:5" x14ac:dyDescent="0.25">
      <c r="E139" s="4">
        <f t="shared" si="2"/>
        <v>1.4779288903810084E-12</v>
      </c>
    </row>
    <row r="140" spans="5:5" x14ac:dyDescent="0.25">
      <c r="E140" s="4">
        <f t="shared" si="2"/>
        <v>1.4779288903810084E-12</v>
      </c>
    </row>
    <row r="141" spans="5:5" x14ac:dyDescent="0.25">
      <c r="E141" s="4">
        <f t="shared" si="2"/>
        <v>1.4779288903810084E-12</v>
      </c>
    </row>
    <row r="142" spans="5:5" x14ac:dyDescent="0.25">
      <c r="E142" s="4">
        <f t="shared" si="2"/>
        <v>1.4779288903810084E-12</v>
      </c>
    </row>
    <row r="143" spans="5:5" x14ac:dyDescent="0.25">
      <c r="E143" s="4">
        <f t="shared" si="2"/>
        <v>1.4779288903810084E-12</v>
      </c>
    </row>
    <row r="144" spans="5:5" x14ac:dyDescent="0.25">
      <c r="E144" s="4">
        <f t="shared" si="2"/>
        <v>1.4779288903810084E-12</v>
      </c>
    </row>
    <row r="145" spans="5:5" x14ac:dyDescent="0.25">
      <c r="E145" s="4">
        <f t="shared" si="2"/>
        <v>1.4779288903810084E-12</v>
      </c>
    </row>
    <row r="146" spans="5:5" x14ac:dyDescent="0.25">
      <c r="E146" s="4">
        <f t="shared" si="2"/>
        <v>1.4779288903810084E-12</v>
      </c>
    </row>
    <row r="147" spans="5:5" x14ac:dyDescent="0.25">
      <c r="E147" s="4">
        <f t="shared" si="2"/>
        <v>1.4779288903810084E-12</v>
      </c>
    </row>
    <row r="148" spans="5:5" x14ac:dyDescent="0.25">
      <c r="E148" s="4">
        <f t="shared" si="2"/>
        <v>1.4779288903810084E-12</v>
      </c>
    </row>
    <row r="149" spans="5:5" x14ac:dyDescent="0.25">
      <c r="E149" s="4">
        <f t="shared" si="2"/>
        <v>1.4779288903810084E-12</v>
      </c>
    </row>
    <row r="150" spans="5:5" x14ac:dyDescent="0.25">
      <c r="E150" s="4">
        <f t="shared" si="2"/>
        <v>1.4779288903810084E-12</v>
      </c>
    </row>
    <row r="151" spans="5:5" x14ac:dyDescent="0.25">
      <c r="E151" s="4">
        <f t="shared" si="2"/>
        <v>1.4779288903810084E-12</v>
      </c>
    </row>
    <row r="152" spans="5:5" x14ac:dyDescent="0.25">
      <c r="E152" s="4">
        <f t="shared" si="2"/>
        <v>1.4779288903810084E-12</v>
      </c>
    </row>
    <row r="153" spans="5:5" x14ac:dyDescent="0.25">
      <c r="E153" s="4">
        <f t="shared" si="2"/>
        <v>1.4779288903810084E-12</v>
      </c>
    </row>
    <row r="154" spans="5:5" x14ac:dyDescent="0.25">
      <c r="E154" s="4">
        <f t="shared" si="2"/>
        <v>1.4779288903810084E-12</v>
      </c>
    </row>
    <row r="155" spans="5:5" x14ac:dyDescent="0.25">
      <c r="E155" s="4">
        <f t="shared" si="2"/>
        <v>1.4779288903810084E-12</v>
      </c>
    </row>
    <row r="156" spans="5:5" x14ac:dyDescent="0.25">
      <c r="E156" s="4">
        <f t="shared" si="2"/>
        <v>1.4779288903810084E-12</v>
      </c>
    </row>
    <row r="157" spans="5:5" x14ac:dyDescent="0.25">
      <c r="E157" s="4">
        <f t="shared" si="2"/>
        <v>1.4779288903810084E-12</v>
      </c>
    </row>
    <row r="158" spans="5:5" x14ac:dyDescent="0.25">
      <c r="E158" s="4">
        <f t="shared" si="2"/>
        <v>1.4779288903810084E-12</v>
      </c>
    </row>
    <row r="159" spans="5:5" x14ac:dyDescent="0.25">
      <c r="E159" s="4">
        <f t="shared" si="2"/>
        <v>1.4779288903810084E-12</v>
      </c>
    </row>
    <row r="160" spans="5:5" x14ac:dyDescent="0.25">
      <c r="E160" s="4">
        <f t="shared" si="2"/>
        <v>1.4779288903810084E-12</v>
      </c>
    </row>
    <row r="161" spans="5:5" x14ac:dyDescent="0.25">
      <c r="E161" s="4">
        <f t="shared" si="2"/>
        <v>1.4779288903810084E-12</v>
      </c>
    </row>
    <row r="162" spans="5:5" x14ac:dyDescent="0.25">
      <c r="E162" s="4">
        <f t="shared" si="2"/>
        <v>1.4779288903810084E-12</v>
      </c>
    </row>
    <row r="163" spans="5:5" x14ac:dyDescent="0.25">
      <c r="E163" s="4">
        <f t="shared" si="2"/>
        <v>1.4779288903810084E-12</v>
      </c>
    </row>
    <row r="164" spans="5:5" x14ac:dyDescent="0.25">
      <c r="E164" s="4">
        <f t="shared" si="2"/>
        <v>1.4779288903810084E-12</v>
      </c>
    </row>
    <row r="165" spans="5:5" x14ac:dyDescent="0.25">
      <c r="E165" s="4">
        <f t="shared" si="2"/>
        <v>1.4779288903810084E-12</v>
      </c>
    </row>
    <row r="166" spans="5:5" x14ac:dyDescent="0.25">
      <c r="E166" s="4">
        <f t="shared" si="2"/>
        <v>1.4779288903810084E-12</v>
      </c>
    </row>
    <row r="167" spans="5:5" x14ac:dyDescent="0.25">
      <c r="E167" s="4">
        <f t="shared" si="2"/>
        <v>1.4779288903810084E-12</v>
      </c>
    </row>
    <row r="168" spans="5:5" x14ac:dyDescent="0.25">
      <c r="E168" s="4">
        <f t="shared" si="2"/>
        <v>1.4779288903810084E-12</v>
      </c>
    </row>
    <row r="169" spans="5:5" x14ac:dyDescent="0.25">
      <c r="E169" s="4">
        <f t="shared" si="2"/>
        <v>1.4779288903810084E-12</v>
      </c>
    </row>
    <row r="170" spans="5:5" x14ac:dyDescent="0.25">
      <c r="E170" s="4">
        <f t="shared" si="2"/>
        <v>1.4779288903810084E-12</v>
      </c>
    </row>
    <row r="171" spans="5:5" x14ac:dyDescent="0.25">
      <c r="E171" s="4">
        <f t="shared" si="2"/>
        <v>1.4779288903810084E-12</v>
      </c>
    </row>
    <row r="172" spans="5:5" x14ac:dyDescent="0.25">
      <c r="E172" s="4">
        <f t="shared" si="2"/>
        <v>1.4779288903810084E-12</v>
      </c>
    </row>
    <row r="173" spans="5:5" x14ac:dyDescent="0.25">
      <c r="E173" s="4">
        <f t="shared" si="2"/>
        <v>1.4779288903810084E-12</v>
      </c>
    </row>
    <row r="174" spans="5:5" x14ac:dyDescent="0.25">
      <c r="E174" s="4">
        <f t="shared" si="2"/>
        <v>1.4779288903810084E-12</v>
      </c>
    </row>
    <row r="175" spans="5:5" x14ac:dyDescent="0.25">
      <c r="E175" s="4">
        <f t="shared" si="2"/>
        <v>1.4779288903810084E-12</v>
      </c>
    </row>
    <row r="176" spans="5:5" x14ac:dyDescent="0.25">
      <c r="E176" s="4">
        <f t="shared" si="2"/>
        <v>1.4779288903810084E-12</v>
      </c>
    </row>
    <row r="177" spans="5:5" x14ac:dyDescent="0.25">
      <c r="E177" s="4">
        <f t="shared" si="2"/>
        <v>1.4779288903810084E-12</v>
      </c>
    </row>
    <row r="178" spans="5:5" x14ac:dyDescent="0.25">
      <c r="E178" s="4">
        <f t="shared" si="2"/>
        <v>1.4779288903810084E-12</v>
      </c>
    </row>
    <row r="179" spans="5:5" x14ac:dyDescent="0.25">
      <c r="E179" s="4">
        <f t="shared" si="2"/>
        <v>1.4779288903810084E-12</v>
      </c>
    </row>
    <row r="180" spans="5:5" x14ac:dyDescent="0.25">
      <c r="E180" s="4">
        <f t="shared" si="2"/>
        <v>1.4779288903810084E-12</v>
      </c>
    </row>
    <row r="181" spans="5:5" x14ac:dyDescent="0.25">
      <c r="E181" s="4">
        <f t="shared" si="2"/>
        <v>1.4779288903810084E-12</v>
      </c>
    </row>
    <row r="182" spans="5:5" x14ac:dyDescent="0.25">
      <c r="E182" s="4">
        <f t="shared" si="2"/>
        <v>1.4779288903810084E-12</v>
      </c>
    </row>
    <row r="183" spans="5:5" x14ac:dyDescent="0.25">
      <c r="E183" s="4">
        <f t="shared" si="2"/>
        <v>1.4779288903810084E-12</v>
      </c>
    </row>
    <row r="184" spans="5:5" x14ac:dyDescent="0.25">
      <c r="E184" s="4">
        <f t="shared" si="2"/>
        <v>1.4779288903810084E-12</v>
      </c>
    </row>
    <row r="185" spans="5:5" x14ac:dyDescent="0.25">
      <c r="E185" s="4">
        <f t="shared" si="2"/>
        <v>1.4779288903810084E-12</v>
      </c>
    </row>
    <row r="186" spans="5:5" x14ac:dyDescent="0.25">
      <c r="E186" s="4">
        <f t="shared" si="2"/>
        <v>1.4779288903810084E-12</v>
      </c>
    </row>
    <row r="187" spans="5:5" x14ac:dyDescent="0.25">
      <c r="E187" s="4">
        <f t="shared" si="2"/>
        <v>1.4779288903810084E-12</v>
      </c>
    </row>
    <row r="188" spans="5:5" x14ac:dyDescent="0.25">
      <c r="E188" s="4">
        <f t="shared" si="2"/>
        <v>1.4779288903810084E-12</v>
      </c>
    </row>
    <row r="189" spans="5:5" x14ac:dyDescent="0.25">
      <c r="E189" s="4">
        <f t="shared" si="2"/>
        <v>1.4779288903810084E-12</v>
      </c>
    </row>
    <row r="190" spans="5:5" x14ac:dyDescent="0.25">
      <c r="E190" s="4">
        <f t="shared" si="2"/>
        <v>1.4779288903810084E-12</v>
      </c>
    </row>
    <row r="191" spans="5:5" x14ac:dyDescent="0.25">
      <c r="E191" s="4">
        <f t="shared" si="2"/>
        <v>1.4779288903810084E-12</v>
      </c>
    </row>
    <row r="192" spans="5:5" x14ac:dyDescent="0.25">
      <c r="E192" s="4">
        <f t="shared" si="2"/>
        <v>1.4779288903810084E-12</v>
      </c>
    </row>
    <row r="193" spans="5:5" x14ac:dyDescent="0.25">
      <c r="E193" s="4">
        <f t="shared" si="2"/>
        <v>1.4779288903810084E-12</v>
      </c>
    </row>
    <row r="194" spans="5:5" x14ac:dyDescent="0.25">
      <c r="E194" s="4">
        <f t="shared" si="2"/>
        <v>1.4779288903810084E-12</v>
      </c>
    </row>
    <row r="195" spans="5:5" x14ac:dyDescent="0.25">
      <c r="E195" s="4">
        <f t="shared" si="2"/>
        <v>1.4779288903810084E-12</v>
      </c>
    </row>
    <row r="196" spans="5:5" x14ac:dyDescent="0.25">
      <c r="E196" s="4">
        <f t="shared" si="2"/>
        <v>1.4779288903810084E-12</v>
      </c>
    </row>
    <row r="197" spans="5:5" x14ac:dyDescent="0.25">
      <c r="E197" s="4">
        <f t="shared" ref="E197:E260" si="3">E196+C197-D197</f>
        <v>1.4779288903810084E-12</v>
      </c>
    </row>
    <row r="198" spans="5:5" x14ac:dyDescent="0.25">
      <c r="E198" s="4">
        <f t="shared" si="3"/>
        <v>1.4779288903810084E-12</v>
      </c>
    </row>
    <row r="199" spans="5:5" x14ac:dyDescent="0.25">
      <c r="E199" s="4">
        <f t="shared" si="3"/>
        <v>1.4779288903810084E-12</v>
      </c>
    </row>
    <row r="200" spans="5:5" x14ac:dyDescent="0.25">
      <c r="E200" s="4">
        <f t="shared" si="3"/>
        <v>1.4779288903810084E-12</v>
      </c>
    </row>
    <row r="201" spans="5:5" x14ac:dyDescent="0.25">
      <c r="E201" s="4">
        <f t="shared" si="3"/>
        <v>1.4779288903810084E-12</v>
      </c>
    </row>
    <row r="202" spans="5:5" x14ac:dyDescent="0.25">
      <c r="E202" s="4">
        <f t="shared" si="3"/>
        <v>1.4779288903810084E-12</v>
      </c>
    </row>
    <row r="203" spans="5:5" x14ac:dyDescent="0.25">
      <c r="E203" s="4">
        <f t="shared" si="3"/>
        <v>1.4779288903810084E-12</v>
      </c>
    </row>
    <row r="204" spans="5:5" x14ac:dyDescent="0.25">
      <c r="E204" s="4">
        <f t="shared" si="3"/>
        <v>1.4779288903810084E-12</v>
      </c>
    </row>
    <row r="205" spans="5:5" x14ac:dyDescent="0.25">
      <c r="E205" s="4">
        <f t="shared" si="3"/>
        <v>1.4779288903810084E-12</v>
      </c>
    </row>
    <row r="206" spans="5:5" x14ac:dyDescent="0.25">
      <c r="E206" s="4">
        <f t="shared" si="3"/>
        <v>1.4779288903810084E-12</v>
      </c>
    </row>
    <row r="207" spans="5:5" x14ac:dyDescent="0.25">
      <c r="E207" s="4">
        <f t="shared" si="3"/>
        <v>1.4779288903810084E-12</v>
      </c>
    </row>
    <row r="208" spans="5:5" x14ac:dyDescent="0.25">
      <c r="E208" s="4">
        <f t="shared" si="3"/>
        <v>1.4779288903810084E-12</v>
      </c>
    </row>
    <row r="209" spans="5:5" x14ac:dyDescent="0.25">
      <c r="E209" s="4">
        <f t="shared" si="3"/>
        <v>1.4779288903810084E-12</v>
      </c>
    </row>
    <row r="210" spans="5:5" x14ac:dyDescent="0.25">
      <c r="E210" s="4">
        <f t="shared" si="3"/>
        <v>1.4779288903810084E-12</v>
      </c>
    </row>
    <row r="211" spans="5:5" x14ac:dyDescent="0.25">
      <c r="E211" s="4">
        <f t="shared" si="3"/>
        <v>1.4779288903810084E-12</v>
      </c>
    </row>
    <row r="212" spans="5:5" x14ac:dyDescent="0.25">
      <c r="E212" s="4">
        <f t="shared" si="3"/>
        <v>1.4779288903810084E-12</v>
      </c>
    </row>
    <row r="213" spans="5:5" x14ac:dyDescent="0.25">
      <c r="E213" s="4">
        <f t="shared" si="3"/>
        <v>1.4779288903810084E-12</v>
      </c>
    </row>
    <row r="214" spans="5:5" x14ac:dyDescent="0.25">
      <c r="E214" s="4">
        <f t="shared" si="3"/>
        <v>1.4779288903810084E-12</v>
      </c>
    </row>
    <row r="215" spans="5:5" x14ac:dyDescent="0.25">
      <c r="E215" s="4">
        <f t="shared" si="3"/>
        <v>1.4779288903810084E-12</v>
      </c>
    </row>
    <row r="216" spans="5:5" x14ac:dyDescent="0.25">
      <c r="E216" s="4">
        <f t="shared" si="3"/>
        <v>1.4779288903810084E-12</v>
      </c>
    </row>
    <row r="217" spans="5:5" x14ac:dyDescent="0.25">
      <c r="E217" s="4">
        <f t="shared" si="3"/>
        <v>1.4779288903810084E-12</v>
      </c>
    </row>
    <row r="218" spans="5:5" x14ac:dyDescent="0.25">
      <c r="E218" s="4">
        <f t="shared" si="3"/>
        <v>1.4779288903810084E-12</v>
      </c>
    </row>
    <row r="219" spans="5:5" x14ac:dyDescent="0.25">
      <c r="E219" s="4">
        <f t="shared" si="3"/>
        <v>1.4779288903810084E-12</v>
      </c>
    </row>
    <row r="220" spans="5:5" x14ac:dyDescent="0.25">
      <c r="E220" s="4">
        <f t="shared" si="3"/>
        <v>1.4779288903810084E-12</v>
      </c>
    </row>
    <row r="221" spans="5:5" x14ac:dyDescent="0.25">
      <c r="E221" s="4">
        <f t="shared" si="3"/>
        <v>1.4779288903810084E-12</v>
      </c>
    </row>
    <row r="222" spans="5:5" x14ac:dyDescent="0.25">
      <c r="E222" s="4">
        <f t="shared" si="3"/>
        <v>1.4779288903810084E-12</v>
      </c>
    </row>
    <row r="223" spans="5:5" x14ac:dyDescent="0.25">
      <c r="E223" s="4">
        <f t="shared" si="3"/>
        <v>1.4779288903810084E-12</v>
      </c>
    </row>
    <row r="224" spans="5:5" x14ac:dyDescent="0.25">
      <c r="E224" s="4">
        <f t="shared" si="3"/>
        <v>1.4779288903810084E-12</v>
      </c>
    </row>
    <row r="225" spans="5:5" x14ac:dyDescent="0.25">
      <c r="E225" s="4">
        <f t="shared" si="3"/>
        <v>1.4779288903810084E-12</v>
      </c>
    </row>
    <row r="226" spans="5:5" x14ac:dyDescent="0.25">
      <c r="E226" s="4">
        <f t="shared" si="3"/>
        <v>1.4779288903810084E-12</v>
      </c>
    </row>
    <row r="227" spans="5:5" x14ac:dyDescent="0.25">
      <c r="E227" s="4">
        <f t="shared" si="3"/>
        <v>1.4779288903810084E-12</v>
      </c>
    </row>
    <row r="228" spans="5:5" x14ac:dyDescent="0.25">
      <c r="E228" s="4">
        <f t="shared" si="3"/>
        <v>1.4779288903810084E-12</v>
      </c>
    </row>
    <row r="229" spans="5:5" x14ac:dyDescent="0.25">
      <c r="E229" s="4">
        <f t="shared" si="3"/>
        <v>1.4779288903810084E-12</v>
      </c>
    </row>
    <row r="230" spans="5:5" x14ac:dyDescent="0.25">
      <c r="E230" s="4">
        <f t="shared" si="3"/>
        <v>1.4779288903810084E-12</v>
      </c>
    </row>
    <row r="231" spans="5:5" x14ac:dyDescent="0.25">
      <c r="E231" s="4">
        <f t="shared" si="3"/>
        <v>1.4779288903810084E-12</v>
      </c>
    </row>
    <row r="232" spans="5:5" x14ac:dyDescent="0.25">
      <c r="E232" s="4">
        <f t="shared" si="3"/>
        <v>1.4779288903810084E-12</v>
      </c>
    </row>
    <row r="233" spans="5:5" x14ac:dyDescent="0.25">
      <c r="E233" s="4">
        <f t="shared" si="3"/>
        <v>1.4779288903810084E-12</v>
      </c>
    </row>
    <row r="234" spans="5:5" x14ac:dyDescent="0.25">
      <c r="E234" s="4">
        <f t="shared" si="3"/>
        <v>1.4779288903810084E-12</v>
      </c>
    </row>
    <row r="235" spans="5:5" x14ac:dyDescent="0.25">
      <c r="E235" s="4">
        <f t="shared" si="3"/>
        <v>1.4779288903810084E-12</v>
      </c>
    </row>
    <row r="236" spans="5:5" x14ac:dyDescent="0.25">
      <c r="E236" s="4">
        <f t="shared" si="3"/>
        <v>1.4779288903810084E-12</v>
      </c>
    </row>
    <row r="237" spans="5:5" x14ac:dyDescent="0.25">
      <c r="E237" s="4">
        <f t="shared" si="3"/>
        <v>1.4779288903810084E-12</v>
      </c>
    </row>
    <row r="238" spans="5:5" x14ac:dyDescent="0.25">
      <c r="E238" s="4">
        <f t="shared" si="3"/>
        <v>1.4779288903810084E-12</v>
      </c>
    </row>
    <row r="239" spans="5:5" x14ac:dyDescent="0.25">
      <c r="E239" s="4">
        <f t="shared" si="3"/>
        <v>1.4779288903810084E-12</v>
      </c>
    </row>
    <row r="240" spans="5:5" x14ac:dyDescent="0.25">
      <c r="E240" s="4">
        <f t="shared" si="3"/>
        <v>1.4779288903810084E-12</v>
      </c>
    </row>
    <row r="241" spans="5:5" x14ac:dyDescent="0.25">
      <c r="E241" s="4">
        <f t="shared" si="3"/>
        <v>1.4779288903810084E-12</v>
      </c>
    </row>
    <row r="242" spans="5:5" x14ac:dyDescent="0.25">
      <c r="E242" s="4">
        <f t="shared" si="3"/>
        <v>1.4779288903810084E-12</v>
      </c>
    </row>
    <row r="243" spans="5:5" x14ac:dyDescent="0.25">
      <c r="E243" s="4">
        <f t="shared" si="3"/>
        <v>1.4779288903810084E-12</v>
      </c>
    </row>
    <row r="244" spans="5:5" x14ac:dyDescent="0.25">
      <c r="E244" s="4">
        <f t="shared" si="3"/>
        <v>1.4779288903810084E-12</v>
      </c>
    </row>
    <row r="245" spans="5:5" x14ac:dyDescent="0.25">
      <c r="E245" s="4">
        <f t="shared" si="3"/>
        <v>1.4779288903810084E-12</v>
      </c>
    </row>
    <row r="246" spans="5:5" x14ac:dyDescent="0.25">
      <c r="E246" s="4">
        <f t="shared" si="3"/>
        <v>1.4779288903810084E-12</v>
      </c>
    </row>
    <row r="247" spans="5:5" x14ac:dyDescent="0.25">
      <c r="E247" s="4">
        <f t="shared" si="3"/>
        <v>1.4779288903810084E-12</v>
      </c>
    </row>
    <row r="248" spans="5:5" x14ac:dyDescent="0.25">
      <c r="E248" s="4">
        <f t="shared" si="3"/>
        <v>1.4779288903810084E-12</v>
      </c>
    </row>
    <row r="249" spans="5:5" x14ac:dyDescent="0.25">
      <c r="E249" s="4">
        <f t="shared" si="3"/>
        <v>1.4779288903810084E-12</v>
      </c>
    </row>
    <row r="250" spans="5:5" x14ac:dyDescent="0.25">
      <c r="E250" s="4">
        <f t="shared" si="3"/>
        <v>1.4779288903810084E-12</v>
      </c>
    </row>
    <row r="251" spans="5:5" x14ac:dyDescent="0.25">
      <c r="E251" s="4">
        <f t="shared" si="3"/>
        <v>1.4779288903810084E-12</v>
      </c>
    </row>
    <row r="252" spans="5:5" x14ac:dyDescent="0.25">
      <c r="E252" s="4">
        <f t="shared" si="3"/>
        <v>1.4779288903810084E-12</v>
      </c>
    </row>
    <row r="253" spans="5:5" x14ac:dyDescent="0.25">
      <c r="E253" s="4">
        <f t="shared" si="3"/>
        <v>1.4779288903810084E-12</v>
      </c>
    </row>
    <row r="254" spans="5:5" x14ac:dyDescent="0.25">
      <c r="E254" s="4">
        <f t="shared" si="3"/>
        <v>1.4779288903810084E-12</v>
      </c>
    </row>
    <row r="255" spans="5:5" x14ac:dyDescent="0.25">
      <c r="E255" s="4">
        <f t="shared" si="3"/>
        <v>1.4779288903810084E-12</v>
      </c>
    </row>
    <row r="256" spans="5:5" x14ac:dyDescent="0.25">
      <c r="E256" s="4">
        <f t="shared" si="3"/>
        <v>1.4779288903810084E-12</v>
      </c>
    </row>
    <row r="257" spans="5:5" x14ac:dyDescent="0.25">
      <c r="E257" s="4">
        <f t="shared" si="3"/>
        <v>1.4779288903810084E-12</v>
      </c>
    </row>
    <row r="258" spans="5:5" x14ac:dyDescent="0.25">
      <c r="E258" s="4">
        <f t="shared" si="3"/>
        <v>1.4779288903810084E-12</v>
      </c>
    </row>
    <row r="259" spans="5:5" x14ac:dyDescent="0.25">
      <c r="E259" s="4">
        <f t="shared" si="3"/>
        <v>1.4779288903810084E-12</v>
      </c>
    </row>
    <row r="260" spans="5:5" x14ac:dyDescent="0.25">
      <c r="E260" s="4">
        <f t="shared" si="3"/>
        <v>1.4779288903810084E-12</v>
      </c>
    </row>
    <row r="261" spans="5:5" x14ac:dyDescent="0.25">
      <c r="E261" s="4">
        <f t="shared" ref="E261:E324" si="4">E260+C261-D261</f>
        <v>1.4779288903810084E-12</v>
      </c>
    </row>
    <row r="262" spans="5:5" x14ac:dyDescent="0.25">
      <c r="E262" s="4">
        <f t="shared" si="4"/>
        <v>1.4779288903810084E-12</v>
      </c>
    </row>
    <row r="263" spans="5:5" x14ac:dyDescent="0.25">
      <c r="E263" s="4">
        <f t="shared" si="4"/>
        <v>1.4779288903810084E-12</v>
      </c>
    </row>
    <row r="264" spans="5:5" x14ac:dyDescent="0.25">
      <c r="E264" s="4">
        <f t="shared" si="4"/>
        <v>1.4779288903810084E-12</v>
      </c>
    </row>
    <row r="265" spans="5:5" x14ac:dyDescent="0.25">
      <c r="E265" s="4">
        <f t="shared" si="4"/>
        <v>1.4779288903810084E-12</v>
      </c>
    </row>
    <row r="266" spans="5:5" x14ac:dyDescent="0.25">
      <c r="E266" s="4">
        <f t="shared" si="4"/>
        <v>1.4779288903810084E-12</v>
      </c>
    </row>
    <row r="267" spans="5:5" x14ac:dyDescent="0.25">
      <c r="E267" s="4">
        <f t="shared" si="4"/>
        <v>1.4779288903810084E-12</v>
      </c>
    </row>
    <row r="268" spans="5:5" x14ac:dyDescent="0.25">
      <c r="E268" s="4">
        <f t="shared" si="4"/>
        <v>1.4779288903810084E-12</v>
      </c>
    </row>
    <row r="269" spans="5:5" x14ac:dyDescent="0.25">
      <c r="E269" s="4">
        <f t="shared" si="4"/>
        <v>1.4779288903810084E-12</v>
      </c>
    </row>
    <row r="270" spans="5:5" x14ac:dyDescent="0.25">
      <c r="E270" s="4">
        <f t="shared" si="4"/>
        <v>1.4779288903810084E-12</v>
      </c>
    </row>
    <row r="271" spans="5:5" x14ac:dyDescent="0.25">
      <c r="E271" s="4">
        <f t="shared" si="4"/>
        <v>1.4779288903810084E-12</v>
      </c>
    </row>
    <row r="272" spans="5:5" x14ac:dyDescent="0.25">
      <c r="E272" s="4">
        <f t="shared" si="4"/>
        <v>1.4779288903810084E-12</v>
      </c>
    </row>
    <row r="273" spans="5:5" x14ac:dyDescent="0.25">
      <c r="E273" s="4">
        <f t="shared" si="4"/>
        <v>1.4779288903810084E-12</v>
      </c>
    </row>
    <row r="274" spans="5:5" x14ac:dyDescent="0.25">
      <c r="E274" s="4">
        <f t="shared" si="4"/>
        <v>1.4779288903810084E-12</v>
      </c>
    </row>
    <row r="275" spans="5:5" x14ac:dyDescent="0.25">
      <c r="E275" s="4">
        <f t="shared" si="4"/>
        <v>1.4779288903810084E-12</v>
      </c>
    </row>
    <row r="276" spans="5:5" x14ac:dyDescent="0.25">
      <c r="E276" s="4">
        <f t="shared" si="4"/>
        <v>1.4779288903810084E-12</v>
      </c>
    </row>
    <row r="277" spans="5:5" x14ac:dyDescent="0.25">
      <c r="E277" s="4">
        <f t="shared" si="4"/>
        <v>1.4779288903810084E-12</v>
      </c>
    </row>
    <row r="278" spans="5:5" x14ac:dyDescent="0.25">
      <c r="E278" s="4">
        <f t="shared" si="4"/>
        <v>1.4779288903810084E-12</v>
      </c>
    </row>
    <row r="279" spans="5:5" x14ac:dyDescent="0.25">
      <c r="E279" s="4">
        <f t="shared" si="4"/>
        <v>1.4779288903810084E-12</v>
      </c>
    </row>
    <row r="280" spans="5:5" x14ac:dyDescent="0.25">
      <c r="E280" s="4">
        <f t="shared" si="4"/>
        <v>1.4779288903810084E-12</v>
      </c>
    </row>
    <row r="281" spans="5:5" x14ac:dyDescent="0.25">
      <c r="E281" s="4">
        <f t="shared" si="4"/>
        <v>1.4779288903810084E-12</v>
      </c>
    </row>
    <row r="282" spans="5:5" x14ac:dyDescent="0.25">
      <c r="E282" s="4">
        <f t="shared" si="4"/>
        <v>1.4779288903810084E-12</v>
      </c>
    </row>
    <row r="283" spans="5:5" x14ac:dyDescent="0.25">
      <c r="E283" s="4">
        <f t="shared" si="4"/>
        <v>1.4779288903810084E-12</v>
      </c>
    </row>
    <row r="284" spans="5:5" x14ac:dyDescent="0.25">
      <c r="E284" s="4">
        <f t="shared" si="4"/>
        <v>1.4779288903810084E-12</v>
      </c>
    </row>
    <row r="285" spans="5:5" x14ac:dyDescent="0.25">
      <c r="E285" s="4">
        <f t="shared" si="4"/>
        <v>1.4779288903810084E-12</v>
      </c>
    </row>
    <row r="286" spans="5:5" x14ac:dyDescent="0.25">
      <c r="E286" s="4">
        <f t="shared" si="4"/>
        <v>1.4779288903810084E-12</v>
      </c>
    </row>
    <row r="287" spans="5:5" x14ac:dyDescent="0.25">
      <c r="E287" s="4">
        <f t="shared" si="4"/>
        <v>1.4779288903810084E-12</v>
      </c>
    </row>
    <row r="288" spans="5:5" x14ac:dyDescent="0.25">
      <c r="E288" s="4">
        <f t="shared" si="4"/>
        <v>1.4779288903810084E-12</v>
      </c>
    </row>
    <row r="289" spans="5:5" x14ac:dyDescent="0.25">
      <c r="E289" s="4">
        <f t="shared" si="4"/>
        <v>1.4779288903810084E-12</v>
      </c>
    </row>
    <row r="290" spans="5:5" x14ac:dyDescent="0.25">
      <c r="E290" s="4">
        <f t="shared" si="4"/>
        <v>1.4779288903810084E-12</v>
      </c>
    </row>
    <row r="291" spans="5:5" x14ac:dyDescent="0.25">
      <c r="E291" s="4">
        <f t="shared" si="4"/>
        <v>1.4779288903810084E-12</v>
      </c>
    </row>
    <row r="292" spans="5:5" x14ac:dyDescent="0.25">
      <c r="E292" s="4">
        <f t="shared" si="4"/>
        <v>1.4779288903810084E-12</v>
      </c>
    </row>
    <row r="293" spans="5:5" x14ac:dyDescent="0.25">
      <c r="E293" s="4">
        <f t="shared" si="4"/>
        <v>1.4779288903810084E-12</v>
      </c>
    </row>
    <row r="294" spans="5:5" x14ac:dyDescent="0.25">
      <c r="E294" s="4">
        <f t="shared" si="4"/>
        <v>1.4779288903810084E-12</v>
      </c>
    </row>
    <row r="295" spans="5:5" x14ac:dyDescent="0.25">
      <c r="E295" s="4">
        <f t="shared" si="4"/>
        <v>1.4779288903810084E-12</v>
      </c>
    </row>
    <row r="296" spans="5:5" x14ac:dyDescent="0.25">
      <c r="E296" s="4">
        <f t="shared" si="4"/>
        <v>1.4779288903810084E-12</v>
      </c>
    </row>
    <row r="297" spans="5:5" x14ac:dyDescent="0.25">
      <c r="E297" s="4">
        <f t="shared" si="4"/>
        <v>1.4779288903810084E-12</v>
      </c>
    </row>
    <row r="298" spans="5:5" x14ac:dyDescent="0.25">
      <c r="E298" s="4">
        <f t="shared" si="4"/>
        <v>1.4779288903810084E-12</v>
      </c>
    </row>
    <row r="299" spans="5:5" x14ac:dyDescent="0.25">
      <c r="E299" s="4">
        <f t="shared" si="4"/>
        <v>1.4779288903810084E-12</v>
      </c>
    </row>
    <row r="300" spans="5:5" x14ac:dyDescent="0.25">
      <c r="E300" s="4">
        <f t="shared" si="4"/>
        <v>1.4779288903810084E-12</v>
      </c>
    </row>
    <row r="301" spans="5:5" x14ac:dyDescent="0.25">
      <c r="E301" s="4">
        <f t="shared" si="4"/>
        <v>1.4779288903810084E-12</v>
      </c>
    </row>
    <row r="302" spans="5:5" x14ac:dyDescent="0.25">
      <c r="E302" s="4">
        <f t="shared" si="4"/>
        <v>1.4779288903810084E-12</v>
      </c>
    </row>
    <row r="303" spans="5:5" x14ac:dyDescent="0.25">
      <c r="E303" s="4">
        <f t="shared" si="4"/>
        <v>1.4779288903810084E-12</v>
      </c>
    </row>
    <row r="304" spans="5:5" x14ac:dyDescent="0.25">
      <c r="E304" s="4">
        <f t="shared" si="4"/>
        <v>1.4779288903810084E-12</v>
      </c>
    </row>
    <row r="305" spans="5:5" x14ac:dyDescent="0.25">
      <c r="E305" s="4">
        <f t="shared" si="4"/>
        <v>1.4779288903810084E-12</v>
      </c>
    </row>
    <row r="306" spans="5:5" x14ac:dyDescent="0.25">
      <c r="E306" s="4">
        <f t="shared" si="4"/>
        <v>1.4779288903810084E-12</v>
      </c>
    </row>
    <row r="307" spans="5:5" x14ac:dyDescent="0.25">
      <c r="E307" s="4">
        <f t="shared" si="4"/>
        <v>1.4779288903810084E-12</v>
      </c>
    </row>
    <row r="308" spans="5:5" x14ac:dyDescent="0.25">
      <c r="E308" s="4">
        <f t="shared" si="4"/>
        <v>1.4779288903810084E-12</v>
      </c>
    </row>
    <row r="309" spans="5:5" x14ac:dyDescent="0.25">
      <c r="E309" s="4">
        <f t="shared" si="4"/>
        <v>1.4779288903810084E-12</v>
      </c>
    </row>
    <row r="310" spans="5:5" x14ac:dyDescent="0.25">
      <c r="E310" s="4">
        <f t="shared" si="4"/>
        <v>1.4779288903810084E-12</v>
      </c>
    </row>
    <row r="311" spans="5:5" x14ac:dyDescent="0.25">
      <c r="E311" s="4">
        <f t="shared" si="4"/>
        <v>1.4779288903810084E-12</v>
      </c>
    </row>
    <row r="312" spans="5:5" x14ac:dyDescent="0.25">
      <c r="E312" s="4">
        <f t="shared" si="4"/>
        <v>1.4779288903810084E-12</v>
      </c>
    </row>
    <row r="313" spans="5:5" x14ac:dyDescent="0.25">
      <c r="E313" s="4">
        <f t="shared" si="4"/>
        <v>1.4779288903810084E-12</v>
      </c>
    </row>
    <row r="314" spans="5:5" x14ac:dyDescent="0.25">
      <c r="E314" s="4">
        <f t="shared" si="4"/>
        <v>1.4779288903810084E-12</v>
      </c>
    </row>
    <row r="315" spans="5:5" x14ac:dyDescent="0.25">
      <c r="E315" s="4">
        <f t="shared" si="4"/>
        <v>1.4779288903810084E-12</v>
      </c>
    </row>
    <row r="316" spans="5:5" x14ac:dyDescent="0.25">
      <c r="E316" s="4">
        <f t="shared" si="4"/>
        <v>1.4779288903810084E-12</v>
      </c>
    </row>
    <row r="317" spans="5:5" x14ac:dyDescent="0.25">
      <c r="E317" s="4">
        <f t="shared" si="4"/>
        <v>1.4779288903810084E-12</v>
      </c>
    </row>
    <row r="318" spans="5:5" x14ac:dyDescent="0.25">
      <c r="E318" s="4">
        <f t="shared" si="4"/>
        <v>1.4779288903810084E-12</v>
      </c>
    </row>
    <row r="319" spans="5:5" x14ac:dyDescent="0.25">
      <c r="E319" s="4">
        <f t="shared" si="4"/>
        <v>1.4779288903810084E-12</v>
      </c>
    </row>
    <row r="320" spans="5:5" x14ac:dyDescent="0.25">
      <c r="E320" s="4">
        <f t="shared" si="4"/>
        <v>1.4779288903810084E-12</v>
      </c>
    </row>
    <row r="321" spans="5:5" x14ac:dyDescent="0.25">
      <c r="E321" s="4">
        <f t="shared" si="4"/>
        <v>1.4779288903810084E-12</v>
      </c>
    </row>
    <row r="322" spans="5:5" x14ac:dyDescent="0.25">
      <c r="E322" s="4">
        <f t="shared" si="4"/>
        <v>1.4779288903810084E-12</v>
      </c>
    </row>
    <row r="323" spans="5:5" x14ac:dyDescent="0.25">
      <c r="E323" s="4">
        <f t="shared" si="4"/>
        <v>1.4779288903810084E-12</v>
      </c>
    </row>
    <row r="324" spans="5:5" x14ac:dyDescent="0.25">
      <c r="E324" s="4">
        <f t="shared" si="4"/>
        <v>1.4779288903810084E-12</v>
      </c>
    </row>
    <row r="325" spans="5:5" x14ac:dyDescent="0.25">
      <c r="E325" s="4">
        <f t="shared" ref="E325:E388" si="5">E324+C325-D325</f>
        <v>1.4779288903810084E-12</v>
      </c>
    </row>
    <row r="326" spans="5:5" x14ac:dyDescent="0.25">
      <c r="E326" s="4">
        <f t="shared" si="5"/>
        <v>1.4779288903810084E-12</v>
      </c>
    </row>
    <row r="327" spans="5:5" x14ac:dyDescent="0.25">
      <c r="E327" s="4">
        <f t="shared" si="5"/>
        <v>1.4779288903810084E-12</v>
      </c>
    </row>
    <row r="328" spans="5:5" x14ac:dyDescent="0.25">
      <c r="E328" s="4">
        <f t="shared" si="5"/>
        <v>1.4779288903810084E-12</v>
      </c>
    </row>
    <row r="329" spans="5:5" x14ac:dyDescent="0.25">
      <c r="E329" s="4">
        <f t="shared" si="5"/>
        <v>1.4779288903810084E-12</v>
      </c>
    </row>
    <row r="330" spans="5:5" x14ac:dyDescent="0.25">
      <c r="E330" s="4">
        <f t="shared" si="5"/>
        <v>1.4779288903810084E-12</v>
      </c>
    </row>
    <row r="331" spans="5:5" x14ac:dyDescent="0.25">
      <c r="E331" s="4">
        <f t="shared" si="5"/>
        <v>1.4779288903810084E-12</v>
      </c>
    </row>
    <row r="332" spans="5:5" x14ac:dyDescent="0.25">
      <c r="E332" s="4">
        <f t="shared" si="5"/>
        <v>1.4779288903810084E-12</v>
      </c>
    </row>
    <row r="333" spans="5:5" x14ac:dyDescent="0.25">
      <c r="E333" s="4">
        <f t="shared" si="5"/>
        <v>1.4779288903810084E-12</v>
      </c>
    </row>
    <row r="334" spans="5:5" x14ac:dyDescent="0.25">
      <c r="E334" s="4">
        <f t="shared" si="5"/>
        <v>1.4779288903810084E-12</v>
      </c>
    </row>
    <row r="335" spans="5:5" x14ac:dyDescent="0.25">
      <c r="E335" s="4">
        <f t="shared" si="5"/>
        <v>1.4779288903810084E-12</v>
      </c>
    </row>
    <row r="336" spans="5:5" x14ac:dyDescent="0.25">
      <c r="E336" s="4">
        <f t="shared" si="5"/>
        <v>1.4779288903810084E-12</v>
      </c>
    </row>
    <row r="337" spans="5:5" x14ac:dyDescent="0.25">
      <c r="E337" s="4">
        <f t="shared" si="5"/>
        <v>1.4779288903810084E-12</v>
      </c>
    </row>
    <row r="338" spans="5:5" x14ac:dyDescent="0.25">
      <c r="E338" s="4">
        <f t="shared" si="5"/>
        <v>1.4779288903810084E-12</v>
      </c>
    </row>
    <row r="339" spans="5:5" x14ac:dyDescent="0.25">
      <c r="E339" s="4">
        <f t="shared" si="5"/>
        <v>1.4779288903810084E-12</v>
      </c>
    </row>
    <row r="340" spans="5:5" x14ac:dyDescent="0.25">
      <c r="E340" s="4">
        <f t="shared" si="5"/>
        <v>1.4779288903810084E-12</v>
      </c>
    </row>
    <row r="341" spans="5:5" x14ac:dyDescent="0.25">
      <c r="E341" s="4">
        <f t="shared" si="5"/>
        <v>1.4779288903810084E-12</v>
      </c>
    </row>
    <row r="342" spans="5:5" x14ac:dyDescent="0.25">
      <c r="E342" s="4">
        <f t="shared" si="5"/>
        <v>1.4779288903810084E-12</v>
      </c>
    </row>
    <row r="343" spans="5:5" x14ac:dyDescent="0.25">
      <c r="E343" s="4">
        <f t="shared" si="5"/>
        <v>1.4779288903810084E-12</v>
      </c>
    </row>
    <row r="344" spans="5:5" x14ac:dyDescent="0.25">
      <c r="E344" s="4">
        <f t="shared" si="5"/>
        <v>1.4779288903810084E-12</v>
      </c>
    </row>
    <row r="345" spans="5:5" x14ac:dyDescent="0.25">
      <c r="E345" s="4">
        <f t="shared" si="5"/>
        <v>1.4779288903810084E-12</v>
      </c>
    </row>
    <row r="346" spans="5:5" x14ac:dyDescent="0.25">
      <c r="E346" s="4">
        <f t="shared" si="5"/>
        <v>1.4779288903810084E-12</v>
      </c>
    </row>
    <row r="347" spans="5:5" x14ac:dyDescent="0.25">
      <c r="E347" s="4">
        <f t="shared" si="5"/>
        <v>1.4779288903810084E-12</v>
      </c>
    </row>
    <row r="348" spans="5:5" x14ac:dyDescent="0.25">
      <c r="E348" s="4">
        <f t="shared" si="5"/>
        <v>1.4779288903810084E-12</v>
      </c>
    </row>
    <row r="349" spans="5:5" x14ac:dyDescent="0.25">
      <c r="E349" s="4">
        <f t="shared" si="5"/>
        <v>1.4779288903810084E-12</v>
      </c>
    </row>
    <row r="350" spans="5:5" x14ac:dyDescent="0.25">
      <c r="E350" s="4">
        <f t="shared" si="5"/>
        <v>1.4779288903810084E-12</v>
      </c>
    </row>
    <row r="351" spans="5:5" x14ac:dyDescent="0.25">
      <c r="E351" s="4">
        <f t="shared" si="5"/>
        <v>1.4779288903810084E-12</v>
      </c>
    </row>
    <row r="352" spans="5:5" x14ac:dyDescent="0.25">
      <c r="E352" s="4">
        <f t="shared" si="5"/>
        <v>1.4779288903810084E-12</v>
      </c>
    </row>
    <row r="353" spans="5:5" x14ac:dyDescent="0.25">
      <c r="E353" s="4">
        <f t="shared" si="5"/>
        <v>1.4779288903810084E-12</v>
      </c>
    </row>
    <row r="354" spans="5:5" x14ac:dyDescent="0.25">
      <c r="E354" s="4">
        <f t="shared" si="5"/>
        <v>1.4779288903810084E-12</v>
      </c>
    </row>
    <row r="355" spans="5:5" x14ac:dyDescent="0.25">
      <c r="E355" s="4">
        <f t="shared" si="5"/>
        <v>1.4779288903810084E-12</v>
      </c>
    </row>
    <row r="356" spans="5:5" x14ac:dyDescent="0.25">
      <c r="E356" s="4">
        <f t="shared" si="5"/>
        <v>1.4779288903810084E-12</v>
      </c>
    </row>
    <row r="357" spans="5:5" x14ac:dyDescent="0.25">
      <c r="E357" s="4">
        <f t="shared" si="5"/>
        <v>1.4779288903810084E-12</v>
      </c>
    </row>
    <row r="358" spans="5:5" x14ac:dyDescent="0.25">
      <c r="E358" s="4">
        <f t="shared" si="5"/>
        <v>1.4779288903810084E-12</v>
      </c>
    </row>
    <row r="359" spans="5:5" x14ac:dyDescent="0.25">
      <c r="E359" s="4">
        <f t="shared" si="5"/>
        <v>1.4779288903810084E-12</v>
      </c>
    </row>
    <row r="360" spans="5:5" x14ac:dyDescent="0.25">
      <c r="E360" s="4">
        <f t="shared" si="5"/>
        <v>1.4779288903810084E-12</v>
      </c>
    </row>
    <row r="361" spans="5:5" x14ac:dyDescent="0.25">
      <c r="E361" s="4">
        <f t="shared" si="5"/>
        <v>1.4779288903810084E-12</v>
      </c>
    </row>
    <row r="362" spans="5:5" x14ac:dyDescent="0.25">
      <c r="E362" s="4">
        <f t="shared" si="5"/>
        <v>1.4779288903810084E-12</v>
      </c>
    </row>
    <row r="363" spans="5:5" x14ac:dyDescent="0.25">
      <c r="E363" s="4">
        <f t="shared" si="5"/>
        <v>1.4779288903810084E-12</v>
      </c>
    </row>
    <row r="364" spans="5:5" x14ac:dyDescent="0.25">
      <c r="E364" s="4">
        <f t="shared" si="5"/>
        <v>1.4779288903810084E-12</v>
      </c>
    </row>
    <row r="365" spans="5:5" x14ac:dyDescent="0.25">
      <c r="E365" s="4">
        <f t="shared" si="5"/>
        <v>1.4779288903810084E-12</v>
      </c>
    </row>
    <row r="366" spans="5:5" x14ac:dyDescent="0.25">
      <c r="E366" s="4">
        <f t="shared" si="5"/>
        <v>1.4779288903810084E-12</v>
      </c>
    </row>
    <row r="367" spans="5:5" x14ac:dyDescent="0.25">
      <c r="E367" s="4">
        <f t="shared" si="5"/>
        <v>1.4779288903810084E-12</v>
      </c>
    </row>
    <row r="368" spans="5:5" x14ac:dyDescent="0.25">
      <c r="E368" s="4">
        <f t="shared" si="5"/>
        <v>1.4779288903810084E-12</v>
      </c>
    </row>
    <row r="369" spans="5:5" x14ac:dyDescent="0.25">
      <c r="E369" s="4">
        <f t="shared" si="5"/>
        <v>1.4779288903810084E-12</v>
      </c>
    </row>
    <row r="370" spans="5:5" x14ac:dyDescent="0.25">
      <c r="E370" s="4">
        <f t="shared" si="5"/>
        <v>1.4779288903810084E-12</v>
      </c>
    </row>
    <row r="371" spans="5:5" x14ac:dyDescent="0.25">
      <c r="E371" s="4">
        <f t="shared" si="5"/>
        <v>1.4779288903810084E-12</v>
      </c>
    </row>
    <row r="372" spans="5:5" x14ac:dyDescent="0.25">
      <c r="E372" s="4">
        <f t="shared" si="5"/>
        <v>1.4779288903810084E-12</v>
      </c>
    </row>
    <row r="373" spans="5:5" x14ac:dyDescent="0.25">
      <c r="E373" s="4">
        <f t="shared" si="5"/>
        <v>1.4779288903810084E-12</v>
      </c>
    </row>
    <row r="374" spans="5:5" x14ac:dyDescent="0.25">
      <c r="E374" s="4">
        <f t="shared" si="5"/>
        <v>1.4779288903810084E-12</v>
      </c>
    </row>
    <row r="375" spans="5:5" x14ac:dyDescent="0.25">
      <c r="E375" s="4">
        <f t="shared" si="5"/>
        <v>1.4779288903810084E-12</v>
      </c>
    </row>
    <row r="376" spans="5:5" x14ac:dyDescent="0.25">
      <c r="E376" s="4">
        <f t="shared" si="5"/>
        <v>1.4779288903810084E-12</v>
      </c>
    </row>
    <row r="377" spans="5:5" x14ac:dyDescent="0.25">
      <c r="E377" s="4">
        <f t="shared" si="5"/>
        <v>1.4779288903810084E-12</v>
      </c>
    </row>
    <row r="378" spans="5:5" x14ac:dyDescent="0.25">
      <c r="E378" s="4">
        <f t="shared" si="5"/>
        <v>1.4779288903810084E-12</v>
      </c>
    </row>
    <row r="379" spans="5:5" x14ac:dyDescent="0.25">
      <c r="E379" s="4">
        <f t="shared" si="5"/>
        <v>1.4779288903810084E-12</v>
      </c>
    </row>
    <row r="380" spans="5:5" x14ac:dyDescent="0.25">
      <c r="E380" s="4">
        <f t="shared" si="5"/>
        <v>1.4779288903810084E-12</v>
      </c>
    </row>
    <row r="381" spans="5:5" x14ac:dyDescent="0.25">
      <c r="E381" s="4">
        <f t="shared" si="5"/>
        <v>1.4779288903810084E-12</v>
      </c>
    </row>
    <row r="382" spans="5:5" x14ac:dyDescent="0.25">
      <c r="E382" s="4">
        <f t="shared" si="5"/>
        <v>1.4779288903810084E-12</v>
      </c>
    </row>
    <row r="383" spans="5:5" x14ac:dyDescent="0.25">
      <c r="E383" s="4">
        <f t="shared" si="5"/>
        <v>1.4779288903810084E-12</v>
      </c>
    </row>
    <row r="384" spans="5:5" x14ac:dyDescent="0.25">
      <c r="E384" s="4">
        <f t="shared" si="5"/>
        <v>1.4779288903810084E-12</v>
      </c>
    </row>
    <row r="385" spans="5:5" x14ac:dyDescent="0.25">
      <c r="E385" s="4">
        <f t="shared" si="5"/>
        <v>1.4779288903810084E-12</v>
      </c>
    </row>
    <row r="386" spans="5:5" x14ac:dyDescent="0.25">
      <c r="E386" s="4">
        <f t="shared" si="5"/>
        <v>1.4779288903810084E-12</v>
      </c>
    </row>
    <row r="387" spans="5:5" x14ac:dyDescent="0.25">
      <c r="E387" s="4">
        <f t="shared" si="5"/>
        <v>1.4779288903810084E-12</v>
      </c>
    </row>
    <row r="388" spans="5:5" x14ac:dyDescent="0.25">
      <c r="E388" s="4">
        <f t="shared" si="5"/>
        <v>1.4779288903810084E-12</v>
      </c>
    </row>
    <row r="389" spans="5:5" x14ac:dyDescent="0.25">
      <c r="E389" s="4">
        <f t="shared" ref="E389:E452" si="6">E388+C389-D389</f>
        <v>1.4779288903810084E-12</v>
      </c>
    </row>
    <row r="390" spans="5:5" x14ac:dyDescent="0.25">
      <c r="E390" s="4">
        <f t="shared" si="6"/>
        <v>1.4779288903810084E-12</v>
      </c>
    </row>
    <row r="391" spans="5:5" x14ac:dyDescent="0.25">
      <c r="E391" s="4">
        <f t="shared" si="6"/>
        <v>1.4779288903810084E-12</v>
      </c>
    </row>
    <row r="392" spans="5:5" x14ac:dyDescent="0.25">
      <c r="E392" s="4">
        <f t="shared" si="6"/>
        <v>1.4779288903810084E-12</v>
      </c>
    </row>
    <row r="393" spans="5:5" x14ac:dyDescent="0.25">
      <c r="E393" s="4">
        <f t="shared" si="6"/>
        <v>1.4779288903810084E-12</v>
      </c>
    </row>
    <row r="394" spans="5:5" x14ac:dyDescent="0.25">
      <c r="E394" s="4">
        <f t="shared" si="6"/>
        <v>1.4779288903810084E-12</v>
      </c>
    </row>
    <row r="395" spans="5:5" x14ac:dyDescent="0.25">
      <c r="E395" s="4">
        <f t="shared" si="6"/>
        <v>1.4779288903810084E-12</v>
      </c>
    </row>
    <row r="396" spans="5:5" x14ac:dyDescent="0.25">
      <c r="E396" s="4">
        <f t="shared" si="6"/>
        <v>1.4779288903810084E-12</v>
      </c>
    </row>
    <row r="397" spans="5:5" x14ac:dyDescent="0.25">
      <c r="E397" s="4">
        <f t="shared" si="6"/>
        <v>1.4779288903810084E-12</v>
      </c>
    </row>
    <row r="398" spans="5:5" x14ac:dyDescent="0.25">
      <c r="E398" s="4">
        <f t="shared" si="6"/>
        <v>1.4779288903810084E-12</v>
      </c>
    </row>
    <row r="399" spans="5:5" x14ac:dyDescent="0.25">
      <c r="E399" s="4">
        <f t="shared" si="6"/>
        <v>1.4779288903810084E-12</v>
      </c>
    </row>
    <row r="400" spans="5:5" x14ac:dyDescent="0.25">
      <c r="E400" s="4">
        <f t="shared" si="6"/>
        <v>1.4779288903810084E-12</v>
      </c>
    </row>
    <row r="401" spans="5:5" x14ac:dyDescent="0.25">
      <c r="E401" s="4">
        <f t="shared" si="6"/>
        <v>1.4779288903810084E-12</v>
      </c>
    </row>
    <row r="402" spans="5:5" x14ac:dyDescent="0.25">
      <c r="E402" s="4">
        <f t="shared" si="6"/>
        <v>1.4779288903810084E-12</v>
      </c>
    </row>
    <row r="403" spans="5:5" x14ac:dyDescent="0.25">
      <c r="E403" s="4">
        <f t="shared" si="6"/>
        <v>1.4779288903810084E-12</v>
      </c>
    </row>
    <row r="404" spans="5:5" x14ac:dyDescent="0.25">
      <c r="E404" s="4">
        <f t="shared" si="6"/>
        <v>1.4779288903810084E-12</v>
      </c>
    </row>
    <row r="405" spans="5:5" x14ac:dyDescent="0.25">
      <c r="E405" s="4">
        <f t="shared" si="6"/>
        <v>1.4779288903810084E-12</v>
      </c>
    </row>
    <row r="406" spans="5:5" x14ac:dyDescent="0.25">
      <c r="E406" s="4">
        <f t="shared" si="6"/>
        <v>1.4779288903810084E-12</v>
      </c>
    </row>
    <row r="407" spans="5:5" x14ac:dyDescent="0.25">
      <c r="E407" s="4">
        <f t="shared" si="6"/>
        <v>1.4779288903810084E-12</v>
      </c>
    </row>
    <row r="408" spans="5:5" x14ac:dyDescent="0.25">
      <c r="E408" s="4">
        <f t="shared" si="6"/>
        <v>1.4779288903810084E-12</v>
      </c>
    </row>
    <row r="409" spans="5:5" x14ac:dyDescent="0.25">
      <c r="E409" s="4">
        <f t="shared" si="6"/>
        <v>1.4779288903810084E-12</v>
      </c>
    </row>
    <row r="410" spans="5:5" x14ac:dyDescent="0.25">
      <c r="E410" s="4">
        <f t="shared" si="6"/>
        <v>1.4779288903810084E-12</v>
      </c>
    </row>
    <row r="411" spans="5:5" x14ac:dyDescent="0.25">
      <c r="E411" s="4">
        <f t="shared" si="6"/>
        <v>1.4779288903810084E-12</v>
      </c>
    </row>
    <row r="412" spans="5:5" x14ac:dyDescent="0.25">
      <c r="E412" s="4">
        <f t="shared" si="6"/>
        <v>1.4779288903810084E-12</v>
      </c>
    </row>
    <row r="413" spans="5:5" x14ac:dyDescent="0.25">
      <c r="E413" s="4">
        <f t="shared" si="6"/>
        <v>1.4779288903810084E-12</v>
      </c>
    </row>
    <row r="414" spans="5:5" x14ac:dyDescent="0.25">
      <c r="E414" s="4">
        <f t="shared" si="6"/>
        <v>1.4779288903810084E-12</v>
      </c>
    </row>
    <row r="415" spans="5:5" x14ac:dyDescent="0.25">
      <c r="E415" s="4">
        <f t="shared" si="6"/>
        <v>1.4779288903810084E-12</v>
      </c>
    </row>
    <row r="416" spans="5:5" x14ac:dyDescent="0.25">
      <c r="E416" s="4">
        <f t="shared" si="6"/>
        <v>1.4779288903810084E-12</v>
      </c>
    </row>
    <row r="417" spans="5:5" x14ac:dyDescent="0.25">
      <c r="E417" s="4">
        <f t="shared" si="6"/>
        <v>1.4779288903810084E-12</v>
      </c>
    </row>
    <row r="418" spans="5:5" x14ac:dyDescent="0.25">
      <c r="E418" s="4">
        <f t="shared" si="6"/>
        <v>1.4779288903810084E-12</v>
      </c>
    </row>
    <row r="419" spans="5:5" x14ac:dyDescent="0.25">
      <c r="E419" s="4">
        <f t="shared" si="6"/>
        <v>1.4779288903810084E-12</v>
      </c>
    </row>
    <row r="420" spans="5:5" x14ac:dyDescent="0.25">
      <c r="E420" s="4">
        <f t="shared" si="6"/>
        <v>1.4779288903810084E-12</v>
      </c>
    </row>
    <row r="421" spans="5:5" x14ac:dyDescent="0.25">
      <c r="E421" s="4">
        <f t="shared" si="6"/>
        <v>1.4779288903810084E-12</v>
      </c>
    </row>
    <row r="422" spans="5:5" x14ac:dyDescent="0.25">
      <c r="E422" s="4">
        <f t="shared" si="6"/>
        <v>1.4779288903810084E-12</v>
      </c>
    </row>
    <row r="423" spans="5:5" x14ac:dyDescent="0.25">
      <c r="E423" s="4">
        <f t="shared" si="6"/>
        <v>1.4779288903810084E-12</v>
      </c>
    </row>
    <row r="424" spans="5:5" x14ac:dyDescent="0.25">
      <c r="E424" s="4">
        <f t="shared" si="6"/>
        <v>1.4779288903810084E-12</v>
      </c>
    </row>
    <row r="425" spans="5:5" x14ac:dyDescent="0.25">
      <c r="E425" s="4">
        <f t="shared" si="6"/>
        <v>1.4779288903810084E-12</v>
      </c>
    </row>
    <row r="426" spans="5:5" x14ac:dyDescent="0.25">
      <c r="E426" s="4">
        <f t="shared" si="6"/>
        <v>1.4779288903810084E-12</v>
      </c>
    </row>
    <row r="427" spans="5:5" x14ac:dyDescent="0.25">
      <c r="E427" s="4">
        <f t="shared" si="6"/>
        <v>1.4779288903810084E-12</v>
      </c>
    </row>
    <row r="428" spans="5:5" x14ac:dyDescent="0.25">
      <c r="E428" s="4">
        <f t="shared" si="6"/>
        <v>1.4779288903810084E-12</v>
      </c>
    </row>
    <row r="429" spans="5:5" x14ac:dyDescent="0.25">
      <c r="E429" s="4">
        <f t="shared" si="6"/>
        <v>1.4779288903810084E-12</v>
      </c>
    </row>
    <row r="430" spans="5:5" x14ac:dyDescent="0.25">
      <c r="E430" s="4">
        <f t="shared" si="6"/>
        <v>1.4779288903810084E-12</v>
      </c>
    </row>
    <row r="431" spans="5:5" x14ac:dyDescent="0.25">
      <c r="E431" s="4">
        <f t="shared" si="6"/>
        <v>1.4779288903810084E-12</v>
      </c>
    </row>
    <row r="432" spans="5:5" x14ac:dyDescent="0.25">
      <c r="E432" s="4">
        <f t="shared" si="6"/>
        <v>1.4779288903810084E-12</v>
      </c>
    </row>
    <row r="433" spans="5:5" x14ac:dyDescent="0.25">
      <c r="E433" s="4">
        <f t="shared" si="6"/>
        <v>1.4779288903810084E-12</v>
      </c>
    </row>
    <row r="434" spans="5:5" x14ac:dyDescent="0.25">
      <c r="E434" s="4">
        <f t="shared" si="6"/>
        <v>1.4779288903810084E-12</v>
      </c>
    </row>
    <row r="435" spans="5:5" x14ac:dyDescent="0.25">
      <c r="E435" s="4">
        <f t="shared" si="6"/>
        <v>1.4779288903810084E-12</v>
      </c>
    </row>
    <row r="436" spans="5:5" x14ac:dyDescent="0.25">
      <c r="E436" s="4">
        <f t="shared" si="6"/>
        <v>1.4779288903810084E-12</v>
      </c>
    </row>
    <row r="437" spans="5:5" x14ac:dyDescent="0.25">
      <c r="E437" s="4">
        <f t="shared" si="6"/>
        <v>1.4779288903810084E-12</v>
      </c>
    </row>
    <row r="438" spans="5:5" x14ac:dyDescent="0.25">
      <c r="E438" s="4">
        <f t="shared" si="6"/>
        <v>1.4779288903810084E-12</v>
      </c>
    </row>
    <row r="439" spans="5:5" x14ac:dyDescent="0.25">
      <c r="E439" s="4">
        <f t="shared" si="6"/>
        <v>1.4779288903810084E-12</v>
      </c>
    </row>
    <row r="440" spans="5:5" x14ac:dyDescent="0.25">
      <c r="E440" s="4">
        <f t="shared" si="6"/>
        <v>1.4779288903810084E-12</v>
      </c>
    </row>
    <row r="441" spans="5:5" x14ac:dyDescent="0.25">
      <c r="E441" s="4">
        <f t="shared" si="6"/>
        <v>1.4779288903810084E-12</v>
      </c>
    </row>
    <row r="442" spans="5:5" x14ac:dyDescent="0.25">
      <c r="E442" s="4">
        <f t="shared" si="6"/>
        <v>1.4779288903810084E-12</v>
      </c>
    </row>
    <row r="443" spans="5:5" x14ac:dyDescent="0.25">
      <c r="E443" s="4">
        <f t="shared" si="6"/>
        <v>1.4779288903810084E-12</v>
      </c>
    </row>
    <row r="444" spans="5:5" x14ac:dyDescent="0.25">
      <c r="E444" s="4">
        <f t="shared" si="6"/>
        <v>1.4779288903810084E-12</v>
      </c>
    </row>
    <row r="445" spans="5:5" x14ac:dyDescent="0.25">
      <c r="E445" s="4">
        <f t="shared" si="6"/>
        <v>1.4779288903810084E-12</v>
      </c>
    </row>
    <row r="446" spans="5:5" x14ac:dyDescent="0.25">
      <c r="E446" s="4">
        <f t="shared" si="6"/>
        <v>1.4779288903810084E-12</v>
      </c>
    </row>
    <row r="447" spans="5:5" x14ac:dyDescent="0.25">
      <c r="E447" s="4">
        <f t="shared" si="6"/>
        <v>1.4779288903810084E-12</v>
      </c>
    </row>
    <row r="448" spans="5:5" x14ac:dyDescent="0.25">
      <c r="E448" s="4">
        <f t="shared" si="6"/>
        <v>1.4779288903810084E-12</v>
      </c>
    </row>
    <row r="449" spans="5:5" x14ac:dyDescent="0.25">
      <c r="E449" s="4">
        <f t="shared" si="6"/>
        <v>1.4779288903810084E-12</v>
      </c>
    </row>
    <row r="450" spans="5:5" x14ac:dyDescent="0.25">
      <c r="E450" s="4">
        <f t="shared" si="6"/>
        <v>1.4779288903810084E-12</v>
      </c>
    </row>
    <row r="451" spans="5:5" x14ac:dyDescent="0.25">
      <c r="E451" s="4">
        <f t="shared" si="6"/>
        <v>1.4779288903810084E-12</v>
      </c>
    </row>
    <row r="452" spans="5:5" x14ac:dyDescent="0.25">
      <c r="E452" s="4">
        <f t="shared" si="6"/>
        <v>1.4779288903810084E-12</v>
      </c>
    </row>
    <row r="453" spans="5:5" x14ac:dyDescent="0.25">
      <c r="E453" s="4">
        <f t="shared" ref="E453:E500" si="7">E452+C453-D453</f>
        <v>1.4779288903810084E-12</v>
      </c>
    </row>
    <row r="454" spans="5:5" x14ac:dyDescent="0.25">
      <c r="E454" s="4">
        <f t="shared" si="7"/>
        <v>1.4779288903810084E-12</v>
      </c>
    </row>
    <row r="455" spans="5:5" x14ac:dyDescent="0.25">
      <c r="E455" s="4">
        <f t="shared" si="7"/>
        <v>1.4779288903810084E-12</v>
      </c>
    </row>
    <row r="456" spans="5:5" x14ac:dyDescent="0.25">
      <c r="E456" s="4">
        <f t="shared" si="7"/>
        <v>1.4779288903810084E-12</v>
      </c>
    </row>
    <row r="457" spans="5:5" x14ac:dyDescent="0.25">
      <c r="E457" s="4">
        <f t="shared" si="7"/>
        <v>1.4779288903810084E-12</v>
      </c>
    </row>
    <row r="458" spans="5:5" x14ac:dyDescent="0.25">
      <c r="E458" s="4">
        <f t="shared" si="7"/>
        <v>1.4779288903810084E-12</v>
      </c>
    </row>
    <row r="459" spans="5:5" x14ac:dyDescent="0.25">
      <c r="E459" s="4">
        <f t="shared" si="7"/>
        <v>1.4779288903810084E-12</v>
      </c>
    </row>
    <row r="460" spans="5:5" x14ac:dyDescent="0.25">
      <c r="E460" s="4">
        <f t="shared" si="7"/>
        <v>1.4779288903810084E-12</v>
      </c>
    </row>
    <row r="461" spans="5:5" x14ac:dyDescent="0.25">
      <c r="E461" s="4">
        <f t="shared" si="7"/>
        <v>1.4779288903810084E-12</v>
      </c>
    </row>
    <row r="462" spans="5:5" x14ac:dyDescent="0.25">
      <c r="E462" s="4">
        <f t="shared" si="7"/>
        <v>1.4779288903810084E-12</v>
      </c>
    </row>
    <row r="463" spans="5:5" x14ac:dyDescent="0.25">
      <c r="E463" s="4">
        <f t="shared" si="7"/>
        <v>1.4779288903810084E-12</v>
      </c>
    </row>
    <row r="464" spans="5:5" x14ac:dyDescent="0.25">
      <c r="E464" s="4">
        <f t="shared" si="7"/>
        <v>1.4779288903810084E-12</v>
      </c>
    </row>
    <row r="465" spans="5:5" x14ac:dyDescent="0.25">
      <c r="E465" s="4">
        <f t="shared" si="7"/>
        <v>1.4779288903810084E-12</v>
      </c>
    </row>
    <row r="466" spans="5:5" x14ac:dyDescent="0.25">
      <c r="E466" s="4">
        <f t="shared" si="7"/>
        <v>1.4779288903810084E-12</v>
      </c>
    </row>
    <row r="467" spans="5:5" x14ac:dyDescent="0.25">
      <c r="E467" s="4">
        <f t="shared" si="7"/>
        <v>1.4779288903810084E-12</v>
      </c>
    </row>
    <row r="468" spans="5:5" x14ac:dyDescent="0.25">
      <c r="E468" s="4">
        <f t="shared" si="7"/>
        <v>1.4779288903810084E-12</v>
      </c>
    </row>
    <row r="469" spans="5:5" x14ac:dyDescent="0.25">
      <c r="E469" s="4">
        <f t="shared" si="7"/>
        <v>1.4779288903810084E-12</v>
      </c>
    </row>
    <row r="470" spans="5:5" x14ac:dyDescent="0.25">
      <c r="E470" s="4">
        <f t="shared" si="7"/>
        <v>1.4779288903810084E-12</v>
      </c>
    </row>
    <row r="471" spans="5:5" x14ac:dyDescent="0.25">
      <c r="E471" s="4">
        <f t="shared" si="7"/>
        <v>1.4779288903810084E-12</v>
      </c>
    </row>
    <row r="472" spans="5:5" x14ac:dyDescent="0.25">
      <c r="E472" s="4">
        <f t="shared" si="7"/>
        <v>1.4779288903810084E-12</v>
      </c>
    </row>
    <row r="473" spans="5:5" x14ac:dyDescent="0.25">
      <c r="E473" s="4">
        <f t="shared" si="7"/>
        <v>1.4779288903810084E-12</v>
      </c>
    </row>
    <row r="474" spans="5:5" x14ac:dyDescent="0.25">
      <c r="E474" s="4">
        <f t="shared" si="7"/>
        <v>1.4779288903810084E-12</v>
      </c>
    </row>
    <row r="475" spans="5:5" x14ac:dyDescent="0.25">
      <c r="E475" s="4">
        <f t="shared" si="7"/>
        <v>1.4779288903810084E-12</v>
      </c>
    </row>
    <row r="476" spans="5:5" x14ac:dyDescent="0.25">
      <c r="E476" s="4">
        <f t="shared" si="7"/>
        <v>1.4779288903810084E-12</v>
      </c>
    </row>
    <row r="477" spans="5:5" x14ac:dyDescent="0.25">
      <c r="E477" s="4">
        <f t="shared" si="7"/>
        <v>1.4779288903810084E-12</v>
      </c>
    </row>
    <row r="478" spans="5:5" x14ac:dyDescent="0.25">
      <c r="E478" s="4">
        <f t="shared" si="7"/>
        <v>1.4779288903810084E-12</v>
      </c>
    </row>
    <row r="479" spans="5:5" x14ac:dyDescent="0.25">
      <c r="E479" s="4">
        <f t="shared" si="7"/>
        <v>1.4779288903810084E-12</v>
      </c>
    </row>
    <row r="480" spans="5:5" x14ac:dyDescent="0.25">
      <c r="E480" s="4">
        <f t="shared" si="7"/>
        <v>1.4779288903810084E-12</v>
      </c>
    </row>
    <row r="481" spans="5:5" x14ac:dyDescent="0.25">
      <c r="E481" s="4">
        <f t="shared" si="7"/>
        <v>1.4779288903810084E-12</v>
      </c>
    </row>
    <row r="482" spans="5:5" x14ac:dyDescent="0.25">
      <c r="E482" s="4">
        <f t="shared" si="7"/>
        <v>1.4779288903810084E-12</v>
      </c>
    </row>
    <row r="483" spans="5:5" x14ac:dyDescent="0.25">
      <c r="E483" s="4">
        <f t="shared" si="7"/>
        <v>1.4779288903810084E-12</v>
      </c>
    </row>
    <row r="484" spans="5:5" x14ac:dyDescent="0.25">
      <c r="E484" s="4">
        <f t="shared" si="7"/>
        <v>1.4779288903810084E-12</v>
      </c>
    </row>
    <row r="485" spans="5:5" x14ac:dyDescent="0.25">
      <c r="E485" s="4">
        <f t="shared" si="7"/>
        <v>1.4779288903810084E-12</v>
      </c>
    </row>
    <row r="486" spans="5:5" x14ac:dyDescent="0.25">
      <c r="E486" s="4">
        <f t="shared" si="7"/>
        <v>1.4779288903810084E-12</v>
      </c>
    </row>
    <row r="487" spans="5:5" x14ac:dyDescent="0.25">
      <c r="E487" s="4">
        <f t="shared" si="7"/>
        <v>1.4779288903810084E-12</v>
      </c>
    </row>
    <row r="488" spans="5:5" x14ac:dyDescent="0.25">
      <c r="E488" s="4">
        <f t="shared" si="7"/>
        <v>1.4779288903810084E-12</v>
      </c>
    </row>
    <row r="489" spans="5:5" x14ac:dyDescent="0.25">
      <c r="E489" s="4">
        <f t="shared" si="7"/>
        <v>1.4779288903810084E-12</v>
      </c>
    </row>
    <row r="490" spans="5:5" x14ac:dyDescent="0.25">
      <c r="E490" s="4">
        <f t="shared" si="7"/>
        <v>1.4779288903810084E-12</v>
      </c>
    </row>
    <row r="491" spans="5:5" x14ac:dyDescent="0.25">
      <c r="E491" s="4">
        <f t="shared" si="7"/>
        <v>1.4779288903810084E-12</v>
      </c>
    </row>
    <row r="492" spans="5:5" x14ac:dyDescent="0.25">
      <c r="E492" s="4">
        <f t="shared" si="7"/>
        <v>1.4779288903810084E-12</v>
      </c>
    </row>
    <row r="493" spans="5:5" x14ac:dyDescent="0.25">
      <c r="E493" s="4">
        <f t="shared" si="7"/>
        <v>1.4779288903810084E-12</v>
      </c>
    </row>
    <row r="494" spans="5:5" x14ac:dyDescent="0.25">
      <c r="E494" s="4">
        <f t="shared" si="7"/>
        <v>1.4779288903810084E-12</v>
      </c>
    </row>
    <row r="495" spans="5:5" x14ac:dyDescent="0.25">
      <c r="E495" s="4">
        <f t="shared" si="7"/>
        <v>1.4779288903810084E-12</v>
      </c>
    </row>
    <row r="496" spans="5:5" x14ac:dyDescent="0.25">
      <c r="E496" s="4">
        <f t="shared" si="7"/>
        <v>1.4779288903810084E-12</v>
      </c>
    </row>
    <row r="497" spans="5:5" x14ac:dyDescent="0.25">
      <c r="E497" s="4">
        <f t="shared" si="7"/>
        <v>1.4779288903810084E-12</v>
      </c>
    </row>
    <row r="498" spans="5:5" x14ac:dyDescent="0.25">
      <c r="E498" s="4">
        <f t="shared" si="7"/>
        <v>1.4779288903810084E-12</v>
      </c>
    </row>
    <row r="499" spans="5:5" x14ac:dyDescent="0.25">
      <c r="E499" s="4">
        <f t="shared" si="7"/>
        <v>1.4779288903810084E-12</v>
      </c>
    </row>
    <row r="500" spans="5:5" x14ac:dyDescent="0.25">
      <c r="E500" s="4">
        <f t="shared" si="7"/>
        <v>1.4779288903810084E-12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view="pageBreakPreview" zoomScaleNormal="100" zoomScaleSheetLayoutView="100" workbookViewId="0">
      <selection activeCell="A7" sqref="A7"/>
    </sheetView>
  </sheetViews>
  <sheetFormatPr baseColWidth="10" defaultRowHeight="15" x14ac:dyDescent="0.25"/>
  <cols>
    <col min="1" max="1" width="11.42578125" style="2"/>
    <col min="2" max="2" width="33.85546875" style="2" customWidth="1"/>
    <col min="3" max="5" width="12" style="4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2306</v>
      </c>
      <c r="B1" s="273"/>
      <c r="C1" s="273"/>
      <c r="D1" s="273"/>
      <c r="E1" s="273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44477</v>
      </c>
    </row>
    <row r="3" spans="1:10" x14ac:dyDescent="0.25">
      <c r="A3" s="7">
        <v>44447</v>
      </c>
      <c r="B3" s="2" t="s">
        <v>1150</v>
      </c>
      <c r="C3" s="4">
        <v>0</v>
      </c>
      <c r="D3" s="4">
        <v>12000</v>
      </c>
      <c r="E3" s="9">
        <f>C3-D3</f>
        <v>-12000</v>
      </c>
    </row>
    <row r="4" spans="1:10" x14ac:dyDescent="0.25">
      <c r="A4" s="5">
        <v>44460</v>
      </c>
      <c r="B4" s="2" t="s">
        <v>1150</v>
      </c>
      <c r="C4" s="4">
        <v>0</v>
      </c>
      <c r="D4" s="4">
        <v>9000</v>
      </c>
      <c r="E4" s="4">
        <f>E3+C4-D4</f>
        <v>-21000</v>
      </c>
    </row>
    <row r="5" spans="1:10" x14ac:dyDescent="0.25">
      <c r="A5" s="5">
        <v>44469</v>
      </c>
      <c r="B5" s="2" t="s">
        <v>2375</v>
      </c>
      <c r="C5" s="4">
        <v>36800</v>
      </c>
      <c r="D5" s="4">
        <v>0</v>
      </c>
      <c r="E5" s="4">
        <f t="shared" ref="E5:E68" si="0">E4+C5-D5</f>
        <v>15800</v>
      </c>
    </row>
    <row r="6" spans="1:10" x14ac:dyDescent="0.25">
      <c r="A6" s="5">
        <v>44477</v>
      </c>
      <c r="B6" s="2" t="s">
        <v>1150</v>
      </c>
      <c r="C6" s="4">
        <v>0</v>
      </c>
      <c r="D6" s="4">
        <v>15800</v>
      </c>
      <c r="E6" s="4">
        <f t="shared" si="0"/>
        <v>0</v>
      </c>
    </row>
    <row r="7" spans="1:10" x14ac:dyDescent="0.25">
      <c r="A7" s="5"/>
      <c r="E7" s="4">
        <f t="shared" si="0"/>
        <v>0</v>
      </c>
    </row>
    <row r="8" spans="1:10" x14ac:dyDescent="0.25">
      <c r="A8" s="5"/>
      <c r="E8" s="4">
        <f t="shared" si="0"/>
        <v>0</v>
      </c>
    </row>
    <row r="9" spans="1:10" x14ac:dyDescent="0.25">
      <c r="A9" s="5"/>
      <c r="E9" s="4">
        <f t="shared" si="0"/>
        <v>0</v>
      </c>
    </row>
    <row r="10" spans="1:10" x14ac:dyDescent="0.25">
      <c r="A10" s="5"/>
      <c r="E10" s="4">
        <f t="shared" si="0"/>
        <v>0</v>
      </c>
    </row>
    <row r="11" spans="1:10" x14ac:dyDescent="0.25">
      <c r="A11" s="5"/>
      <c r="E11" s="4">
        <f t="shared" si="0"/>
        <v>0</v>
      </c>
    </row>
    <row r="12" spans="1:10" x14ac:dyDescent="0.25">
      <c r="A12" s="5"/>
      <c r="E12" s="4">
        <f t="shared" si="0"/>
        <v>0</v>
      </c>
    </row>
    <row r="13" spans="1:10" x14ac:dyDescent="0.25">
      <c r="A13" s="5"/>
      <c r="E13" s="4">
        <f t="shared" si="0"/>
        <v>0</v>
      </c>
    </row>
    <row r="14" spans="1:10" x14ac:dyDescent="0.25">
      <c r="A14" s="5"/>
      <c r="E14" s="4">
        <f t="shared" si="0"/>
        <v>0</v>
      </c>
    </row>
    <row r="15" spans="1:10" x14ac:dyDescent="0.25">
      <c r="A15" s="5"/>
      <c r="E15" s="4">
        <f t="shared" si="0"/>
        <v>0</v>
      </c>
    </row>
    <row r="16" spans="1:10" x14ac:dyDescent="0.25">
      <c r="A16" s="5"/>
      <c r="E16" s="4">
        <f t="shared" si="0"/>
        <v>0</v>
      </c>
    </row>
    <row r="17" spans="1:5" x14ac:dyDescent="0.25">
      <c r="A17" s="5"/>
      <c r="E17" s="4">
        <f t="shared" si="0"/>
        <v>0</v>
      </c>
    </row>
    <row r="18" spans="1:5" x14ac:dyDescent="0.25">
      <c r="A18" s="5"/>
      <c r="E18" s="4">
        <f t="shared" si="0"/>
        <v>0</v>
      </c>
    </row>
    <row r="19" spans="1:5" x14ac:dyDescent="0.25">
      <c r="A19" s="5"/>
      <c r="E19" s="4">
        <f t="shared" si="0"/>
        <v>0</v>
      </c>
    </row>
    <row r="20" spans="1:5" x14ac:dyDescent="0.25">
      <c r="A20" s="5"/>
      <c r="E20" s="4">
        <f t="shared" si="0"/>
        <v>0</v>
      </c>
    </row>
    <row r="21" spans="1:5" x14ac:dyDescent="0.25">
      <c r="A21" s="5"/>
      <c r="E21" s="4">
        <f t="shared" si="0"/>
        <v>0</v>
      </c>
    </row>
    <row r="22" spans="1:5" x14ac:dyDescent="0.25">
      <c r="A22" s="5"/>
      <c r="E22" s="4">
        <f t="shared" si="0"/>
        <v>0</v>
      </c>
    </row>
    <row r="23" spans="1:5" x14ac:dyDescent="0.25">
      <c r="A23" s="5"/>
      <c r="E23" s="4">
        <f t="shared" si="0"/>
        <v>0</v>
      </c>
    </row>
    <row r="24" spans="1:5" x14ac:dyDescent="0.25">
      <c r="E24" s="4">
        <f t="shared" si="0"/>
        <v>0</v>
      </c>
    </row>
    <row r="25" spans="1:5" x14ac:dyDescent="0.25">
      <c r="E25" s="4">
        <f t="shared" si="0"/>
        <v>0</v>
      </c>
    </row>
    <row r="26" spans="1:5" x14ac:dyDescent="0.25">
      <c r="E26" s="4">
        <f t="shared" si="0"/>
        <v>0</v>
      </c>
    </row>
    <row r="27" spans="1:5" x14ac:dyDescent="0.25">
      <c r="E27" s="4">
        <f t="shared" si="0"/>
        <v>0</v>
      </c>
    </row>
    <row r="28" spans="1:5" x14ac:dyDescent="0.25">
      <c r="E28" s="4">
        <f t="shared" si="0"/>
        <v>0</v>
      </c>
    </row>
    <row r="29" spans="1:5" x14ac:dyDescent="0.25">
      <c r="E29" s="4">
        <f t="shared" si="0"/>
        <v>0</v>
      </c>
    </row>
    <row r="30" spans="1:5" x14ac:dyDescent="0.25">
      <c r="E30" s="4">
        <f t="shared" si="0"/>
        <v>0</v>
      </c>
    </row>
    <row r="31" spans="1:5" x14ac:dyDescent="0.25">
      <c r="E31" s="4">
        <f t="shared" si="0"/>
        <v>0</v>
      </c>
    </row>
    <row r="32" spans="1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view="pageBreakPreview" topLeftCell="A25" zoomScale="130" zoomScaleNormal="100" zoomScaleSheetLayoutView="130" workbookViewId="0">
      <selection activeCell="A38" sqref="A38"/>
    </sheetView>
  </sheetViews>
  <sheetFormatPr baseColWidth="10" defaultRowHeight="15" x14ac:dyDescent="0.25"/>
  <cols>
    <col min="1" max="1" width="11.28515625" style="2" bestFit="1" customWidth="1"/>
    <col min="2" max="2" width="24.85546875" style="2" bestFit="1" customWidth="1"/>
    <col min="3" max="4" width="12.7109375" style="4" bestFit="1" customWidth="1"/>
    <col min="5" max="5" width="12.7109375" style="2" bestFit="1" customWidth="1"/>
    <col min="6" max="6" width="14.5703125" style="126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668</v>
      </c>
      <c r="B1" s="273"/>
      <c r="C1" s="273"/>
      <c r="D1" s="273"/>
      <c r="E1" s="273"/>
      <c r="F1" s="125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F2" s="16" t="s">
        <v>1593</v>
      </c>
      <c r="I2" s="11" t="s">
        <v>92</v>
      </c>
      <c r="J2" s="13">
        <f>MAX(A3:A500)</f>
        <v>44470</v>
      </c>
    </row>
    <row r="3" spans="1:10" x14ac:dyDescent="0.25">
      <c r="A3" s="7">
        <v>43972</v>
      </c>
      <c r="B3" s="2" t="s">
        <v>669</v>
      </c>
      <c r="C3" s="4">
        <v>5920</v>
      </c>
      <c r="D3" s="4">
        <v>0</v>
      </c>
      <c r="E3" s="9">
        <f>C3-D3</f>
        <v>5920</v>
      </c>
      <c r="F3" s="30"/>
    </row>
    <row r="4" spans="1:10" x14ac:dyDescent="0.25">
      <c r="A4" s="5">
        <v>43991</v>
      </c>
      <c r="B4" s="2" t="s">
        <v>738</v>
      </c>
      <c r="C4" s="4">
        <v>8940</v>
      </c>
      <c r="D4" s="4">
        <v>0</v>
      </c>
      <c r="E4" s="36">
        <f>E3+C4-D4</f>
        <v>14860</v>
      </c>
    </row>
    <row r="5" spans="1:10" x14ac:dyDescent="0.25">
      <c r="A5" s="5">
        <v>43994</v>
      </c>
      <c r="B5" s="2" t="s">
        <v>164</v>
      </c>
      <c r="C5" s="4">
        <v>3300</v>
      </c>
      <c r="D5" s="4">
        <v>0</v>
      </c>
      <c r="E5" s="36">
        <f t="shared" ref="E5:E68" si="0">E4+C5-D5</f>
        <v>18160</v>
      </c>
    </row>
    <row r="6" spans="1:10" x14ac:dyDescent="0.25">
      <c r="A6" s="5">
        <v>43999</v>
      </c>
      <c r="B6" s="2" t="s">
        <v>800</v>
      </c>
      <c r="C6" s="4">
        <v>1190</v>
      </c>
      <c r="D6" s="4">
        <v>0</v>
      </c>
      <c r="E6" s="36">
        <f t="shared" si="0"/>
        <v>19350</v>
      </c>
    </row>
    <row r="7" spans="1:10" x14ac:dyDescent="0.25">
      <c r="A7" s="5">
        <v>44011</v>
      </c>
      <c r="B7" s="2" t="s">
        <v>860</v>
      </c>
      <c r="C7" s="4">
        <v>0</v>
      </c>
      <c r="D7" s="4">
        <v>15860</v>
      </c>
      <c r="E7" s="36">
        <f t="shared" si="0"/>
        <v>3490</v>
      </c>
    </row>
    <row r="8" spans="1:10" x14ac:dyDescent="0.25">
      <c r="A8" s="5">
        <v>44011</v>
      </c>
      <c r="B8" s="2" t="s">
        <v>468</v>
      </c>
      <c r="C8" s="4">
        <v>19320</v>
      </c>
      <c r="D8" s="4">
        <v>0</v>
      </c>
      <c r="E8" s="36">
        <f t="shared" si="0"/>
        <v>22810</v>
      </c>
    </row>
    <row r="9" spans="1:10" x14ac:dyDescent="0.25">
      <c r="A9" s="5">
        <v>44020</v>
      </c>
      <c r="B9" s="2" t="s">
        <v>895</v>
      </c>
      <c r="C9" s="4">
        <v>0</v>
      </c>
      <c r="D9" s="4">
        <v>1190</v>
      </c>
      <c r="E9" s="36">
        <f t="shared" si="0"/>
        <v>21620</v>
      </c>
    </row>
    <row r="10" spans="1:10" x14ac:dyDescent="0.25">
      <c r="A10" s="5">
        <v>44026</v>
      </c>
      <c r="B10" s="2" t="s">
        <v>915</v>
      </c>
      <c r="C10" s="4">
        <v>6670</v>
      </c>
      <c r="D10" s="4">
        <v>0</v>
      </c>
      <c r="E10" s="36">
        <f t="shared" si="0"/>
        <v>28290</v>
      </c>
    </row>
    <row r="11" spans="1:10" x14ac:dyDescent="0.25">
      <c r="A11" s="5">
        <v>44036</v>
      </c>
      <c r="B11" s="2" t="s">
        <v>963</v>
      </c>
      <c r="C11" s="4">
        <v>0</v>
      </c>
      <c r="D11" s="4">
        <v>20425</v>
      </c>
      <c r="E11" s="36">
        <f t="shared" si="0"/>
        <v>7865</v>
      </c>
    </row>
    <row r="12" spans="1:10" x14ac:dyDescent="0.25">
      <c r="A12" s="5">
        <v>44036</v>
      </c>
      <c r="B12" s="2" t="s">
        <v>24</v>
      </c>
      <c r="C12" s="4">
        <v>15230</v>
      </c>
      <c r="D12" s="4">
        <v>0</v>
      </c>
      <c r="E12" s="36">
        <f t="shared" si="0"/>
        <v>23095</v>
      </c>
    </row>
    <row r="13" spans="1:10" x14ac:dyDescent="0.25">
      <c r="A13" s="5">
        <v>44036</v>
      </c>
      <c r="B13" s="2" t="s">
        <v>978</v>
      </c>
      <c r="C13" s="4">
        <v>1100</v>
      </c>
      <c r="D13" s="4">
        <v>0</v>
      </c>
      <c r="E13" s="36">
        <f t="shared" si="0"/>
        <v>24195</v>
      </c>
    </row>
    <row r="14" spans="1:10" x14ac:dyDescent="0.25">
      <c r="A14" s="5">
        <v>44061</v>
      </c>
      <c r="B14" s="2" t="s">
        <v>1041</v>
      </c>
      <c r="C14" s="4">
        <v>0</v>
      </c>
      <c r="D14" s="4">
        <v>16340</v>
      </c>
      <c r="E14" s="36">
        <f t="shared" si="0"/>
        <v>7855</v>
      </c>
    </row>
    <row r="15" spans="1:10" x14ac:dyDescent="0.25">
      <c r="A15" s="5">
        <v>44061</v>
      </c>
      <c r="B15" s="2" t="s">
        <v>1042</v>
      </c>
      <c r="C15" s="4">
        <v>0</v>
      </c>
      <c r="D15" s="4">
        <v>12805</v>
      </c>
      <c r="E15" s="36">
        <f t="shared" si="0"/>
        <v>-4950</v>
      </c>
    </row>
    <row r="16" spans="1:10" x14ac:dyDescent="0.25">
      <c r="A16" s="5">
        <v>44061</v>
      </c>
      <c r="B16" s="2" t="s">
        <v>1043</v>
      </c>
      <c r="C16" s="4">
        <v>9090</v>
      </c>
      <c r="D16" s="4">
        <v>0</v>
      </c>
      <c r="E16" s="36">
        <f t="shared" si="0"/>
        <v>4140</v>
      </c>
    </row>
    <row r="17" spans="1:6" x14ac:dyDescent="0.25">
      <c r="A17" s="5">
        <v>44109</v>
      </c>
      <c r="B17" s="2" t="s">
        <v>1199</v>
      </c>
      <c r="C17" s="4">
        <v>11220</v>
      </c>
      <c r="D17" s="4">
        <v>0</v>
      </c>
      <c r="E17" s="36">
        <f t="shared" si="0"/>
        <v>15360</v>
      </c>
    </row>
    <row r="18" spans="1:6" x14ac:dyDescent="0.25">
      <c r="A18" s="5">
        <v>44145</v>
      </c>
      <c r="B18" s="2" t="s">
        <v>1295</v>
      </c>
      <c r="D18" s="4">
        <v>2850</v>
      </c>
      <c r="E18" s="36">
        <f t="shared" si="0"/>
        <v>12510</v>
      </c>
    </row>
    <row r="19" spans="1:6" x14ac:dyDescent="0.25">
      <c r="A19" s="5">
        <v>44145</v>
      </c>
      <c r="B19" s="2" t="s">
        <v>1296</v>
      </c>
      <c r="C19" s="4">
        <v>0</v>
      </c>
      <c r="D19" s="4">
        <v>3000</v>
      </c>
      <c r="E19" s="36">
        <f t="shared" si="0"/>
        <v>9510</v>
      </c>
    </row>
    <row r="20" spans="1:6" x14ac:dyDescent="0.25">
      <c r="A20" s="5">
        <v>44201</v>
      </c>
      <c r="B20" s="2" t="s">
        <v>1356</v>
      </c>
      <c r="C20" s="4">
        <v>0</v>
      </c>
      <c r="D20" s="4">
        <v>7880</v>
      </c>
      <c r="E20" s="36">
        <f t="shared" si="0"/>
        <v>1630</v>
      </c>
    </row>
    <row r="21" spans="1:6" x14ac:dyDescent="0.25">
      <c r="A21" s="5">
        <v>44201</v>
      </c>
      <c r="B21" s="2" t="s">
        <v>1356</v>
      </c>
      <c r="C21" s="4">
        <v>0</v>
      </c>
      <c r="D21" s="4">
        <v>1630</v>
      </c>
      <c r="E21" s="36">
        <f t="shared" si="0"/>
        <v>0</v>
      </c>
    </row>
    <row r="22" spans="1:6" x14ac:dyDescent="0.25">
      <c r="A22" s="5">
        <v>44284</v>
      </c>
      <c r="B22" s="2" t="s">
        <v>1592</v>
      </c>
      <c r="C22" s="4">
        <v>34240</v>
      </c>
      <c r="D22" s="4">
        <v>0</v>
      </c>
      <c r="E22" s="36">
        <f t="shared" si="0"/>
        <v>34240</v>
      </c>
      <c r="F22" s="126" t="s">
        <v>1594</v>
      </c>
    </row>
    <row r="23" spans="1:6" x14ac:dyDescent="0.25">
      <c r="A23" s="5">
        <v>44305</v>
      </c>
      <c r="B23" s="2" t="s">
        <v>1678</v>
      </c>
      <c r="C23" s="4">
        <v>16060</v>
      </c>
      <c r="D23" s="4">
        <v>0</v>
      </c>
      <c r="E23" s="36">
        <f t="shared" si="0"/>
        <v>50300</v>
      </c>
    </row>
    <row r="24" spans="1:6" x14ac:dyDescent="0.25">
      <c r="A24" s="5">
        <v>44322</v>
      </c>
      <c r="B24" s="2" t="s">
        <v>1737</v>
      </c>
      <c r="C24" s="4">
        <v>0</v>
      </c>
      <c r="D24" s="4">
        <v>32060</v>
      </c>
      <c r="E24" s="36">
        <f t="shared" si="0"/>
        <v>18240</v>
      </c>
    </row>
    <row r="25" spans="1:6" x14ac:dyDescent="0.25">
      <c r="A25" s="5">
        <v>44347</v>
      </c>
      <c r="B25" s="2" t="s">
        <v>1846</v>
      </c>
      <c r="C25" s="4">
        <v>0</v>
      </c>
      <c r="D25" s="4">
        <v>14120</v>
      </c>
      <c r="E25" s="36">
        <f t="shared" si="0"/>
        <v>4120</v>
      </c>
    </row>
    <row r="26" spans="1:6" x14ac:dyDescent="0.25">
      <c r="A26" s="5">
        <v>44347</v>
      </c>
      <c r="B26" s="2" t="s">
        <v>1847</v>
      </c>
      <c r="C26" s="4">
        <v>0</v>
      </c>
      <c r="D26" s="4">
        <v>4120</v>
      </c>
      <c r="E26" s="36">
        <f t="shared" si="0"/>
        <v>0</v>
      </c>
    </row>
    <row r="27" spans="1:6" x14ac:dyDescent="0.25">
      <c r="A27" s="5">
        <v>44347</v>
      </c>
      <c r="B27" s="2" t="s">
        <v>1848</v>
      </c>
      <c r="C27" s="4">
        <v>1580</v>
      </c>
      <c r="D27" s="4">
        <v>0</v>
      </c>
      <c r="E27" s="36">
        <f t="shared" si="0"/>
        <v>1580</v>
      </c>
    </row>
    <row r="28" spans="1:6" x14ac:dyDescent="0.25">
      <c r="A28" s="5">
        <v>44347</v>
      </c>
      <c r="B28" s="2" t="s">
        <v>1861</v>
      </c>
      <c r="C28" s="4">
        <v>43740</v>
      </c>
      <c r="D28" s="4">
        <v>0</v>
      </c>
      <c r="E28" s="36">
        <f t="shared" si="0"/>
        <v>45320</v>
      </c>
    </row>
    <row r="29" spans="1:6" x14ac:dyDescent="0.25">
      <c r="A29" s="5">
        <v>44347</v>
      </c>
      <c r="B29" s="2" t="s">
        <v>1862</v>
      </c>
      <c r="C29" s="4">
        <v>5150</v>
      </c>
      <c r="D29" s="4">
        <v>0</v>
      </c>
      <c r="E29" s="36">
        <f t="shared" si="0"/>
        <v>50470</v>
      </c>
    </row>
    <row r="30" spans="1:6" x14ac:dyDescent="0.25">
      <c r="A30" s="5">
        <v>44361</v>
      </c>
      <c r="B30" s="2" t="s">
        <v>1934</v>
      </c>
      <c r="C30" s="4">
        <v>27260</v>
      </c>
      <c r="D30" s="4">
        <v>5000</v>
      </c>
      <c r="E30" s="36">
        <f t="shared" si="0"/>
        <v>72730</v>
      </c>
    </row>
    <row r="31" spans="1:6" x14ac:dyDescent="0.25">
      <c r="A31" s="5">
        <v>44376</v>
      </c>
      <c r="B31" s="2" t="s">
        <v>2023</v>
      </c>
      <c r="C31" s="4">
        <v>0</v>
      </c>
      <c r="D31" s="4">
        <v>34280</v>
      </c>
      <c r="E31" s="36">
        <f t="shared" si="0"/>
        <v>38450</v>
      </c>
    </row>
    <row r="32" spans="1:6" x14ac:dyDescent="0.25">
      <c r="A32" s="5">
        <v>44365</v>
      </c>
      <c r="B32" s="2" t="s">
        <v>286</v>
      </c>
      <c r="C32" s="4">
        <v>0</v>
      </c>
      <c r="D32" s="4">
        <v>27990</v>
      </c>
      <c r="E32" s="36">
        <f t="shared" si="0"/>
        <v>10460</v>
      </c>
    </row>
    <row r="33" spans="1:5" x14ac:dyDescent="0.25">
      <c r="A33" s="5">
        <v>44385</v>
      </c>
      <c r="B33" s="2" t="s">
        <v>2058</v>
      </c>
      <c r="C33" s="4">
        <v>0</v>
      </c>
      <c r="D33" s="4">
        <v>1030</v>
      </c>
      <c r="E33" s="36">
        <f t="shared" si="0"/>
        <v>9430</v>
      </c>
    </row>
    <row r="34" spans="1:5" x14ac:dyDescent="0.25">
      <c r="A34" s="5">
        <v>44385</v>
      </c>
      <c r="B34" s="2" t="s">
        <v>2059</v>
      </c>
      <c r="C34" s="4">
        <v>0</v>
      </c>
      <c r="D34" s="4">
        <v>9050</v>
      </c>
      <c r="E34" s="36">
        <f t="shared" si="0"/>
        <v>380</v>
      </c>
    </row>
    <row r="35" spans="1:5" x14ac:dyDescent="0.25">
      <c r="A35" s="5">
        <v>44438</v>
      </c>
      <c r="B35" s="2" t="s">
        <v>1039</v>
      </c>
      <c r="C35" s="4">
        <v>0</v>
      </c>
      <c r="D35" s="4">
        <v>13370</v>
      </c>
      <c r="E35" s="36">
        <f t="shared" si="0"/>
        <v>-12990</v>
      </c>
    </row>
    <row r="36" spans="1:5" x14ac:dyDescent="0.25">
      <c r="A36" s="5">
        <v>44445</v>
      </c>
      <c r="B36" s="2" t="s">
        <v>2295</v>
      </c>
      <c r="C36" s="4">
        <v>19920</v>
      </c>
      <c r="D36" s="4">
        <v>0</v>
      </c>
      <c r="E36" s="36">
        <f t="shared" si="0"/>
        <v>6930</v>
      </c>
    </row>
    <row r="37" spans="1:5" x14ac:dyDescent="0.25">
      <c r="A37" s="5">
        <v>44470</v>
      </c>
      <c r="B37" s="2" t="s">
        <v>188</v>
      </c>
      <c r="C37" s="4">
        <v>0</v>
      </c>
      <c r="D37" s="4">
        <v>6930</v>
      </c>
      <c r="E37" s="36">
        <f t="shared" si="0"/>
        <v>0</v>
      </c>
    </row>
    <row r="38" spans="1:5" x14ac:dyDescent="0.25">
      <c r="E38" s="36">
        <f t="shared" si="0"/>
        <v>0</v>
      </c>
    </row>
    <row r="39" spans="1:5" x14ac:dyDescent="0.25">
      <c r="E39" s="36">
        <f t="shared" si="0"/>
        <v>0</v>
      </c>
    </row>
    <row r="40" spans="1:5" x14ac:dyDescent="0.25">
      <c r="E40" s="36">
        <f t="shared" si="0"/>
        <v>0</v>
      </c>
    </row>
    <row r="41" spans="1:5" x14ac:dyDescent="0.25">
      <c r="E41" s="36">
        <f t="shared" si="0"/>
        <v>0</v>
      </c>
    </row>
    <row r="42" spans="1:5" x14ac:dyDescent="0.25">
      <c r="E42" s="36">
        <f t="shared" si="0"/>
        <v>0</v>
      </c>
    </row>
    <row r="43" spans="1:5" x14ac:dyDescent="0.25">
      <c r="E43" s="36">
        <f t="shared" si="0"/>
        <v>0</v>
      </c>
    </row>
    <row r="44" spans="1:5" x14ac:dyDescent="0.25">
      <c r="E44" s="36">
        <f t="shared" si="0"/>
        <v>0</v>
      </c>
    </row>
    <row r="45" spans="1:5" x14ac:dyDescent="0.25">
      <c r="E45" s="36">
        <f t="shared" si="0"/>
        <v>0</v>
      </c>
    </row>
    <row r="46" spans="1:5" x14ac:dyDescent="0.25">
      <c r="E46" s="36">
        <f t="shared" si="0"/>
        <v>0</v>
      </c>
    </row>
    <row r="47" spans="1:5" x14ac:dyDescent="0.25">
      <c r="E47" s="36">
        <f t="shared" si="0"/>
        <v>0</v>
      </c>
    </row>
    <row r="48" spans="1:5" x14ac:dyDescent="0.25">
      <c r="E48" s="36">
        <f t="shared" si="0"/>
        <v>0</v>
      </c>
    </row>
    <row r="49" spans="5:5" x14ac:dyDescent="0.25">
      <c r="E49" s="36">
        <f t="shared" si="0"/>
        <v>0</v>
      </c>
    </row>
    <row r="50" spans="5:5" x14ac:dyDescent="0.25">
      <c r="E50" s="36">
        <f t="shared" si="0"/>
        <v>0</v>
      </c>
    </row>
    <row r="51" spans="5:5" x14ac:dyDescent="0.25">
      <c r="E51" s="36">
        <f t="shared" si="0"/>
        <v>0</v>
      </c>
    </row>
    <row r="52" spans="5:5" x14ac:dyDescent="0.25">
      <c r="E52" s="36">
        <f t="shared" si="0"/>
        <v>0</v>
      </c>
    </row>
    <row r="53" spans="5:5" x14ac:dyDescent="0.25">
      <c r="E53" s="36">
        <f t="shared" si="0"/>
        <v>0</v>
      </c>
    </row>
    <row r="54" spans="5:5" x14ac:dyDescent="0.25">
      <c r="E54" s="36">
        <f t="shared" si="0"/>
        <v>0</v>
      </c>
    </row>
    <row r="55" spans="5:5" x14ac:dyDescent="0.25">
      <c r="E55" s="36">
        <f t="shared" si="0"/>
        <v>0</v>
      </c>
    </row>
    <row r="56" spans="5:5" x14ac:dyDescent="0.25">
      <c r="E56" s="36">
        <f t="shared" si="0"/>
        <v>0</v>
      </c>
    </row>
    <row r="57" spans="5:5" x14ac:dyDescent="0.25">
      <c r="E57" s="36">
        <f t="shared" si="0"/>
        <v>0</v>
      </c>
    </row>
    <row r="58" spans="5:5" x14ac:dyDescent="0.25">
      <c r="E58" s="36">
        <f t="shared" si="0"/>
        <v>0</v>
      </c>
    </row>
    <row r="59" spans="5:5" x14ac:dyDescent="0.25">
      <c r="E59" s="36">
        <f t="shared" si="0"/>
        <v>0</v>
      </c>
    </row>
    <row r="60" spans="5:5" x14ac:dyDescent="0.25">
      <c r="E60" s="36">
        <f t="shared" si="0"/>
        <v>0</v>
      </c>
    </row>
    <row r="61" spans="5:5" x14ac:dyDescent="0.25">
      <c r="E61" s="36">
        <f t="shared" si="0"/>
        <v>0</v>
      </c>
    </row>
    <row r="62" spans="5:5" x14ac:dyDescent="0.25">
      <c r="E62" s="36">
        <f t="shared" si="0"/>
        <v>0</v>
      </c>
    </row>
    <row r="63" spans="5:5" x14ac:dyDescent="0.25">
      <c r="E63" s="36">
        <f t="shared" si="0"/>
        <v>0</v>
      </c>
    </row>
    <row r="64" spans="5:5" x14ac:dyDescent="0.25">
      <c r="E64" s="36">
        <f t="shared" si="0"/>
        <v>0</v>
      </c>
    </row>
    <row r="65" spans="5:5" x14ac:dyDescent="0.25">
      <c r="E65" s="36">
        <f t="shared" si="0"/>
        <v>0</v>
      </c>
    </row>
    <row r="66" spans="5:5" x14ac:dyDescent="0.25">
      <c r="E66" s="36">
        <f t="shared" si="0"/>
        <v>0</v>
      </c>
    </row>
    <row r="67" spans="5:5" x14ac:dyDescent="0.25">
      <c r="E67" s="36">
        <f t="shared" si="0"/>
        <v>0</v>
      </c>
    </row>
    <row r="68" spans="5:5" x14ac:dyDescent="0.25">
      <c r="E68" s="36">
        <f t="shared" si="0"/>
        <v>0</v>
      </c>
    </row>
    <row r="69" spans="5:5" x14ac:dyDescent="0.25">
      <c r="E69" s="36">
        <f t="shared" ref="E69:E132" si="1">E68+C69-D69</f>
        <v>0</v>
      </c>
    </row>
    <row r="70" spans="5:5" x14ac:dyDescent="0.25">
      <c r="E70" s="36">
        <f t="shared" si="1"/>
        <v>0</v>
      </c>
    </row>
    <row r="71" spans="5:5" x14ac:dyDescent="0.25">
      <c r="E71" s="36">
        <f t="shared" si="1"/>
        <v>0</v>
      </c>
    </row>
    <row r="72" spans="5:5" x14ac:dyDescent="0.25">
      <c r="E72" s="36">
        <f t="shared" si="1"/>
        <v>0</v>
      </c>
    </row>
    <row r="73" spans="5:5" x14ac:dyDescent="0.25">
      <c r="E73" s="36">
        <f t="shared" si="1"/>
        <v>0</v>
      </c>
    </row>
    <row r="74" spans="5:5" x14ac:dyDescent="0.25">
      <c r="E74" s="36">
        <f t="shared" si="1"/>
        <v>0</v>
      </c>
    </row>
    <row r="75" spans="5:5" x14ac:dyDescent="0.25">
      <c r="E75" s="36">
        <f t="shared" si="1"/>
        <v>0</v>
      </c>
    </row>
    <row r="76" spans="5:5" x14ac:dyDescent="0.25">
      <c r="E76" s="36">
        <f t="shared" si="1"/>
        <v>0</v>
      </c>
    </row>
    <row r="77" spans="5:5" x14ac:dyDescent="0.25">
      <c r="E77" s="36">
        <f t="shared" si="1"/>
        <v>0</v>
      </c>
    </row>
    <row r="78" spans="5:5" x14ac:dyDescent="0.25">
      <c r="E78" s="36">
        <f t="shared" si="1"/>
        <v>0</v>
      </c>
    </row>
    <row r="79" spans="5:5" x14ac:dyDescent="0.25">
      <c r="E79" s="36">
        <f t="shared" si="1"/>
        <v>0</v>
      </c>
    </row>
    <row r="80" spans="5:5" x14ac:dyDescent="0.25">
      <c r="E80" s="36">
        <f t="shared" si="1"/>
        <v>0</v>
      </c>
    </row>
    <row r="81" spans="5:5" x14ac:dyDescent="0.25">
      <c r="E81" s="36">
        <f t="shared" si="1"/>
        <v>0</v>
      </c>
    </row>
    <row r="82" spans="5:5" x14ac:dyDescent="0.25">
      <c r="E82" s="36">
        <f t="shared" si="1"/>
        <v>0</v>
      </c>
    </row>
    <row r="83" spans="5:5" x14ac:dyDescent="0.25">
      <c r="E83" s="36">
        <f t="shared" si="1"/>
        <v>0</v>
      </c>
    </row>
    <row r="84" spans="5:5" x14ac:dyDescent="0.25">
      <c r="E84" s="36">
        <f t="shared" si="1"/>
        <v>0</v>
      </c>
    </row>
    <row r="85" spans="5:5" x14ac:dyDescent="0.25">
      <c r="E85" s="36">
        <f t="shared" si="1"/>
        <v>0</v>
      </c>
    </row>
    <row r="86" spans="5:5" x14ac:dyDescent="0.25">
      <c r="E86" s="36">
        <f t="shared" si="1"/>
        <v>0</v>
      </c>
    </row>
    <row r="87" spans="5:5" x14ac:dyDescent="0.25">
      <c r="E87" s="36">
        <f t="shared" si="1"/>
        <v>0</v>
      </c>
    </row>
    <row r="88" spans="5:5" x14ac:dyDescent="0.25">
      <c r="E88" s="36">
        <f t="shared" si="1"/>
        <v>0</v>
      </c>
    </row>
    <row r="89" spans="5:5" x14ac:dyDescent="0.25">
      <c r="E89" s="36">
        <f t="shared" si="1"/>
        <v>0</v>
      </c>
    </row>
    <row r="90" spans="5:5" x14ac:dyDescent="0.25">
      <c r="E90" s="36">
        <f t="shared" si="1"/>
        <v>0</v>
      </c>
    </row>
    <row r="91" spans="5:5" x14ac:dyDescent="0.25">
      <c r="E91" s="36">
        <f t="shared" si="1"/>
        <v>0</v>
      </c>
    </row>
    <row r="92" spans="5:5" x14ac:dyDescent="0.25">
      <c r="E92" s="36">
        <f t="shared" si="1"/>
        <v>0</v>
      </c>
    </row>
    <row r="93" spans="5:5" x14ac:dyDescent="0.25">
      <c r="E93" s="36">
        <f t="shared" si="1"/>
        <v>0</v>
      </c>
    </row>
    <row r="94" spans="5:5" x14ac:dyDescent="0.25">
      <c r="E94" s="36">
        <f t="shared" si="1"/>
        <v>0</v>
      </c>
    </row>
    <row r="95" spans="5:5" x14ac:dyDescent="0.25">
      <c r="E95" s="36">
        <f t="shared" si="1"/>
        <v>0</v>
      </c>
    </row>
    <row r="96" spans="5:5" x14ac:dyDescent="0.25">
      <c r="E96" s="36">
        <f t="shared" si="1"/>
        <v>0</v>
      </c>
    </row>
    <row r="97" spans="5:5" x14ac:dyDescent="0.25">
      <c r="E97" s="36">
        <f t="shared" si="1"/>
        <v>0</v>
      </c>
    </row>
    <row r="98" spans="5:5" x14ac:dyDescent="0.25">
      <c r="E98" s="36">
        <f t="shared" si="1"/>
        <v>0</v>
      </c>
    </row>
    <row r="99" spans="5:5" x14ac:dyDescent="0.25">
      <c r="E99" s="36">
        <f t="shared" si="1"/>
        <v>0</v>
      </c>
    </row>
    <row r="100" spans="5:5" x14ac:dyDescent="0.25">
      <c r="E100" s="36">
        <f t="shared" si="1"/>
        <v>0</v>
      </c>
    </row>
    <row r="101" spans="5:5" x14ac:dyDescent="0.25">
      <c r="E101" s="36">
        <f t="shared" si="1"/>
        <v>0</v>
      </c>
    </row>
    <row r="102" spans="5:5" x14ac:dyDescent="0.25">
      <c r="E102" s="36">
        <f t="shared" si="1"/>
        <v>0</v>
      </c>
    </row>
    <row r="103" spans="5:5" x14ac:dyDescent="0.25">
      <c r="E103" s="36">
        <f t="shared" si="1"/>
        <v>0</v>
      </c>
    </row>
    <row r="104" spans="5:5" x14ac:dyDescent="0.25">
      <c r="E104" s="36">
        <f t="shared" si="1"/>
        <v>0</v>
      </c>
    </row>
    <row r="105" spans="5:5" x14ac:dyDescent="0.25">
      <c r="E105" s="36">
        <f t="shared" si="1"/>
        <v>0</v>
      </c>
    </row>
    <row r="106" spans="5:5" x14ac:dyDescent="0.25">
      <c r="E106" s="36">
        <f t="shared" si="1"/>
        <v>0</v>
      </c>
    </row>
    <row r="107" spans="5:5" x14ac:dyDescent="0.25">
      <c r="E107" s="36">
        <f t="shared" si="1"/>
        <v>0</v>
      </c>
    </row>
    <row r="108" spans="5:5" x14ac:dyDescent="0.25">
      <c r="E108" s="36">
        <f t="shared" si="1"/>
        <v>0</v>
      </c>
    </row>
    <row r="109" spans="5:5" x14ac:dyDescent="0.25">
      <c r="E109" s="36">
        <f t="shared" si="1"/>
        <v>0</v>
      </c>
    </row>
    <row r="110" spans="5:5" x14ac:dyDescent="0.25">
      <c r="E110" s="36">
        <f t="shared" si="1"/>
        <v>0</v>
      </c>
    </row>
    <row r="111" spans="5:5" x14ac:dyDescent="0.25">
      <c r="E111" s="36">
        <f t="shared" si="1"/>
        <v>0</v>
      </c>
    </row>
    <row r="112" spans="5:5" x14ac:dyDescent="0.25">
      <c r="E112" s="36">
        <f t="shared" si="1"/>
        <v>0</v>
      </c>
    </row>
    <row r="113" spans="5:5" x14ac:dyDescent="0.25">
      <c r="E113" s="36">
        <f t="shared" si="1"/>
        <v>0</v>
      </c>
    </row>
    <row r="114" spans="5:5" x14ac:dyDescent="0.25">
      <c r="E114" s="36">
        <f t="shared" si="1"/>
        <v>0</v>
      </c>
    </row>
    <row r="115" spans="5:5" x14ac:dyDescent="0.25">
      <c r="E115" s="36">
        <f t="shared" si="1"/>
        <v>0</v>
      </c>
    </row>
    <row r="116" spans="5:5" x14ac:dyDescent="0.25">
      <c r="E116" s="36">
        <f t="shared" si="1"/>
        <v>0</v>
      </c>
    </row>
    <row r="117" spans="5:5" x14ac:dyDescent="0.25">
      <c r="E117" s="36">
        <f t="shared" si="1"/>
        <v>0</v>
      </c>
    </row>
    <row r="118" spans="5:5" x14ac:dyDescent="0.25">
      <c r="E118" s="36">
        <f t="shared" si="1"/>
        <v>0</v>
      </c>
    </row>
    <row r="119" spans="5:5" x14ac:dyDescent="0.25">
      <c r="E119" s="36">
        <f t="shared" si="1"/>
        <v>0</v>
      </c>
    </row>
    <row r="120" spans="5:5" x14ac:dyDescent="0.25">
      <c r="E120" s="36">
        <f t="shared" si="1"/>
        <v>0</v>
      </c>
    </row>
    <row r="121" spans="5:5" x14ac:dyDescent="0.25">
      <c r="E121" s="36">
        <f t="shared" si="1"/>
        <v>0</v>
      </c>
    </row>
    <row r="122" spans="5:5" x14ac:dyDescent="0.25">
      <c r="E122" s="36">
        <f t="shared" si="1"/>
        <v>0</v>
      </c>
    </row>
    <row r="123" spans="5:5" x14ac:dyDescent="0.25">
      <c r="E123" s="36">
        <f t="shared" si="1"/>
        <v>0</v>
      </c>
    </row>
    <row r="124" spans="5:5" x14ac:dyDescent="0.25">
      <c r="E124" s="36">
        <f t="shared" si="1"/>
        <v>0</v>
      </c>
    </row>
    <row r="125" spans="5:5" x14ac:dyDescent="0.25">
      <c r="E125" s="36">
        <f t="shared" si="1"/>
        <v>0</v>
      </c>
    </row>
    <row r="126" spans="5:5" x14ac:dyDescent="0.25">
      <c r="E126" s="36">
        <f t="shared" si="1"/>
        <v>0</v>
      </c>
    </row>
    <row r="127" spans="5:5" x14ac:dyDescent="0.25">
      <c r="E127" s="36">
        <f t="shared" si="1"/>
        <v>0</v>
      </c>
    </row>
    <row r="128" spans="5:5" x14ac:dyDescent="0.25">
      <c r="E128" s="36">
        <f t="shared" si="1"/>
        <v>0</v>
      </c>
    </row>
    <row r="129" spans="5:5" x14ac:dyDescent="0.25">
      <c r="E129" s="36">
        <f t="shared" si="1"/>
        <v>0</v>
      </c>
    </row>
    <row r="130" spans="5:5" x14ac:dyDescent="0.25">
      <c r="E130" s="36">
        <f t="shared" si="1"/>
        <v>0</v>
      </c>
    </row>
    <row r="131" spans="5:5" x14ac:dyDescent="0.25">
      <c r="E131" s="36">
        <f t="shared" si="1"/>
        <v>0</v>
      </c>
    </row>
    <row r="132" spans="5:5" x14ac:dyDescent="0.25">
      <c r="E132" s="36">
        <f t="shared" si="1"/>
        <v>0</v>
      </c>
    </row>
    <row r="133" spans="5:5" x14ac:dyDescent="0.25">
      <c r="E133" s="36">
        <f t="shared" ref="E133:E196" si="2">E132+C133-D133</f>
        <v>0</v>
      </c>
    </row>
    <row r="134" spans="5:5" x14ac:dyDescent="0.25">
      <c r="E134" s="36">
        <f t="shared" si="2"/>
        <v>0</v>
      </c>
    </row>
    <row r="135" spans="5:5" x14ac:dyDescent="0.25">
      <c r="E135" s="36">
        <f t="shared" si="2"/>
        <v>0</v>
      </c>
    </row>
    <row r="136" spans="5:5" x14ac:dyDescent="0.25">
      <c r="E136" s="36">
        <f t="shared" si="2"/>
        <v>0</v>
      </c>
    </row>
    <row r="137" spans="5:5" x14ac:dyDescent="0.25">
      <c r="E137" s="36">
        <f t="shared" si="2"/>
        <v>0</v>
      </c>
    </row>
    <row r="138" spans="5:5" x14ac:dyDescent="0.25">
      <c r="E138" s="36">
        <f t="shared" si="2"/>
        <v>0</v>
      </c>
    </row>
    <row r="139" spans="5:5" x14ac:dyDescent="0.25">
      <c r="E139" s="36">
        <f t="shared" si="2"/>
        <v>0</v>
      </c>
    </row>
    <row r="140" spans="5:5" x14ac:dyDescent="0.25">
      <c r="E140" s="36">
        <f t="shared" si="2"/>
        <v>0</v>
      </c>
    </row>
    <row r="141" spans="5:5" x14ac:dyDescent="0.25">
      <c r="E141" s="36">
        <f t="shared" si="2"/>
        <v>0</v>
      </c>
    </row>
    <row r="142" spans="5:5" x14ac:dyDescent="0.25">
      <c r="E142" s="36">
        <f t="shared" si="2"/>
        <v>0</v>
      </c>
    </row>
    <row r="143" spans="5:5" x14ac:dyDescent="0.25">
      <c r="E143" s="36">
        <f t="shared" si="2"/>
        <v>0</v>
      </c>
    </row>
    <row r="144" spans="5:5" x14ac:dyDescent="0.25">
      <c r="E144" s="36">
        <f t="shared" si="2"/>
        <v>0</v>
      </c>
    </row>
    <row r="145" spans="5:5" x14ac:dyDescent="0.25">
      <c r="E145" s="36">
        <f t="shared" si="2"/>
        <v>0</v>
      </c>
    </row>
    <row r="146" spans="5:5" x14ac:dyDescent="0.25">
      <c r="E146" s="36">
        <f t="shared" si="2"/>
        <v>0</v>
      </c>
    </row>
    <row r="147" spans="5:5" x14ac:dyDescent="0.25">
      <c r="E147" s="36">
        <f t="shared" si="2"/>
        <v>0</v>
      </c>
    </row>
    <row r="148" spans="5:5" x14ac:dyDescent="0.25">
      <c r="E148" s="36">
        <f t="shared" si="2"/>
        <v>0</v>
      </c>
    </row>
    <row r="149" spans="5:5" x14ac:dyDescent="0.25">
      <c r="E149" s="36">
        <f t="shared" si="2"/>
        <v>0</v>
      </c>
    </row>
    <row r="150" spans="5:5" x14ac:dyDescent="0.25">
      <c r="E150" s="36">
        <f t="shared" si="2"/>
        <v>0</v>
      </c>
    </row>
    <row r="151" spans="5:5" x14ac:dyDescent="0.25">
      <c r="E151" s="36">
        <f t="shared" si="2"/>
        <v>0</v>
      </c>
    </row>
    <row r="152" spans="5:5" x14ac:dyDescent="0.25">
      <c r="E152" s="36">
        <f t="shared" si="2"/>
        <v>0</v>
      </c>
    </row>
    <row r="153" spans="5:5" x14ac:dyDescent="0.25">
      <c r="E153" s="36">
        <f t="shared" si="2"/>
        <v>0</v>
      </c>
    </row>
    <row r="154" spans="5:5" x14ac:dyDescent="0.25">
      <c r="E154" s="36">
        <f t="shared" si="2"/>
        <v>0</v>
      </c>
    </row>
    <row r="155" spans="5:5" x14ac:dyDescent="0.25">
      <c r="E155" s="36">
        <f t="shared" si="2"/>
        <v>0</v>
      </c>
    </row>
    <row r="156" spans="5:5" x14ac:dyDescent="0.25">
      <c r="E156" s="36">
        <f t="shared" si="2"/>
        <v>0</v>
      </c>
    </row>
    <row r="157" spans="5:5" x14ac:dyDescent="0.25">
      <c r="E157" s="36">
        <f t="shared" si="2"/>
        <v>0</v>
      </c>
    </row>
    <row r="158" spans="5:5" x14ac:dyDescent="0.25">
      <c r="E158" s="36">
        <f t="shared" si="2"/>
        <v>0</v>
      </c>
    </row>
    <row r="159" spans="5:5" x14ac:dyDescent="0.25">
      <c r="E159" s="36">
        <f t="shared" si="2"/>
        <v>0</v>
      </c>
    </row>
    <row r="160" spans="5:5" x14ac:dyDescent="0.25">
      <c r="E160" s="36">
        <f t="shared" si="2"/>
        <v>0</v>
      </c>
    </row>
    <row r="161" spans="5:5" x14ac:dyDescent="0.25">
      <c r="E161" s="36">
        <f t="shared" si="2"/>
        <v>0</v>
      </c>
    </row>
    <row r="162" spans="5:5" x14ac:dyDescent="0.25">
      <c r="E162" s="36">
        <f t="shared" si="2"/>
        <v>0</v>
      </c>
    </row>
    <row r="163" spans="5:5" x14ac:dyDescent="0.25">
      <c r="E163" s="36">
        <f t="shared" si="2"/>
        <v>0</v>
      </c>
    </row>
    <row r="164" spans="5:5" x14ac:dyDescent="0.25">
      <c r="E164" s="36">
        <f t="shared" si="2"/>
        <v>0</v>
      </c>
    </row>
    <row r="165" spans="5:5" x14ac:dyDescent="0.25">
      <c r="E165" s="36">
        <f t="shared" si="2"/>
        <v>0</v>
      </c>
    </row>
    <row r="166" spans="5:5" x14ac:dyDescent="0.25">
      <c r="E166" s="36">
        <f t="shared" si="2"/>
        <v>0</v>
      </c>
    </row>
    <row r="167" spans="5:5" x14ac:dyDescent="0.25">
      <c r="E167" s="36">
        <f t="shared" si="2"/>
        <v>0</v>
      </c>
    </row>
    <row r="168" spans="5:5" x14ac:dyDescent="0.25">
      <c r="E168" s="36">
        <f t="shared" si="2"/>
        <v>0</v>
      </c>
    </row>
    <row r="169" spans="5:5" x14ac:dyDescent="0.25">
      <c r="E169" s="36">
        <f t="shared" si="2"/>
        <v>0</v>
      </c>
    </row>
    <row r="170" spans="5:5" x14ac:dyDescent="0.25">
      <c r="E170" s="36">
        <f t="shared" si="2"/>
        <v>0</v>
      </c>
    </row>
    <row r="171" spans="5:5" x14ac:dyDescent="0.25">
      <c r="E171" s="36">
        <f t="shared" si="2"/>
        <v>0</v>
      </c>
    </row>
    <row r="172" spans="5:5" x14ac:dyDescent="0.25">
      <c r="E172" s="36">
        <f t="shared" si="2"/>
        <v>0</v>
      </c>
    </row>
    <row r="173" spans="5:5" x14ac:dyDescent="0.25">
      <c r="E173" s="36">
        <f t="shared" si="2"/>
        <v>0</v>
      </c>
    </row>
    <row r="174" spans="5:5" x14ac:dyDescent="0.25">
      <c r="E174" s="36">
        <f t="shared" si="2"/>
        <v>0</v>
      </c>
    </row>
    <row r="175" spans="5:5" x14ac:dyDescent="0.25">
      <c r="E175" s="36">
        <f t="shared" si="2"/>
        <v>0</v>
      </c>
    </row>
    <row r="176" spans="5:5" x14ac:dyDescent="0.25">
      <c r="E176" s="36">
        <f t="shared" si="2"/>
        <v>0</v>
      </c>
    </row>
    <row r="177" spans="5:5" x14ac:dyDescent="0.25">
      <c r="E177" s="36">
        <f t="shared" si="2"/>
        <v>0</v>
      </c>
    </row>
    <row r="178" spans="5:5" x14ac:dyDescent="0.25">
      <c r="E178" s="36">
        <f t="shared" si="2"/>
        <v>0</v>
      </c>
    </row>
    <row r="179" spans="5:5" x14ac:dyDescent="0.25">
      <c r="E179" s="36">
        <f t="shared" si="2"/>
        <v>0</v>
      </c>
    </row>
    <row r="180" spans="5:5" x14ac:dyDescent="0.25">
      <c r="E180" s="36">
        <f t="shared" si="2"/>
        <v>0</v>
      </c>
    </row>
    <row r="181" spans="5:5" x14ac:dyDescent="0.25">
      <c r="E181" s="36">
        <f t="shared" si="2"/>
        <v>0</v>
      </c>
    </row>
    <row r="182" spans="5:5" x14ac:dyDescent="0.25">
      <c r="E182" s="36">
        <f t="shared" si="2"/>
        <v>0</v>
      </c>
    </row>
    <row r="183" spans="5:5" x14ac:dyDescent="0.25">
      <c r="E183" s="36">
        <f t="shared" si="2"/>
        <v>0</v>
      </c>
    </row>
    <row r="184" spans="5:5" x14ac:dyDescent="0.25">
      <c r="E184" s="36">
        <f t="shared" si="2"/>
        <v>0</v>
      </c>
    </row>
    <row r="185" spans="5:5" x14ac:dyDescent="0.25">
      <c r="E185" s="36">
        <f t="shared" si="2"/>
        <v>0</v>
      </c>
    </row>
    <row r="186" spans="5:5" x14ac:dyDescent="0.25">
      <c r="E186" s="36">
        <f t="shared" si="2"/>
        <v>0</v>
      </c>
    </row>
    <row r="187" spans="5:5" x14ac:dyDescent="0.25">
      <c r="E187" s="36">
        <f t="shared" si="2"/>
        <v>0</v>
      </c>
    </row>
    <row r="188" spans="5:5" x14ac:dyDescent="0.25">
      <c r="E188" s="36">
        <f t="shared" si="2"/>
        <v>0</v>
      </c>
    </row>
    <row r="189" spans="5:5" x14ac:dyDescent="0.25">
      <c r="E189" s="36">
        <f t="shared" si="2"/>
        <v>0</v>
      </c>
    </row>
    <row r="190" spans="5:5" x14ac:dyDescent="0.25">
      <c r="E190" s="36">
        <f t="shared" si="2"/>
        <v>0</v>
      </c>
    </row>
    <row r="191" spans="5:5" x14ac:dyDescent="0.25">
      <c r="E191" s="36">
        <f t="shared" si="2"/>
        <v>0</v>
      </c>
    </row>
    <row r="192" spans="5:5" x14ac:dyDescent="0.25">
      <c r="E192" s="36">
        <f t="shared" si="2"/>
        <v>0</v>
      </c>
    </row>
    <row r="193" spans="5:5" x14ac:dyDescent="0.25">
      <c r="E193" s="36">
        <f t="shared" si="2"/>
        <v>0</v>
      </c>
    </row>
    <row r="194" spans="5:5" x14ac:dyDescent="0.25">
      <c r="E194" s="36">
        <f t="shared" si="2"/>
        <v>0</v>
      </c>
    </row>
    <row r="195" spans="5:5" x14ac:dyDescent="0.25">
      <c r="E195" s="36">
        <f t="shared" si="2"/>
        <v>0</v>
      </c>
    </row>
    <row r="196" spans="5:5" x14ac:dyDescent="0.25">
      <c r="E196" s="36">
        <f t="shared" si="2"/>
        <v>0</v>
      </c>
    </row>
    <row r="197" spans="5:5" x14ac:dyDescent="0.25">
      <c r="E197" s="36">
        <f t="shared" ref="E197:E260" si="3">E196+C197-D197</f>
        <v>0</v>
      </c>
    </row>
    <row r="198" spans="5:5" x14ac:dyDescent="0.25">
      <c r="E198" s="36">
        <f t="shared" si="3"/>
        <v>0</v>
      </c>
    </row>
    <row r="199" spans="5:5" x14ac:dyDescent="0.25">
      <c r="E199" s="36">
        <f t="shared" si="3"/>
        <v>0</v>
      </c>
    </row>
    <row r="200" spans="5:5" x14ac:dyDescent="0.25">
      <c r="E200" s="36">
        <f t="shared" si="3"/>
        <v>0</v>
      </c>
    </row>
    <row r="201" spans="5:5" x14ac:dyDescent="0.25">
      <c r="E201" s="36">
        <f t="shared" si="3"/>
        <v>0</v>
      </c>
    </row>
    <row r="202" spans="5:5" x14ac:dyDescent="0.25">
      <c r="E202" s="36">
        <f t="shared" si="3"/>
        <v>0</v>
      </c>
    </row>
    <row r="203" spans="5:5" x14ac:dyDescent="0.25">
      <c r="E203" s="36">
        <f t="shared" si="3"/>
        <v>0</v>
      </c>
    </row>
    <row r="204" spans="5:5" x14ac:dyDescent="0.25">
      <c r="E204" s="36">
        <f t="shared" si="3"/>
        <v>0</v>
      </c>
    </row>
    <row r="205" spans="5:5" x14ac:dyDescent="0.25">
      <c r="E205" s="36">
        <f t="shared" si="3"/>
        <v>0</v>
      </c>
    </row>
    <row r="206" spans="5:5" x14ac:dyDescent="0.25">
      <c r="E206" s="36">
        <f t="shared" si="3"/>
        <v>0</v>
      </c>
    </row>
    <row r="207" spans="5:5" x14ac:dyDescent="0.25">
      <c r="E207" s="36">
        <f t="shared" si="3"/>
        <v>0</v>
      </c>
    </row>
    <row r="208" spans="5:5" x14ac:dyDescent="0.25">
      <c r="E208" s="36">
        <f t="shared" si="3"/>
        <v>0</v>
      </c>
    </row>
    <row r="209" spans="5:5" x14ac:dyDescent="0.25">
      <c r="E209" s="36">
        <f t="shared" si="3"/>
        <v>0</v>
      </c>
    </row>
    <row r="210" spans="5:5" x14ac:dyDescent="0.25">
      <c r="E210" s="36">
        <f t="shared" si="3"/>
        <v>0</v>
      </c>
    </row>
    <row r="211" spans="5:5" x14ac:dyDescent="0.25">
      <c r="E211" s="36">
        <f t="shared" si="3"/>
        <v>0</v>
      </c>
    </row>
    <row r="212" spans="5:5" x14ac:dyDescent="0.25">
      <c r="E212" s="36">
        <f t="shared" si="3"/>
        <v>0</v>
      </c>
    </row>
    <row r="213" spans="5:5" x14ac:dyDescent="0.25">
      <c r="E213" s="36">
        <f t="shared" si="3"/>
        <v>0</v>
      </c>
    </row>
    <row r="214" spans="5:5" x14ac:dyDescent="0.25">
      <c r="E214" s="36">
        <f t="shared" si="3"/>
        <v>0</v>
      </c>
    </row>
    <row r="215" spans="5:5" x14ac:dyDescent="0.25">
      <c r="E215" s="36">
        <f t="shared" si="3"/>
        <v>0</v>
      </c>
    </row>
    <row r="216" spans="5:5" x14ac:dyDescent="0.25">
      <c r="E216" s="36">
        <f t="shared" si="3"/>
        <v>0</v>
      </c>
    </row>
    <row r="217" spans="5:5" x14ac:dyDescent="0.25">
      <c r="E217" s="36">
        <f t="shared" si="3"/>
        <v>0</v>
      </c>
    </row>
    <row r="218" spans="5:5" x14ac:dyDescent="0.25">
      <c r="E218" s="36">
        <f t="shared" si="3"/>
        <v>0</v>
      </c>
    </row>
    <row r="219" spans="5:5" x14ac:dyDescent="0.25">
      <c r="E219" s="36">
        <f t="shared" si="3"/>
        <v>0</v>
      </c>
    </row>
    <row r="220" spans="5:5" x14ac:dyDescent="0.25">
      <c r="E220" s="36">
        <f t="shared" si="3"/>
        <v>0</v>
      </c>
    </row>
    <row r="221" spans="5:5" x14ac:dyDescent="0.25">
      <c r="E221" s="36">
        <f t="shared" si="3"/>
        <v>0</v>
      </c>
    </row>
    <row r="222" spans="5:5" x14ac:dyDescent="0.25">
      <c r="E222" s="36">
        <f t="shared" si="3"/>
        <v>0</v>
      </c>
    </row>
    <row r="223" spans="5:5" x14ac:dyDescent="0.25">
      <c r="E223" s="36">
        <f t="shared" si="3"/>
        <v>0</v>
      </c>
    </row>
    <row r="224" spans="5:5" x14ac:dyDescent="0.25">
      <c r="E224" s="36">
        <f t="shared" si="3"/>
        <v>0</v>
      </c>
    </row>
    <row r="225" spans="5:5" x14ac:dyDescent="0.25">
      <c r="E225" s="36">
        <f t="shared" si="3"/>
        <v>0</v>
      </c>
    </row>
    <row r="226" spans="5:5" x14ac:dyDescent="0.25">
      <c r="E226" s="36">
        <f t="shared" si="3"/>
        <v>0</v>
      </c>
    </row>
    <row r="227" spans="5:5" x14ac:dyDescent="0.25">
      <c r="E227" s="36">
        <f t="shared" si="3"/>
        <v>0</v>
      </c>
    </row>
    <row r="228" spans="5:5" x14ac:dyDescent="0.25">
      <c r="E228" s="36">
        <f t="shared" si="3"/>
        <v>0</v>
      </c>
    </row>
    <row r="229" spans="5:5" x14ac:dyDescent="0.25">
      <c r="E229" s="36">
        <f t="shared" si="3"/>
        <v>0</v>
      </c>
    </row>
    <row r="230" spans="5:5" x14ac:dyDescent="0.25">
      <c r="E230" s="36">
        <f t="shared" si="3"/>
        <v>0</v>
      </c>
    </row>
    <row r="231" spans="5:5" x14ac:dyDescent="0.25">
      <c r="E231" s="36">
        <f t="shared" si="3"/>
        <v>0</v>
      </c>
    </row>
    <row r="232" spans="5:5" x14ac:dyDescent="0.25">
      <c r="E232" s="36">
        <f t="shared" si="3"/>
        <v>0</v>
      </c>
    </row>
    <row r="233" spans="5:5" x14ac:dyDescent="0.25">
      <c r="E233" s="36">
        <f t="shared" si="3"/>
        <v>0</v>
      </c>
    </row>
    <row r="234" spans="5:5" x14ac:dyDescent="0.25">
      <c r="E234" s="36">
        <f t="shared" si="3"/>
        <v>0</v>
      </c>
    </row>
    <row r="235" spans="5:5" x14ac:dyDescent="0.25">
      <c r="E235" s="36">
        <f t="shared" si="3"/>
        <v>0</v>
      </c>
    </row>
    <row r="236" spans="5:5" x14ac:dyDescent="0.25">
      <c r="E236" s="36">
        <f t="shared" si="3"/>
        <v>0</v>
      </c>
    </row>
    <row r="237" spans="5:5" x14ac:dyDescent="0.25">
      <c r="E237" s="36">
        <f t="shared" si="3"/>
        <v>0</v>
      </c>
    </row>
    <row r="238" spans="5:5" x14ac:dyDescent="0.25">
      <c r="E238" s="36">
        <f t="shared" si="3"/>
        <v>0</v>
      </c>
    </row>
    <row r="239" spans="5:5" x14ac:dyDescent="0.25">
      <c r="E239" s="36">
        <f t="shared" si="3"/>
        <v>0</v>
      </c>
    </row>
    <row r="240" spans="5:5" x14ac:dyDescent="0.25">
      <c r="E240" s="36">
        <f t="shared" si="3"/>
        <v>0</v>
      </c>
    </row>
    <row r="241" spans="5:5" x14ac:dyDescent="0.25">
      <c r="E241" s="36">
        <f t="shared" si="3"/>
        <v>0</v>
      </c>
    </row>
    <row r="242" spans="5:5" x14ac:dyDescent="0.25">
      <c r="E242" s="36">
        <f t="shared" si="3"/>
        <v>0</v>
      </c>
    </row>
    <row r="243" spans="5:5" x14ac:dyDescent="0.25">
      <c r="E243" s="36">
        <f t="shared" si="3"/>
        <v>0</v>
      </c>
    </row>
    <row r="244" spans="5:5" x14ac:dyDescent="0.25">
      <c r="E244" s="36">
        <f t="shared" si="3"/>
        <v>0</v>
      </c>
    </row>
    <row r="245" spans="5:5" x14ac:dyDescent="0.25">
      <c r="E245" s="36">
        <f t="shared" si="3"/>
        <v>0</v>
      </c>
    </row>
    <row r="246" spans="5:5" x14ac:dyDescent="0.25">
      <c r="E246" s="36">
        <f t="shared" si="3"/>
        <v>0</v>
      </c>
    </row>
    <row r="247" spans="5:5" x14ac:dyDescent="0.25">
      <c r="E247" s="36">
        <f t="shared" si="3"/>
        <v>0</v>
      </c>
    </row>
    <row r="248" spans="5:5" x14ac:dyDescent="0.25">
      <c r="E248" s="36">
        <f t="shared" si="3"/>
        <v>0</v>
      </c>
    </row>
    <row r="249" spans="5:5" x14ac:dyDescent="0.25">
      <c r="E249" s="36">
        <f t="shared" si="3"/>
        <v>0</v>
      </c>
    </row>
    <row r="250" spans="5:5" x14ac:dyDescent="0.25">
      <c r="E250" s="36">
        <f t="shared" si="3"/>
        <v>0</v>
      </c>
    </row>
    <row r="251" spans="5:5" x14ac:dyDescent="0.25">
      <c r="E251" s="36">
        <f t="shared" si="3"/>
        <v>0</v>
      </c>
    </row>
    <row r="252" spans="5:5" x14ac:dyDescent="0.25">
      <c r="E252" s="36">
        <f t="shared" si="3"/>
        <v>0</v>
      </c>
    </row>
    <row r="253" spans="5:5" x14ac:dyDescent="0.25">
      <c r="E253" s="36">
        <f t="shared" si="3"/>
        <v>0</v>
      </c>
    </row>
    <row r="254" spans="5:5" x14ac:dyDescent="0.25">
      <c r="E254" s="36">
        <f t="shared" si="3"/>
        <v>0</v>
      </c>
    </row>
    <row r="255" spans="5:5" x14ac:dyDescent="0.25">
      <c r="E255" s="36">
        <f t="shared" si="3"/>
        <v>0</v>
      </c>
    </row>
    <row r="256" spans="5:5" x14ac:dyDescent="0.25">
      <c r="E256" s="36">
        <f t="shared" si="3"/>
        <v>0</v>
      </c>
    </row>
    <row r="257" spans="5:5" x14ac:dyDescent="0.25">
      <c r="E257" s="36">
        <f t="shared" si="3"/>
        <v>0</v>
      </c>
    </row>
    <row r="258" spans="5:5" x14ac:dyDescent="0.25">
      <c r="E258" s="36">
        <f t="shared" si="3"/>
        <v>0</v>
      </c>
    </row>
    <row r="259" spans="5:5" x14ac:dyDescent="0.25">
      <c r="E259" s="36">
        <f t="shared" si="3"/>
        <v>0</v>
      </c>
    </row>
    <row r="260" spans="5:5" x14ac:dyDescent="0.25">
      <c r="E260" s="36">
        <f t="shared" si="3"/>
        <v>0</v>
      </c>
    </row>
    <row r="261" spans="5:5" x14ac:dyDescent="0.25">
      <c r="E261" s="36">
        <f t="shared" ref="E261:E324" si="4">E260+C261-D261</f>
        <v>0</v>
      </c>
    </row>
    <row r="262" spans="5:5" x14ac:dyDescent="0.25">
      <c r="E262" s="36">
        <f t="shared" si="4"/>
        <v>0</v>
      </c>
    </row>
    <row r="263" spans="5:5" x14ac:dyDescent="0.25">
      <c r="E263" s="36">
        <f t="shared" si="4"/>
        <v>0</v>
      </c>
    </row>
    <row r="264" spans="5:5" x14ac:dyDescent="0.25">
      <c r="E264" s="36">
        <f t="shared" si="4"/>
        <v>0</v>
      </c>
    </row>
    <row r="265" spans="5:5" x14ac:dyDescent="0.25">
      <c r="E265" s="36">
        <f t="shared" si="4"/>
        <v>0</v>
      </c>
    </row>
    <row r="266" spans="5:5" x14ac:dyDescent="0.25">
      <c r="E266" s="36">
        <f t="shared" si="4"/>
        <v>0</v>
      </c>
    </row>
    <row r="267" spans="5:5" x14ac:dyDescent="0.25">
      <c r="E267" s="36">
        <f t="shared" si="4"/>
        <v>0</v>
      </c>
    </row>
    <row r="268" spans="5:5" x14ac:dyDescent="0.25">
      <c r="E268" s="36">
        <f t="shared" si="4"/>
        <v>0</v>
      </c>
    </row>
    <row r="269" spans="5:5" x14ac:dyDescent="0.25">
      <c r="E269" s="36">
        <f t="shared" si="4"/>
        <v>0</v>
      </c>
    </row>
    <row r="270" spans="5:5" x14ac:dyDescent="0.25">
      <c r="E270" s="36">
        <f t="shared" si="4"/>
        <v>0</v>
      </c>
    </row>
    <row r="271" spans="5:5" x14ac:dyDescent="0.25">
      <c r="E271" s="36">
        <f t="shared" si="4"/>
        <v>0</v>
      </c>
    </row>
    <row r="272" spans="5:5" x14ac:dyDescent="0.25">
      <c r="E272" s="36">
        <f t="shared" si="4"/>
        <v>0</v>
      </c>
    </row>
    <row r="273" spans="5:5" x14ac:dyDescent="0.25">
      <c r="E273" s="36">
        <f t="shared" si="4"/>
        <v>0</v>
      </c>
    </row>
    <row r="274" spans="5:5" x14ac:dyDescent="0.25">
      <c r="E274" s="36">
        <f t="shared" si="4"/>
        <v>0</v>
      </c>
    </row>
    <row r="275" spans="5:5" x14ac:dyDescent="0.25">
      <c r="E275" s="36">
        <f t="shared" si="4"/>
        <v>0</v>
      </c>
    </row>
    <row r="276" spans="5:5" x14ac:dyDescent="0.25">
      <c r="E276" s="36">
        <f t="shared" si="4"/>
        <v>0</v>
      </c>
    </row>
    <row r="277" spans="5:5" x14ac:dyDescent="0.25">
      <c r="E277" s="36">
        <f t="shared" si="4"/>
        <v>0</v>
      </c>
    </row>
    <row r="278" spans="5:5" x14ac:dyDescent="0.25">
      <c r="E278" s="36">
        <f t="shared" si="4"/>
        <v>0</v>
      </c>
    </row>
    <row r="279" spans="5:5" x14ac:dyDescent="0.25">
      <c r="E279" s="36">
        <f t="shared" si="4"/>
        <v>0</v>
      </c>
    </row>
    <row r="280" spans="5:5" x14ac:dyDescent="0.25">
      <c r="E280" s="36">
        <f t="shared" si="4"/>
        <v>0</v>
      </c>
    </row>
    <row r="281" spans="5:5" x14ac:dyDescent="0.25">
      <c r="E281" s="36">
        <f t="shared" si="4"/>
        <v>0</v>
      </c>
    </row>
    <row r="282" spans="5:5" x14ac:dyDescent="0.25">
      <c r="E282" s="36">
        <f t="shared" si="4"/>
        <v>0</v>
      </c>
    </row>
    <row r="283" spans="5:5" x14ac:dyDescent="0.25">
      <c r="E283" s="36">
        <f t="shared" si="4"/>
        <v>0</v>
      </c>
    </row>
    <row r="284" spans="5:5" x14ac:dyDescent="0.25">
      <c r="E284" s="36">
        <f t="shared" si="4"/>
        <v>0</v>
      </c>
    </row>
    <row r="285" spans="5:5" x14ac:dyDescent="0.25">
      <c r="E285" s="36">
        <f t="shared" si="4"/>
        <v>0</v>
      </c>
    </row>
    <row r="286" spans="5:5" x14ac:dyDescent="0.25">
      <c r="E286" s="36">
        <f t="shared" si="4"/>
        <v>0</v>
      </c>
    </row>
    <row r="287" spans="5:5" x14ac:dyDescent="0.25">
      <c r="E287" s="36">
        <f t="shared" si="4"/>
        <v>0</v>
      </c>
    </row>
    <row r="288" spans="5:5" x14ac:dyDescent="0.25">
      <c r="E288" s="36">
        <f t="shared" si="4"/>
        <v>0</v>
      </c>
    </row>
    <row r="289" spans="5:5" x14ac:dyDescent="0.25">
      <c r="E289" s="36">
        <f t="shared" si="4"/>
        <v>0</v>
      </c>
    </row>
    <row r="290" spans="5:5" x14ac:dyDescent="0.25">
      <c r="E290" s="36">
        <f t="shared" si="4"/>
        <v>0</v>
      </c>
    </row>
    <row r="291" spans="5:5" x14ac:dyDescent="0.25">
      <c r="E291" s="36">
        <f t="shared" si="4"/>
        <v>0</v>
      </c>
    </row>
    <row r="292" spans="5:5" x14ac:dyDescent="0.25">
      <c r="E292" s="36">
        <f t="shared" si="4"/>
        <v>0</v>
      </c>
    </row>
    <row r="293" spans="5:5" x14ac:dyDescent="0.25">
      <c r="E293" s="36">
        <f t="shared" si="4"/>
        <v>0</v>
      </c>
    </row>
    <row r="294" spans="5:5" x14ac:dyDescent="0.25">
      <c r="E294" s="36">
        <f t="shared" si="4"/>
        <v>0</v>
      </c>
    </row>
    <row r="295" spans="5:5" x14ac:dyDescent="0.25">
      <c r="E295" s="36">
        <f t="shared" si="4"/>
        <v>0</v>
      </c>
    </row>
    <row r="296" spans="5:5" x14ac:dyDescent="0.25">
      <c r="E296" s="36">
        <f t="shared" si="4"/>
        <v>0</v>
      </c>
    </row>
    <row r="297" spans="5:5" x14ac:dyDescent="0.25">
      <c r="E297" s="36">
        <f t="shared" si="4"/>
        <v>0</v>
      </c>
    </row>
    <row r="298" spans="5:5" x14ac:dyDescent="0.25">
      <c r="E298" s="36">
        <f t="shared" si="4"/>
        <v>0</v>
      </c>
    </row>
    <row r="299" spans="5:5" x14ac:dyDescent="0.25">
      <c r="E299" s="36">
        <f t="shared" si="4"/>
        <v>0</v>
      </c>
    </row>
    <row r="300" spans="5:5" x14ac:dyDescent="0.25">
      <c r="E300" s="36">
        <f t="shared" si="4"/>
        <v>0</v>
      </c>
    </row>
    <row r="301" spans="5:5" x14ac:dyDescent="0.25">
      <c r="E301" s="36">
        <f t="shared" si="4"/>
        <v>0</v>
      </c>
    </row>
    <row r="302" spans="5:5" x14ac:dyDescent="0.25">
      <c r="E302" s="36">
        <f t="shared" si="4"/>
        <v>0</v>
      </c>
    </row>
    <row r="303" spans="5:5" x14ac:dyDescent="0.25">
      <c r="E303" s="36">
        <f t="shared" si="4"/>
        <v>0</v>
      </c>
    </row>
    <row r="304" spans="5:5" x14ac:dyDescent="0.25">
      <c r="E304" s="36">
        <f t="shared" si="4"/>
        <v>0</v>
      </c>
    </row>
    <row r="305" spans="5:5" x14ac:dyDescent="0.25">
      <c r="E305" s="36">
        <f t="shared" si="4"/>
        <v>0</v>
      </c>
    </row>
    <row r="306" spans="5:5" x14ac:dyDescent="0.25">
      <c r="E306" s="36">
        <f t="shared" si="4"/>
        <v>0</v>
      </c>
    </row>
    <row r="307" spans="5:5" x14ac:dyDescent="0.25">
      <c r="E307" s="36">
        <f t="shared" si="4"/>
        <v>0</v>
      </c>
    </row>
    <row r="308" spans="5:5" x14ac:dyDescent="0.25">
      <c r="E308" s="36">
        <f t="shared" si="4"/>
        <v>0</v>
      </c>
    </row>
    <row r="309" spans="5:5" x14ac:dyDescent="0.25">
      <c r="E309" s="36">
        <f t="shared" si="4"/>
        <v>0</v>
      </c>
    </row>
    <row r="310" spans="5:5" x14ac:dyDescent="0.25">
      <c r="E310" s="36">
        <f t="shared" si="4"/>
        <v>0</v>
      </c>
    </row>
    <row r="311" spans="5:5" x14ac:dyDescent="0.25">
      <c r="E311" s="36">
        <f t="shared" si="4"/>
        <v>0</v>
      </c>
    </row>
    <row r="312" spans="5:5" x14ac:dyDescent="0.25">
      <c r="E312" s="36">
        <f t="shared" si="4"/>
        <v>0</v>
      </c>
    </row>
    <row r="313" spans="5:5" x14ac:dyDescent="0.25">
      <c r="E313" s="36">
        <f t="shared" si="4"/>
        <v>0</v>
      </c>
    </row>
    <row r="314" spans="5:5" x14ac:dyDescent="0.25">
      <c r="E314" s="36">
        <f t="shared" si="4"/>
        <v>0</v>
      </c>
    </row>
    <row r="315" spans="5:5" x14ac:dyDescent="0.25">
      <c r="E315" s="36">
        <f t="shared" si="4"/>
        <v>0</v>
      </c>
    </row>
    <row r="316" spans="5:5" x14ac:dyDescent="0.25">
      <c r="E316" s="36">
        <f t="shared" si="4"/>
        <v>0</v>
      </c>
    </row>
    <row r="317" spans="5:5" x14ac:dyDescent="0.25">
      <c r="E317" s="36">
        <f t="shared" si="4"/>
        <v>0</v>
      </c>
    </row>
    <row r="318" spans="5:5" x14ac:dyDescent="0.25">
      <c r="E318" s="36">
        <f t="shared" si="4"/>
        <v>0</v>
      </c>
    </row>
    <row r="319" spans="5:5" x14ac:dyDescent="0.25">
      <c r="E319" s="36">
        <f t="shared" si="4"/>
        <v>0</v>
      </c>
    </row>
    <row r="320" spans="5:5" x14ac:dyDescent="0.25">
      <c r="E320" s="36">
        <f t="shared" si="4"/>
        <v>0</v>
      </c>
    </row>
    <row r="321" spans="5:5" x14ac:dyDescent="0.25">
      <c r="E321" s="36">
        <f t="shared" si="4"/>
        <v>0</v>
      </c>
    </row>
    <row r="322" spans="5:5" x14ac:dyDescent="0.25">
      <c r="E322" s="36">
        <f t="shared" si="4"/>
        <v>0</v>
      </c>
    </row>
    <row r="323" spans="5:5" x14ac:dyDescent="0.25">
      <c r="E323" s="36">
        <f t="shared" si="4"/>
        <v>0</v>
      </c>
    </row>
    <row r="324" spans="5:5" x14ac:dyDescent="0.25">
      <c r="E324" s="36">
        <f t="shared" si="4"/>
        <v>0</v>
      </c>
    </row>
    <row r="325" spans="5:5" x14ac:dyDescent="0.25">
      <c r="E325" s="36">
        <f t="shared" ref="E325:E388" si="5">E324+C325-D325</f>
        <v>0</v>
      </c>
    </row>
    <row r="326" spans="5:5" x14ac:dyDescent="0.25">
      <c r="E326" s="36">
        <f t="shared" si="5"/>
        <v>0</v>
      </c>
    </row>
    <row r="327" spans="5:5" x14ac:dyDescent="0.25">
      <c r="E327" s="36">
        <f t="shared" si="5"/>
        <v>0</v>
      </c>
    </row>
    <row r="328" spans="5:5" x14ac:dyDescent="0.25">
      <c r="E328" s="36">
        <f t="shared" si="5"/>
        <v>0</v>
      </c>
    </row>
    <row r="329" spans="5:5" x14ac:dyDescent="0.25">
      <c r="E329" s="36">
        <f t="shared" si="5"/>
        <v>0</v>
      </c>
    </row>
    <row r="330" spans="5:5" x14ac:dyDescent="0.25">
      <c r="E330" s="36">
        <f t="shared" si="5"/>
        <v>0</v>
      </c>
    </row>
    <row r="331" spans="5:5" x14ac:dyDescent="0.25">
      <c r="E331" s="36">
        <f t="shared" si="5"/>
        <v>0</v>
      </c>
    </row>
    <row r="332" spans="5:5" x14ac:dyDescent="0.25">
      <c r="E332" s="36">
        <f t="shared" si="5"/>
        <v>0</v>
      </c>
    </row>
    <row r="333" spans="5:5" x14ac:dyDescent="0.25">
      <c r="E333" s="36">
        <f t="shared" si="5"/>
        <v>0</v>
      </c>
    </row>
    <row r="334" spans="5:5" x14ac:dyDescent="0.25">
      <c r="E334" s="36">
        <f t="shared" si="5"/>
        <v>0</v>
      </c>
    </row>
    <row r="335" spans="5:5" x14ac:dyDescent="0.25">
      <c r="E335" s="36">
        <f t="shared" si="5"/>
        <v>0</v>
      </c>
    </row>
    <row r="336" spans="5:5" x14ac:dyDescent="0.25">
      <c r="E336" s="36">
        <f t="shared" si="5"/>
        <v>0</v>
      </c>
    </row>
    <row r="337" spans="5:5" x14ac:dyDescent="0.25">
      <c r="E337" s="36">
        <f t="shared" si="5"/>
        <v>0</v>
      </c>
    </row>
    <row r="338" spans="5:5" x14ac:dyDescent="0.25">
      <c r="E338" s="36">
        <f t="shared" si="5"/>
        <v>0</v>
      </c>
    </row>
    <row r="339" spans="5:5" x14ac:dyDescent="0.25">
      <c r="E339" s="36">
        <f t="shared" si="5"/>
        <v>0</v>
      </c>
    </row>
    <row r="340" spans="5:5" x14ac:dyDescent="0.25">
      <c r="E340" s="36">
        <f t="shared" si="5"/>
        <v>0</v>
      </c>
    </row>
    <row r="341" spans="5:5" x14ac:dyDescent="0.25">
      <c r="E341" s="36">
        <f t="shared" si="5"/>
        <v>0</v>
      </c>
    </row>
    <row r="342" spans="5:5" x14ac:dyDescent="0.25">
      <c r="E342" s="36">
        <f t="shared" si="5"/>
        <v>0</v>
      </c>
    </row>
    <row r="343" spans="5:5" x14ac:dyDescent="0.25">
      <c r="E343" s="36">
        <f t="shared" si="5"/>
        <v>0</v>
      </c>
    </row>
    <row r="344" spans="5:5" x14ac:dyDescent="0.25">
      <c r="E344" s="36">
        <f t="shared" si="5"/>
        <v>0</v>
      </c>
    </row>
    <row r="345" spans="5:5" x14ac:dyDescent="0.25">
      <c r="E345" s="36">
        <f t="shared" si="5"/>
        <v>0</v>
      </c>
    </row>
    <row r="346" spans="5:5" x14ac:dyDescent="0.25">
      <c r="E346" s="36">
        <f t="shared" si="5"/>
        <v>0</v>
      </c>
    </row>
    <row r="347" spans="5:5" x14ac:dyDescent="0.25">
      <c r="E347" s="36">
        <f t="shared" si="5"/>
        <v>0</v>
      </c>
    </row>
    <row r="348" spans="5:5" x14ac:dyDescent="0.25">
      <c r="E348" s="36">
        <f t="shared" si="5"/>
        <v>0</v>
      </c>
    </row>
    <row r="349" spans="5:5" x14ac:dyDescent="0.25">
      <c r="E349" s="36">
        <f t="shared" si="5"/>
        <v>0</v>
      </c>
    </row>
    <row r="350" spans="5:5" x14ac:dyDescent="0.25">
      <c r="E350" s="36">
        <f t="shared" si="5"/>
        <v>0</v>
      </c>
    </row>
    <row r="351" spans="5:5" x14ac:dyDescent="0.25">
      <c r="E351" s="36">
        <f t="shared" si="5"/>
        <v>0</v>
      </c>
    </row>
    <row r="352" spans="5:5" x14ac:dyDescent="0.25">
      <c r="E352" s="36">
        <f t="shared" si="5"/>
        <v>0</v>
      </c>
    </row>
    <row r="353" spans="5:5" x14ac:dyDescent="0.25">
      <c r="E353" s="36">
        <f t="shared" si="5"/>
        <v>0</v>
      </c>
    </row>
    <row r="354" spans="5:5" x14ac:dyDescent="0.25">
      <c r="E354" s="36">
        <f t="shared" si="5"/>
        <v>0</v>
      </c>
    </row>
    <row r="355" spans="5:5" x14ac:dyDescent="0.25">
      <c r="E355" s="36">
        <f t="shared" si="5"/>
        <v>0</v>
      </c>
    </row>
    <row r="356" spans="5:5" x14ac:dyDescent="0.25">
      <c r="E356" s="36">
        <f t="shared" si="5"/>
        <v>0</v>
      </c>
    </row>
    <row r="357" spans="5:5" x14ac:dyDescent="0.25">
      <c r="E357" s="36">
        <f t="shared" si="5"/>
        <v>0</v>
      </c>
    </row>
    <row r="358" spans="5:5" x14ac:dyDescent="0.25">
      <c r="E358" s="36">
        <f t="shared" si="5"/>
        <v>0</v>
      </c>
    </row>
    <row r="359" spans="5:5" x14ac:dyDescent="0.25">
      <c r="E359" s="36">
        <f t="shared" si="5"/>
        <v>0</v>
      </c>
    </row>
    <row r="360" spans="5:5" x14ac:dyDescent="0.25">
      <c r="E360" s="36">
        <f t="shared" si="5"/>
        <v>0</v>
      </c>
    </row>
    <row r="361" spans="5:5" x14ac:dyDescent="0.25">
      <c r="E361" s="36">
        <f t="shared" si="5"/>
        <v>0</v>
      </c>
    </row>
    <row r="362" spans="5:5" x14ac:dyDescent="0.25">
      <c r="E362" s="36">
        <f t="shared" si="5"/>
        <v>0</v>
      </c>
    </row>
    <row r="363" spans="5:5" x14ac:dyDescent="0.25">
      <c r="E363" s="36">
        <f t="shared" si="5"/>
        <v>0</v>
      </c>
    </row>
    <row r="364" spans="5:5" x14ac:dyDescent="0.25">
      <c r="E364" s="36">
        <f t="shared" si="5"/>
        <v>0</v>
      </c>
    </row>
    <row r="365" spans="5:5" x14ac:dyDescent="0.25">
      <c r="E365" s="36">
        <f t="shared" si="5"/>
        <v>0</v>
      </c>
    </row>
    <row r="366" spans="5:5" x14ac:dyDescent="0.25">
      <c r="E366" s="36">
        <f t="shared" si="5"/>
        <v>0</v>
      </c>
    </row>
    <row r="367" spans="5:5" x14ac:dyDescent="0.25">
      <c r="E367" s="36">
        <f t="shared" si="5"/>
        <v>0</v>
      </c>
    </row>
    <row r="368" spans="5:5" x14ac:dyDescent="0.25">
      <c r="E368" s="36">
        <f t="shared" si="5"/>
        <v>0</v>
      </c>
    </row>
    <row r="369" spans="5:5" x14ac:dyDescent="0.25">
      <c r="E369" s="36">
        <f t="shared" si="5"/>
        <v>0</v>
      </c>
    </row>
    <row r="370" spans="5:5" x14ac:dyDescent="0.25">
      <c r="E370" s="36">
        <f t="shared" si="5"/>
        <v>0</v>
      </c>
    </row>
    <row r="371" spans="5:5" x14ac:dyDescent="0.25">
      <c r="E371" s="36">
        <f t="shared" si="5"/>
        <v>0</v>
      </c>
    </row>
    <row r="372" spans="5:5" x14ac:dyDescent="0.25">
      <c r="E372" s="36">
        <f t="shared" si="5"/>
        <v>0</v>
      </c>
    </row>
    <row r="373" spans="5:5" x14ac:dyDescent="0.25">
      <c r="E373" s="36">
        <f t="shared" si="5"/>
        <v>0</v>
      </c>
    </row>
    <row r="374" spans="5:5" x14ac:dyDescent="0.25">
      <c r="E374" s="36">
        <f t="shared" si="5"/>
        <v>0</v>
      </c>
    </row>
    <row r="375" spans="5:5" x14ac:dyDescent="0.25">
      <c r="E375" s="36">
        <f t="shared" si="5"/>
        <v>0</v>
      </c>
    </row>
    <row r="376" spans="5:5" x14ac:dyDescent="0.25">
      <c r="E376" s="36">
        <f t="shared" si="5"/>
        <v>0</v>
      </c>
    </row>
    <row r="377" spans="5:5" x14ac:dyDescent="0.25">
      <c r="E377" s="36">
        <f t="shared" si="5"/>
        <v>0</v>
      </c>
    </row>
    <row r="378" spans="5:5" x14ac:dyDescent="0.25">
      <c r="E378" s="36">
        <f t="shared" si="5"/>
        <v>0</v>
      </c>
    </row>
    <row r="379" spans="5:5" x14ac:dyDescent="0.25">
      <c r="E379" s="36">
        <f t="shared" si="5"/>
        <v>0</v>
      </c>
    </row>
    <row r="380" spans="5:5" x14ac:dyDescent="0.25">
      <c r="E380" s="36">
        <f t="shared" si="5"/>
        <v>0</v>
      </c>
    </row>
    <row r="381" spans="5:5" x14ac:dyDescent="0.25">
      <c r="E381" s="36">
        <f t="shared" si="5"/>
        <v>0</v>
      </c>
    </row>
    <row r="382" spans="5:5" x14ac:dyDescent="0.25">
      <c r="E382" s="36">
        <f t="shared" si="5"/>
        <v>0</v>
      </c>
    </row>
    <row r="383" spans="5:5" x14ac:dyDescent="0.25">
      <c r="E383" s="36">
        <f t="shared" si="5"/>
        <v>0</v>
      </c>
    </row>
    <row r="384" spans="5:5" x14ac:dyDescent="0.25">
      <c r="E384" s="36">
        <f t="shared" si="5"/>
        <v>0</v>
      </c>
    </row>
    <row r="385" spans="5:5" x14ac:dyDescent="0.25">
      <c r="E385" s="36">
        <f t="shared" si="5"/>
        <v>0</v>
      </c>
    </row>
    <row r="386" spans="5:5" x14ac:dyDescent="0.25">
      <c r="E386" s="36">
        <f t="shared" si="5"/>
        <v>0</v>
      </c>
    </row>
    <row r="387" spans="5:5" x14ac:dyDescent="0.25">
      <c r="E387" s="36">
        <f t="shared" si="5"/>
        <v>0</v>
      </c>
    </row>
    <row r="388" spans="5:5" x14ac:dyDescent="0.25">
      <c r="E388" s="36">
        <f t="shared" si="5"/>
        <v>0</v>
      </c>
    </row>
    <row r="389" spans="5:5" x14ac:dyDescent="0.25">
      <c r="E389" s="36">
        <f t="shared" ref="E389:E452" si="6">E388+C389-D389</f>
        <v>0</v>
      </c>
    </row>
    <row r="390" spans="5:5" x14ac:dyDescent="0.25">
      <c r="E390" s="36">
        <f t="shared" si="6"/>
        <v>0</v>
      </c>
    </row>
    <row r="391" spans="5:5" x14ac:dyDescent="0.25">
      <c r="E391" s="36">
        <f t="shared" si="6"/>
        <v>0</v>
      </c>
    </row>
    <row r="392" spans="5:5" x14ac:dyDescent="0.25">
      <c r="E392" s="36">
        <f t="shared" si="6"/>
        <v>0</v>
      </c>
    </row>
    <row r="393" spans="5:5" x14ac:dyDescent="0.25">
      <c r="E393" s="36">
        <f t="shared" si="6"/>
        <v>0</v>
      </c>
    </row>
    <row r="394" spans="5:5" x14ac:dyDescent="0.25">
      <c r="E394" s="36">
        <f t="shared" si="6"/>
        <v>0</v>
      </c>
    </row>
    <row r="395" spans="5:5" x14ac:dyDescent="0.25">
      <c r="E395" s="36">
        <f t="shared" si="6"/>
        <v>0</v>
      </c>
    </row>
    <row r="396" spans="5:5" x14ac:dyDescent="0.25">
      <c r="E396" s="36">
        <f t="shared" si="6"/>
        <v>0</v>
      </c>
    </row>
    <row r="397" spans="5:5" x14ac:dyDescent="0.25">
      <c r="E397" s="36">
        <f t="shared" si="6"/>
        <v>0</v>
      </c>
    </row>
    <row r="398" spans="5:5" x14ac:dyDescent="0.25">
      <c r="E398" s="36">
        <f t="shared" si="6"/>
        <v>0</v>
      </c>
    </row>
    <row r="399" spans="5:5" x14ac:dyDescent="0.25">
      <c r="E399" s="36">
        <f t="shared" si="6"/>
        <v>0</v>
      </c>
    </row>
    <row r="400" spans="5:5" x14ac:dyDescent="0.25">
      <c r="E400" s="36">
        <f t="shared" si="6"/>
        <v>0</v>
      </c>
    </row>
    <row r="401" spans="5:5" x14ac:dyDescent="0.25">
      <c r="E401" s="36">
        <f t="shared" si="6"/>
        <v>0</v>
      </c>
    </row>
    <row r="402" spans="5:5" x14ac:dyDescent="0.25">
      <c r="E402" s="36">
        <f t="shared" si="6"/>
        <v>0</v>
      </c>
    </row>
    <row r="403" spans="5:5" x14ac:dyDescent="0.25">
      <c r="E403" s="36">
        <f t="shared" si="6"/>
        <v>0</v>
      </c>
    </row>
    <row r="404" spans="5:5" x14ac:dyDescent="0.25">
      <c r="E404" s="36">
        <f t="shared" si="6"/>
        <v>0</v>
      </c>
    </row>
    <row r="405" spans="5:5" x14ac:dyDescent="0.25">
      <c r="E405" s="36">
        <f t="shared" si="6"/>
        <v>0</v>
      </c>
    </row>
    <row r="406" spans="5:5" x14ac:dyDescent="0.25">
      <c r="E406" s="36">
        <f t="shared" si="6"/>
        <v>0</v>
      </c>
    </row>
    <row r="407" spans="5:5" x14ac:dyDescent="0.25">
      <c r="E407" s="36">
        <f t="shared" si="6"/>
        <v>0</v>
      </c>
    </row>
    <row r="408" spans="5:5" x14ac:dyDescent="0.25">
      <c r="E408" s="36">
        <f t="shared" si="6"/>
        <v>0</v>
      </c>
    </row>
    <row r="409" spans="5:5" x14ac:dyDescent="0.25">
      <c r="E409" s="36">
        <f t="shared" si="6"/>
        <v>0</v>
      </c>
    </row>
    <row r="410" spans="5:5" x14ac:dyDescent="0.25">
      <c r="E410" s="36">
        <f t="shared" si="6"/>
        <v>0</v>
      </c>
    </row>
    <row r="411" spans="5:5" x14ac:dyDescent="0.25">
      <c r="E411" s="36">
        <f t="shared" si="6"/>
        <v>0</v>
      </c>
    </row>
    <row r="412" spans="5:5" x14ac:dyDescent="0.25">
      <c r="E412" s="36">
        <f t="shared" si="6"/>
        <v>0</v>
      </c>
    </row>
    <row r="413" spans="5:5" x14ac:dyDescent="0.25">
      <c r="E413" s="36">
        <f t="shared" si="6"/>
        <v>0</v>
      </c>
    </row>
    <row r="414" spans="5:5" x14ac:dyDescent="0.25">
      <c r="E414" s="36">
        <f t="shared" si="6"/>
        <v>0</v>
      </c>
    </row>
    <row r="415" spans="5:5" x14ac:dyDescent="0.25">
      <c r="E415" s="36">
        <f t="shared" si="6"/>
        <v>0</v>
      </c>
    </row>
    <row r="416" spans="5:5" x14ac:dyDescent="0.25">
      <c r="E416" s="36">
        <f t="shared" si="6"/>
        <v>0</v>
      </c>
    </row>
    <row r="417" spans="5:5" x14ac:dyDescent="0.25">
      <c r="E417" s="36">
        <f t="shared" si="6"/>
        <v>0</v>
      </c>
    </row>
    <row r="418" spans="5:5" x14ac:dyDescent="0.25">
      <c r="E418" s="36">
        <f t="shared" si="6"/>
        <v>0</v>
      </c>
    </row>
    <row r="419" spans="5:5" x14ac:dyDescent="0.25">
      <c r="E419" s="36">
        <f t="shared" si="6"/>
        <v>0</v>
      </c>
    </row>
    <row r="420" spans="5:5" x14ac:dyDescent="0.25">
      <c r="E420" s="36">
        <f t="shared" si="6"/>
        <v>0</v>
      </c>
    </row>
    <row r="421" spans="5:5" x14ac:dyDescent="0.25">
      <c r="E421" s="36">
        <f t="shared" si="6"/>
        <v>0</v>
      </c>
    </row>
    <row r="422" spans="5:5" x14ac:dyDescent="0.25">
      <c r="E422" s="36">
        <f t="shared" si="6"/>
        <v>0</v>
      </c>
    </row>
    <row r="423" spans="5:5" x14ac:dyDescent="0.25">
      <c r="E423" s="36">
        <f t="shared" si="6"/>
        <v>0</v>
      </c>
    </row>
    <row r="424" spans="5:5" x14ac:dyDescent="0.25">
      <c r="E424" s="36">
        <f t="shared" si="6"/>
        <v>0</v>
      </c>
    </row>
    <row r="425" spans="5:5" x14ac:dyDescent="0.25">
      <c r="E425" s="36">
        <f t="shared" si="6"/>
        <v>0</v>
      </c>
    </row>
    <row r="426" spans="5:5" x14ac:dyDescent="0.25">
      <c r="E426" s="36">
        <f t="shared" si="6"/>
        <v>0</v>
      </c>
    </row>
    <row r="427" spans="5:5" x14ac:dyDescent="0.25">
      <c r="E427" s="36">
        <f t="shared" si="6"/>
        <v>0</v>
      </c>
    </row>
    <row r="428" spans="5:5" x14ac:dyDescent="0.25">
      <c r="E428" s="36">
        <f t="shared" si="6"/>
        <v>0</v>
      </c>
    </row>
    <row r="429" spans="5:5" x14ac:dyDescent="0.25">
      <c r="E429" s="36">
        <f t="shared" si="6"/>
        <v>0</v>
      </c>
    </row>
    <row r="430" spans="5:5" x14ac:dyDescent="0.25">
      <c r="E430" s="36">
        <f t="shared" si="6"/>
        <v>0</v>
      </c>
    </row>
    <row r="431" spans="5:5" x14ac:dyDescent="0.25">
      <c r="E431" s="36">
        <f t="shared" si="6"/>
        <v>0</v>
      </c>
    </row>
    <row r="432" spans="5:5" x14ac:dyDescent="0.25">
      <c r="E432" s="36">
        <f t="shared" si="6"/>
        <v>0</v>
      </c>
    </row>
    <row r="433" spans="5:5" x14ac:dyDescent="0.25">
      <c r="E433" s="36">
        <f t="shared" si="6"/>
        <v>0</v>
      </c>
    </row>
    <row r="434" spans="5:5" x14ac:dyDescent="0.25">
      <c r="E434" s="36">
        <f t="shared" si="6"/>
        <v>0</v>
      </c>
    </row>
    <row r="435" spans="5:5" x14ac:dyDescent="0.25">
      <c r="E435" s="36">
        <f t="shared" si="6"/>
        <v>0</v>
      </c>
    </row>
    <row r="436" spans="5:5" x14ac:dyDescent="0.25">
      <c r="E436" s="36">
        <f t="shared" si="6"/>
        <v>0</v>
      </c>
    </row>
    <row r="437" spans="5:5" x14ac:dyDescent="0.25">
      <c r="E437" s="36">
        <f t="shared" si="6"/>
        <v>0</v>
      </c>
    </row>
    <row r="438" spans="5:5" x14ac:dyDescent="0.25">
      <c r="E438" s="36">
        <f t="shared" si="6"/>
        <v>0</v>
      </c>
    </row>
    <row r="439" spans="5:5" x14ac:dyDescent="0.25">
      <c r="E439" s="36">
        <f t="shared" si="6"/>
        <v>0</v>
      </c>
    </row>
    <row r="440" spans="5:5" x14ac:dyDescent="0.25">
      <c r="E440" s="36">
        <f t="shared" si="6"/>
        <v>0</v>
      </c>
    </row>
    <row r="441" spans="5:5" x14ac:dyDescent="0.25">
      <c r="E441" s="36">
        <f t="shared" si="6"/>
        <v>0</v>
      </c>
    </row>
    <row r="442" spans="5:5" x14ac:dyDescent="0.25">
      <c r="E442" s="36">
        <f t="shared" si="6"/>
        <v>0</v>
      </c>
    </row>
    <row r="443" spans="5:5" x14ac:dyDescent="0.25">
      <c r="E443" s="36">
        <f t="shared" si="6"/>
        <v>0</v>
      </c>
    </row>
    <row r="444" spans="5:5" x14ac:dyDescent="0.25">
      <c r="E444" s="36">
        <f t="shared" si="6"/>
        <v>0</v>
      </c>
    </row>
    <row r="445" spans="5:5" x14ac:dyDescent="0.25">
      <c r="E445" s="36">
        <f t="shared" si="6"/>
        <v>0</v>
      </c>
    </row>
    <row r="446" spans="5:5" x14ac:dyDescent="0.25">
      <c r="E446" s="36">
        <f t="shared" si="6"/>
        <v>0</v>
      </c>
    </row>
    <row r="447" spans="5:5" x14ac:dyDescent="0.25">
      <c r="E447" s="36">
        <f t="shared" si="6"/>
        <v>0</v>
      </c>
    </row>
    <row r="448" spans="5:5" x14ac:dyDescent="0.25">
      <c r="E448" s="36">
        <f t="shared" si="6"/>
        <v>0</v>
      </c>
    </row>
    <row r="449" spans="5:5" x14ac:dyDescent="0.25">
      <c r="E449" s="36">
        <f t="shared" si="6"/>
        <v>0</v>
      </c>
    </row>
    <row r="450" spans="5:5" x14ac:dyDescent="0.25">
      <c r="E450" s="36">
        <f t="shared" si="6"/>
        <v>0</v>
      </c>
    </row>
    <row r="451" spans="5:5" x14ac:dyDescent="0.25">
      <c r="E451" s="36">
        <f t="shared" si="6"/>
        <v>0</v>
      </c>
    </row>
    <row r="452" spans="5:5" x14ac:dyDescent="0.25">
      <c r="E452" s="36">
        <f t="shared" si="6"/>
        <v>0</v>
      </c>
    </row>
    <row r="453" spans="5:5" x14ac:dyDescent="0.25">
      <c r="E453" s="36">
        <f t="shared" ref="E453:E500" si="7">E452+C453-D453</f>
        <v>0</v>
      </c>
    </row>
    <row r="454" spans="5:5" x14ac:dyDescent="0.25">
      <c r="E454" s="36">
        <f t="shared" si="7"/>
        <v>0</v>
      </c>
    </row>
    <row r="455" spans="5:5" x14ac:dyDescent="0.25">
      <c r="E455" s="36">
        <f t="shared" si="7"/>
        <v>0</v>
      </c>
    </row>
    <row r="456" spans="5:5" x14ac:dyDescent="0.25">
      <c r="E456" s="36">
        <f t="shared" si="7"/>
        <v>0</v>
      </c>
    </row>
    <row r="457" spans="5:5" x14ac:dyDescent="0.25">
      <c r="E457" s="36">
        <f t="shared" si="7"/>
        <v>0</v>
      </c>
    </row>
    <row r="458" spans="5:5" x14ac:dyDescent="0.25">
      <c r="E458" s="36">
        <f t="shared" si="7"/>
        <v>0</v>
      </c>
    </row>
    <row r="459" spans="5:5" x14ac:dyDescent="0.25">
      <c r="E459" s="36">
        <f t="shared" si="7"/>
        <v>0</v>
      </c>
    </row>
    <row r="460" spans="5:5" x14ac:dyDescent="0.25">
      <c r="E460" s="36">
        <f t="shared" si="7"/>
        <v>0</v>
      </c>
    </row>
    <row r="461" spans="5:5" x14ac:dyDescent="0.25">
      <c r="E461" s="36">
        <f t="shared" si="7"/>
        <v>0</v>
      </c>
    </row>
    <row r="462" spans="5:5" x14ac:dyDescent="0.25">
      <c r="E462" s="36">
        <f t="shared" si="7"/>
        <v>0</v>
      </c>
    </row>
    <row r="463" spans="5:5" x14ac:dyDescent="0.25">
      <c r="E463" s="36">
        <f t="shared" si="7"/>
        <v>0</v>
      </c>
    </row>
    <row r="464" spans="5:5" x14ac:dyDescent="0.25">
      <c r="E464" s="36">
        <f t="shared" si="7"/>
        <v>0</v>
      </c>
    </row>
    <row r="465" spans="5:5" x14ac:dyDescent="0.25">
      <c r="E465" s="36">
        <f t="shared" si="7"/>
        <v>0</v>
      </c>
    </row>
    <row r="466" spans="5:5" x14ac:dyDescent="0.25">
      <c r="E466" s="36">
        <f t="shared" si="7"/>
        <v>0</v>
      </c>
    </row>
    <row r="467" spans="5:5" x14ac:dyDescent="0.25">
      <c r="E467" s="36">
        <f t="shared" si="7"/>
        <v>0</v>
      </c>
    </row>
    <row r="468" spans="5:5" x14ac:dyDescent="0.25">
      <c r="E468" s="36">
        <f t="shared" si="7"/>
        <v>0</v>
      </c>
    </row>
    <row r="469" spans="5:5" x14ac:dyDescent="0.25">
      <c r="E469" s="36">
        <f t="shared" si="7"/>
        <v>0</v>
      </c>
    </row>
    <row r="470" spans="5:5" x14ac:dyDescent="0.25">
      <c r="E470" s="36">
        <f t="shared" si="7"/>
        <v>0</v>
      </c>
    </row>
    <row r="471" spans="5:5" x14ac:dyDescent="0.25">
      <c r="E471" s="36">
        <f t="shared" si="7"/>
        <v>0</v>
      </c>
    </row>
    <row r="472" spans="5:5" x14ac:dyDescent="0.25">
      <c r="E472" s="36">
        <f t="shared" si="7"/>
        <v>0</v>
      </c>
    </row>
    <row r="473" spans="5:5" x14ac:dyDescent="0.25">
      <c r="E473" s="36">
        <f t="shared" si="7"/>
        <v>0</v>
      </c>
    </row>
    <row r="474" spans="5:5" x14ac:dyDescent="0.25">
      <c r="E474" s="36">
        <f t="shared" si="7"/>
        <v>0</v>
      </c>
    </row>
    <row r="475" spans="5:5" x14ac:dyDescent="0.25">
      <c r="E475" s="36">
        <f t="shared" si="7"/>
        <v>0</v>
      </c>
    </row>
    <row r="476" spans="5:5" x14ac:dyDescent="0.25">
      <c r="E476" s="36">
        <f t="shared" si="7"/>
        <v>0</v>
      </c>
    </row>
    <row r="477" spans="5:5" x14ac:dyDescent="0.25">
      <c r="E477" s="36">
        <f t="shared" si="7"/>
        <v>0</v>
      </c>
    </row>
    <row r="478" spans="5:5" x14ac:dyDescent="0.25">
      <c r="E478" s="36">
        <f t="shared" si="7"/>
        <v>0</v>
      </c>
    </row>
    <row r="479" spans="5:5" x14ac:dyDescent="0.25">
      <c r="E479" s="36">
        <f t="shared" si="7"/>
        <v>0</v>
      </c>
    </row>
    <row r="480" spans="5:5" x14ac:dyDescent="0.25">
      <c r="E480" s="36">
        <f t="shared" si="7"/>
        <v>0</v>
      </c>
    </row>
    <row r="481" spans="5:5" x14ac:dyDescent="0.25">
      <c r="E481" s="36">
        <f t="shared" si="7"/>
        <v>0</v>
      </c>
    </row>
    <row r="482" spans="5:5" x14ac:dyDescent="0.25">
      <c r="E482" s="36">
        <f t="shared" si="7"/>
        <v>0</v>
      </c>
    </row>
    <row r="483" spans="5:5" x14ac:dyDescent="0.25">
      <c r="E483" s="36">
        <f t="shared" si="7"/>
        <v>0</v>
      </c>
    </row>
    <row r="484" spans="5:5" x14ac:dyDescent="0.25">
      <c r="E484" s="36">
        <f t="shared" si="7"/>
        <v>0</v>
      </c>
    </row>
    <row r="485" spans="5:5" x14ac:dyDescent="0.25">
      <c r="E485" s="36">
        <f t="shared" si="7"/>
        <v>0</v>
      </c>
    </row>
    <row r="486" spans="5:5" x14ac:dyDescent="0.25">
      <c r="E486" s="36">
        <f t="shared" si="7"/>
        <v>0</v>
      </c>
    </row>
    <row r="487" spans="5:5" x14ac:dyDescent="0.25">
      <c r="E487" s="36">
        <f t="shared" si="7"/>
        <v>0</v>
      </c>
    </row>
    <row r="488" spans="5:5" x14ac:dyDescent="0.25">
      <c r="E488" s="36">
        <f t="shared" si="7"/>
        <v>0</v>
      </c>
    </row>
    <row r="489" spans="5:5" x14ac:dyDescent="0.25">
      <c r="E489" s="36">
        <f t="shared" si="7"/>
        <v>0</v>
      </c>
    </row>
    <row r="490" spans="5:5" x14ac:dyDescent="0.25">
      <c r="E490" s="36">
        <f t="shared" si="7"/>
        <v>0</v>
      </c>
    </row>
    <row r="491" spans="5:5" x14ac:dyDescent="0.25">
      <c r="E491" s="36">
        <f t="shared" si="7"/>
        <v>0</v>
      </c>
    </row>
    <row r="492" spans="5:5" x14ac:dyDescent="0.25">
      <c r="E492" s="36">
        <f t="shared" si="7"/>
        <v>0</v>
      </c>
    </row>
    <row r="493" spans="5:5" x14ac:dyDescent="0.25">
      <c r="E493" s="36">
        <f t="shared" si="7"/>
        <v>0</v>
      </c>
    </row>
    <row r="494" spans="5:5" x14ac:dyDescent="0.25">
      <c r="E494" s="36">
        <f t="shared" si="7"/>
        <v>0</v>
      </c>
    </row>
    <row r="495" spans="5:5" x14ac:dyDescent="0.25">
      <c r="E495" s="36">
        <f t="shared" si="7"/>
        <v>0</v>
      </c>
    </row>
    <row r="496" spans="5:5" x14ac:dyDescent="0.25">
      <c r="E496" s="36">
        <f t="shared" si="7"/>
        <v>0</v>
      </c>
    </row>
    <row r="497" spans="5:5" x14ac:dyDescent="0.25">
      <c r="E497" s="36">
        <f t="shared" si="7"/>
        <v>0</v>
      </c>
    </row>
    <row r="498" spans="5:5" x14ac:dyDescent="0.25">
      <c r="E498" s="36">
        <f t="shared" si="7"/>
        <v>0</v>
      </c>
    </row>
    <row r="499" spans="5:5" x14ac:dyDescent="0.25">
      <c r="E499" s="36">
        <f t="shared" si="7"/>
        <v>0</v>
      </c>
    </row>
    <row r="500" spans="5:5" x14ac:dyDescent="0.25">
      <c r="E500" s="36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view="pageBreakPreview" zoomScale="85" zoomScaleNormal="100" zoomScaleSheetLayoutView="85" workbookViewId="0">
      <selection activeCell="G69" sqref="G69"/>
    </sheetView>
  </sheetViews>
  <sheetFormatPr baseColWidth="10" defaultRowHeight="15" x14ac:dyDescent="0.25"/>
  <cols>
    <col min="1" max="1" width="12" style="2" bestFit="1" customWidth="1"/>
    <col min="2" max="2" width="25.5703125" style="2" customWidth="1"/>
    <col min="3" max="3" width="14.85546875" style="4" bestFit="1" customWidth="1"/>
    <col min="4" max="4" width="14.140625" style="4" bestFit="1" customWidth="1"/>
    <col min="5" max="5" width="14.85546875" style="4" bestFit="1" customWidth="1"/>
    <col min="7" max="7" width="18.28515625" style="2" bestFit="1" customWidth="1"/>
    <col min="8" max="8" width="17.42578125" bestFit="1" customWidth="1"/>
    <col min="9" max="9" width="18" bestFit="1" customWidth="1"/>
  </cols>
  <sheetData>
    <row r="1" spans="1:9" ht="18.75" x14ac:dyDescent="0.3">
      <c r="A1" s="273" t="s">
        <v>2341</v>
      </c>
      <c r="B1" s="273"/>
      <c r="C1" s="273"/>
      <c r="D1" s="273"/>
      <c r="E1" s="273"/>
      <c r="G1" s="280" t="s">
        <v>2344</v>
      </c>
      <c r="H1" s="31" t="s">
        <v>4</v>
      </c>
      <c r="I1" s="12">
        <f>E500</f>
        <v>35810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G2" s="281"/>
      <c r="H2" s="32" t="s">
        <v>92</v>
      </c>
      <c r="I2" s="13">
        <f>MAX(A3:A500)</f>
        <v>44487</v>
      </c>
    </row>
    <row r="3" spans="1:9" hidden="1" x14ac:dyDescent="0.25">
      <c r="A3" s="2" t="s">
        <v>295</v>
      </c>
      <c r="B3" s="35" t="s">
        <v>6</v>
      </c>
      <c r="C3" s="4">
        <v>3174</v>
      </c>
      <c r="D3" s="4">
        <v>0</v>
      </c>
      <c r="E3" s="4">
        <f>C3-D3</f>
        <v>3174</v>
      </c>
    </row>
    <row r="4" spans="1:9" hidden="1" x14ac:dyDescent="0.25">
      <c r="A4" s="5">
        <v>43858</v>
      </c>
      <c r="B4" s="2" t="s">
        <v>296</v>
      </c>
      <c r="C4" s="4">
        <v>2142</v>
      </c>
      <c r="D4" s="4">
        <v>0</v>
      </c>
      <c r="E4" s="4">
        <f>E3+C4-D4</f>
        <v>5316</v>
      </c>
      <c r="G4" s="2">
        <v>153</v>
      </c>
    </row>
    <row r="5" spans="1:9" hidden="1" x14ac:dyDescent="0.25">
      <c r="A5" s="5">
        <v>43865</v>
      </c>
      <c r="B5" s="2" t="s">
        <v>297</v>
      </c>
      <c r="C5" s="4">
        <v>2254</v>
      </c>
      <c r="D5" s="4">
        <v>0</v>
      </c>
      <c r="E5" s="4">
        <f t="shared" ref="E5:E68" si="0">E4+C5-D5</f>
        <v>7570</v>
      </c>
      <c r="G5" s="2">
        <v>161</v>
      </c>
    </row>
    <row r="6" spans="1:9" hidden="1" x14ac:dyDescent="0.25">
      <c r="A6" s="5">
        <v>43866</v>
      </c>
      <c r="B6" s="2" t="s">
        <v>298</v>
      </c>
      <c r="C6" s="4">
        <v>4228</v>
      </c>
      <c r="D6" s="4">
        <v>0</v>
      </c>
      <c r="E6" s="4">
        <f t="shared" si="0"/>
        <v>11798</v>
      </c>
      <c r="G6" s="2">
        <v>302</v>
      </c>
    </row>
    <row r="7" spans="1:9" hidden="1" x14ac:dyDescent="0.25">
      <c r="A7" s="5">
        <v>43871</v>
      </c>
      <c r="B7" s="2" t="s">
        <v>320</v>
      </c>
      <c r="C7" s="4">
        <v>1050</v>
      </c>
      <c r="D7" s="4">
        <v>0</v>
      </c>
      <c r="E7" s="4">
        <f t="shared" si="0"/>
        <v>12848</v>
      </c>
      <c r="G7" s="2">
        <v>75</v>
      </c>
    </row>
    <row r="8" spans="1:9" hidden="1" x14ac:dyDescent="0.25">
      <c r="A8" s="5">
        <v>43872</v>
      </c>
      <c r="B8" s="2" t="s">
        <v>344</v>
      </c>
      <c r="C8" s="4">
        <v>1792</v>
      </c>
      <c r="D8" s="4">
        <v>0</v>
      </c>
      <c r="E8" s="4">
        <f t="shared" si="0"/>
        <v>14640</v>
      </c>
      <c r="G8" s="2">
        <v>128</v>
      </c>
    </row>
    <row r="9" spans="1:9" hidden="1" x14ac:dyDescent="0.25">
      <c r="A9" s="5">
        <v>43873</v>
      </c>
      <c r="B9" s="2" t="s">
        <v>345</v>
      </c>
      <c r="C9" s="4">
        <v>3080</v>
      </c>
      <c r="D9" s="4">
        <v>0</v>
      </c>
      <c r="E9" s="4">
        <f t="shared" si="0"/>
        <v>17720</v>
      </c>
      <c r="G9" s="2">
        <v>220</v>
      </c>
    </row>
    <row r="10" spans="1:9" hidden="1" x14ac:dyDescent="0.25">
      <c r="A10" s="5">
        <v>43874</v>
      </c>
      <c r="B10" s="2" t="s">
        <v>57</v>
      </c>
      <c r="C10" s="4">
        <v>0</v>
      </c>
      <c r="D10" s="4">
        <v>10000</v>
      </c>
      <c r="E10" s="4">
        <f t="shared" si="0"/>
        <v>7720</v>
      </c>
    </row>
    <row r="11" spans="1:9" hidden="1" x14ac:dyDescent="0.25">
      <c r="A11" s="5">
        <v>43875</v>
      </c>
      <c r="B11" s="2" t="s">
        <v>349</v>
      </c>
      <c r="C11" s="4">
        <v>1260</v>
      </c>
      <c r="D11" s="4">
        <v>0</v>
      </c>
      <c r="E11" s="4">
        <f t="shared" si="0"/>
        <v>8980</v>
      </c>
      <c r="G11" s="2">
        <v>90</v>
      </c>
    </row>
    <row r="12" spans="1:9" hidden="1" x14ac:dyDescent="0.25">
      <c r="A12" s="5">
        <v>43878</v>
      </c>
      <c r="B12" s="2" t="s">
        <v>354</v>
      </c>
      <c r="C12" s="4">
        <v>2338</v>
      </c>
      <c r="D12" s="4">
        <v>0</v>
      </c>
      <c r="E12" s="4">
        <f t="shared" si="0"/>
        <v>11318</v>
      </c>
      <c r="G12" s="2">
        <v>167</v>
      </c>
    </row>
    <row r="13" spans="1:9" hidden="1" x14ac:dyDescent="0.25">
      <c r="A13" s="5">
        <v>43880</v>
      </c>
      <c r="B13" s="2" t="s">
        <v>375</v>
      </c>
      <c r="C13" s="4">
        <v>3360</v>
      </c>
      <c r="D13" s="4">
        <v>0</v>
      </c>
      <c r="E13" s="4">
        <f t="shared" si="0"/>
        <v>14678</v>
      </c>
      <c r="G13" s="2">
        <v>240</v>
      </c>
    </row>
    <row r="14" spans="1:9" hidden="1" x14ac:dyDescent="0.25">
      <c r="A14" s="5">
        <v>43881</v>
      </c>
      <c r="B14" s="2" t="s">
        <v>498</v>
      </c>
      <c r="C14" s="4">
        <v>3780</v>
      </c>
      <c r="D14" s="4">
        <v>0</v>
      </c>
      <c r="E14" s="4">
        <f t="shared" si="0"/>
        <v>18458</v>
      </c>
      <c r="G14" s="2">
        <v>270</v>
      </c>
    </row>
    <row r="15" spans="1:9" hidden="1" x14ac:dyDescent="0.25">
      <c r="A15" s="5">
        <v>43887</v>
      </c>
      <c r="B15" s="2" t="s">
        <v>508</v>
      </c>
      <c r="C15" s="4">
        <v>2674</v>
      </c>
      <c r="D15" s="4">
        <v>0</v>
      </c>
      <c r="E15" s="4">
        <f t="shared" si="0"/>
        <v>21132</v>
      </c>
      <c r="G15" s="2">
        <v>191</v>
      </c>
    </row>
    <row r="16" spans="1:9" hidden="1" x14ac:dyDescent="0.25">
      <c r="A16" s="5">
        <v>43889</v>
      </c>
      <c r="B16" s="2" t="s">
        <v>522</v>
      </c>
      <c r="C16" s="4">
        <v>5880</v>
      </c>
      <c r="D16" s="4">
        <v>0</v>
      </c>
      <c r="E16" s="4">
        <f t="shared" si="0"/>
        <v>27012</v>
      </c>
      <c r="G16" s="2">
        <v>420</v>
      </c>
    </row>
    <row r="17" spans="1:7" hidden="1" x14ac:dyDescent="0.25">
      <c r="A17" s="5">
        <v>43892</v>
      </c>
      <c r="B17" s="2" t="s">
        <v>523</v>
      </c>
      <c r="C17" s="4">
        <v>1290</v>
      </c>
      <c r="D17" s="4">
        <v>0</v>
      </c>
      <c r="E17" s="4">
        <f t="shared" si="0"/>
        <v>28302</v>
      </c>
      <c r="G17" s="2">
        <v>90</v>
      </c>
    </row>
    <row r="18" spans="1:7" hidden="1" x14ac:dyDescent="0.25">
      <c r="A18" s="5">
        <v>43892</v>
      </c>
      <c r="B18" s="2" t="s">
        <v>526</v>
      </c>
      <c r="C18" s="4">
        <v>1456</v>
      </c>
      <c r="D18" s="4">
        <v>0</v>
      </c>
      <c r="E18" s="4">
        <f t="shared" si="0"/>
        <v>29758</v>
      </c>
      <c r="G18" s="2">
        <v>104</v>
      </c>
    </row>
    <row r="19" spans="1:7" hidden="1" x14ac:dyDescent="0.25">
      <c r="A19" s="5">
        <v>43893</v>
      </c>
      <c r="B19" s="2" t="s">
        <v>57</v>
      </c>
      <c r="C19" s="4">
        <v>0</v>
      </c>
      <c r="D19" s="4">
        <v>15340.5</v>
      </c>
      <c r="E19" s="4">
        <f t="shared" si="0"/>
        <v>14417.5</v>
      </c>
    </row>
    <row r="20" spans="1:7" hidden="1" x14ac:dyDescent="0.25">
      <c r="A20" s="5">
        <v>43893</v>
      </c>
      <c r="B20" s="2" t="s">
        <v>529</v>
      </c>
      <c r="C20" s="4">
        <v>1834</v>
      </c>
      <c r="D20" s="4">
        <v>0</v>
      </c>
      <c r="E20" s="4">
        <f t="shared" si="0"/>
        <v>16251.5</v>
      </c>
      <c r="G20" s="2">
        <v>131</v>
      </c>
    </row>
    <row r="21" spans="1:7" hidden="1" x14ac:dyDescent="0.25">
      <c r="A21" s="5">
        <v>43894</v>
      </c>
      <c r="B21" s="2" t="s">
        <v>533</v>
      </c>
      <c r="C21" s="4">
        <v>938</v>
      </c>
      <c r="D21" s="4">
        <v>0</v>
      </c>
      <c r="E21" s="4">
        <f t="shared" si="0"/>
        <v>17189.5</v>
      </c>
      <c r="G21" s="2">
        <v>67</v>
      </c>
    </row>
    <row r="22" spans="1:7" hidden="1" x14ac:dyDescent="0.25">
      <c r="A22" s="5">
        <v>43899</v>
      </c>
      <c r="B22" s="2" t="s">
        <v>539</v>
      </c>
      <c r="C22" s="4">
        <v>1050</v>
      </c>
      <c r="D22" s="4">
        <v>0</v>
      </c>
      <c r="E22" s="4">
        <f t="shared" si="0"/>
        <v>18239.5</v>
      </c>
      <c r="G22" s="2">
        <v>75</v>
      </c>
    </row>
    <row r="23" spans="1:7" hidden="1" x14ac:dyDescent="0.25">
      <c r="A23" s="5">
        <v>43896</v>
      </c>
      <c r="B23" s="2" t="s">
        <v>558</v>
      </c>
      <c r="C23" s="4">
        <v>3514</v>
      </c>
      <c r="D23" s="4">
        <v>0</v>
      </c>
      <c r="E23" s="4">
        <f t="shared" si="0"/>
        <v>21753.5</v>
      </c>
      <c r="G23" s="2">
        <v>251</v>
      </c>
    </row>
    <row r="24" spans="1:7" hidden="1" x14ac:dyDescent="0.25">
      <c r="A24" s="5">
        <v>43907</v>
      </c>
      <c r="B24" s="2" t="s">
        <v>581</v>
      </c>
      <c r="C24" s="4">
        <v>3056</v>
      </c>
      <c r="D24" s="4">
        <v>0</v>
      </c>
      <c r="E24" s="4">
        <f t="shared" si="0"/>
        <v>24809.5</v>
      </c>
      <c r="G24" s="2">
        <v>191</v>
      </c>
    </row>
    <row r="25" spans="1:7" hidden="1" x14ac:dyDescent="0.25">
      <c r="A25" s="5">
        <v>43951</v>
      </c>
      <c r="B25" s="2" t="s">
        <v>602</v>
      </c>
      <c r="C25" s="4">
        <v>3520</v>
      </c>
      <c r="D25" s="4">
        <v>0</v>
      </c>
      <c r="E25" s="4">
        <f t="shared" si="0"/>
        <v>28329.5</v>
      </c>
      <c r="G25" s="2">
        <v>220</v>
      </c>
    </row>
    <row r="26" spans="1:7" hidden="1" x14ac:dyDescent="0.25">
      <c r="A26" s="5">
        <v>43951</v>
      </c>
      <c r="B26" s="2" t="s">
        <v>604</v>
      </c>
      <c r="C26" s="4">
        <v>150</v>
      </c>
      <c r="D26" s="4">
        <v>28500</v>
      </c>
      <c r="E26" s="4">
        <f t="shared" si="0"/>
        <v>-20.5</v>
      </c>
    </row>
    <row r="27" spans="1:7" hidden="1" x14ac:dyDescent="0.25">
      <c r="A27" s="5">
        <v>43955</v>
      </c>
      <c r="B27" s="2" t="s">
        <v>630</v>
      </c>
      <c r="C27" s="4">
        <v>2240</v>
      </c>
      <c r="D27" s="4">
        <v>0</v>
      </c>
      <c r="E27" s="4">
        <f t="shared" si="0"/>
        <v>2219.5</v>
      </c>
      <c r="G27" s="2">
        <v>140</v>
      </c>
    </row>
    <row r="28" spans="1:7" hidden="1" x14ac:dyDescent="0.25">
      <c r="A28" s="5">
        <v>43965</v>
      </c>
      <c r="B28" s="2" t="s">
        <v>751</v>
      </c>
      <c r="C28" s="4">
        <v>576</v>
      </c>
      <c r="D28" s="4">
        <v>0</v>
      </c>
      <c r="E28" s="4">
        <f t="shared" si="0"/>
        <v>2795.5</v>
      </c>
      <c r="G28" s="2">
        <v>36</v>
      </c>
    </row>
    <row r="29" spans="1:7" hidden="1" x14ac:dyDescent="0.25">
      <c r="A29" s="5">
        <v>43971</v>
      </c>
      <c r="B29" s="2" t="s">
        <v>752</v>
      </c>
      <c r="C29" s="4">
        <v>1040</v>
      </c>
      <c r="D29" s="4">
        <v>0</v>
      </c>
      <c r="E29" s="4">
        <f t="shared" si="0"/>
        <v>3835.5</v>
      </c>
      <c r="G29" s="2">
        <v>65</v>
      </c>
    </row>
    <row r="30" spans="1:7" hidden="1" x14ac:dyDescent="0.25">
      <c r="A30" s="5">
        <v>43978</v>
      </c>
      <c r="B30" s="2" t="s">
        <v>754</v>
      </c>
      <c r="C30" s="4">
        <v>4768</v>
      </c>
      <c r="D30" s="4">
        <v>0</v>
      </c>
      <c r="E30" s="4">
        <f t="shared" si="0"/>
        <v>8603.5</v>
      </c>
      <c r="G30" s="2">
        <v>298</v>
      </c>
    </row>
    <row r="31" spans="1:7" hidden="1" x14ac:dyDescent="0.25">
      <c r="A31" s="5">
        <v>43980</v>
      </c>
      <c r="B31" s="2" t="s">
        <v>760</v>
      </c>
      <c r="C31" s="4">
        <v>3008.5</v>
      </c>
      <c r="D31" s="4">
        <v>0</v>
      </c>
      <c r="E31" s="4">
        <f t="shared" si="0"/>
        <v>11612</v>
      </c>
      <c r="G31" s="2">
        <v>188</v>
      </c>
    </row>
    <row r="32" spans="1:7" hidden="1" x14ac:dyDescent="0.25">
      <c r="A32" s="5">
        <v>43983</v>
      </c>
      <c r="B32" s="2" t="s">
        <v>760</v>
      </c>
      <c r="C32" s="4">
        <v>1680</v>
      </c>
      <c r="D32" s="4">
        <v>0</v>
      </c>
      <c r="E32" s="4">
        <f t="shared" si="0"/>
        <v>13292</v>
      </c>
      <c r="G32" s="2">
        <v>105</v>
      </c>
    </row>
    <row r="33" spans="1:8" hidden="1" x14ac:dyDescent="0.25">
      <c r="A33" s="5">
        <v>43992</v>
      </c>
      <c r="B33" s="2" t="s">
        <v>819</v>
      </c>
      <c r="C33" s="4">
        <v>1120</v>
      </c>
      <c r="D33" s="4">
        <v>0</v>
      </c>
      <c r="E33" s="4">
        <f t="shared" si="0"/>
        <v>14412</v>
      </c>
      <c r="G33" s="2">
        <v>70</v>
      </c>
    </row>
    <row r="34" spans="1:8" hidden="1" x14ac:dyDescent="0.25">
      <c r="A34" s="5">
        <v>43993</v>
      </c>
      <c r="B34" s="2" t="s">
        <v>820</v>
      </c>
      <c r="C34" s="4">
        <v>352</v>
      </c>
      <c r="D34" s="4">
        <v>0</v>
      </c>
      <c r="E34" s="4">
        <f t="shared" si="0"/>
        <v>14764</v>
      </c>
      <c r="G34" s="2">
        <v>22</v>
      </c>
    </row>
    <row r="35" spans="1:8" hidden="1" x14ac:dyDescent="0.25">
      <c r="A35" s="5">
        <v>43992</v>
      </c>
      <c r="B35" s="2" t="s">
        <v>821</v>
      </c>
      <c r="C35" s="4">
        <v>1184</v>
      </c>
      <c r="D35" s="4">
        <v>0</v>
      </c>
      <c r="E35" s="4">
        <f t="shared" si="0"/>
        <v>15948</v>
      </c>
      <c r="G35" s="2">
        <v>74</v>
      </c>
    </row>
    <row r="36" spans="1:8" hidden="1" x14ac:dyDescent="0.25">
      <c r="A36" s="5">
        <v>43999</v>
      </c>
      <c r="B36" s="2" t="s">
        <v>822</v>
      </c>
      <c r="C36" s="4">
        <v>3184</v>
      </c>
      <c r="D36" s="4">
        <v>0</v>
      </c>
      <c r="E36" s="4">
        <f t="shared" si="0"/>
        <v>19132</v>
      </c>
      <c r="G36" s="2">
        <v>199</v>
      </c>
    </row>
    <row r="37" spans="1:8" hidden="1" x14ac:dyDescent="0.25">
      <c r="A37" s="5">
        <v>44014</v>
      </c>
      <c r="B37" s="2" t="s">
        <v>888</v>
      </c>
      <c r="C37" s="4">
        <v>2848</v>
      </c>
      <c r="D37" s="4">
        <v>0</v>
      </c>
      <c r="E37" s="4">
        <f t="shared" si="0"/>
        <v>21980</v>
      </c>
      <c r="G37" s="2">
        <v>178</v>
      </c>
    </row>
    <row r="38" spans="1:8" hidden="1" x14ac:dyDescent="0.25">
      <c r="A38" s="5">
        <v>44057</v>
      </c>
      <c r="B38" s="2" t="s">
        <v>1038</v>
      </c>
      <c r="C38" s="4">
        <v>3582</v>
      </c>
      <c r="D38" s="4">
        <v>0</v>
      </c>
      <c r="E38" s="4">
        <f t="shared" si="0"/>
        <v>25562</v>
      </c>
      <c r="G38" s="2">
        <v>199</v>
      </c>
    </row>
    <row r="39" spans="1:8" hidden="1" x14ac:dyDescent="0.25">
      <c r="A39" s="5">
        <v>44057</v>
      </c>
      <c r="B39" s="2" t="s">
        <v>1039</v>
      </c>
      <c r="C39" s="4">
        <v>0</v>
      </c>
      <c r="D39" s="4">
        <v>23300</v>
      </c>
      <c r="E39" s="4">
        <f t="shared" si="0"/>
        <v>2262</v>
      </c>
    </row>
    <row r="40" spans="1:8" hidden="1" x14ac:dyDescent="0.25">
      <c r="A40" s="5">
        <v>44071</v>
      </c>
      <c r="B40" s="2" t="s">
        <v>1089</v>
      </c>
      <c r="C40" s="4">
        <v>1908</v>
      </c>
      <c r="D40" s="4">
        <v>0</v>
      </c>
      <c r="E40" s="4">
        <f t="shared" si="0"/>
        <v>4170</v>
      </c>
      <c r="G40" s="2">
        <v>106</v>
      </c>
    </row>
    <row r="41" spans="1:8" hidden="1" x14ac:dyDescent="0.25">
      <c r="A41" s="5">
        <v>44075</v>
      </c>
      <c r="B41" s="2" t="s">
        <v>1091</v>
      </c>
      <c r="C41" s="4">
        <v>4068</v>
      </c>
      <c r="D41" s="4">
        <v>0</v>
      </c>
      <c r="E41" s="4">
        <f t="shared" si="0"/>
        <v>8238</v>
      </c>
      <c r="G41" s="2">
        <v>226</v>
      </c>
    </row>
    <row r="42" spans="1:8" hidden="1" x14ac:dyDescent="0.25">
      <c r="A42" s="5">
        <v>44077</v>
      </c>
      <c r="B42" s="2" t="s">
        <v>1094</v>
      </c>
      <c r="C42" s="4">
        <v>1656</v>
      </c>
      <c r="D42" s="4">
        <v>0</v>
      </c>
      <c r="E42" s="4">
        <f t="shared" si="0"/>
        <v>9894</v>
      </c>
      <c r="G42" s="2">
        <v>92</v>
      </c>
    </row>
    <row r="43" spans="1:8" hidden="1" x14ac:dyDescent="0.25">
      <c r="A43" s="5">
        <v>44095</v>
      </c>
      <c r="B43" s="2" t="s">
        <v>57</v>
      </c>
      <c r="C43" s="4">
        <v>0</v>
      </c>
      <c r="D43" s="4">
        <v>9894</v>
      </c>
      <c r="E43" s="4">
        <f t="shared" si="0"/>
        <v>0</v>
      </c>
      <c r="G43" s="2">
        <v>0</v>
      </c>
    </row>
    <row r="44" spans="1:8" hidden="1" x14ac:dyDescent="0.25">
      <c r="A44" s="5">
        <v>44138</v>
      </c>
      <c r="B44" s="2" t="s">
        <v>1273</v>
      </c>
      <c r="C44" s="4">
        <v>2934</v>
      </c>
      <c r="D44" s="4">
        <v>0</v>
      </c>
      <c r="E44" s="4">
        <f t="shared" si="0"/>
        <v>2934</v>
      </c>
      <c r="G44" s="2">
        <v>163</v>
      </c>
    </row>
    <row r="45" spans="1:8" hidden="1" x14ac:dyDescent="0.25">
      <c r="A45" s="5">
        <v>44208</v>
      </c>
      <c r="B45" s="2" t="s">
        <v>57</v>
      </c>
      <c r="C45" s="4">
        <v>0</v>
      </c>
      <c r="D45" s="4">
        <v>2934</v>
      </c>
      <c r="E45" s="4">
        <f t="shared" si="0"/>
        <v>0</v>
      </c>
      <c r="G45" s="2">
        <v>0</v>
      </c>
    </row>
    <row r="46" spans="1:8" x14ac:dyDescent="0.25">
      <c r="A46" s="5">
        <v>44463</v>
      </c>
      <c r="B46" s="2" t="s">
        <v>2342</v>
      </c>
      <c r="C46" s="4">
        <v>4900</v>
      </c>
      <c r="D46" s="4">
        <v>0</v>
      </c>
      <c r="E46" s="4">
        <f t="shared" si="0"/>
        <v>4900</v>
      </c>
      <c r="G46" s="2">
        <v>10</v>
      </c>
      <c r="H46" t="s">
        <v>2343</v>
      </c>
    </row>
    <row r="47" spans="1:8" x14ac:dyDescent="0.25">
      <c r="A47" s="5">
        <v>44467</v>
      </c>
      <c r="B47" s="2" t="s">
        <v>2367</v>
      </c>
      <c r="C47" s="4">
        <v>4900</v>
      </c>
      <c r="D47" s="4">
        <v>0</v>
      </c>
      <c r="E47" s="4">
        <f t="shared" si="0"/>
        <v>9800</v>
      </c>
      <c r="G47" s="2">
        <v>10</v>
      </c>
    </row>
    <row r="48" spans="1:8" x14ac:dyDescent="0.25">
      <c r="A48" s="5">
        <v>44475</v>
      </c>
      <c r="B48" s="2" t="s">
        <v>2402</v>
      </c>
      <c r="C48" s="4">
        <v>5100</v>
      </c>
      <c r="D48" s="4">
        <v>0</v>
      </c>
      <c r="E48" s="4">
        <f t="shared" si="0"/>
        <v>14900</v>
      </c>
      <c r="G48" s="2">
        <v>10</v>
      </c>
    </row>
    <row r="49" spans="1:7" x14ac:dyDescent="0.25">
      <c r="A49" s="5">
        <v>44477</v>
      </c>
      <c r="B49" s="2" t="s">
        <v>2407</v>
      </c>
      <c r="C49" s="4">
        <v>5100</v>
      </c>
      <c r="D49" s="4">
        <v>0</v>
      </c>
      <c r="E49" s="4">
        <f t="shared" si="0"/>
        <v>20000</v>
      </c>
      <c r="G49" s="2">
        <v>10</v>
      </c>
    </row>
    <row r="50" spans="1:7" x14ac:dyDescent="0.25">
      <c r="A50" s="5">
        <v>44482</v>
      </c>
      <c r="B50" s="2" t="s">
        <v>2416</v>
      </c>
      <c r="C50" s="4">
        <v>3060</v>
      </c>
      <c r="D50" s="4">
        <v>0</v>
      </c>
      <c r="E50" s="4">
        <f t="shared" si="0"/>
        <v>23060</v>
      </c>
      <c r="G50" s="2">
        <v>6</v>
      </c>
    </row>
    <row r="51" spans="1:7" x14ac:dyDescent="0.25">
      <c r="A51" s="5">
        <v>44484</v>
      </c>
      <c r="B51" s="2" t="s">
        <v>2419</v>
      </c>
      <c r="C51" s="4">
        <v>5100</v>
      </c>
      <c r="D51" s="4">
        <v>0</v>
      </c>
      <c r="E51" s="4">
        <f t="shared" si="0"/>
        <v>28160</v>
      </c>
      <c r="G51" s="2">
        <v>10</v>
      </c>
    </row>
    <row r="52" spans="1:7" x14ac:dyDescent="0.25">
      <c r="A52" s="5">
        <v>44487</v>
      </c>
      <c r="B52" s="2" t="s">
        <v>2425</v>
      </c>
      <c r="C52" s="4">
        <v>7650</v>
      </c>
      <c r="D52" s="4">
        <v>0</v>
      </c>
      <c r="E52" s="4">
        <f t="shared" si="0"/>
        <v>35810</v>
      </c>
      <c r="G52" s="2">
        <v>15</v>
      </c>
    </row>
    <row r="53" spans="1:7" x14ac:dyDescent="0.25">
      <c r="A53" s="5"/>
      <c r="E53" s="4">
        <f t="shared" si="0"/>
        <v>35810</v>
      </c>
    </row>
    <row r="54" spans="1:7" x14ac:dyDescent="0.25">
      <c r="A54" s="5"/>
      <c r="E54" s="4">
        <f t="shared" si="0"/>
        <v>35810</v>
      </c>
    </row>
    <row r="55" spans="1:7" x14ac:dyDescent="0.25">
      <c r="A55" s="5"/>
      <c r="E55" s="4">
        <f t="shared" si="0"/>
        <v>35810</v>
      </c>
    </row>
    <row r="56" spans="1:7" x14ac:dyDescent="0.25">
      <c r="A56" s="5"/>
      <c r="E56" s="4">
        <f t="shared" si="0"/>
        <v>35810</v>
      </c>
    </row>
    <row r="57" spans="1:7" x14ac:dyDescent="0.25">
      <c r="A57" s="5"/>
      <c r="E57" s="4">
        <f t="shared" si="0"/>
        <v>35810</v>
      </c>
    </row>
    <row r="58" spans="1:7" x14ac:dyDescent="0.25">
      <c r="A58" s="5"/>
      <c r="E58" s="4">
        <f t="shared" si="0"/>
        <v>35810</v>
      </c>
    </row>
    <row r="59" spans="1:7" x14ac:dyDescent="0.25">
      <c r="A59" s="5"/>
      <c r="E59" s="4">
        <f t="shared" si="0"/>
        <v>35810</v>
      </c>
    </row>
    <row r="60" spans="1:7" x14ac:dyDescent="0.25">
      <c r="A60" s="5"/>
      <c r="B60" s="127"/>
      <c r="C60" s="128"/>
      <c r="E60" s="4">
        <f t="shared" si="0"/>
        <v>35810</v>
      </c>
    </row>
    <row r="61" spans="1:7" x14ac:dyDescent="0.25">
      <c r="A61" s="5"/>
      <c r="E61" s="4">
        <f t="shared" si="0"/>
        <v>35810</v>
      </c>
    </row>
    <row r="62" spans="1:7" x14ac:dyDescent="0.25">
      <c r="A62" s="5"/>
      <c r="E62" s="4">
        <f t="shared" si="0"/>
        <v>35810</v>
      </c>
    </row>
    <row r="63" spans="1:7" x14ac:dyDescent="0.25">
      <c r="A63" s="5"/>
      <c r="E63" s="4">
        <f t="shared" si="0"/>
        <v>35810</v>
      </c>
    </row>
    <row r="64" spans="1:7" x14ac:dyDescent="0.25">
      <c r="A64" s="5"/>
      <c r="E64" s="4">
        <f t="shared" si="0"/>
        <v>35810</v>
      </c>
    </row>
    <row r="65" spans="1:5" x14ac:dyDescent="0.25">
      <c r="A65" s="5"/>
      <c r="E65" s="4">
        <f t="shared" si="0"/>
        <v>35810</v>
      </c>
    </row>
    <row r="66" spans="1:5" x14ac:dyDescent="0.25">
      <c r="A66" s="5"/>
      <c r="E66" s="4">
        <f t="shared" si="0"/>
        <v>35810</v>
      </c>
    </row>
    <row r="67" spans="1:5" x14ac:dyDescent="0.25">
      <c r="A67" s="5"/>
      <c r="E67" s="4">
        <f t="shared" si="0"/>
        <v>35810</v>
      </c>
    </row>
    <row r="68" spans="1:5" x14ac:dyDescent="0.25">
      <c r="A68" s="5"/>
      <c r="E68" s="4">
        <f t="shared" si="0"/>
        <v>35810</v>
      </c>
    </row>
    <row r="69" spans="1:5" x14ac:dyDescent="0.25">
      <c r="A69" s="5"/>
      <c r="E69" s="4">
        <f t="shared" ref="E69:E132" si="1">E68+C69-D69</f>
        <v>35810</v>
      </c>
    </row>
    <row r="70" spans="1:5" x14ac:dyDescent="0.25">
      <c r="A70" s="5"/>
      <c r="E70" s="4">
        <f t="shared" si="1"/>
        <v>35810</v>
      </c>
    </row>
    <row r="71" spans="1:5" x14ac:dyDescent="0.25">
      <c r="A71" s="5"/>
      <c r="E71" s="4">
        <f t="shared" si="1"/>
        <v>35810</v>
      </c>
    </row>
    <row r="72" spans="1:5" x14ac:dyDescent="0.25">
      <c r="A72" s="5"/>
      <c r="E72" s="4">
        <f t="shared" si="1"/>
        <v>35810</v>
      </c>
    </row>
    <row r="73" spans="1:5" x14ac:dyDescent="0.25">
      <c r="A73" s="5"/>
      <c r="E73" s="4">
        <f t="shared" si="1"/>
        <v>35810</v>
      </c>
    </row>
    <row r="74" spans="1:5" x14ac:dyDescent="0.25">
      <c r="A74" s="5"/>
      <c r="E74" s="4">
        <f t="shared" si="1"/>
        <v>35810</v>
      </c>
    </row>
    <row r="75" spans="1:5" x14ac:dyDescent="0.25">
      <c r="A75" s="5"/>
      <c r="E75" s="4">
        <f t="shared" si="1"/>
        <v>35810</v>
      </c>
    </row>
    <row r="76" spans="1:5" x14ac:dyDescent="0.25">
      <c r="A76" s="5"/>
      <c r="E76" s="4">
        <f t="shared" si="1"/>
        <v>35810</v>
      </c>
    </row>
    <row r="77" spans="1:5" x14ac:dyDescent="0.25">
      <c r="A77" s="5"/>
      <c r="E77" s="4">
        <f t="shared" si="1"/>
        <v>35810</v>
      </c>
    </row>
    <row r="78" spans="1:5" x14ac:dyDescent="0.25">
      <c r="A78" s="5"/>
      <c r="E78" s="4">
        <f t="shared" si="1"/>
        <v>35810</v>
      </c>
    </row>
    <row r="79" spans="1:5" x14ac:dyDescent="0.25">
      <c r="A79" s="5"/>
      <c r="E79" s="4">
        <f t="shared" si="1"/>
        <v>35810</v>
      </c>
    </row>
    <row r="80" spans="1:5" x14ac:dyDescent="0.25">
      <c r="A80" s="5"/>
      <c r="E80" s="4">
        <f t="shared" si="1"/>
        <v>35810</v>
      </c>
    </row>
    <row r="81" spans="1:5" x14ac:dyDescent="0.25">
      <c r="A81" s="5"/>
      <c r="E81" s="4">
        <f t="shared" si="1"/>
        <v>35810</v>
      </c>
    </row>
    <row r="82" spans="1:5" x14ac:dyDescent="0.25">
      <c r="A82" s="5"/>
      <c r="E82" s="4">
        <f t="shared" si="1"/>
        <v>35810</v>
      </c>
    </row>
    <row r="83" spans="1:5" x14ac:dyDescent="0.25">
      <c r="E83" s="4">
        <f t="shared" si="1"/>
        <v>35810</v>
      </c>
    </row>
    <row r="84" spans="1:5" x14ac:dyDescent="0.25">
      <c r="E84" s="4">
        <f t="shared" si="1"/>
        <v>35810</v>
      </c>
    </row>
    <row r="85" spans="1:5" x14ac:dyDescent="0.25">
      <c r="E85" s="4">
        <f t="shared" si="1"/>
        <v>35810</v>
      </c>
    </row>
    <row r="86" spans="1:5" x14ac:dyDescent="0.25">
      <c r="E86" s="4">
        <f t="shared" si="1"/>
        <v>35810</v>
      </c>
    </row>
    <row r="87" spans="1:5" x14ac:dyDescent="0.25">
      <c r="E87" s="4">
        <f t="shared" si="1"/>
        <v>35810</v>
      </c>
    </row>
    <row r="88" spans="1:5" x14ac:dyDescent="0.25">
      <c r="E88" s="4">
        <f t="shared" si="1"/>
        <v>35810</v>
      </c>
    </row>
    <row r="89" spans="1:5" x14ac:dyDescent="0.25">
      <c r="E89" s="4">
        <f t="shared" si="1"/>
        <v>35810</v>
      </c>
    </row>
    <row r="90" spans="1:5" x14ac:dyDescent="0.25">
      <c r="E90" s="4">
        <f t="shared" si="1"/>
        <v>35810</v>
      </c>
    </row>
    <row r="91" spans="1:5" x14ac:dyDescent="0.25">
      <c r="E91" s="4">
        <f t="shared" si="1"/>
        <v>35810</v>
      </c>
    </row>
    <row r="92" spans="1:5" x14ac:dyDescent="0.25">
      <c r="E92" s="4">
        <f t="shared" si="1"/>
        <v>35810</v>
      </c>
    </row>
    <row r="93" spans="1:5" x14ac:dyDescent="0.25">
      <c r="E93" s="4">
        <f t="shared" si="1"/>
        <v>35810</v>
      </c>
    </row>
    <row r="94" spans="1:5" x14ac:dyDescent="0.25">
      <c r="E94" s="4">
        <f t="shared" si="1"/>
        <v>35810</v>
      </c>
    </row>
    <row r="95" spans="1:5" x14ac:dyDescent="0.25">
      <c r="E95" s="4">
        <f t="shared" si="1"/>
        <v>35810</v>
      </c>
    </row>
    <row r="96" spans="1:5" x14ac:dyDescent="0.25">
      <c r="E96" s="4">
        <f t="shared" si="1"/>
        <v>35810</v>
      </c>
    </row>
    <row r="97" spans="5:5" x14ac:dyDescent="0.25">
      <c r="E97" s="4">
        <f t="shared" si="1"/>
        <v>35810</v>
      </c>
    </row>
    <row r="98" spans="5:5" x14ac:dyDescent="0.25">
      <c r="E98" s="4">
        <f t="shared" si="1"/>
        <v>35810</v>
      </c>
    </row>
    <row r="99" spans="5:5" x14ac:dyDescent="0.25">
      <c r="E99" s="4">
        <f t="shared" si="1"/>
        <v>35810</v>
      </c>
    </row>
    <row r="100" spans="5:5" x14ac:dyDescent="0.25">
      <c r="E100" s="4">
        <f t="shared" si="1"/>
        <v>35810</v>
      </c>
    </row>
    <row r="101" spans="5:5" x14ac:dyDescent="0.25">
      <c r="E101" s="4">
        <f t="shared" si="1"/>
        <v>35810</v>
      </c>
    </row>
    <row r="102" spans="5:5" x14ac:dyDescent="0.25">
      <c r="E102" s="4">
        <f t="shared" si="1"/>
        <v>35810</v>
      </c>
    </row>
    <row r="103" spans="5:5" x14ac:dyDescent="0.25">
      <c r="E103" s="4">
        <f t="shared" si="1"/>
        <v>35810</v>
      </c>
    </row>
    <row r="104" spans="5:5" x14ac:dyDescent="0.25">
      <c r="E104" s="4">
        <f t="shared" si="1"/>
        <v>35810</v>
      </c>
    </row>
    <row r="105" spans="5:5" x14ac:dyDescent="0.25">
      <c r="E105" s="4">
        <f t="shared" si="1"/>
        <v>35810</v>
      </c>
    </row>
    <row r="106" spans="5:5" x14ac:dyDescent="0.25">
      <c r="E106" s="4">
        <f t="shared" si="1"/>
        <v>35810</v>
      </c>
    </row>
    <row r="107" spans="5:5" x14ac:dyDescent="0.25">
      <c r="E107" s="4">
        <f t="shared" si="1"/>
        <v>35810</v>
      </c>
    </row>
    <row r="108" spans="5:5" x14ac:dyDescent="0.25">
      <c r="E108" s="4">
        <f t="shared" si="1"/>
        <v>35810</v>
      </c>
    </row>
    <row r="109" spans="5:5" x14ac:dyDescent="0.25">
      <c r="E109" s="4">
        <f t="shared" si="1"/>
        <v>35810</v>
      </c>
    </row>
    <row r="110" spans="5:5" x14ac:dyDescent="0.25">
      <c r="E110" s="4">
        <f t="shared" si="1"/>
        <v>35810</v>
      </c>
    </row>
    <row r="111" spans="5:5" x14ac:dyDescent="0.25">
      <c r="E111" s="4">
        <f t="shared" si="1"/>
        <v>35810</v>
      </c>
    </row>
    <row r="112" spans="5:5" x14ac:dyDescent="0.25">
      <c r="E112" s="4">
        <f t="shared" si="1"/>
        <v>35810</v>
      </c>
    </row>
    <row r="113" spans="5:5" x14ac:dyDescent="0.25">
      <c r="E113" s="4">
        <f t="shared" si="1"/>
        <v>35810</v>
      </c>
    </row>
    <row r="114" spans="5:5" x14ac:dyDescent="0.25">
      <c r="E114" s="4">
        <f t="shared" si="1"/>
        <v>35810</v>
      </c>
    </row>
    <row r="115" spans="5:5" x14ac:dyDescent="0.25">
      <c r="E115" s="4">
        <f t="shared" si="1"/>
        <v>35810</v>
      </c>
    </row>
    <row r="116" spans="5:5" x14ac:dyDescent="0.25">
      <c r="E116" s="4">
        <f t="shared" si="1"/>
        <v>35810</v>
      </c>
    </row>
    <row r="117" spans="5:5" x14ac:dyDescent="0.25">
      <c r="E117" s="4">
        <f t="shared" si="1"/>
        <v>35810</v>
      </c>
    </row>
    <row r="118" spans="5:5" x14ac:dyDescent="0.25">
      <c r="E118" s="4">
        <f t="shared" si="1"/>
        <v>35810</v>
      </c>
    </row>
    <row r="119" spans="5:5" x14ac:dyDescent="0.25">
      <c r="E119" s="4">
        <f t="shared" si="1"/>
        <v>35810</v>
      </c>
    </row>
    <row r="120" spans="5:5" x14ac:dyDescent="0.25">
      <c r="E120" s="4">
        <f t="shared" si="1"/>
        <v>35810</v>
      </c>
    </row>
    <row r="121" spans="5:5" x14ac:dyDescent="0.25">
      <c r="E121" s="4">
        <f t="shared" si="1"/>
        <v>35810</v>
      </c>
    </row>
    <row r="122" spans="5:5" x14ac:dyDescent="0.25">
      <c r="E122" s="4">
        <f t="shared" si="1"/>
        <v>35810</v>
      </c>
    </row>
    <row r="123" spans="5:5" x14ac:dyDescent="0.25">
      <c r="E123" s="4">
        <f t="shared" si="1"/>
        <v>35810</v>
      </c>
    </row>
    <row r="124" spans="5:5" x14ac:dyDescent="0.25">
      <c r="E124" s="4">
        <f t="shared" si="1"/>
        <v>35810</v>
      </c>
    </row>
    <row r="125" spans="5:5" x14ac:dyDescent="0.25">
      <c r="E125" s="4">
        <f t="shared" si="1"/>
        <v>35810</v>
      </c>
    </row>
    <row r="126" spans="5:5" x14ac:dyDescent="0.25">
      <c r="E126" s="4">
        <f t="shared" si="1"/>
        <v>35810</v>
      </c>
    </row>
    <row r="127" spans="5:5" x14ac:dyDescent="0.25">
      <c r="E127" s="4">
        <f t="shared" si="1"/>
        <v>35810</v>
      </c>
    </row>
    <row r="128" spans="5:5" x14ac:dyDescent="0.25">
      <c r="E128" s="4">
        <f t="shared" si="1"/>
        <v>35810</v>
      </c>
    </row>
    <row r="129" spans="5:5" x14ac:dyDescent="0.25">
      <c r="E129" s="4">
        <f t="shared" si="1"/>
        <v>35810</v>
      </c>
    </row>
    <row r="130" spans="5:5" x14ac:dyDescent="0.25">
      <c r="E130" s="4">
        <f t="shared" si="1"/>
        <v>35810</v>
      </c>
    </row>
    <row r="131" spans="5:5" x14ac:dyDescent="0.25">
      <c r="E131" s="4">
        <f t="shared" si="1"/>
        <v>35810</v>
      </c>
    </row>
    <row r="132" spans="5:5" x14ac:dyDescent="0.25">
      <c r="E132" s="4">
        <f t="shared" si="1"/>
        <v>35810</v>
      </c>
    </row>
    <row r="133" spans="5:5" x14ac:dyDescent="0.25">
      <c r="E133" s="4">
        <f t="shared" ref="E133:E196" si="2">E132+C133-D133</f>
        <v>35810</v>
      </c>
    </row>
    <row r="134" spans="5:5" x14ac:dyDescent="0.25">
      <c r="E134" s="4">
        <f t="shared" si="2"/>
        <v>35810</v>
      </c>
    </row>
    <row r="135" spans="5:5" x14ac:dyDescent="0.25">
      <c r="E135" s="4">
        <f t="shared" si="2"/>
        <v>35810</v>
      </c>
    </row>
    <row r="136" spans="5:5" x14ac:dyDescent="0.25">
      <c r="E136" s="4">
        <f t="shared" si="2"/>
        <v>35810</v>
      </c>
    </row>
    <row r="137" spans="5:5" x14ac:dyDescent="0.25">
      <c r="E137" s="4">
        <f t="shared" si="2"/>
        <v>35810</v>
      </c>
    </row>
    <row r="138" spans="5:5" x14ac:dyDescent="0.25">
      <c r="E138" s="4">
        <f t="shared" si="2"/>
        <v>35810</v>
      </c>
    </row>
    <row r="139" spans="5:5" x14ac:dyDescent="0.25">
      <c r="E139" s="4">
        <f t="shared" si="2"/>
        <v>35810</v>
      </c>
    </row>
    <row r="140" spans="5:5" x14ac:dyDescent="0.25">
      <c r="E140" s="4">
        <f t="shared" si="2"/>
        <v>35810</v>
      </c>
    </row>
    <row r="141" spans="5:5" x14ac:dyDescent="0.25">
      <c r="E141" s="4">
        <f t="shared" si="2"/>
        <v>35810</v>
      </c>
    </row>
    <row r="142" spans="5:5" x14ac:dyDescent="0.25">
      <c r="E142" s="4">
        <f t="shared" si="2"/>
        <v>35810</v>
      </c>
    </row>
    <row r="143" spans="5:5" x14ac:dyDescent="0.25">
      <c r="E143" s="4">
        <f t="shared" si="2"/>
        <v>35810</v>
      </c>
    </row>
    <row r="144" spans="5:5" x14ac:dyDescent="0.25">
      <c r="E144" s="4">
        <f t="shared" si="2"/>
        <v>35810</v>
      </c>
    </row>
    <row r="145" spans="5:5" x14ac:dyDescent="0.25">
      <c r="E145" s="4">
        <f t="shared" si="2"/>
        <v>35810</v>
      </c>
    </row>
    <row r="146" spans="5:5" x14ac:dyDescent="0.25">
      <c r="E146" s="4">
        <f t="shared" si="2"/>
        <v>35810</v>
      </c>
    </row>
    <row r="147" spans="5:5" x14ac:dyDescent="0.25">
      <c r="E147" s="4">
        <f t="shared" si="2"/>
        <v>35810</v>
      </c>
    </row>
    <row r="148" spans="5:5" x14ac:dyDescent="0.25">
      <c r="E148" s="4">
        <f t="shared" si="2"/>
        <v>35810</v>
      </c>
    </row>
    <row r="149" spans="5:5" x14ac:dyDescent="0.25">
      <c r="E149" s="4">
        <f t="shared" si="2"/>
        <v>35810</v>
      </c>
    </row>
    <row r="150" spans="5:5" x14ac:dyDescent="0.25">
      <c r="E150" s="4">
        <f t="shared" si="2"/>
        <v>35810</v>
      </c>
    </row>
    <row r="151" spans="5:5" x14ac:dyDescent="0.25">
      <c r="E151" s="4">
        <f t="shared" si="2"/>
        <v>35810</v>
      </c>
    </row>
    <row r="152" spans="5:5" x14ac:dyDescent="0.25">
      <c r="E152" s="4">
        <f t="shared" si="2"/>
        <v>35810</v>
      </c>
    </row>
    <row r="153" spans="5:5" x14ac:dyDescent="0.25">
      <c r="E153" s="4">
        <f t="shared" si="2"/>
        <v>35810</v>
      </c>
    </row>
    <row r="154" spans="5:5" x14ac:dyDescent="0.25">
      <c r="E154" s="4">
        <f t="shared" si="2"/>
        <v>35810</v>
      </c>
    </row>
    <row r="155" spans="5:5" x14ac:dyDescent="0.25">
      <c r="E155" s="4">
        <f t="shared" si="2"/>
        <v>35810</v>
      </c>
    </row>
    <row r="156" spans="5:5" x14ac:dyDescent="0.25">
      <c r="E156" s="4">
        <f t="shared" si="2"/>
        <v>35810</v>
      </c>
    </row>
    <row r="157" spans="5:5" x14ac:dyDescent="0.25">
      <c r="E157" s="4">
        <f t="shared" si="2"/>
        <v>35810</v>
      </c>
    </row>
    <row r="158" spans="5:5" x14ac:dyDescent="0.25">
      <c r="E158" s="4">
        <f t="shared" si="2"/>
        <v>35810</v>
      </c>
    </row>
    <row r="159" spans="5:5" x14ac:dyDescent="0.25">
      <c r="E159" s="4">
        <f t="shared" si="2"/>
        <v>35810</v>
      </c>
    </row>
    <row r="160" spans="5:5" x14ac:dyDescent="0.25">
      <c r="E160" s="4">
        <f t="shared" si="2"/>
        <v>35810</v>
      </c>
    </row>
    <row r="161" spans="5:5" x14ac:dyDescent="0.25">
      <c r="E161" s="4">
        <f t="shared" si="2"/>
        <v>35810</v>
      </c>
    </row>
    <row r="162" spans="5:5" x14ac:dyDescent="0.25">
      <c r="E162" s="4">
        <f t="shared" si="2"/>
        <v>35810</v>
      </c>
    </row>
    <row r="163" spans="5:5" x14ac:dyDescent="0.25">
      <c r="E163" s="4">
        <f t="shared" si="2"/>
        <v>35810</v>
      </c>
    </row>
    <row r="164" spans="5:5" x14ac:dyDescent="0.25">
      <c r="E164" s="4">
        <f t="shared" si="2"/>
        <v>35810</v>
      </c>
    </row>
    <row r="165" spans="5:5" x14ac:dyDescent="0.25">
      <c r="E165" s="4">
        <f t="shared" si="2"/>
        <v>35810</v>
      </c>
    </row>
    <row r="166" spans="5:5" x14ac:dyDescent="0.25">
      <c r="E166" s="4">
        <f t="shared" si="2"/>
        <v>35810</v>
      </c>
    </row>
    <row r="167" spans="5:5" x14ac:dyDescent="0.25">
      <c r="E167" s="4">
        <f t="shared" si="2"/>
        <v>35810</v>
      </c>
    </row>
    <row r="168" spans="5:5" x14ac:dyDescent="0.25">
      <c r="E168" s="4">
        <f t="shared" si="2"/>
        <v>35810</v>
      </c>
    </row>
    <row r="169" spans="5:5" x14ac:dyDescent="0.25">
      <c r="E169" s="4">
        <f t="shared" si="2"/>
        <v>35810</v>
      </c>
    </row>
    <row r="170" spans="5:5" x14ac:dyDescent="0.25">
      <c r="E170" s="4">
        <f t="shared" si="2"/>
        <v>35810</v>
      </c>
    </row>
    <row r="171" spans="5:5" x14ac:dyDescent="0.25">
      <c r="E171" s="4">
        <f t="shared" si="2"/>
        <v>35810</v>
      </c>
    </row>
    <row r="172" spans="5:5" x14ac:dyDescent="0.25">
      <c r="E172" s="4">
        <f t="shared" si="2"/>
        <v>35810</v>
      </c>
    </row>
    <row r="173" spans="5:5" x14ac:dyDescent="0.25">
      <c r="E173" s="4">
        <f t="shared" si="2"/>
        <v>35810</v>
      </c>
    </row>
    <row r="174" spans="5:5" x14ac:dyDescent="0.25">
      <c r="E174" s="4">
        <f t="shared" si="2"/>
        <v>35810</v>
      </c>
    </row>
    <row r="175" spans="5:5" x14ac:dyDescent="0.25">
      <c r="E175" s="4">
        <f t="shared" si="2"/>
        <v>35810</v>
      </c>
    </row>
    <row r="176" spans="5:5" x14ac:dyDescent="0.25">
      <c r="E176" s="4">
        <f t="shared" si="2"/>
        <v>35810</v>
      </c>
    </row>
    <row r="177" spans="5:5" x14ac:dyDescent="0.25">
      <c r="E177" s="4">
        <f t="shared" si="2"/>
        <v>35810</v>
      </c>
    </row>
    <row r="178" spans="5:5" x14ac:dyDescent="0.25">
      <c r="E178" s="4">
        <f t="shared" si="2"/>
        <v>35810</v>
      </c>
    </row>
    <row r="179" spans="5:5" x14ac:dyDescent="0.25">
      <c r="E179" s="4">
        <f t="shared" si="2"/>
        <v>35810</v>
      </c>
    </row>
    <row r="180" spans="5:5" x14ac:dyDescent="0.25">
      <c r="E180" s="4">
        <f t="shared" si="2"/>
        <v>35810</v>
      </c>
    </row>
    <row r="181" spans="5:5" x14ac:dyDescent="0.25">
      <c r="E181" s="4">
        <f t="shared" si="2"/>
        <v>35810</v>
      </c>
    </row>
    <row r="182" spans="5:5" x14ac:dyDescent="0.25">
      <c r="E182" s="4">
        <f t="shared" si="2"/>
        <v>35810</v>
      </c>
    </row>
    <row r="183" spans="5:5" x14ac:dyDescent="0.25">
      <c r="E183" s="4">
        <f t="shared" si="2"/>
        <v>35810</v>
      </c>
    </row>
    <row r="184" spans="5:5" x14ac:dyDescent="0.25">
      <c r="E184" s="4">
        <f t="shared" si="2"/>
        <v>35810</v>
      </c>
    </row>
    <row r="185" spans="5:5" x14ac:dyDescent="0.25">
      <c r="E185" s="4">
        <f t="shared" si="2"/>
        <v>35810</v>
      </c>
    </row>
    <row r="186" spans="5:5" x14ac:dyDescent="0.25">
      <c r="E186" s="4">
        <f t="shared" si="2"/>
        <v>35810</v>
      </c>
    </row>
    <row r="187" spans="5:5" x14ac:dyDescent="0.25">
      <c r="E187" s="4">
        <f t="shared" si="2"/>
        <v>35810</v>
      </c>
    </row>
    <row r="188" spans="5:5" x14ac:dyDescent="0.25">
      <c r="E188" s="4">
        <f t="shared" si="2"/>
        <v>35810</v>
      </c>
    </row>
    <row r="189" spans="5:5" x14ac:dyDescent="0.25">
      <c r="E189" s="4">
        <f t="shared" si="2"/>
        <v>35810</v>
      </c>
    </row>
    <row r="190" spans="5:5" x14ac:dyDescent="0.25">
      <c r="E190" s="4">
        <f t="shared" si="2"/>
        <v>35810</v>
      </c>
    </row>
    <row r="191" spans="5:5" x14ac:dyDescent="0.25">
      <c r="E191" s="4">
        <f t="shared" si="2"/>
        <v>35810</v>
      </c>
    </row>
    <row r="192" spans="5:5" x14ac:dyDescent="0.25">
      <c r="E192" s="4">
        <f t="shared" si="2"/>
        <v>35810</v>
      </c>
    </row>
    <row r="193" spans="5:5" x14ac:dyDescent="0.25">
      <c r="E193" s="4">
        <f t="shared" si="2"/>
        <v>35810</v>
      </c>
    </row>
    <row r="194" spans="5:5" x14ac:dyDescent="0.25">
      <c r="E194" s="4">
        <f t="shared" si="2"/>
        <v>35810</v>
      </c>
    </row>
    <row r="195" spans="5:5" x14ac:dyDescent="0.25">
      <c r="E195" s="4">
        <f t="shared" si="2"/>
        <v>35810</v>
      </c>
    </row>
    <row r="196" spans="5:5" x14ac:dyDescent="0.25">
      <c r="E196" s="4">
        <f t="shared" si="2"/>
        <v>35810</v>
      </c>
    </row>
    <row r="197" spans="5:5" x14ac:dyDescent="0.25">
      <c r="E197" s="4">
        <f t="shared" ref="E197:E260" si="3">E196+C197-D197</f>
        <v>35810</v>
      </c>
    </row>
    <row r="198" spans="5:5" x14ac:dyDescent="0.25">
      <c r="E198" s="4">
        <f t="shared" si="3"/>
        <v>35810</v>
      </c>
    </row>
    <row r="199" spans="5:5" x14ac:dyDescent="0.25">
      <c r="E199" s="4">
        <f t="shared" si="3"/>
        <v>35810</v>
      </c>
    </row>
    <row r="200" spans="5:5" x14ac:dyDescent="0.25">
      <c r="E200" s="4">
        <f t="shared" si="3"/>
        <v>35810</v>
      </c>
    </row>
    <row r="201" spans="5:5" x14ac:dyDescent="0.25">
      <c r="E201" s="4">
        <f t="shared" si="3"/>
        <v>35810</v>
      </c>
    </row>
    <row r="202" spans="5:5" x14ac:dyDescent="0.25">
      <c r="E202" s="4">
        <f t="shared" si="3"/>
        <v>35810</v>
      </c>
    </row>
    <row r="203" spans="5:5" x14ac:dyDescent="0.25">
      <c r="E203" s="4">
        <f t="shared" si="3"/>
        <v>35810</v>
      </c>
    </row>
    <row r="204" spans="5:5" x14ac:dyDescent="0.25">
      <c r="E204" s="4">
        <f t="shared" si="3"/>
        <v>35810</v>
      </c>
    </row>
    <row r="205" spans="5:5" x14ac:dyDescent="0.25">
      <c r="E205" s="4">
        <f t="shared" si="3"/>
        <v>35810</v>
      </c>
    </row>
    <row r="206" spans="5:5" x14ac:dyDescent="0.25">
      <c r="E206" s="4">
        <f t="shared" si="3"/>
        <v>35810</v>
      </c>
    </row>
    <row r="207" spans="5:5" x14ac:dyDescent="0.25">
      <c r="E207" s="4">
        <f t="shared" si="3"/>
        <v>35810</v>
      </c>
    </row>
    <row r="208" spans="5:5" x14ac:dyDescent="0.25">
      <c r="E208" s="4">
        <f t="shared" si="3"/>
        <v>35810</v>
      </c>
    </row>
    <row r="209" spans="5:5" x14ac:dyDescent="0.25">
      <c r="E209" s="4">
        <f t="shared" si="3"/>
        <v>35810</v>
      </c>
    </row>
    <row r="210" spans="5:5" x14ac:dyDescent="0.25">
      <c r="E210" s="4">
        <f t="shared" si="3"/>
        <v>35810</v>
      </c>
    </row>
    <row r="211" spans="5:5" x14ac:dyDescent="0.25">
      <c r="E211" s="4">
        <f t="shared" si="3"/>
        <v>35810</v>
      </c>
    </row>
    <row r="212" spans="5:5" x14ac:dyDescent="0.25">
      <c r="E212" s="4">
        <f t="shared" si="3"/>
        <v>35810</v>
      </c>
    </row>
    <row r="213" spans="5:5" x14ac:dyDescent="0.25">
      <c r="E213" s="4">
        <f t="shared" si="3"/>
        <v>35810</v>
      </c>
    </row>
    <row r="214" spans="5:5" x14ac:dyDescent="0.25">
      <c r="E214" s="4">
        <f t="shared" si="3"/>
        <v>35810</v>
      </c>
    </row>
    <row r="215" spans="5:5" x14ac:dyDescent="0.25">
      <c r="E215" s="4">
        <f t="shared" si="3"/>
        <v>35810</v>
      </c>
    </row>
    <row r="216" spans="5:5" x14ac:dyDescent="0.25">
      <c r="E216" s="4">
        <f t="shared" si="3"/>
        <v>35810</v>
      </c>
    </row>
    <row r="217" spans="5:5" x14ac:dyDescent="0.25">
      <c r="E217" s="4">
        <f t="shared" si="3"/>
        <v>35810</v>
      </c>
    </row>
    <row r="218" spans="5:5" x14ac:dyDescent="0.25">
      <c r="E218" s="4">
        <f t="shared" si="3"/>
        <v>35810</v>
      </c>
    </row>
    <row r="219" spans="5:5" x14ac:dyDescent="0.25">
      <c r="E219" s="4">
        <f t="shared" si="3"/>
        <v>35810</v>
      </c>
    </row>
    <row r="220" spans="5:5" x14ac:dyDescent="0.25">
      <c r="E220" s="4">
        <f t="shared" si="3"/>
        <v>35810</v>
      </c>
    </row>
    <row r="221" spans="5:5" x14ac:dyDescent="0.25">
      <c r="E221" s="4">
        <f t="shared" si="3"/>
        <v>35810</v>
      </c>
    </row>
    <row r="222" spans="5:5" x14ac:dyDescent="0.25">
      <c r="E222" s="4">
        <f t="shared" si="3"/>
        <v>35810</v>
      </c>
    </row>
    <row r="223" spans="5:5" x14ac:dyDescent="0.25">
      <c r="E223" s="4">
        <f t="shared" si="3"/>
        <v>35810</v>
      </c>
    </row>
    <row r="224" spans="5:5" x14ac:dyDescent="0.25">
      <c r="E224" s="4">
        <f t="shared" si="3"/>
        <v>35810</v>
      </c>
    </row>
    <row r="225" spans="5:5" x14ac:dyDescent="0.25">
      <c r="E225" s="4">
        <f t="shared" si="3"/>
        <v>35810</v>
      </c>
    </row>
    <row r="226" spans="5:5" x14ac:dyDescent="0.25">
      <c r="E226" s="4">
        <f t="shared" si="3"/>
        <v>35810</v>
      </c>
    </row>
    <row r="227" spans="5:5" x14ac:dyDescent="0.25">
      <c r="E227" s="4">
        <f t="shared" si="3"/>
        <v>35810</v>
      </c>
    </row>
    <row r="228" spans="5:5" x14ac:dyDescent="0.25">
      <c r="E228" s="4">
        <f t="shared" si="3"/>
        <v>35810</v>
      </c>
    </row>
    <row r="229" spans="5:5" x14ac:dyDescent="0.25">
      <c r="E229" s="4">
        <f t="shared" si="3"/>
        <v>35810</v>
      </c>
    </row>
    <row r="230" spans="5:5" x14ac:dyDescent="0.25">
      <c r="E230" s="4">
        <f t="shared" si="3"/>
        <v>35810</v>
      </c>
    </row>
    <row r="231" spans="5:5" x14ac:dyDescent="0.25">
      <c r="E231" s="4">
        <f t="shared" si="3"/>
        <v>35810</v>
      </c>
    </row>
    <row r="232" spans="5:5" x14ac:dyDescent="0.25">
      <c r="E232" s="4">
        <f t="shared" si="3"/>
        <v>35810</v>
      </c>
    </row>
    <row r="233" spans="5:5" x14ac:dyDescent="0.25">
      <c r="E233" s="4">
        <f t="shared" si="3"/>
        <v>35810</v>
      </c>
    </row>
    <row r="234" spans="5:5" x14ac:dyDescent="0.25">
      <c r="E234" s="4">
        <f t="shared" si="3"/>
        <v>35810</v>
      </c>
    </row>
    <row r="235" spans="5:5" x14ac:dyDescent="0.25">
      <c r="E235" s="4">
        <f t="shared" si="3"/>
        <v>35810</v>
      </c>
    </row>
    <row r="236" spans="5:5" x14ac:dyDescent="0.25">
      <c r="E236" s="4">
        <f t="shared" si="3"/>
        <v>35810</v>
      </c>
    </row>
    <row r="237" spans="5:5" x14ac:dyDescent="0.25">
      <c r="E237" s="4">
        <f t="shared" si="3"/>
        <v>35810</v>
      </c>
    </row>
    <row r="238" spans="5:5" x14ac:dyDescent="0.25">
      <c r="E238" s="4">
        <f t="shared" si="3"/>
        <v>35810</v>
      </c>
    </row>
    <row r="239" spans="5:5" x14ac:dyDescent="0.25">
      <c r="E239" s="4">
        <f t="shared" si="3"/>
        <v>35810</v>
      </c>
    </row>
    <row r="240" spans="5:5" x14ac:dyDescent="0.25">
      <c r="E240" s="4">
        <f t="shared" si="3"/>
        <v>35810</v>
      </c>
    </row>
    <row r="241" spans="5:5" x14ac:dyDescent="0.25">
      <c r="E241" s="4">
        <f t="shared" si="3"/>
        <v>35810</v>
      </c>
    </row>
    <row r="242" spans="5:5" x14ac:dyDescent="0.25">
      <c r="E242" s="4">
        <f t="shared" si="3"/>
        <v>35810</v>
      </c>
    </row>
    <row r="243" spans="5:5" x14ac:dyDescent="0.25">
      <c r="E243" s="4">
        <f t="shared" si="3"/>
        <v>35810</v>
      </c>
    </row>
    <row r="244" spans="5:5" x14ac:dyDescent="0.25">
      <c r="E244" s="4">
        <f t="shared" si="3"/>
        <v>35810</v>
      </c>
    </row>
    <row r="245" spans="5:5" x14ac:dyDescent="0.25">
      <c r="E245" s="4">
        <f t="shared" si="3"/>
        <v>35810</v>
      </c>
    </row>
    <row r="246" spans="5:5" x14ac:dyDescent="0.25">
      <c r="E246" s="4">
        <f t="shared" si="3"/>
        <v>35810</v>
      </c>
    </row>
    <row r="247" spans="5:5" x14ac:dyDescent="0.25">
      <c r="E247" s="4">
        <f t="shared" si="3"/>
        <v>35810</v>
      </c>
    </row>
    <row r="248" spans="5:5" x14ac:dyDescent="0.25">
      <c r="E248" s="4">
        <f t="shared" si="3"/>
        <v>35810</v>
      </c>
    </row>
    <row r="249" spans="5:5" x14ac:dyDescent="0.25">
      <c r="E249" s="4">
        <f t="shared" si="3"/>
        <v>35810</v>
      </c>
    </row>
    <row r="250" spans="5:5" x14ac:dyDescent="0.25">
      <c r="E250" s="4">
        <f t="shared" si="3"/>
        <v>35810</v>
      </c>
    </row>
    <row r="251" spans="5:5" x14ac:dyDescent="0.25">
      <c r="E251" s="4">
        <f t="shared" si="3"/>
        <v>35810</v>
      </c>
    </row>
    <row r="252" spans="5:5" x14ac:dyDescent="0.25">
      <c r="E252" s="4">
        <f t="shared" si="3"/>
        <v>35810</v>
      </c>
    </row>
    <row r="253" spans="5:5" x14ac:dyDescent="0.25">
      <c r="E253" s="4">
        <f t="shared" si="3"/>
        <v>35810</v>
      </c>
    </row>
    <row r="254" spans="5:5" x14ac:dyDescent="0.25">
      <c r="E254" s="4">
        <f t="shared" si="3"/>
        <v>35810</v>
      </c>
    </row>
    <row r="255" spans="5:5" x14ac:dyDescent="0.25">
      <c r="E255" s="4">
        <f t="shared" si="3"/>
        <v>35810</v>
      </c>
    </row>
    <row r="256" spans="5:5" x14ac:dyDescent="0.25">
      <c r="E256" s="4">
        <f t="shared" si="3"/>
        <v>35810</v>
      </c>
    </row>
    <row r="257" spans="5:5" x14ac:dyDescent="0.25">
      <c r="E257" s="4">
        <f t="shared" si="3"/>
        <v>35810</v>
      </c>
    </row>
    <row r="258" spans="5:5" x14ac:dyDescent="0.25">
      <c r="E258" s="4">
        <f t="shared" si="3"/>
        <v>35810</v>
      </c>
    </row>
    <row r="259" spans="5:5" x14ac:dyDescent="0.25">
      <c r="E259" s="4">
        <f t="shared" si="3"/>
        <v>35810</v>
      </c>
    </row>
    <row r="260" spans="5:5" x14ac:dyDescent="0.25">
      <c r="E260" s="4">
        <f t="shared" si="3"/>
        <v>35810</v>
      </c>
    </row>
    <row r="261" spans="5:5" x14ac:dyDescent="0.25">
      <c r="E261" s="4">
        <f t="shared" ref="E261:E324" si="4">E260+C261-D261</f>
        <v>35810</v>
      </c>
    </row>
    <row r="262" spans="5:5" x14ac:dyDescent="0.25">
      <c r="E262" s="4">
        <f t="shared" si="4"/>
        <v>35810</v>
      </c>
    </row>
    <row r="263" spans="5:5" x14ac:dyDescent="0.25">
      <c r="E263" s="4">
        <f t="shared" si="4"/>
        <v>35810</v>
      </c>
    </row>
    <row r="264" spans="5:5" x14ac:dyDescent="0.25">
      <c r="E264" s="4">
        <f t="shared" si="4"/>
        <v>35810</v>
      </c>
    </row>
    <row r="265" spans="5:5" x14ac:dyDescent="0.25">
      <c r="E265" s="4">
        <f t="shared" si="4"/>
        <v>35810</v>
      </c>
    </row>
    <row r="266" spans="5:5" x14ac:dyDescent="0.25">
      <c r="E266" s="4">
        <f t="shared" si="4"/>
        <v>35810</v>
      </c>
    </row>
    <row r="267" spans="5:5" x14ac:dyDescent="0.25">
      <c r="E267" s="4">
        <f t="shared" si="4"/>
        <v>35810</v>
      </c>
    </row>
    <row r="268" spans="5:5" x14ac:dyDescent="0.25">
      <c r="E268" s="4">
        <f t="shared" si="4"/>
        <v>35810</v>
      </c>
    </row>
    <row r="269" spans="5:5" x14ac:dyDescent="0.25">
      <c r="E269" s="4">
        <f t="shared" si="4"/>
        <v>35810</v>
      </c>
    </row>
    <row r="270" spans="5:5" x14ac:dyDescent="0.25">
      <c r="E270" s="4">
        <f t="shared" si="4"/>
        <v>35810</v>
      </c>
    </row>
    <row r="271" spans="5:5" x14ac:dyDescent="0.25">
      <c r="E271" s="4">
        <f t="shared" si="4"/>
        <v>35810</v>
      </c>
    </row>
    <row r="272" spans="5:5" x14ac:dyDescent="0.25">
      <c r="E272" s="4">
        <f t="shared" si="4"/>
        <v>35810</v>
      </c>
    </row>
    <row r="273" spans="5:5" x14ac:dyDescent="0.25">
      <c r="E273" s="4">
        <f t="shared" si="4"/>
        <v>35810</v>
      </c>
    </row>
    <row r="274" spans="5:5" x14ac:dyDescent="0.25">
      <c r="E274" s="4">
        <f t="shared" si="4"/>
        <v>35810</v>
      </c>
    </row>
    <row r="275" spans="5:5" x14ac:dyDescent="0.25">
      <c r="E275" s="4">
        <f t="shared" si="4"/>
        <v>35810</v>
      </c>
    </row>
    <row r="276" spans="5:5" x14ac:dyDescent="0.25">
      <c r="E276" s="4">
        <f t="shared" si="4"/>
        <v>35810</v>
      </c>
    </row>
    <row r="277" spans="5:5" x14ac:dyDescent="0.25">
      <c r="E277" s="4">
        <f t="shared" si="4"/>
        <v>35810</v>
      </c>
    </row>
    <row r="278" spans="5:5" x14ac:dyDescent="0.25">
      <c r="E278" s="4">
        <f t="shared" si="4"/>
        <v>35810</v>
      </c>
    </row>
    <row r="279" spans="5:5" x14ac:dyDescent="0.25">
      <c r="E279" s="4">
        <f t="shared" si="4"/>
        <v>35810</v>
      </c>
    </row>
    <row r="280" spans="5:5" x14ac:dyDescent="0.25">
      <c r="E280" s="4">
        <f t="shared" si="4"/>
        <v>35810</v>
      </c>
    </row>
    <row r="281" spans="5:5" x14ac:dyDescent="0.25">
      <c r="E281" s="4">
        <f t="shared" si="4"/>
        <v>35810</v>
      </c>
    </row>
    <row r="282" spans="5:5" x14ac:dyDescent="0.25">
      <c r="E282" s="4">
        <f t="shared" si="4"/>
        <v>35810</v>
      </c>
    </row>
    <row r="283" spans="5:5" x14ac:dyDescent="0.25">
      <c r="E283" s="4">
        <f t="shared" si="4"/>
        <v>35810</v>
      </c>
    </row>
    <row r="284" spans="5:5" x14ac:dyDescent="0.25">
      <c r="E284" s="4">
        <f t="shared" si="4"/>
        <v>35810</v>
      </c>
    </row>
    <row r="285" spans="5:5" x14ac:dyDescent="0.25">
      <c r="E285" s="4">
        <f t="shared" si="4"/>
        <v>35810</v>
      </c>
    </row>
    <row r="286" spans="5:5" x14ac:dyDescent="0.25">
      <c r="E286" s="4">
        <f t="shared" si="4"/>
        <v>35810</v>
      </c>
    </row>
    <row r="287" spans="5:5" x14ac:dyDescent="0.25">
      <c r="E287" s="4">
        <f t="shared" si="4"/>
        <v>35810</v>
      </c>
    </row>
    <row r="288" spans="5:5" x14ac:dyDescent="0.25">
      <c r="E288" s="4">
        <f t="shared" si="4"/>
        <v>35810</v>
      </c>
    </row>
    <row r="289" spans="5:5" x14ac:dyDescent="0.25">
      <c r="E289" s="4">
        <f t="shared" si="4"/>
        <v>35810</v>
      </c>
    </row>
    <row r="290" spans="5:5" x14ac:dyDescent="0.25">
      <c r="E290" s="4">
        <f t="shared" si="4"/>
        <v>35810</v>
      </c>
    </row>
    <row r="291" spans="5:5" x14ac:dyDescent="0.25">
      <c r="E291" s="4">
        <f t="shared" si="4"/>
        <v>35810</v>
      </c>
    </row>
    <row r="292" spans="5:5" x14ac:dyDescent="0.25">
      <c r="E292" s="4">
        <f t="shared" si="4"/>
        <v>35810</v>
      </c>
    </row>
    <row r="293" spans="5:5" x14ac:dyDescent="0.25">
      <c r="E293" s="4">
        <f t="shared" si="4"/>
        <v>35810</v>
      </c>
    </row>
    <row r="294" spans="5:5" x14ac:dyDescent="0.25">
      <c r="E294" s="4">
        <f t="shared" si="4"/>
        <v>35810</v>
      </c>
    </row>
    <row r="295" spans="5:5" x14ac:dyDescent="0.25">
      <c r="E295" s="4">
        <f t="shared" si="4"/>
        <v>35810</v>
      </c>
    </row>
    <row r="296" spans="5:5" x14ac:dyDescent="0.25">
      <c r="E296" s="4">
        <f t="shared" si="4"/>
        <v>35810</v>
      </c>
    </row>
    <row r="297" spans="5:5" x14ac:dyDescent="0.25">
      <c r="E297" s="4">
        <f t="shared" si="4"/>
        <v>35810</v>
      </c>
    </row>
    <row r="298" spans="5:5" x14ac:dyDescent="0.25">
      <c r="E298" s="4">
        <f t="shared" si="4"/>
        <v>35810</v>
      </c>
    </row>
    <row r="299" spans="5:5" x14ac:dyDescent="0.25">
      <c r="E299" s="4">
        <f t="shared" si="4"/>
        <v>35810</v>
      </c>
    </row>
    <row r="300" spans="5:5" x14ac:dyDescent="0.25">
      <c r="E300" s="4">
        <f t="shared" si="4"/>
        <v>35810</v>
      </c>
    </row>
    <row r="301" spans="5:5" x14ac:dyDescent="0.25">
      <c r="E301" s="4">
        <f t="shared" si="4"/>
        <v>35810</v>
      </c>
    </row>
    <row r="302" spans="5:5" x14ac:dyDescent="0.25">
      <c r="E302" s="4">
        <f t="shared" si="4"/>
        <v>35810</v>
      </c>
    </row>
    <row r="303" spans="5:5" x14ac:dyDescent="0.25">
      <c r="E303" s="4">
        <f t="shared" si="4"/>
        <v>35810</v>
      </c>
    </row>
    <row r="304" spans="5:5" x14ac:dyDescent="0.25">
      <c r="E304" s="4">
        <f t="shared" si="4"/>
        <v>35810</v>
      </c>
    </row>
    <row r="305" spans="5:5" x14ac:dyDescent="0.25">
      <c r="E305" s="4">
        <f t="shared" si="4"/>
        <v>35810</v>
      </c>
    </row>
    <row r="306" spans="5:5" x14ac:dyDescent="0.25">
      <c r="E306" s="4">
        <f t="shared" si="4"/>
        <v>35810</v>
      </c>
    </row>
    <row r="307" spans="5:5" x14ac:dyDescent="0.25">
      <c r="E307" s="4">
        <f t="shared" si="4"/>
        <v>35810</v>
      </c>
    </row>
    <row r="308" spans="5:5" x14ac:dyDescent="0.25">
      <c r="E308" s="4">
        <f t="shared" si="4"/>
        <v>35810</v>
      </c>
    </row>
    <row r="309" spans="5:5" x14ac:dyDescent="0.25">
      <c r="E309" s="4">
        <f t="shared" si="4"/>
        <v>35810</v>
      </c>
    </row>
    <row r="310" spans="5:5" x14ac:dyDescent="0.25">
      <c r="E310" s="4">
        <f t="shared" si="4"/>
        <v>35810</v>
      </c>
    </row>
    <row r="311" spans="5:5" x14ac:dyDescent="0.25">
      <c r="E311" s="4">
        <f t="shared" si="4"/>
        <v>35810</v>
      </c>
    </row>
    <row r="312" spans="5:5" x14ac:dyDescent="0.25">
      <c r="E312" s="4">
        <f t="shared" si="4"/>
        <v>35810</v>
      </c>
    </row>
    <row r="313" spans="5:5" x14ac:dyDescent="0.25">
      <c r="E313" s="4">
        <f t="shared" si="4"/>
        <v>35810</v>
      </c>
    </row>
    <row r="314" spans="5:5" x14ac:dyDescent="0.25">
      <c r="E314" s="4">
        <f t="shared" si="4"/>
        <v>35810</v>
      </c>
    </row>
    <row r="315" spans="5:5" x14ac:dyDescent="0.25">
      <c r="E315" s="4">
        <f t="shared" si="4"/>
        <v>35810</v>
      </c>
    </row>
    <row r="316" spans="5:5" x14ac:dyDescent="0.25">
      <c r="E316" s="4">
        <f t="shared" si="4"/>
        <v>35810</v>
      </c>
    </row>
    <row r="317" spans="5:5" x14ac:dyDescent="0.25">
      <c r="E317" s="4">
        <f t="shared" si="4"/>
        <v>35810</v>
      </c>
    </row>
    <row r="318" spans="5:5" x14ac:dyDescent="0.25">
      <c r="E318" s="4">
        <f t="shared" si="4"/>
        <v>35810</v>
      </c>
    </row>
    <row r="319" spans="5:5" x14ac:dyDescent="0.25">
      <c r="E319" s="4">
        <f t="shared" si="4"/>
        <v>35810</v>
      </c>
    </row>
    <row r="320" spans="5:5" x14ac:dyDescent="0.25">
      <c r="E320" s="4">
        <f t="shared" si="4"/>
        <v>35810</v>
      </c>
    </row>
    <row r="321" spans="5:5" x14ac:dyDescent="0.25">
      <c r="E321" s="4">
        <f t="shared" si="4"/>
        <v>35810</v>
      </c>
    </row>
    <row r="322" spans="5:5" x14ac:dyDescent="0.25">
      <c r="E322" s="4">
        <f t="shared" si="4"/>
        <v>35810</v>
      </c>
    </row>
    <row r="323" spans="5:5" x14ac:dyDescent="0.25">
      <c r="E323" s="4">
        <f t="shared" si="4"/>
        <v>35810</v>
      </c>
    </row>
    <row r="324" spans="5:5" x14ac:dyDescent="0.25">
      <c r="E324" s="4">
        <f t="shared" si="4"/>
        <v>35810</v>
      </c>
    </row>
    <row r="325" spans="5:5" x14ac:dyDescent="0.25">
      <c r="E325" s="4">
        <f t="shared" ref="E325:E388" si="5">E324+C325-D325</f>
        <v>35810</v>
      </c>
    </row>
    <row r="326" spans="5:5" x14ac:dyDescent="0.25">
      <c r="E326" s="4">
        <f t="shared" si="5"/>
        <v>35810</v>
      </c>
    </row>
    <row r="327" spans="5:5" x14ac:dyDescent="0.25">
      <c r="E327" s="4">
        <f t="shared" si="5"/>
        <v>35810</v>
      </c>
    </row>
    <row r="328" spans="5:5" x14ac:dyDescent="0.25">
      <c r="E328" s="4">
        <f t="shared" si="5"/>
        <v>35810</v>
      </c>
    </row>
    <row r="329" spans="5:5" x14ac:dyDescent="0.25">
      <c r="E329" s="4">
        <f t="shared" si="5"/>
        <v>35810</v>
      </c>
    </row>
    <row r="330" spans="5:5" x14ac:dyDescent="0.25">
      <c r="E330" s="4">
        <f t="shared" si="5"/>
        <v>35810</v>
      </c>
    </row>
    <row r="331" spans="5:5" x14ac:dyDescent="0.25">
      <c r="E331" s="4">
        <f t="shared" si="5"/>
        <v>35810</v>
      </c>
    </row>
    <row r="332" spans="5:5" x14ac:dyDescent="0.25">
      <c r="E332" s="4">
        <f t="shared" si="5"/>
        <v>35810</v>
      </c>
    </row>
    <row r="333" spans="5:5" x14ac:dyDescent="0.25">
      <c r="E333" s="4">
        <f t="shared" si="5"/>
        <v>35810</v>
      </c>
    </row>
    <row r="334" spans="5:5" x14ac:dyDescent="0.25">
      <c r="E334" s="4">
        <f t="shared" si="5"/>
        <v>35810</v>
      </c>
    </row>
    <row r="335" spans="5:5" x14ac:dyDescent="0.25">
      <c r="E335" s="4">
        <f t="shared" si="5"/>
        <v>35810</v>
      </c>
    </row>
    <row r="336" spans="5:5" x14ac:dyDescent="0.25">
      <c r="E336" s="4">
        <f t="shared" si="5"/>
        <v>35810</v>
      </c>
    </row>
    <row r="337" spans="5:5" x14ac:dyDescent="0.25">
      <c r="E337" s="4">
        <f t="shared" si="5"/>
        <v>35810</v>
      </c>
    </row>
    <row r="338" spans="5:5" x14ac:dyDescent="0.25">
      <c r="E338" s="4">
        <f t="shared" si="5"/>
        <v>35810</v>
      </c>
    </row>
    <row r="339" spans="5:5" x14ac:dyDescent="0.25">
      <c r="E339" s="4">
        <f t="shared" si="5"/>
        <v>35810</v>
      </c>
    </row>
    <row r="340" spans="5:5" x14ac:dyDescent="0.25">
      <c r="E340" s="4">
        <f t="shared" si="5"/>
        <v>35810</v>
      </c>
    </row>
    <row r="341" spans="5:5" x14ac:dyDescent="0.25">
      <c r="E341" s="4">
        <f t="shared" si="5"/>
        <v>35810</v>
      </c>
    </row>
    <row r="342" spans="5:5" x14ac:dyDescent="0.25">
      <c r="E342" s="4">
        <f t="shared" si="5"/>
        <v>35810</v>
      </c>
    </row>
    <row r="343" spans="5:5" x14ac:dyDescent="0.25">
      <c r="E343" s="4">
        <f t="shared" si="5"/>
        <v>35810</v>
      </c>
    </row>
    <row r="344" spans="5:5" x14ac:dyDescent="0.25">
      <c r="E344" s="4">
        <f t="shared" si="5"/>
        <v>35810</v>
      </c>
    </row>
    <row r="345" spans="5:5" x14ac:dyDescent="0.25">
      <c r="E345" s="4">
        <f t="shared" si="5"/>
        <v>35810</v>
      </c>
    </row>
    <row r="346" spans="5:5" x14ac:dyDescent="0.25">
      <c r="E346" s="4">
        <f t="shared" si="5"/>
        <v>35810</v>
      </c>
    </row>
    <row r="347" spans="5:5" x14ac:dyDescent="0.25">
      <c r="E347" s="4">
        <f t="shared" si="5"/>
        <v>35810</v>
      </c>
    </row>
    <row r="348" spans="5:5" x14ac:dyDescent="0.25">
      <c r="E348" s="4">
        <f t="shared" si="5"/>
        <v>35810</v>
      </c>
    </row>
    <row r="349" spans="5:5" x14ac:dyDescent="0.25">
      <c r="E349" s="4">
        <f t="shared" si="5"/>
        <v>35810</v>
      </c>
    </row>
    <row r="350" spans="5:5" x14ac:dyDescent="0.25">
      <c r="E350" s="4">
        <f t="shared" si="5"/>
        <v>35810</v>
      </c>
    </row>
    <row r="351" spans="5:5" x14ac:dyDescent="0.25">
      <c r="E351" s="4">
        <f t="shared" si="5"/>
        <v>35810</v>
      </c>
    </row>
    <row r="352" spans="5:5" x14ac:dyDescent="0.25">
      <c r="E352" s="4">
        <f t="shared" si="5"/>
        <v>35810</v>
      </c>
    </row>
    <row r="353" spans="5:5" x14ac:dyDescent="0.25">
      <c r="E353" s="4">
        <f t="shared" si="5"/>
        <v>35810</v>
      </c>
    </row>
    <row r="354" spans="5:5" x14ac:dyDescent="0.25">
      <c r="E354" s="4">
        <f t="shared" si="5"/>
        <v>35810</v>
      </c>
    </row>
    <row r="355" spans="5:5" x14ac:dyDescent="0.25">
      <c r="E355" s="4">
        <f t="shared" si="5"/>
        <v>35810</v>
      </c>
    </row>
    <row r="356" spans="5:5" x14ac:dyDescent="0.25">
      <c r="E356" s="4">
        <f t="shared" si="5"/>
        <v>35810</v>
      </c>
    </row>
    <row r="357" spans="5:5" x14ac:dyDescent="0.25">
      <c r="E357" s="4">
        <f t="shared" si="5"/>
        <v>35810</v>
      </c>
    </row>
    <row r="358" spans="5:5" x14ac:dyDescent="0.25">
      <c r="E358" s="4">
        <f t="shared" si="5"/>
        <v>35810</v>
      </c>
    </row>
    <row r="359" spans="5:5" x14ac:dyDescent="0.25">
      <c r="E359" s="4">
        <f t="shared" si="5"/>
        <v>35810</v>
      </c>
    </row>
    <row r="360" spans="5:5" x14ac:dyDescent="0.25">
      <c r="E360" s="4">
        <f t="shared" si="5"/>
        <v>35810</v>
      </c>
    </row>
    <row r="361" spans="5:5" x14ac:dyDescent="0.25">
      <c r="E361" s="4">
        <f t="shared" si="5"/>
        <v>35810</v>
      </c>
    </row>
    <row r="362" spans="5:5" x14ac:dyDescent="0.25">
      <c r="E362" s="4">
        <f t="shared" si="5"/>
        <v>35810</v>
      </c>
    </row>
    <row r="363" spans="5:5" x14ac:dyDescent="0.25">
      <c r="E363" s="4">
        <f t="shared" si="5"/>
        <v>35810</v>
      </c>
    </row>
    <row r="364" spans="5:5" x14ac:dyDescent="0.25">
      <c r="E364" s="4">
        <f t="shared" si="5"/>
        <v>35810</v>
      </c>
    </row>
    <row r="365" spans="5:5" x14ac:dyDescent="0.25">
      <c r="E365" s="4">
        <f t="shared" si="5"/>
        <v>35810</v>
      </c>
    </row>
    <row r="366" spans="5:5" x14ac:dyDescent="0.25">
      <c r="E366" s="4">
        <f t="shared" si="5"/>
        <v>35810</v>
      </c>
    </row>
    <row r="367" spans="5:5" x14ac:dyDescent="0.25">
      <c r="E367" s="4">
        <f t="shared" si="5"/>
        <v>35810</v>
      </c>
    </row>
    <row r="368" spans="5:5" x14ac:dyDescent="0.25">
      <c r="E368" s="4">
        <f t="shared" si="5"/>
        <v>35810</v>
      </c>
    </row>
    <row r="369" spans="5:5" x14ac:dyDescent="0.25">
      <c r="E369" s="4">
        <f t="shared" si="5"/>
        <v>35810</v>
      </c>
    </row>
    <row r="370" spans="5:5" x14ac:dyDescent="0.25">
      <c r="E370" s="4">
        <f t="shared" si="5"/>
        <v>35810</v>
      </c>
    </row>
    <row r="371" spans="5:5" x14ac:dyDescent="0.25">
      <c r="E371" s="4">
        <f t="shared" si="5"/>
        <v>35810</v>
      </c>
    </row>
    <row r="372" spans="5:5" x14ac:dyDescent="0.25">
      <c r="E372" s="4">
        <f t="shared" si="5"/>
        <v>35810</v>
      </c>
    </row>
    <row r="373" spans="5:5" x14ac:dyDescent="0.25">
      <c r="E373" s="4">
        <f t="shared" si="5"/>
        <v>35810</v>
      </c>
    </row>
    <row r="374" spans="5:5" x14ac:dyDescent="0.25">
      <c r="E374" s="4">
        <f t="shared" si="5"/>
        <v>35810</v>
      </c>
    </row>
    <row r="375" spans="5:5" x14ac:dyDescent="0.25">
      <c r="E375" s="4">
        <f t="shared" si="5"/>
        <v>35810</v>
      </c>
    </row>
    <row r="376" spans="5:5" x14ac:dyDescent="0.25">
      <c r="E376" s="4">
        <f t="shared" si="5"/>
        <v>35810</v>
      </c>
    </row>
    <row r="377" spans="5:5" x14ac:dyDescent="0.25">
      <c r="E377" s="4">
        <f t="shared" si="5"/>
        <v>35810</v>
      </c>
    </row>
    <row r="378" spans="5:5" x14ac:dyDescent="0.25">
      <c r="E378" s="4">
        <f t="shared" si="5"/>
        <v>35810</v>
      </c>
    </row>
    <row r="379" spans="5:5" x14ac:dyDescent="0.25">
      <c r="E379" s="4">
        <f t="shared" si="5"/>
        <v>35810</v>
      </c>
    </row>
    <row r="380" spans="5:5" x14ac:dyDescent="0.25">
      <c r="E380" s="4">
        <f t="shared" si="5"/>
        <v>35810</v>
      </c>
    </row>
    <row r="381" spans="5:5" x14ac:dyDescent="0.25">
      <c r="E381" s="4">
        <f t="shared" si="5"/>
        <v>35810</v>
      </c>
    </row>
    <row r="382" spans="5:5" x14ac:dyDescent="0.25">
      <c r="E382" s="4">
        <f t="shared" si="5"/>
        <v>35810</v>
      </c>
    </row>
    <row r="383" spans="5:5" x14ac:dyDescent="0.25">
      <c r="E383" s="4">
        <f t="shared" si="5"/>
        <v>35810</v>
      </c>
    </row>
    <row r="384" spans="5:5" x14ac:dyDescent="0.25">
      <c r="E384" s="4">
        <f t="shared" si="5"/>
        <v>35810</v>
      </c>
    </row>
    <row r="385" spans="5:5" x14ac:dyDescent="0.25">
      <c r="E385" s="4">
        <f t="shared" si="5"/>
        <v>35810</v>
      </c>
    </row>
    <row r="386" spans="5:5" x14ac:dyDescent="0.25">
      <c r="E386" s="4">
        <f t="shared" si="5"/>
        <v>35810</v>
      </c>
    </row>
    <row r="387" spans="5:5" x14ac:dyDescent="0.25">
      <c r="E387" s="4">
        <f t="shared" si="5"/>
        <v>35810</v>
      </c>
    </row>
    <row r="388" spans="5:5" x14ac:dyDescent="0.25">
      <c r="E388" s="4">
        <f t="shared" si="5"/>
        <v>35810</v>
      </c>
    </row>
    <row r="389" spans="5:5" x14ac:dyDescent="0.25">
      <c r="E389" s="4">
        <f t="shared" ref="E389:E452" si="6">E388+C389-D389</f>
        <v>35810</v>
      </c>
    </row>
    <row r="390" spans="5:5" x14ac:dyDescent="0.25">
      <c r="E390" s="4">
        <f t="shared" si="6"/>
        <v>35810</v>
      </c>
    </row>
    <row r="391" spans="5:5" x14ac:dyDescent="0.25">
      <c r="E391" s="4">
        <f t="shared" si="6"/>
        <v>35810</v>
      </c>
    </row>
    <row r="392" spans="5:5" x14ac:dyDescent="0.25">
      <c r="E392" s="4">
        <f t="shared" si="6"/>
        <v>35810</v>
      </c>
    </row>
    <row r="393" spans="5:5" x14ac:dyDescent="0.25">
      <c r="E393" s="4">
        <f t="shared" si="6"/>
        <v>35810</v>
      </c>
    </row>
    <row r="394" spans="5:5" x14ac:dyDescent="0.25">
      <c r="E394" s="4">
        <f t="shared" si="6"/>
        <v>35810</v>
      </c>
    </row>
    <row r="395" spans="5:5" x14ac:dyDescent="0.25">
      <c r="E395" s="4">
        <f t="shared" si="6"/>
        <v>35810</v>
      </c>
    </row>
    <row r="396" spans="5:5" x14ac:dyDescent="0.25">
      <c r="E396" s="4">
        <f t="shared" si="6"/>
        <v>35810</v>
      </c>
    </row>
    <row r="397" spans="5:5" x14ac:dyDescent="0.25">
      <c r="E397" s="4">
        <f t="shared" si="6"/>
        <v>35810</v>
      </c>
    </row>
    <row r="398" spans="5:5" x14ac:dyDescent="0.25">
      <c r="E398" s="4">
        <f t="shared" si="6"/>
        <v>35810</v>
      </c>
    </row>
    <row r="399" spans="5:5" x14ac:dyDescent="0.25">
      <c r="E399" s="4">
        <f t="shared" si="6"/>
        <v>35810</v>
      </c>
    </row>
    <row r="400" spans="5:5" x14ac:dyDescent="0.25">
      <c r="E400" s="4">
        <f t="shared" si="6"/>
        <v>35810</v>
      </c>
    </row>
    <row r="401" spans="5:5" x14ac:dyDescent="0.25">
      <c r="E401" s="4">
        <f t="shared" si="6"/>
        <v>35810</v>
      </c>
    </row>
    <row r="402" spans="5:5" x14ac:dyDescent="0.25">
      <c r="E402" s="4">
        <f t="shared" si="6"/>
        <v>35810</v>
      </c>
    </row>
    <row r="403" spans="5:5" x14ac:dyDescent="0.25">
      <c r="E403" s="4">
        <f t="shared" si="6"/>
        <v>35810</v>
      </c>
    </row>
    <row r="404" spans="5:5" x14ac:dyDescent="0.25">
      <c r="E404" s="4">
        <f t="shared" si="6"/>
        <v>35810</v>
      </c>
    </row>
    <row r="405" spans="5:5" x14ac:dyDescent="0.25">
      <c r="E405" s="4">
        <f t="shared" si="6"/>
        <v>35810</v>
      </c>
    </row>
    <row r="406" spans="5:5" x14ac:dyDescent="0.25">
      <c r="E406" s="4">
        <f t="shared" si="6"/>
        <v>35810</v>
      </c>
    </row>
    <row r="407" spans="5:5" x14ac:dyDescent="0.25">
      <c r="E407" s="4">
        <f t="shared" si="6"/>
        <v>35810</v>
      </c>
    </row>
    <row r="408" spans="5:5" x14ac:dyDescent="0.25">
      <c r="E408" s="4">
        <f t="shared" si="6"/>
        <v>35810</v>
      </c>
    </row>
    <row r="409" spans="5:5" x14ac:dyDescent="0.25">
      <c r="E409" s="4">
        <f t="shared" si="6"/>
        <v>35810</v>
      </c>
    </row>
    <row r="410" spans="5:5" x14ac:dyDescent="0.25">
      <c r="E410" s="4">
        <f t="shared" si="6"/>
        <v>35810</v>
      </c>
    </row>
    <row r="411" spans="5:5" x14ac:dyDescent="0.25">
      <c r="E411" s="4">
        <f t="shared" si="6"/>
        <v>35810</v>
      </c>
    </row>
    <row r="412" spans="5:5" x14ac:dyDescent="0.25">
      <c r="E412" s="4">
        <f t="shared" si="6"/>
        <v>35810</v>
      </c>
    </row>
    <row r="413" spans="5:5" x14ac:dyDescent="0.25">
      <c r="E413" s="4">
        <f t="shared" si="6"/>
        <v>35810</v>
      </c>
    </row>
    <row r="414" spans="5:5" x14ac:dyDescent="0.25">
      <c r="E414" s="4">
        <f t="shared" si="6"/>
        <v>35810</v>
      </c>
    </row>
    <row r="415" spans="5:5" x14ac:dyDescent="0.25">
      <c r="E415" s="4">
        <f t="shared" si="6"/>
        <v>35810</v>
      </c>
    </row>
    <row r="416" spans="5:5" x14ac:dyDescent="0.25">
      <c r="E416" s="4">
        <f t="shared" si="6"/>
        <v>35810</v>
      </c>
    </row>
    <row r="417" spans="5:5" x14ac:dyDescent="0.25">
      <c r="E417" s="4">
        <f t="shared" si="6"/>
        <v>35810</v>
      </c>
    </row>
    <row r="418" spans="5:5" x14ac:dyDescent="0.25">
      <c r="E418" s="4">
        <f t="shared" si="6"/>
        <v>35810</v>
      </c>
    </row>
    <row r="419" spans="5:5" x14ac:dyDescent="0.25">
      <c r="E419" s="4">
        <f t="shared" si="6"/>
        <v>35810</v>
      </c>
    </row>
    <row r="420" spans="5:5" x14ac:dyDescent="0.25">
      <c r="E420" s="4">
        <f t="shared" si="6"/>
        <v>35810</v>
      </c>
    </row>
    <row r="421" spans="5:5" x14ac:dyDescent="0.25">
      <c r="E421" s="4">
        <f t="shared" si="6"/>
        <v>35810</v>
      </c>
    </row>
    <row r="422" spans="5:5" x14ac:dyDescent="0.25">
      <c r="E422" s="4">
        <f t="shared" si="6"/>
        <v>35810</v>
      </c>
    </row>
    <row r="423" spans="5:5" x14ac:dyDescent="0.25">
      <c r="E423" s="4">
        <f t="shared" si="6"/>
        <v>35810</v>
      </c>
    </row>
    <row r="424" spans="5:5" x14ac:dyDescent="0.25">
      <c r="E424" s="4">
        <f t="shared" si="6"/>
        <v>35810</v>
      </c>
    </row>
    <row r="425" spans="5:5" x14ac:dyDescent="0.25">
      <c r="E425" s="4">
        <f t="shared" si="6"/>
        <v>35810</v>
      </c>
    </row>
    <row r="426" spans="5:5" x14ac:dyDescent="0.25">
      <c r="E426" s="4">
        <f t="shared" si="6"/>
        <v>35810</v>
      </c>
    </row>
    <row r="427" spans="5:5" x14ac:dyDescent="0.25">
      <c r="E427" s="4">
        <f t="shared" si="6"/>
        <v>35810</v>
      </c>
    </row>
    <row r="428" spans="5:5" x14ac:dyDescent="0.25">
      <c r="E428" s="4">
        <f t="shared" si="6"/>
        <v>35810</v>
      </c>
    </row>
    <row r="429" spans="5:5" x14ac:dyDescent="0.25">
      <c r="E429" s="4">
        <f t="shared" si="6"/>
        <v>35810</v>
      </c>
    </row>
    <row r="430" spans="5:5" x14ac:dyDescent="0.25">
      <c r="E430" s="4">
        <f t="shared" si="6"/>
        <v>35810</v>
      </c>
    </row>
    <row r="431" spans="5:5" x14ac:dyDescent="0.25">
      <c r="E431" s="4">
        <f t="shared" si="6"/>
        <v>35810</v>
      </c>
    </row>
    <row r="432" spans="5:5" x14ac:dyDescent="0.25">
      <c r="E432" s="4">
        <f t="shared" si="6"/>
        <v>35810</v>
      </c>
    </row>
    <row r="433" spans="5:5" x14ac:dyDescent="0.25">
      <c r="E433" s="4">
        <f t="shared" si="6"/>
        <v>35810</v>
      </c>
    </row>
    <row r="434" spans="5:5" x14ac:dyDescent="0.25">
      <c r="E434" s="4">
        <f t="shared" si="6"/>
        <v>35810</v>
      </c>
    </row>
    <row r="435" spans="5:5" x14ac:dyDescent="0.25">
      <c r="E435" s="4">
        <f t="shared" si="6"/>
        <v>35810</v>
      </c>
    </row>
    <row r="436" spans="5:5" x14ac:dyDescent="0.25">
      <c r="E436" s="4">
        <f t="shared" si="6"/>
        <v>35810</v>
      </c>
    </row>
    <row r="437" spans="5:5" x14ac:dyDescent="0.25">
      <c r="E437" s="4">
        <f t="shared" si="6"/>
        <v>35810</v>
      </c>
    </row>
    <row r="438" spans="5:5" x14ac:dyDescent="0.25">
      <c r="E438" s="4">
        <f t="shared" si="6"/>
        <v>35810</v>
      </c>
    </row>
    <row r="439" spans="5:5" x14ac:dyDescent="0.25">
      <c r="E439" s="4">
        <f t="shared" si="6"/>
        <v>35810</v>
      </c>
    </row>
    <row r="440" spans="5:5" x14ac:dyDescent="0.25">
      <c r="E440" s="4">
        <f t="shared" si="6"/>
        <v>35810</v>
      </c>
    </row>
    <row r="441" spans="5:5" x14ac:dyDescent="0.25">
      <c r="E441" s="4">
        <f t="shared" si="6"/>
        <v>35810</v>
      </c>
    </row>
    <row r="442" spans="5:5" x14ac:dyDescent="0.25">
      <c r="E442" s="4">
        <f t="shared" si="6"/>
        <v>35810</v>
      </c>
    </row>
    <row r="443" spans="5:5" x14ac:dyDescent="0.25">
      <c r="E443" s="4">
        <f t="shared" si="6"/>
        <v>35810</v>
      </c>
    </row>
    <row r="444" spans="5:5" x14ac:dyDescent="0.25">
      <c r="E444" s="4">
        <f t="shared" si="6"/>
        <v>35810</v>
      </c>
    </row>
    <row r="445" spans="5:5" x14ac:dyDescent="0.25">
      <c r="E445" s="4">
        <f t="shared" si="6"/>
        <v>35810</v>
      </c>
    </row>
    <row r="446" spans="5:5" x14ac:dyDescent="0.25">
      <c r="E446" s="4">
        <f t="shared" si="6"/>
        <v>35810</v>
      </c>
    </row>
    <row r="447" spans="5:5" x14ac:dyDescent="0.25">
      <c r="E447" s="4">
        <f t="shared" si="6"/>
        <v>35810</v>
      </c>
    </row>
    <row r="448" spans="5:5" x14ac:dyDescent="0.25">
      <c r="E448" s="4">
        <f t="shared" si="6"/>
        <v>35810</v>
      </c>
    </row>
    <row r="449" spans="5:5" x14ac:dyDescent="0.25">
      <c r="E449" s="4">
        <f t="shared" si="6"/>
        <v>35810</v>
      </c>
    </row>
    <row r="450" spans="5:5" x14ac:dyDescent="0.25">
      <c r="E450" s="4">
        <f t="shared" si="6"/>
        <v>35810</v>
      </c>
    </row>
    <row r="451" spans="5:5" x14ac:dyDescent="0.25">
      <c r="E451" s="4">
        <f t="shared" si="6"/>
        <v>35810</v>
      </c>
    </row>
    <row r="452" spans="5:5" x14ac:dyDescent="0.25">
      <c r="E452" s="4">
        <f t="shared" si="6"/>
        <v>35810</v>
      </c>
    </row>
    <row r="453" spans="5:5" x14ac:dyDescent="0.25">
      <c r="E453" s="4">
        <f t="shared" ref="E453:E500" si="7">E452+C453-D453</f>
        <v>35810</v>
      </c>
    </row>
    <row r="454" spans="5:5" x14ac:dyDescent="0.25">
      <c r="E454" s="4">
        <f t="shared" si="7"/>
        <v>35810</v>
      </c>
    </row>
    <row r="455" spans="5:5" x14ac:dyDescent="0.25">
      <c r="E455" s="4">
        <f t="shared" si="7"/>
        <v>35810</v>
      </c>
    </row>
    <row r="456" spans="5:5" x14ac:dyDescent="0.25">
      <c r="E456" s="4">
        <f t="shared" si="7"/>
        <v>35810</v>
      </c>
    </row>
    <row r="457" spans="5:5" x14ac:dyDescent="0.25">
      <c r="E457" s="4">
        <f t="shared" si="7"/>
        <v>35810</v>
      </c>
    </row>
    <row r="458" spans="5:5" x14ac:dyDescent="0.25">
      <c r="E458" s="4">
        <f t="shared" si="7"/>
        <v>35810</v>
      </c>
    </row>
    <row r="459" spans="5:5" x14ac:dyDescent="0.25">
      <c r="E459" s="4">
        <f t="shared" si="7"/>
        <v>35810</v>
      </c>
    </row>
    <row r="460" spans="5:5" x14ac:dyDescent="0.25">
      <c r="E460" s="4">
        <f t="shared" si="7"/>
        <v>35810</v>
      </c>
    </row>
    <row r="461" spans="5:5" x14ac:dyDescent="0.25">
      <c r="E461" s="4">
        <f t="shared" si="7"/>
        <v>35810</v>
      </c>
    </row>
    <row r="462" spans="5:5" x14ac:dyDescent="0.25">
      <c r="E462" s="4">
        <f t="shared" si="7"/>
        <v>35810</v>
      </c>
    </row>
    <row r="463" spans="5:5" x14ac:dyDescent="0.25">
      <c r="E463" s="4">
        <f t="shared" si="7"/>
        <v>35810</v>
      </c>
    </row>
    <row r="464" spans="5:5" x14ac:dyDescent="0.25">
      <c r="E464" s="4">
        <f t="shared" si="7"/>
        <v>35810</v>
      </c>
    </row>
    <row r="465" spans="5:5" x14ac:dyDescent="0.25">
      <c r="E465" s="4">
        <f t="shared" si="7"/>
        <v>35810</v>
      </c>
    </row>
    <row r="466" spans="5:5" x14ac:dyDescent="0.25">
      <c r="E466" s="4">
        <f t="shared" si="7"/>
        <v>35810</v>
      </c>
    </row>
    <row r="467" spans="5:5" x14ac:dyDescent="0.25">
      <c r="E467" s="4">
        <f t="shared" si="7"/>
        <v>35810</v>
      </c>
    </row>
    <row r="468" spans="5:5" x14ac:dyDescent="0.25">
      <c r="E468" s="4">
        <f t="shared" si="7"/>
        <v>35810</v>
      </c>
    </row>
    <row r="469" spans="5:5" x14ac:dyDescent="0.25">
      <c r="E469" s="4">
        <f t="shared" si="7"/>
        <v>35810</v>
      </c>
    </row>
    <row r="470" spans="5:5" x14ac:dyDescent="0.25">
      <c r="E470" s="4">
        <f t="shared" si="7"/>
        <v>35810</v>
      </c>
    </row>
    <row r="471" spans="5:5" x14ac:dyDescent="0.25">
      <c r="E471" s="4">
        <f t="shared" si="7"/>
        <v>35810</v>
      </c>
    </row>
    <row r="472" spans="5:5" x14ac:dyDescent="0.25">
      <c r="E472" s="4">
        <f t="shared" si="7"/>
        <v>35810</v>
      </c>
    </row>
    <row r="473" spans="5:5" x14ac:dyDescent="0.25">
      <c r="E473" s="4">
        <f t="shared" si="7"/>
        <v>35810</v>
      </c>
    </row>
    <row r="474" spans="5:5" x14ac:dyDescent="0.25">
      <c r="E474" s="4">
        <f t="shared" si="7"/>
        <v>35810</v>
      </c>
    </row>
    <row r="475" spans="5:5" x14ac:dyDescent="0.25">
      <c r="E475" s="4">
        <f t="shared" si="7"/>
        <v>35810</v>
      </c>
    </row>
    <row r="476" spans="5:5" x14ac:dyDescent="0.25">
      <c r="E476" s="4">
        <f t="shared" si="7"/>
        <v>35810</v>
      </c>
    </row>
    <row r="477" spans="5:5" x14ac:dyDescent="0.25">
      <c r="E477" s="4">
        <f t="shared" si="7"/>
        <v>35810</v>
      </c>
    </row>
    <row r="478" spans="5:5" x14ac:dyDescent="0.25">
      <c r="E478" s="4">
        <f t="shared" si="7"/>
        <v>35810</v>
      </c>
    </row>
    <row r="479" spans="5:5" x14ac:dyDescent="0.25">
      <c r="E479" s="4">
        <f t="shared" si="7"/>
        <v>35810</v>
      </c>
    </row>
    <row r="480" spans="5:5" x14ac:dyDescent="0.25">
      <c r="E480" s="4">
        <f t="shared" si="7"/>
        <v>35810</v>
      </c>
    </row>
    <row r="481" spans="5:5" x14ac:dyDescent="0.25">
      <c r="E481" s="4">
        <f t="shared" si="7"/>
        <v>35810</v>
      </c>
    </row>
    <row r="482" spans="5:5" x14ac:dyDescent="0.25">
      <c r="E482" s="4">
        <f t="shared" si="7"/>
        <v>35810</v>
      </c>
    </row>
    <row r="483" spans="5:5" x14ac:dyDescent="0.25">
      <c r="E483" s="4">
        <f t="shared" si="7"/>
        <v>35810</v>
      </c>
    </row>
    <row r="484" spans="5:5" x14ac:dyDescent="0.25">
      <c r="E484" s="4">
        <f t="shared" si="7"/>
        <v>35810</v>
      </c>
    </row>
    <row r="485" spans="5:5" x14ac:dyDescent="0.25">
      <c r="E485" s="4">
        <f t="shared" si="7"/>
        <v>35810</v>
      </c>
    </row>
    <row r="486" spans="5:5" x14ac:dyDescent="0.25">
      <c r="E486" s="4">
        <f t="shared" si="7"/>
        <v>35810</v>
      </c>
    </row>
    <row r="487" spans="5:5" x14ac:dyDescent="0.25">
      <c r="E487" s="4">
        <f t="shared" si="7"/>
        <v>35810</v>
      </c>
    </row>
    <row r="488" spans="5:5" x14ac:dyDescent="0.25">
      <c r="E488" s="4">
        <f t="shared" si="7"/>
        <v>35810</v>
      </c>
    </row>
    <row r="489" spans="5:5" x14ac:dyDescent="0.25">
      <c r="E489" s="4">
        <f t="shared" si="7"/>
        <v>35810</v>
      </c>
    </row>
    <row r="490" spans="5:5" x14ac:dyDescent="0.25">
      <c r="E490" s="4">
        <f t="shared" si="7"/>
        <v>35810</v>
      </c>
    </row>
    <row r="491" spans="5:5" x14ac:dyDescent="0.25">
      <c r="E491" s="4">
        <f t="shared" si="7"/>
        <v>35810</v>
      </c>
    </row>
    <row r="492" spans="5:5" x14ac:dyDescent="0.25">
      <c r="E492" s="4">
        <f t="shared" si="7"/>
        <v>35810</v>
      </c>
    </row>
    <row r="493" spans="5:5" x14ac:dyDescent="0.25">
      <c r="E493" s="4">
        <f t="shared" si="7"/>
        <v>35810</v>
      </c>
    </row>
    <row r="494" spans="5:5" x14ac:dyDescent="0.25">
      <c r="E494" s="4">
        <f t="shared" si="7"/>
        <v>35810</v>
      </c>
    </row>
    <row r="495" spans="5:5" x14ac:dyDescent="0.25">
      <c r="E495" s="4">
        <f t="shared" si="7"/>
        <v>35810</v>
      </c>
    </row>
    <row r="496" spans="5:5" x14ac:dyDescent="0.25">
      <c r="E496" s="4">
        <f t="shared" si="7"/>
        <v>35810</v>
      </c>
    </row>
    <row r="497" spans="5:5" x14ac:dyDescent="0.25">
      <c r="E497" s="4">
        <f t="shared" si="7"/>
        <v>35810</v>
      </c>
    </row>
    <row r="498" spans="5:5" x14ac:dyDescent="0.25">
      <c r="E498" s="4">
        <f t="shared" si="7"/>
        <v>35810</v>
      </c>
    </row>
    <row r="499" spans="5:5" x14ac:dyDescent="0.25">
      <c r="E499" s="4">
        <f t="shared" si="7"/>
        <v>35810</v>
      </c>
    </row>
    <row r="500" spans="5:5" x14ac:dyDescent="0.25">
      <c r="E500" s="4">
        <f t="shared" si="7"/>
        <v>35810</v>
      </c>
    </row>
  </sheetData>
  <mergeCells count="2">
    <mergeCell ref="A1:E1"/>
    <mergeCell ref="G1:G2"/>
  </mergeCells>
  <pageMargins left="0.7" right="0.7" top="0.75" bottom="0.75" header="0.3" footer="0.3"/>
  <pageSetup paperSize="9" scale="78" orientation="portrait" r:id="rId1"/>
  <headerFooter>
    <oddHeader>&amp;CS.E.U.O.&amp;RTejidos Lucania</oddHeader>
    <oddFooter>&amp;CS.E.U.O.&amp;RTejidos Lucania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zoomScaleNormal="100" zoomScaleSheetLayoutView="100" workbookViewId="0">
      <selection activeCell="A4" sqref="A4"/>
    </sheetView>
  </sheetViews>
  <sheetFormatPr baseColWidth="10" defaultRowHeight="15" x14ac:dyDescent="0.25"/>
  <cols>
    <col min="1" max="1" width="11.42578125" style="2"/>
    <col min="2" max="2" width="33.85546875" style="2" customWidth="1"/>
    <col min="3" max="5" width="12" style="4" bestFit="1" customWidth="1"/>
    <col min="9" max="9" width="17.42578125" bestFit="1" customWidth="1"/>
    <col min="10" max="10" width="16.5703125" bestFit="1" customWidth="1"/>
    <col min="12" max="12" width="18.7109375" bestFit="1" customWidth="1"/>
  </cols>
  <sheetData>
    <row r="1" spans="1:13" ht="18.75" x14ac:dyDescent="0.3">
      <c r="A1" s="273" t="s">
        <v>2369</v>
      </c>
      <c r="B1" s="273"/>
      <c r="C1" s="273"/>
      <c r="D1" s="273"/>
      <c r="E1" s="273"/>
      <c r="I1" s="10" t="s">
        <v>4</v>
      </c>
      <c r="J1" s="12">
        <f>E500</f>
        <v>-6000</v>
      </c>
      <c r="L1" t="s">
        <v>2370</v>
      </c>
      <c r="M1" t="s">
        <v>2371</v>
      </c>
    </row>
    <row r="2" spans="1:13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44467</v>
      </c>
      <c r="L2" s="240">
        <v>5492215041812</v>
      </c>
    </row>
    <row r="3" spans="1:13" x14ac:dyDescent="0.25">
      <c r="A3" s="7">
        <v>44467</v>
      </c>
      <c r="B3" s="2" t="s">
        <v>2372</v>
      </c>
      <c r="C3" s="4">
        <v>0</v>
      </c>
      <c r="D3" s="4">
        <v>6000</v>
      </c>
      <c r="E3" s="9">
        <f>C3-D3</f>
        <v>-6000</v>
      </c>
    </row>
    <row r="4" spans="1:13" x14ac:dyDescent="0.25">
      <c r="A4" s="5"/>
      <c r="E4" s="4">
        <f>E3+C4-D4</f>
        <v>-6000</v>
      </c>
    </row>
    <row r="5" spans="1:13" x14ac:dyDescent="0.25">
      <c r="A5" s="5"/>
      <c r="E5" s="4">
        <f t="shared" ref="E5:E68" si="0">E4+C5-D5</f>
        <v>-6000</v>
      </c>
    </row>
    <row r="6" spans="1:13" x14ac:dyDescent="0.25">
      <c r="A6" s="5"/>
      <c r="E6" s="4">
        <f t="shared" si="0"/>
        <v>-6000</v>
      </c>
    </row>
    <row r="7" spans="1:13" x14ac:dyDescent="0.25">
      <c r="A7" s="5"/>
      <c r="E7" s="4">
        <f t="shared" si="0"/>
        <v>-6000</v>
      </c>
    </row>
    <row r="8" spans="1:13" x14ac:dyDescent="0.25">
      <c r="A8" s="5"/>
      <c r="E8" s="4">
        <f t="shared" si="0"/>
        <v>-6000</v>
      </c>
    </row>
    <row r="9" spans="1:13" x14ac:dyDescent="0.25">
      <c r="A9" s="5"/>
      <c r="E9" s="4">
        <f t="shared" si="0"/>
        <v>-6000</v>
      </c>
    </row>
    <row r="10" spans="1:13" x14ac:dyDescent="0.25">
      <c r="A10" s="5"/>
      <c r="E10" s="4">
        <f t="shared" si="0"/>
        <v>-6000</v>
      </c>
    </row>
    <row r="11" spans="1:13" x14ac:dyDescent="0.25">
      <c r="A11" s="5"/>
      <c r="E11" s="4">
        <f t="shared" si="0"/>
        <v>-6000</v>
      </c>
    </row>
    <row r="12" spans="1:13" x14ac:dyDescent="0.25">
      <c r="A12" s="5"/>
      <c r="E12" s="4">
        <f t="shared" si="0"/>
        <v>-6000</v>
      </c>
    </row>
    <row r="13" spans="1:13" x14ac:dyDescent="0.25">
      <c r="A13" s="5"/>
      <c r="E13" s="4">
        <f t="shared" si="0"/>
        <v>-6000</v>
      </c>
    </row>
    <row r="14" spans="1:13" x14ac:dyDescent="0.25">
      <c r="A14" s="5"/>
      <c r="E14" s="4">
        <f t="shared" si="0"/>
        <v>-6000</v>
      </c>
    </row>
    <row r="15" spans="1:13" x14ac:dyDescent="0.25">
      <c r="A15" s="5"/>
      <c r="E15" s="4">
        <f t="shared" si="0"/>
        <v>-6000</v>
      </c>
    </row>
    <row r="16" spans="1:13" x14ac:dyDescent="0.25">
      <c r="A16" s="5"/>
      <c r="E16" s="4">
        <f t="shared" si="0"/>
        <v>-6000</v>
      </c>
    </row>
    <row r="17" spans="1:5" x14ac:dyDescent="0.25">
      <c r="A17" s="5"/>
      <c r="E17" s="4">
        <f t="shared" si="0"/>
        <v>-6000</v>
      </c>
    </row>
    <row r="18" spans="1:5" x14ac:dyDescent="0.25">
      <c r="A18" s="5"/>
      <c r="E18" s="4">
        <f t="shared" si="0"/>
        <v>-6000</v>
      </c>
    </row>
    <row r="19" spans="1:5" x14ac:dyDescent="0.25">
      <c r="A19" s="5"/>
      <c r="E19" s="4">
        <f t="shared" si="0"/>
        <v>-6000</v>
      </c>
    </row>
    <row r="20" spans="1:5" x14ac:dyDescent="0.25">
      <c r="A20" s="5"/>
      <c r="E20" s="4">
        <f t="shared" si="0"/>
        <v>-6000</v>
      </c>
    </row>
    <row r="21" spans="1:5" x14ac:dyDescent="0.25">
      <c r="A21" s="5"/>
      <c r="E21" s="4">
        <f t="shared" si="0"/>
        <v>-6000</v>
      </c>
    </row>
    <row r="22" spans="1:5" x14ac:dyDescent="0.25">
      <c r="A22" s="5"/>
      <c r="E22" s="4">
        <f t="shared" si="0"/>
        <v>-6000</v>
      </c>
    </row>
    <row r="23" spans="1:5" x14ac:dyDescent="0.25">
      <c r="A23" s="5"/>
      <c r="E23" s="4">
        <f t="shared" si="0"/>
        <v>-6000</v>
      </c>
    </row>
    <row r="24" spans="1:5" x14ac:dyDescent="0.25">
      <c r="E24" s="4">
        <f t="shared" si="0"/>
        <v>-6000</v>
      </c>
    </row>
    <row r="25" spans="1:5" x14ac:dyDescent="0.25">
      <c r="E25" s="4">
        <f t="shared" si="0"/>
        <v>-6000</v>
      </c>
    </row>
    <row r="26" spans="1:5" x14ac:dyDescent="0.25">
      <c r="E26" s="4">
        <f t="shared" si="0"/>
        <v>-6000</v>
      </c>
    </row>
    <row r="27" spans="1:5" x14ac:dyDescent="0.25">
      <c r="E27" s="4">
        <f t="shared" si="0"/>
        <v>-6000</v>
      </c>
    </row>
    <row r="28" spans="1:5" x14ac:dyDescent="0.25">
      <c r="E28" s="4">
        <f t="shared" si="0"/>
        <v>-6000</v>
      </c>
    </row>
    <row r="29" spans="1:5" x14ac:dyDescent="0.25">
      <c r="E29" s="4">
        <f t="shared" si="0"/>
        <v>-6000</v>
      </c>
    </row>
    <row r="30" spans="1:5" x14ac:dyDescent="0.25">
      <c r="E30" s="4">
        <f t="shared" si="0"/>
        <v>-6000</v>
      </c>
    </row>
    <row r="31" spans="1:5" x14ac:dyDescent="0.25">
      <c r="E31" s="4">
        <f t="shared" si="0"/>
        <v>-6000</v>
      </c>
    </row>
    <row r="32" spans="1:5" x14ac:dyDescent="0.25">
      <c r="E32" s="4">
        <f t="shared" si="0"/>
        <v>-6000</v>
      </c>
    </row>
    <row r="33" spans="5:5" x14ac:dyDescent="0.25">
      <c r="E33" s="4">
        <f t="shared" si="0"/>
        <v>-6000</v>
      </c>
    </row>
    <row r="34" spans="5:5" x14ac:dyDescent="0.25">
      <c r="E34" s="4">
        <f t="shared" si="0"/>
        <v>-6000</v>
      </c>
    </row>
    <row r="35" spans="5:5" x14ac:dyDescent="0.25">
      <c r="E35" s="4">
        <f t="shared" si="0"/>
        <v>-6000</v>
      </c>
    </row>
    <row r="36" spans="5:5" x14ac:dyDescent="0.25">
      <c r="E36" s="4">
        <f t="shared" si="0"/>
        <v>-6000</v>
      </c>
    </row>
    <row r="37" spans="5:5" x14ac:dyDescent="0.25">
      <c r="E37" s="4">
        <f t="shared" si="0"/>
        <v>-6000</v>
      </c>
    </row>
    <row r="38" spans="5:5" x14ac:dyDescent="0.25">
      <c r="E38" s="4">
        <f t="shared" si="0"/>
        <v>-6000</v>
      </c>
    </row>
    <row r="39" spans="5:5" x14ac:dyDescent="0.25">
      <c r="E39" s="4">
        <f t="shared" si="0"/>
        <v>-6000</v>
      </c>
    </row>
    <row r="40" spans="5:5" x14ac:dyDescent="0.25">
      <c r="E40" s="4">
        <f t="shared" si="0"/>
        <v>-6000</v>
      </c>
    </row>
    <row r="41" spans="5:5" x14ac:dyDescent="0.25">
      <c r="E41" s="4">
        <f t="shared" si="0"/>
        <v>-6000</v>
      </c>
    </row>
    <row r="42" spans="5:5" x14ac:dyDescent="0.25">
      <c r="E42" s="4">
        <f t="shared" si="0"/>
        <v>-6000</v>
      </c>
    </row>
    <row r="43" spans="5:5" x14ac:dyDescent="0.25">
      <c r="E43" s="4">
        <f t="shared" si="0"/>
        <v>-6000</v>
      </c>
    </row>
    <row r="44" spans="5:5" x14ac:dyDescent="0.25">
      <c r="E44" s="4">
        <f t="shared" si="0"/>
        <v>-6000</v>
      </c>
    </row>
    <row r="45" spans="5:5" x14ac:dyDescent="0.25">
      <c r="E45" s="4">
        <f t="shared" si="0"/>
        <v>-6000</v>
      </c>
    </row>
    <row r="46" spans="5:5" x14ac:dyDescent="0.25">
      <c r="E46" s="4">
        <f t="shared" si="0"/>
        <v>-6000</v>
      </c>
    </row>
    <row r="47" spans="5:5" x14ac:dyDescent="0.25">
      <c r="E47" s="4">
        <f t="shared" si="0"/>
        <v>-6000</v>
      </c>
    </row>
    <row r="48" spans="5:5" x14ac:dyDescent="0.25">
      <c r="E48" s="4">
        <f t="shared" si="0"/>
        <v>-6000</v>
      </c>
    </row>
    <row r="49" spans="5:5" x14ac:dyDescent="0.25">
      <c r="E49" s="4">
        <f t="shared" si="0"/>
        <v>-6000</v>
      </c>
    </row>
    <row r="50" spans="5:5" x14ac:dyDescent="0.25">
      <c r="E50" s="4">
        <f t="shared" si="0"/>
        <v>-6000</v>
      </c>
    </row>
    <row r="51" spans="5:5" x14ac:dyDescent="0.25">
      <c r="E51" s="4">
        <f t="shared" si="0"/>
        <v>-6000</v>
      </c>
    </row>
    <row r="52" spans="5:5" x14ac:dyDescent="0.25">
      <c r="E52" s="4">
        <f t="shared" si="0"/>
        <v>-6000</v>
      </c>
    </row>
    <row r="53" spans="5:5" x14ac:dyDescent="0.25">
      <c r="E53" s="4">
        <f t="shared" si="0"/>
        <v>-6000</v>
      </c>
    </row>
    <row r="54" spans="5:5" x14ac:dyDescent="0.25">
      <c r="E54" s="4">
        <f t="shared" si="0"/>
        <v>-6000</v>
      </c>
    </row>
    <row r="55" spans="5:5" x14ac:dyDescent="0.25">
      <c r="E55" s="4">
        <f t="shared" si="0"/>
        <v>-6000</v>
      </c>
    </row>
    <row r="56" spans="5:5" x14ac:dyDescent="0.25">
      <c r="E56" s="4">
        <f t="shared" si="0"/>
        <v>-6000</v>
      </c>
    </row>
    <row r="57" spans="5:5" x14ac:dyDescent="0.25">
      <c r="E57" s="4">
        <f t="shared" si="0"/>
        <v>-6000</v>
      </c>
    </row>
    <row r="58" spans="5:5" x14ac:dyDescent="0.25">
      <c r="E58" s="4">
        <f t="shared" si="0"/>
        <v>-6000</v>
      </c>
    </row>
    <row r="59" spans="5:5" x14ac:dyDescent="0.25">
      <c r="E59" s="4">
        <f t="shared" si="0"/>
        <v>-6000</v>
      </c>
    </row>
    <row r="60" spans="5:5" x14ac:dyDescent="0.25">
      <c r="E60" s="4">
        <f t="shared" si="0"/>
        <v>-6000</v>
      </c>
    </row>
    <row r="61" spans="5:5" x14ac:dyDescent="0.25">
      <c r="E61" s="4">
        <f t="shared" si="0"/>
        <v>-6000</v>
      </c>
    </row>
    <row r="62" spans="5:5" x14ac:dyDescent="0.25">
      <c r="E62" s="4">
        <f t="shared" si="0"/>
        <v>-6000</v>
      </c>
    </row>
    <row r="63" spans="5:5" x14ac:dyDescent="0.25">
      <c r="E63" s="4">
        <f t="shared" si="0"/>
        <v>-6000</v>
      </c>
    </row>
    <row r="64" spans="5:5" x14ac:dyDescent="0.25">
      <c r="E64" s="4">
        <f t="shared" si="0"/>
        <v>-6000</v>
      </c>
    </row>
    <row r="65" spans="5:5" x14ac:dyDescent="0.25">
      <c r="E65" s="4">
        <f t="shared" si="0"/>
        <v>-6000</v>
      </c>
    </row>
    <row r="66" spans="5:5" x14ac:dyDescent="0.25">
      <c r="E66" s="4">
        <f t="shared" si="0"/>
        <v>-6000</v>
      </c>
    </row>
    <row r="67" spans="5:5" x14ac:dyDescent="0.25">
      <c r="E67" s="4">
        <f t="shared" si="0"/>
        <v>-6000</v>
      </c>
    </row>
    <row r="68" spans="5:5" x14ac:dyDescent="0.25">
      <c r="E68" s="4">
        <f t="shared" si="0"/>
        <v>-6000</v>
      </c>
    </row>
    <row r="69" spans="5:5" x14ac:dyDescent="0.25">
      <c r="E69" s="4">
        <f t="shared" ref="E69:E132" si="1">E68+C69-D69</f>
        <v>-6000</v>
      </c>
    </row>
    <row r="70" spans="5:5" x14ac:dyDescent="0.25">
      <c r="E70" s="4">
        <f t="shared" si="1"/>
        <v>-6000</v>
      </c>
    </row>
    <row r="71" spans="5:5" x14ac:dyDescent="0.25">
      <c r="E71" s="4">
        <f t="shared" si="1"/>
        <v>-6000</v>
      </c>
    </row>
    <row r="72" spans="5:5" x14ac:dyDescent="0.25">
      <c r="E72" s="4">
        <f t="shared" si="1"/>
        <v>-6000</v>
      </c>
    </row>
    <row r="73" spans="5:5" x14ac:dyDescent="0.25">
      <c r="E73" s="4">
        <f t="shared" si="1"/>
        <v>-6000</v>
      </c>
    </row>
    <row r="74" spans="5:5" x14ac:dyDescent="0.25">
      <c r="E74" s="4">
        <f t="shared" si="1"/>
        <v>-6000</v>
      </c>
    </row>
    <row r="75" spans="5:5" x14ac:dyDescent="0.25">
      <c r="E75" s="4">
        <f t="shared" si="1"/>
        <v>-6000</v>
      </c>
    </row>
    <row r="76" spans="5:5" x14ac:dyDescent="0.25">
      <c r="E76" s="4">
        <f t="shared" si="1"/>
        <v>-6000</v>
      </c>
    </row>
    <row r="77" spans="5:5" x14ac:dyDescent="0.25">
      <c r="E77" s="4">
        <f t="shared" si="1"/>
        <v>-6000</v>
      </c>
    </row>
    <row r="78" spans="5:5" x14ac:dyDescent="0.25">
      <c r="E78" s="4">
        <f t="shared" si="1"/>
        <v>-6000</v>
      </c>
    </row>
    <row r="79" spans="5:5" x14ac:dyDescent="0.25">
      <c r="E79" s="4">
        <f t="shared" si="1"/>
        <v>-6000</v>
      </c>
    </row>
    <row r="80" spans="5:5" x14ac:dyDescent="0.25">
      <c r="E80" s="4">
        <f t="shared" si="1"/>
        <v>-6000</v>
      </c>
    </row>
    <row r="81" spans="5:5" x14ac:dyDescent="0.25">
      <c r="E81" s="4">
        <f t="shared" si="1"/>
        <v>-6000</v>
      </c>
    </row>
    <row r="82" spans="5:5" x14ac:dyDescent="0.25">
      <c r="E82" s="4">
        <f t="shared" si="1"/>
        <v>-6000</v>
      </c>
    </row>
    <row r="83" spans="5:5" x14ac:dyDescent="0.25">
      <c r="E83" s="4">
        <f t="shared" si="1"/>
        <v>-6000</v>
      </c>
    </row>
    <row r="84" spans="5:5" x14ac:dyDescent="0.25">
      <c r="E84" s="4">
        <f t="shared" si="1"/>
        <v>-6000</v>
      </c>
    </row>
    <row r="85" spans="5:5" x14ac:dyDescent="0.25">
      <c r="E85" s="4">
        <f t="shared" si="1"/>
        <v>-6000</v>
      </c>
    </row>
    <row r="86" spans="5:5" x14ac:dyDescent="0.25">
      <c r="E86" s="4">
        <f t="shared" si="1"/>
        <v>-6000</v>
      </c>
    </row>
    <row r="87" spans="5:5" x14ac:dyDescent="0.25">
      <c r="E87" s="4">
        <f t="shared" si="1"/>
        <v>-6000</v>
      </c>
    </row>
    <row r="88" spans="5:5" x14ac:dyDescent="0.25">
      <c r="E88" s="4">
        <f t="shared" si="1"/>
        <v>-6000</v>
      </c>
    </row>
    <row r="89" spans="5:5" x14ac:dyDescent="0.25">
      <c r="E89" s="4">
        <f t="shared" si="1"/>
        <v>-6000</v>
      </c>
    </row>
    <row r="90" spans="5:5" x14ac:dyDescent="0.25">
      <c r="E90" s="4">
        <f t="shared" si="1"/>
        <v>-6000</v>
      </c>
    </row>
    <row r="91" spans="5:5" x14ac:dyDescent="0.25">
      <c r="E91" s="4">
        <f t="shared" si="1"/>
        <v>-6000</v>
      </c>
    </row>
    <row r="92" spans="5:5" x14ac:dyDescent="0.25">
      <c r="E92" s="4">
        <f t="shared" si="1"/>
        <v>-6000</v>
      </c>
    </row>
    <row r="93" spans="5:5" x14ac:dyDescent="0.25">
      <c r="E93" s="4">
        <f t="shared" si="1"/>
        <v>-6000</v>
      </c>
    </row>
    <row r="94" spans="5:5" x14ac:dyDescent="0.25">
      <c r="E94" s="4">
        <f t="shared" si="1"/>
        <v>-6000</v>
      </c>
    </row>
    <row r="95" spans="5:5" x14ac:dyDescent="0.25">
      <c r="E95" s="4">
        <f t="shared" si="1"/>
        <v>-6000</v>
      </c>
    </row>
    <row r="96" spans="5:5" x14ac:dyDescent="0.25">
      <c r="E96" s="4">
        <f t="shared" si="1"/>
        <v>-6000</v>
      </c>
    </row>
    <row r="97" spans="5:5" x14ac:dyDescent="0.25">
      <c r="E97" s="4">
        <f t="shared" si="1"/>
        <v>-6000</v>
      </c>
    </row>
    <row r="98" spans="5:5" x14ac:dyDescent="0.25">
      <c r="E98" s="4">
        <f t="shared" si="1"/>
        <v>-6000</v>
      </c>
    </row>
    <row r="99" spans="5:5" x14ac:dyDescent="0.25">
      <c r="E99" s="4">
        <f t="shared" si="1"/>
        <v>-6000</v>
      </c>
    </row>
    <row r="100" spans="5:5" x14ac:dyDescent="0.25">
      <c r="E100" s="4">
        <f t="shared" si="1"/>
        <v>-6000</v>
      </c>
    </row>
    <row r="101" spans="5:5" x14ac:dyDescent="0.25">
      <c r="E101" s="4">
        <f t="shared" si="1"/>
        <v>-6000</v>
      </c>
    </row>
    <row r="102" spans="5:5" x14ac:dyDescent="0.25">
      <c r="E102" s="4">
        <f t="shared" si="1"/>
        <v>-6000</v>
      </c>
    </row>
    <row r="103" spans="5:5" x14ac:dyDescent="0.25">
      <c r="E103" s="4">
        <f t="shared" si="1"/>
        <v>-6000</v>
      </c>
    </row>
    <row r="104" spans="5:5" x14ac:dyDescent="0.25">
      <c r="E104" s="4">
        <f t="shared" si="1"/>
        <v>-6000</v>
      </c>
    </row>
    <row r="105" spans="5:5" x14ac:dyDescent="0.25">
      <c r="E105" s="4">
        <f t="shared" si="1"/>
        <v>-6000</v>
      </c>
    </row>
    <row r="106" spans="5:5" x14ac:dyDescent="0.25">
      <c r="E106" s="4">
        <f t="shared" si="1"/>
        <v>-6000</v>
      </c>
    </row>
    <row r="107" spans="5:5" x14ac:dyDescent="0.25">
      <c r="E107" s="4">
        <f t="shared" si="1"/>
        <v>-6000</v>
      </c>
    </row>
    <row r="108" spans="5:5" x14ac:dyDescent="0.25">
      <c r="E108" s="4">
        <f t="shared" si="1"/>
        <v>-6000</v>
      </c>
    </row>
    <row r="109" spans="5:5" x14ac:dyDescent="0.25">
      <c r="E109" s="4">
        <f t="shared" si="1"/>
        <v>-6000</v>
      </c>
    </row>
    <row r="110" spans="5:5" x14ac:dyDescent="0.25">
      <c r="E110" s="4">
        <f t="shared" si="1"/>
        <v>-6000</v>
      </c>
    </row>
    <row r="111" spans="5:5" x14ac:dyDescent="0.25">
      <c r="E111" s="4">
        <f t="shared" si="1"/>
        <v>-6000</v>
      </c>
    </row>
    <row r="112" spans="5:5" x14ac:dyDescent="0.25">
      <c r="E112" s="4">
        <f t="shared" si="1"/>
        <v>-6000</v>
      </c>
    </row>
    <row r="113" spans="5:5" x14ac:dyDescent="0.25">
      <c r="E113" s="4">
        <f t="shared" si="1"/>
        <v>-6000</v>
      </c>
    </row>
    <row r="114" spans="5:5" x14ac:dyDescent="0.25">
      <c r="E114" s="4">
        <f t="shared" si="1"/>
        <v>-6000</v>
      </c>
    </row>
    <row r="115" spans="5:5" x14ac:dyDescent="0.25">
      <c r="E115" s="4">
        <f t="shared" si="1"/>
        <v>-6000</v>
      </c>
    </row>
    <row r="116" spans="5:5" x14ac:dyDescent="0.25">
      <c r="E116" s="4">
        <f t="shared" si="1"/>
        <v>-6000</v>
      </c>
    </row>
    <row r="117" spans="5:5" x14ac:dyDescent="0.25">
      <c r="E117" s="4">
        <f t="shared" si="1"/>
        <v>-6000</v>
      </c>
    </row>
    <row r="118" spans="5:5" x14ac:dyDescent="0.25">
      <c r="E118" s="4">
        <f t="shared" si="1"/>
        <v>-6000</v>
      </c>
    </row>
    <row r="119" spans="5:5" x14ac:dyDescent="0.25">
      <c r="E119" s="4">
        <f t="shared" si="1"/>
        <v>-6000</v>
      </c>
    </row>
    <row r="120" spans="5:5" x14ac:dyDescent="0.25">
      <c r="E120" s="4">
        <f t="shared" si="1"/>
        <v>-6000</v>
      </c>
    </row>
    <row r="121" spans="5:5" x14ac:dyDescent="0.25">
      <c r="E121" s="4">
        <f t="shared" si="1"/>
        <v>-6000</v>
      </c>
    </row>
    <row r="122" spans="5:5" x14ac:dyDescent="0.25">
      <c r="E122" s="4">
        <f t="shared" si="1"/>
        <v>-6000</v>
      </c>
    </row>
    <row r="123" spans="5:5" x14ac:dyDescent="0.25">
      <c r="E123" s="4">
        <f t="shared" si="1"/>
        <v>-6000</v>
      </c>
    </row>
    <row r="124" spans="5:5" x14ac:dyDescent="0.25">
      <c r="E124" s="4">
        <f t="shared" si="1"/>
        <v>-6000</v>
      </c>
    </row>
    <row r="125" spans="5:5" x14ac:dyDescent="0.25">
      <c r="E125" s="4">
        <f t="shared" si="1"/>
        <v>-6000</v>
      </c>
    </row>
    <row r="126" spans="5:5" x14ac:dyDescent="0.25">
      <c r="E126" s="4">
        <f t="shared" si="1"/>
        <v>-6000</v>
      </c>
    </row>
    <row r="127" spans="5:5" x14ac:dyDescent="0.25">
      <c r="E127" s="4">
        <f t="shared" si="1"/>
        <v>-6000</v>
      </c>
    </row>
    <row r="128" spans="5:5" x14ac:dyDescent="0.25">
      <c r="E128" s="4">
        <f t="shared" si="1"/>
        <v>-6000</v>
      </c>
    </row>
    <row r="129" spans="5:5" x14ac:dyDescent="0.25">
      <c r="E129" s="4">
        <f t="shared" si="1"/>
        <v>-6000</v>
      </c>
    </row>
    <row r="130" spans="5:5" x14ac:dyDescent="0.25">
      <c r="E130" s="4">
        <f t="shared" si="1"/>
        <v>-6000</v>
      </c>
    </row>
    <row r="131" spans="5:5" x14ac:dyDescent="0.25">
      <c r="E131" s="4">
        <f t="shared" si="1"/>
        <v>-6000</v>
      </c>
    </row>
    <row r="132" spans="5:5" x14ac:dyDescent="0.25">
      <c r="E132" s="4">
        <f t="shared" si="1"/>
        <v>-6000</v>
      </c>
    </row>
    <row r="133" spans="5:5" x14ac:dyDescent="0.25">
      <c r="E133" s="4">
        <f t="shared" ref="E133:E196" si="2">E132+C133-D133</f>
        <v>-6000</v>
      </c>
    </row>
    <row r="134" spans="5:5" x14ac:dyDescent="0.25">
      <c r="E134" s="4">
        <f t="shared" si="2"/>
        <v>-6000</v>
      </c>
    </row>
    <row r="135" spans="5:5" x14ac:dyDescent="0.25">
      <c r="E135" s="4">
        <f t="shared" si="2"/>
        <v>-6000</v>
      </c>
    </row>
    <row r="136" spans="5:5" x14ac:dyDescent="0.25">
      <c r="E136" s="4">
        <f t="shared" si="2"/>
        <v>-6000</v>
      </c>
    </row>
    <row r="137" spans="5:5" x14ac:dyDescent="0.25">
      <c r="E137" s="4">
        <f t="shared" si="2"/>
        <v>-6000</v>
      </c>
    </row>
    <row r="138" spans="5:5" x14ac:dyDescent="0.25">
      <c r="E138" s="4">
        <f t="shared" si="2"/>
        <v>-6000</v>
      </c>
    </row>
    <row r="139" spans="5:5" x14ac:dyDescent="0.25">
      <c r="E139" s="4">
        <f t="shared" si="2"/>
        <v>-6000</v>
      </c>
    </row>
    <row r="140" spans="5:5" x14ac:dyDescent="0.25">
      <c r="E140" s="4">
        <f t="shared" si="2"/>
        <v>-6000</v>
      </c>
    </row>
    <row r="141" spans="5:5" x14ac:dyDescent="0.25">
      <c r="E141" s="4">
        <f t="shared" si="2"/>
        <v>-6000</v>
      </c>
    </row>
    <row r="142" spans="5:5" x14ac:dyDescent="0.25">
      <c r="E142" s="4">
        <f t="shared" si="2"/>
        <v>-6000</v>
      </c>
    </row>
    <row r="143" spans="5:5" x14ac:dyDescent="0.25">
      <c r="E143" s="4">
        <f t="shared" si="2"/>
        <v>-6000</v>
      </c>
    </row>
    <row r="144" spans="5:5" x14ac:dyDescent="0.25">
      <c r="E144" s="4">
        <f t="shared" si="2"/>
        <v>-6000</v>
      </c>
    </row>
    <row r="145" spans="5:5" x14ac:dyDescent="0.25">
      <c r="E145" s="4">
        <f t="shared" si="2"/>
        <v>-6000</v>
      </c>
    </row>
    <row r="146" spans="5:5" x14ac:dyDescent="0.25">
      <c r="E146" s="4">
        <f t="shared" si="2"/>
        <v>-6000</v>
      </c>
    </row>
    <row r="147" spans="5:5" x14ac:dyDescent="0.25">
      <c r="E147" s="4">
        <f t="shared" si="2"/>
        <v>-6000</v>
      </c>
    </row>
    <row r="148" spans="5:5" x14ac:dyDescent="0.25">
      <c r="E148" s="4">
        <f t="shared" si="2"/>
        <v>-6000</v>
      </c>
    </row>
    <row r="149" spans="5:5" x14ac:dyDescent="0.25">
      <c r="E149" s="4">
        <f t="shared" si="2"/>
        <v>-6000</v>
      </c>
    </row>
    <row r="150" spans="5:5" x14ac:dyDescent="0.25">
      <c r="E150" s="4">
        <f t="shared" si="2"/>
        <v>-6000</v>
      </c>
    </row>
    <row r="151" spans="5:5" x14ac:dyDescent="0.25">
      <c r="E151" s="4">
        <f t="shared" si="2"/>
        <v>-6000</v>
      </c>
    </row>
    <row r="152" spans="5:5" x14ac:dyDescent="0.25">
      <c r="E152" s="4">
        <f t="shared" si="2"/>
        <v>-6000</v>
      </c>
    </row>
    <row r="153" spans="5:5" x14ac:dyDescent="0.25">
      <c r="E153" s="4">
        <f t="shared" si="2"/>
        <v>-6000</v>
      </c>
    </row>
    <row r="154" spans="5:5" x14ac:dyDescent="0.25">
      <c r="E154" s="4">
        <f t="shared" si="2"/>
        <v>-6000</v>
      </c>
    </row>
    <row r="155" spans="5:5" x14ac:dyDescent="0.25">
      <c r="E155" s="4">
        <f t="shared" si="2"/>
        <v>-6000</v>
      </c>
    </row>
    <row r="156" spans="5:5" x14ac:dyDescent="0.25">
      <c r="E156" s="4">
        <f t="shared" si="2"/>
        <v>-6000</v>
      </c>
    </row>
    <row r="157" spans="5:5" x14ac:dyDescent="0.25">
      <c r="E157" s="4">
        <f t="shared" si="2"/>
        <v>-6000</v>
      </c>
    </row>
    <row r="158" spans="5:5" x14ac:dyDescent="0.25">
      <c r="E158" s="4">
        <f t="shared" si="2"/>
        <v>-6000</v>
      </c>
    </row>
    <row r="159" spans="5:5" x14ac:dyDescent="0.25">
      <c r="E159" s="4">
        <f t="shared" si="2"/>
        <v>-6000</v>
      </c>
    </row>
    <row r="160" spans="5:5" x14ac:dyDescent="0.25">
      <c r="E160" s="4">
        <f t="shared" si="2"/>
        <v>-6000</v>
      </c>
    </row>
    <row r="161" spans="5:5" x14ac:dyDescent="0.25">
      <c r="E161" s="4">
        <f t="shared" si="2"/>
        <v>-6000</v>
      </c>
    </row>
    <row r="162" spans="5:5" x14ac:dyDescent="0.25">
      <c r="E162" s="4">
        <f t="shared" si="2"/>
        <v>-6000</v>
      </c>
    </row>
    <row r="163" spans="5:5" x14ac:dyDescent="0.25">
      <c r="E163" s="4">
        <f t="shared" si="2"/>
        <v>-6000</v>
      </c>
    </row>
    <row r="164" spans="5:5" x14ac:dyDescent="0.25">
      <c r="E164" s="4">
        <f t="shared" si="2"/>
        <v>-6000</v>
      </c>
    </row>
    <row r="165" spans="5:5" x14ac:dyDescent="0.25">
      <c r="E165" s="4">
        <f t="shared" si="2"/>
        <v>-6000</v>
      </c>
    </row>
    <row r="166" spans="5:5" x14ac:dyDescent="0.25">
      <c r="E166" s="4">
        <f t="shared" si="2"/>
        <v>-6000</v>
      </c>
    </row>
    <row r="167" spans="5:5" x14ac:dyDescent="0.25">
      <c r="E167" s="4">
        <f t="shared" si="2"/>
        <v>-6000</v>
      </c>
    </row>
    <row r="168" spans="5:5" x14ac:dyDescent="0.25">
      <c r="E168" s="4">
        <f t="shared" si="2"/>
        <v>-6000</v>
      </c>
    </row>
    <row r="169" spans="5:5" x14ac:dyDescent="0.25">
      <c r="E169" s="4">
        <f t="shared" si="2"/>
        <v>-6000</v>
      </c>
    </row>
    <row r="170" spans="5:5" x14ac:dyDescent="0.25">
      <c r="E170" s="4">
        <f t="shared" si="2"/>
        <v>-6000</v>
      </c>
    </row>
    <row r="171" spans="5:5" x14ac:dyDescent="0.25">
      <c r="E171" s="4">
        <f t="shared" si="2"/>
        <v>-6000</v>
      </c>
    </row>
    <row r="172" spans="5:5" x14ac:dyDescent="0.25">
      <c r="E172" s="4">
        <f t="shared" si="2"/>
        <v>-6000</v>
      </c>
    </row>
    <row r="173" spans="5:5" x14ac:dyDescent="0.25">
      <c r="E173" s="4">
        <f t="shared" si="2"/>
        <v>-6000</v>
      </c>
    </row>
    <row r="174" spans="5:5" x14ac:dyDescent="0.25">
      <c r="E174" s="4">
        <f t="shared" si="2"/>
        <v>-6000</v>
      </c>
    </row>
    <row r="175" spans="5:5" x14ac:dyDescent="0.25">
      <c r="E175" s="4">
        <f t="shared" si="2"/>
        <v>-6000</v>
      </c>
    </row>
    <row r="176" spans="5:5" x14ac:dyDescent="0.25">
      <c r="E176" s="4">
        <f t="shared" si="2"/>
        <v>-6000</v>
      </c>
    </row>
    <row r="177" spans="5:5" x14ac:dyDescent="0.25">
      <c r="E177" s="4">
        <f t="shared" si="2"/>
        <v>-6000</v>
      </c>
    </row>
    <row r="178" spans="5:5" x14ac:dyDescent="0.25">
      <c r="E178" s="4">
        <f t="shared" si="2"/>
        <v>-6000</v>
      </c>
    </row>
    <row r="179" spans="5:5" x14ac:dyDescent="0.25">
      <c r="E179" s="4">
        <f t="shared" si="2"/>
        <v>-6000</v>
      </c>
    </row>
    <row r="180" spans="5:5" x14ac:dyDescent="0.25">
      <c r="E180" s="4">
        <f t="shared" si="2"/>
        <v>-6000</v>
      </c>
    </row>
    <row r="181" spans="5:5" x14ac:dyDescent="0.25">
      <c r="E181" s="4">
        <f t="shared" si="2"/>
        <v>-6000</v>
      </c>
    </row>
    <row r="182" spans="5:5" x14ac:dyDescent="0.25">
      <c r="E182" s="4">
        <f t="shared" si="2"/>
        <v>-6000</v>
      </c>
    </row>
    <row r="183" spans="5:5" x14ac:dyDescent="0.25">
      <c r="E183" s="4">
        <f t="shared" si="2"/>
        <v>-6000</v>
      </c>
    </row>
    <row r="184" spans="5:5" x14ac:dyDescent="0.25">
      <c r="E184" s="4">
        <f t="shared" si="2"/>
        <v>-6000</v>
      </c>
    </row>
    <row r="185" spans="5:5" x14ac:dyDescent="0.25">
      <c r="E185" s="4">
        <f t="shared" si="2"/>
        <v>-6000</v>
      </c>
    </row>
    <row r="186" spans="5:5" x14ac:dyDescent="0.25">
      <c r="E186" s="4">
        <f t="shared" si="2"/>
        <v>-6000</v>
      </c>
    </row>
    <row r="187" spans="5:5" x14ac:dyDescent="0.25">
      <c r="E187" s="4">
        <f t="shared" si="2"/>
        <v>-6000</v>
      </c>
    </row>
    <row r="188" spans="5:5" x14ac:dyDescent="0.25">
      <c r="E188" s="4">
        <f t="shared" si="2"/>
        <v>-6000</v>
      </c>
    </row>
    <row r="189" spans="5:5" x14ac:dyDescent="0.25">
      <c r="E189" s="4">
        <f t="shared" si="2"/>
        <v>-6000</v>
      </c>
    </row>
    <row r="190" spans="5:5" x14ac:dyDescent="0.25">
      <c r="E190" s="4">
        <f t="shared" si="2"/>
        <v>-6000</v>
      </c>
    </row>
    <row r="191" spans="5:5" x14ac:dyDescent="0.25">
      <c r="E191" s="4">
        <f t="shared" si="2"/>
        <v>-6000</v>
      </c>
    </row>
    <row r="192" spans="5:5" x14ac:dyDescent="0.25">
      <c r="E192" s="4">
        <f t="shared" si="2"/>
        <v>-6000</v>
      </c>
    </row>
    <row r="193" spans="5:5" x14ac:dyDescent="0.25">
      <c r="E193" s="4">
        <f t="shared" si="2"/>
        <v>-6000</v>
      </c>
    </row>
    <row r="194" spans="5:5" x14ac:dyDescent="0.25">
      <c r="E194" s="4">
        <f t="shared" si="2"/>
        <v>-6000</v>
      </c>
    </row>
    <row r="195" spans="5:5" x14ac:dyDescent="0.25">
      <c r="E195" s="4">
        <f t="shared" si="2"/>
        <v>-6000</v>
      </c>
    </row>
    <row r="196" spans="5:5" x14ac:dyDescent="0.25">
      <c r="E196" s="4">
        <f t="shared" si="2"/>
        <v>-6000</v>
      </c>
    </row>
    <row r="197" spans="5:5" x14ac:dyDescent="0.25">
      <c r="E197" s="4">
        <f t="shared" ref="E197:E260" si="3">E196+C197-D197</f>
        <v>-6000</v>
      </c>
    </row>
    <row r="198" spans="5:5" x14ac:dyDescent="0.25">
      <c r="E198" s="4">
        <f t="shared" si="3"/>
        <v>-6000</v>
      </c>
    </row>
    <row r="199" spans="5:5" x14ac:dyDescent="0.25">
      <c r="E199" s="4">
        <f t="shared" si="3"/>
        <v>-6000</v>
      </c>
    </row>
    <row r="200" spans="5:5" x14ac:dyDescent="0.25">
      <c r="E200" s="4">
        <f t="shared" si="3"/>
        <v>-6000</v>
      </c>
    </row>
    <row r="201" spans="5:5" x14ac:dyDescent="0.25">
      <c r="E201" s="4">
        <f t="shared" si="3"/>
        <v>-6000</v>
      </c>
    </row>
    <row r="202" spans="5:5" x14ac:dyDescent="0.25">
      <c r="E202" s="4">
        <f t="shared" si="3"/>
        <v>-6000</v>
      </c>
    </row>
    <row r="203" spans="5:5" x14ac:dyDescent="0.25">
      <c r="E203" s="4">
        <f t="shared" si="3"/>
        <v>-6000</v>
      </c>
    </row>
    <row r="204" spans="5:5" x14ac:dyDescent="0.25">
      <c r="E204" s="4">
        <f t="shared" si="3"/>
        <v>-6000</v>
      </c>
    </row>
    <row r="205" spans="5:5" x14ac:dyDescent="0.25">
      <c r="E205" s="4">
        <f t="shared" si="3"/>
        <v>-6000</v>
      </c>
    </row>
    <row r="206" spans="5:5" x14ac:dyDescent="0.25">
      <c r="E206" s="4">
        <f t="shared" si="3"/>
        <v>-6000</v>
      </c>
    </row>
    <row r="207" spans="5:5" x14ac:dyDescent="0.25">
      <c r="E207" s="4">
        <f t="shared" si="3"/>
        <v>-6000</v>
      </c>
    </row>
    <row r="208" spans="5:5" x14ac:dyDescent="0.25">
      <c r="E208" s="4">
        <f t="shared" si="3"/>
        <v>-6000</v>
      </c>
    </row>
    <row r="209" spans="5:5" x14ac:dyDescent="0.25">
      <c r="E209" s="4">
        <f t="shared" si="3"/>
        <v>-6000</v>
      </c>
    </row>
    <row r="210" spans="5:5" x14ac:dyDescent="0.25">
      <c r="E210" s="4">
        <f t="shared" si="3"/>
        <v>-6000</v>
      </c>
    </row>
    <row r="211" spans="5:5" x14ac:dyDescent="0.25">
      <c r="E211" s="4">
        <f t="shared" si="3"/>
        <v>-6000</v>
      </c>
    </row>
    <row r="212" spans="5:5" x14ac:dyDescent="0.25">
      <c r="E212" s="4">
        <f t="shared" si="3"/>
        <v>-6000</v>
      </c>
    </row>
    <row r="213" spans="5:5" x14ac:dyDescent="0.25">
      <c r="E213" s="4">
        <f t="shared" si="3"/>
        <v>-6000</v>
      </c>
    </row>
    <row r="214" spans="5:5" x14ac:dyDescent="0.25">
      <c r="E214" s="4">
        <f t="shared" si="3"/>
        <v>-6000</v>
      </c>
    </row>
    <row r="215" spans="5:5" x14ac:dyDescent="0.25">
      <c r="E215" s="4">
        <f t="shared" si="3"/>
        <v>-6000</v>
      </c>
    </row>
    <row r="216" spans="5:5" x14ac:dyDescent="0.25">
      <c r="E216" s="4">
        <f t="shared" si="3"/>
        <v>-6000</v>
      </c>
    </row>
    <row r="217" spans="5:5" x14ac:dyDescent="0.25">
      <c r="E217" s="4">
        <f t="shared" si="3"/>
        <v>-6000</v>
      </c>
    </row>
    <row r="218" spans="5:5" x14ac:dyDescent="0.25">
      <c r="E218" s="4">
        <f t="shared" si="3"/>
        <v>-6000</v>
      </c>
    </row>
    <row r="219" spans="5:5" x14ac:dyDescent="0.25">
      <c r="E219" s="4">
        <f t="shared" si="3"/>
        <v>-6000</v>
      </c>
    </row>
    <row r="220" spans="5:5" x14ac:dyDescent="0.25">
      <c r="E220" s="4">
        <f t="shared" si="3"/>
        <v>-6000</v>
      </c>
    </row>
    <row r="221" spans="5:5" x14ac:dyDescent="0.25">
      <c r="E221" s="4">
        <f t="shared" si="3"/>
        <v>-6000</v>
      </c>
    </row>
    <row r="222" spans="5:5" x14ac:dyDescent="0.25">
      <c r="E222" s="4">
        <f t="shared" si="3"/>
        <v>-6000</v>
      </c>
    </row>
    <row r="223" spans="5:5" x14ac:dyDescent="0.25">
      <c r="E223" s="4">
        <f t="shared" si="3"/>
        <v>-6000</v>
      </c>
    </row>
    <row r="224" spans="5:5" x14ac:dyDescent="0.25">
      <c r="E224" s="4">
        <f t="shared" si="3"/>
        <v>-6000</v>
      </c>
    </row>
    <row r="225" spans="5:5" x14ac:dyDescent="0.25">
      <c r="E225" s="4">
        <f t="shared" si="3"/>
        <v>-6000</v>
      </c>
    </row>
    <row r="226" spans="5:5" x14ac:dyDescent="0.25">
      <c r="E226" s="4">
        <f t="shared" si="3"/>
        <v>-6000</v>
      </c>
    </row>
    <row r="227" spans="5:5" x14ac:dyDescent="0.25">
      <c r="E227" s="4">
        <f t="shared" si="3"/>
        <v>-6000</v>
      </c>
    </row>
    <row r="228" spans="5:5" x14ac:dyDescent="0.25">
      <c r="E228" s="4">
        <f t="shared" si="3"/>
        <v>-6000</v>
      </c>
    </row>
    <row r="229" spans="5:5" x14ac:dyDescent="0.25">
      <c r="E229" s="4">
        <f t="shared" si="3"/>
        <v>-6000</v>
      </c>
    </row>
    <row r="230" spans="5:5" x14ac:dyDescent="0.25">
      <c r="E230" s="4">
        <f t="shared" si="3"/>
        <v>-6000</v>
      </c>
    </row>
    <row r="231" spans="5:5" x14ac:dyDescent="0.25">
      <c r="E231" s="4">
        <f t="shared" si="3"/>
        <v>-6000</v>
      </c>
    </row>
    <row r="232" spans="5:5" x14ac:dyDescent="0.25">
      <c r="E232" s="4">
        <f t="shared" si="3"/>
        <v>-6000</v>
      </c>
    </row>
    <row r="233" spans="5:5" x14ac:dyDescent="0.25">
      <c r="E233" s="4">
        <f t="shared" si="3"/>
        <v>-6000</v>
      </c>
    </row>
    <row r="234" spans="5:5" x14ac:dyDescent="0.25">
      <c r="E234" s="4">
        <f t="shared" si="3"/>
        <v>-6000</v>
      </c>
    </row>
    <row r="235" spans="5:5" x14ac:dyDescent="0.25">
      <c r="E235" s="4">
        <f t="shared" si="3"/>
        <v>-6000</v>
      </c>
    </row>
    <row r="236" spans="5:5" x14ac:dyDescent="0.25">
      <c r="E236" s="4">
        <f t="shared" si="3"/>
        <v>-6000</v>
      </c>
    </row>
    <row r="237" spans="5:5" x14ac:dyDescent="0.25">
      <c r="E237" s="4">
        <f t="shared" si="3"/>
        <v>-6000</v>
      </c>
    </row>
    <row r="238" spans="5:5" x14ac:dyDescent="0.25">
      <c r="E238" s="4">
        <f t="shared" si="3"/>
        <v>-6000</v>
      </c>
    </row>
    <row r="239" spans="5:5" x14ac:dyDescent="0.25">
      <c r="E239" s="4">
        <f t="shared" si="3"/>
        <v>-6000</v>
      </c>
    </row>
    <row r="240" spans="5:5" x14ac:dyDescent="0.25">
      <c r="E240" s="4">
        <f t="shared" si="3"/>
        <v>-6000</v>
      </c>
    </row>
    <row r="241" spans="5:5" x14ac:dyDescent="0.25">
      <c r="E241" s="4">
        <f t="shared" si="3"/>
        <v>-6000</v>
      </c>
    </row>
    <row r="242" spans="5:5" x14ac:dyDescent="0.25">
      <c r="E242" s="4">
        <f t="shared" si="3"/>
        <v>-6000</v>
      </c>
    </row>
    <row r="243" spans="5:5" x14ac:dyDescent="0.25">
      <c r="E243" s="4">
        <f t="shared" si="3"/>
        <v>-6000</v>
      </c>
    </row>
    <row r="244" spans="5:5" x14ac:dyDescent="0.25">
      <c r="E244" s="4">
        <f t="shared" si="3"/>
        <v>-6000</v>
      </c>
    </row>
    <row r="245" spans="5:5" x14ac:dyDescent="0.25">
      <c r="E245" s="4">
        <f t="shared" si="3"/>
        <v>-6000</v>
      </c>
    </row>
    <row r="246" spans="5:5" x14ac:dyDescent="0.25">
      <c r="E246" s="4">
        <f t="shared" si="3"/>
        <v>-6000</v>
      </c>
    </row>
    <row r="247" spans="5:5" x14ac:dyDescent="0.25">
      <c r="E247" s="4">
        <f t="shared" si="3"/>
        <v>-6000</v>
      </c>
    </row>
    <row r="248" spans="5:5" x14ac:dyDescent="0.25">
      <c r="E248" s="4">
        <f t="shared" si="3"/>
        <v>-6000</v>
      </c>
    </row>
    <row r="249" spans="5:5" x14ac:dyDescent="0.25">
      <c r="E249" s="4">
        <f t="shared" si="3"/>
        <v>-6000</v>
      </c>
    </row>
    <row r="250" spans="5:5" x14ac:dyDescent="0.25">
      <c r="E250" s="4">
        <f t="shared" si="3"/>
        <v>-6000</v>
      </c>
    </row>
    <row r="251" spans="5:5" x14ac:dyDescent="0.25">
      <c r="E251" s="4">
        <f t="shared" si="3"/>
        <v>-6000</v>
      </c>
    </row>
    <row r="252" spans="5:5" x14ac:dyDescent="0.25">
      <c r="E252" s="4">
        <f t="shared" si="3"/>
        <v>-6000</v>
      </c>
    </row>
    <row r="253" spans="5:5" x14ac:dyDescent="0.25">
      <c r="E253" s="4">
        <f t="shared" si="3"/>
        <v>-6000</v>
      </c>
    </row>
    <row r="254" spans="5:5" x14ac:dyDescent="0.25">
      <c r="E254" s="4">
        <f t="shared" si="3"/>
        <v>-6000</v>
      </c>
    </row>
    <row r="255" spans="5:5" x14ac:dyDescent="0.25">
      <c r="E255" s="4">
        <f t="shared" si="3"/>
        <v>-6000</v>
      </c>
    </row>
    <row r="256" spans="5:5" x14ac:dyDescent="0.25">
      <c r="E256" s="4">
        <f t="shared" si="3"/>
        <v>-6000</v>
      </c>
    </row>
    <row r="257" spans="5:5" x14ac:dyDescent="0.25">
      <c r="E257" s="4">
        <f t="shared" si="3"/>
        <v>-6000</v>
      </c>
    </row>
    <row r="258" spans="5:5" x14ac:dyDescent="0.25">
      <c r="E258" s="4">
        <f t="shared" si="3"/>
        <v>-6000</v>
      </c>
    </row>
    <row r="259" spans="5:5" x14ac:dyDescent="0.25">
      <c r="E259" s="4">
        <f t="shared" si="3"/>
        <v>-6000</v>
      </c>
    </row>
    <row r="260" spans="5:5" x14ac:dyDescent="0.25">
      <c r="E260" s="4">
        <f t="shared" si="3"/>
        <v>-6000</v>
      </c>
    </row>
    <row r="261" spans="5:5" x14ac:dyDescent="0.25">
      <c r="E261" s="4">
        <f t="shared" ref="E261:E324" si="4">E260+C261-D261</f>
        <v>-6000</v>
      </c>
    </row>
    <row r="262" spans="5:5" x14ac:dyDescent="0.25">
      <c r="E262" s="4">
        <f t="shared" si="4"/>
        <v>-6000</v>
      </c>
    </row>
    <row r="263" spans="5:5" x14ac:dyDescent="0.25">
      <c r="E263" s="4">
        <f t="shared" si="4"/>
        <v>-6000</v>
      </c>
    </row>
    <row r="264" spans="5:5" x14ac:dyDescent="0.25">
      <c r="E264" s="4">
        <f t="shared" si="4"/>
        <v>-6000</v>
      </c>
    </row>
    <row r="265" spans="5:5" x14ac:dyDescent="0.25">
      <c r="E265" s="4">
        <f t="shared" si="4"/>
        <v>-6000</v>
      </c>
    </row>
    <row r="266" spans="5:5" x14ac:dyDescent="0.25">
      <c r="E266" s="4">
        <f t="shared" si="4"/>
        <v>-6000</v>
      </c>
    </row>
    <row r="267" spans="5:5" x14ac:dyDescent="0.25">
      <c r="E267" s="4">
        <f t="shared" si="4"/>
        <v>-6000</v>
      </c>
    </row>
    <row r="268" spans="5:5" x14ac:dyDescent="0.25">
      <c r="E268" s="4">
        <f t="shared" si="4"/>
        <v>-6000</v>
      </c>
    </row>
    <row r="269" spans="5:5" x14ac:dyDescent="0.25">
      <c r="E269" s="4">
        <f t="shared" si="4"/>
        <v>-6000</v>
      </c>
    </row>
    <row r="270" spans="5:5" x14ac:dyDescent="0.25">
      <c r="E270" s="4">
        <f t="shared" si="4"/>
        <v>-6000</v>
      </c>
    </row>
    <row r="271" spans="5:5" x14ac:dyDescent="0.25">
      <c r="E271" s="4">
        <f t="shared" si="4"/>
        <v>-6000</v>
      </c>
    </row>
    <row r="272" spans="5:5" x14ac:dyDescent="0.25">
      <c r="E272" s="4">
        <f t="shared" si="4"/>
        <v>-6000</v>
      </c>
    </row>
    <row r="273" spans="5:5" x14ac:dyDescent="0.25">
      <c r="E273" s="4">
        <f t="shared" si="4"/>
        <v>-6000</v>
      </c>
    </row>
    <row r="274" spans="5:5" x14ac:dyDescent="0.25">
      <c r="E274" s="4">
        <f t="shared" si="4"/>
        <v>-6000</v>
      </c>
    </row>
    <row r="275" spans="5:5" x14ac:dyDescent="0.25">
      <c r="E275" s="4">
        <f t="shared" si="4"/>
        <v>-6000</v>
      </c>
    </row>
    <row r="276" spans="5:5" x14ac:dyDescent="0.25">
      <c r="E276" s="4">
        <f t="shared" si="4"/>
        <v>-6000</v>
      </c>
    </row>
    <row r="277" spans="5:5" x14ac:dyDescent="0.25">
      <c r="E277" s="4">
        <f t="shared" si="4"/>
        <v>-6000</v>
      </c>
    </row>
    <row r="278" spans="5:5" x14ac:dyDescent="0.25">
      <c r="E278" s="4">
        <f t="shared" si="4"/>
        <v>-6000</v>
      </c>
    </row>
    <row r="279" spans="5:5" x14ac:dyDescent="0.25">
      <c r="E279" s="4">
        <f t="shared" si="4"/>
        <v>-6000</v>
      </c>
    </row>
    <row r="280" spans="5:5" x14ac:dyDescent="0.25">
      <c r="E280" s="4">
        <f t="shared" si="4"/>
        <v>-6000</v>
      </c>
    </row>
    <row r="281" spans="5:5" x14ac:dyDescent="0.25">
      <c r="E281" s="4">
        <f t="shared" si="4"/>
        <v>-6000</v>
      </c>
    </row>
    <row r="282" spans="5:5" x14ac:dyDescent="0.25">
      <c r="E282" s="4">
        <f t="shared" si="4"/>
        <v>-6000</v>
      </c>
    </row>
    <row r="283" spans="5:5" x14ac:dyDescent="0.25">
      <c r="E283" s="4">
        <f t="shared" si="4"/>
        <v>-6000</v>
      </c>
    </row>
    <row r="284" spans="5:5" x14ac:dyDescent="0.25">
      <c r="E284" s="4">
        <f t="shared" si="4"/>
        <v>-6000</v>
      </c>
    </row>
    <row r="285" spans="5:5" x14ac:dyDescent="0.25">
      <c r="E285" s="4">
        <f t="shared" si="4"/>
        <v>-6000</v>
      </c>
    </row>
    <row r="286" spans="5:5" x14ac:dyDescent="0.25">
      <c r="E286" s="4">
        <f t="shared" si="4"/>
        <v>-6000</v>
      </c>
    </row>
    <row r="287" spans="5:5" x14ac:dyDescent="0.25">
      <c r="E287" s="4">
        <f t="shared" si="4"/>
        <v>-6000</v>
      </c>
    </row>
    <row r="288" spans="5:5" x14ac:dyDescent="0.25">
      <c r="E288" s="4">
        <f t="shared" si="4"/>
        <v>-6000</v>
      </c>
    </row>
    <row r="289" spans="5:5" x14ac:dyDescent="0.25">
      <c r="E289" s="4">
        <f t="shared" si="4"/>
        <v>-6000</v>
      </c>
    </row>
    <row r="290" spans="5:5" x14ac:dyDescent="0.25">
      <c r="E290" s="4">
        <f t="shared" si="4"/>
        <v>-6000</v>
      </c>
    </row>
    <row r="291" spans="5:5" x14ac:dyDescent="0.25">
      <c r="E291" s="4">
        <f t="shared" si="4"/>
        <v>-6000</v>
      </c>
    </row>
    <row r="292" spans="5:5" x14ac:dyDescent="0.25">
      <c r="E292" s="4">
        <f t="shared" si="4"/>
        <v>-6000</v>
      </c>
    </row>
    <row r="293" spans="5:5" x14ac:dyDescent="0.25">
      <c r="E293" s="4">
        <f t="shared" si="4"/>
        <v>-6000</v>
      </c>
    </row>
    <row r="294" spans="5:5" x14ac:dyDescent="0.25">
      <c r="E294" s="4">
        <f t="shared" si="4"/>
        <v>-6000</v>
      </c>
    </row>
    <row r="295" spans="5:5" x14ac:dyDescent="0.25">
      <c r="E295" s="4">
        <f t="shared" si="4"/>
        <v>-6000</v>
      </c>
    </row>
    <row r="296" spans="5:5" x14ac:dyDescent="0.25">
      <c r="E296" s="4">
        <f t="shared" si="4"/>
        <v>-6000</v>
      </c>
    </row>
    <row r="297" spans="5:5" x14ac:dyDescent="0.25">
      <c r="E297" s="4">
        <f t="shared" si="4"/>
        <v>-6000</v>
      </c>
    </row>
    <row r="298" spans="5:5" x14ac:dyDescent="0.25">
      <c r="E298" s="4">
        <f t="shared" si="4"/>
        <v>-6000</v>
      </c>
    </row>
    <row r="299" spans="5:5" x14ac:dyDescent="0.25">
      <c r="E299" s="4">
        <f t="shared" si="4"/>
        <v>-6000</v>
      </c>
    </row>
    <row r="300" spans="5:5" x14ac:dyDescent="0.25">
      <c r="E300" s="4">
        <f t="shared" si="4"/>
        <v>-6000</v>
      </c>
    </row>
    <row r="301" spans="5:5" x14ac:dyDescent="0.25">
      <c r="E301" s="4">
        <f t="shared" si="4"/>
        <v>-6000</v>
      </c>
    </row>
    <row r="302" spans="5:5" x14ac:dyDescent="0.25">
      <c r="E302" s="4">
        <f t="shared" si="4"/>
        <v>-6000</v>
      </c>
    </row>
    <row r="303" spans="5:5" x14ac:dyDescent="0.25">
      <c r="E303" s="4">
        <f t="shared" si="4"/>
        <v>-6000</v>
      </c>
    </row>
    <row r="304" spans="5:5" x14ac:dyDescent="0.25">
      <c r="E304" s="4">
        <f t="shared" si="4"/>
        <v>-6000</v>
      </c>
    </row>
    <row r="305" spans="5:5" x14ac:dyDescent="0.25">
      <c r="E305" s="4">
        <f t="shared" si="4"/>
        <v>-6000</v>
      </c>
    </row>
    <row r="306" spans="5:5" x14ac:dyDescent="0.25">
      <c r="E306" s="4">
        <f t="shared" si="4"/>
        <v>-6000</v>
      </c>
    </row>
    <row r="307" spans="5:5" x14ac:dyDescent="0.25">
      <c r="E307" s="4">
        <f t="shared" si="4"/>
        <v>-6000</v>
      </c>
    </row>
    <row r="308" spans="5:5" x14ac:dyDescent="0.25">
      <c r="E308" s="4">
        <f t="shared" si="4"/>
        <v>-6000</v>
      </c>
    </row>
    <row r="309" spans="5:5" x14ac:dyDescent="0.25">
      <c r="E309" s="4">
        <f t="shared" si="4"/>
        <v>-6000</v>
      </c>
    </row>
    <row r="310" spans="5:5" x14ac:dyDescent="0.25">
      <c r="E310" s="4">
        <f t="shared" si="4"/>
        <v>-6000</v>
      </c>
    </row>
    <row r="311" spans="5:5" x14ac:dyDescent="0.25">
      <c r="E311" s="4">
        <f t="shared" si="4"/>
        <v>-6000</v>
      </c>
    </row>
    <row r="312" spans="5:5" x14ac:dyDescent="0.25">
      <c r="E312" s="4">
        <f t="shared" si="4"/>
        <v>-6000</v>
      </c>
    </row>
    <row r="313" spans="5:5" x14ac:dyDescent="0.25">
      <c r="E313" s="4">
        <f t="shared" si="4"/>
        <v>-6000</v>
      </c>
    </row>
    <row r="314" spans="5:5" x14ac:dyDescent="0.25">
      <c r="E314" s="4">
        <f t="shared" si="4"/>
        <v>-6000</v>
      </c>
    </row>
    <row r="315" spans="5:5" x14ac:dyDescent="0.25">
      <c r="E315" s="4">
        <f t="shared" si="4"/>
        <v>-6000</v>
      </c>
    </row>
    <row r="316" spans="5:5" x14ac:dyDescent="0.25">
      <c r="E316" s="4">
        <f t="shared" si="4"/>
        <v>-6000</v>
      </c>
    </row>
    <row r="317" spans="5:5" x14ac:dyDescent="0.25">
      <c r="E317" s="4">
        <f t="shared" si="4"/>
        <v>-6000</v>
      </c>
    </row>
    <row r="318" spans="5:5" x14ac:dyDescent="0.25">
      <c r="E318" s="4">
        <f t="shared" si="4"/>
        <v>-6000</v>
      </c>
    </row>
    <row r="319" spans="5:5" x14ac:dyDescent="0.25">
      <c r="E319" s="4">
        <f t="shared" si="4"/>
        <v>-6000</v>
      </c>
    </row>
    <row r="320" spans="5:5" x14ac:dyDescent="0.25">
      <c r="E320" s="4">
        <f t="shared" si="4"/>
        <v>-6000</v>
      </c>
    </row>
    <row r="321" spans="5:5" x14ac:dyDescent="0.25">
      <c r="E321" s="4">
        <f t="shared" si="4"/>
        <v>-6000</v>
      </c>
    </row>
    <row r="322" spans="5:5" x14ac:dyDescent="0.25">
      <c r="E322" s="4">
        <f t="shared" si="4"/>
        <v>-6000</v>
      </c>
    </row>
    <row r="323" spans="5:5" x14ac:dyDescent="0.25">
      <c r="E323" s="4">
        <f t="shared" si="4"/>
        <v>-6000</v>
      </c>
    </row>
    <row r="324" spans="5:5" x14ac:dyDescent="0.25">
      <c r="E324" s="4">
        <f t="shared" si="4"/>
        <v>-6000</v>
      </c>
    </row>
    <row r="325" spans="5:5" x14ac:dyDescent="0.25">
      <c r="E325" s="4">
        <f t="shared" ref="E325:E388" si="5">E324+C325-D325</f>
        <v>-6000</v>
      </c>
    </row>
    <row r="326" spans="5:5" x14ac:dyDescent="0.25">
      <c r="E326" s="4">
        <f t="shared" si="5"/>
        <v>-6000</v>
      </c>
    </row>
    <row r="327" spans="5:5" x14ac:dyDescent="0.25">
      <c r="E327" s="4">
        <f t="shared" si="5"/>
        <v>-6000</v>
      </c>
    </row>
    <row r="328" spans="5:5" x14ac:dyDescent="0.25">
      <c r="E328" s="4">
        <f t="shared" si="5"/>
        <v>-6000</v>
      </c>
    </row>
    <row r="329" spans="5:5" x14ac:dyDescent="0.25">
      <c r="E329" s="4">
        <f t="shared" si="5"/>
        <v>-6000</v>
      </c>
    </row>
    <row r="330" spans="5:5" x14ac:dyDescent="0.25">
      <c r="E330" s="4">
        <f t="shared" si="5"/>
        <v>-6000</v>
      </c>
    </row>
    <row r="331" spans="5:5" x14ac:dyDescent="0.25">
      <c r="E331" s="4">
        <f t="shared" si="5"/>
        <v>-6000</v>
      </c>
    </row>
    <row r="332" spans="5:5" x14ac:dyDescent="0.25">
      <c r="E332" s="4">
        <f t="shared" si="5"/>
        <v>-6000</v>
      </c>
    </row>
    <row r="333" spans="5:5" x14ac:dyDescent="0.25">
      <c r="E333" s="4">
        <f t="shared" si="5"/>
        <v>-6000</v>
      </c>
    </row>
    <row r="334" spans="5:5" x14ac:dyDescent="0.25">
      <c r="E334" s="4">
        <f t="shared" si="5"/>
        <v>-6000</v>
      </c>
    </row>
    <row r="335" spans="5:5" x14ac:dyDescent="0.25">
      <c r="E335" s="4">
        <f t="shared" si="5"/>
        <v>-6000</v>
      </c>
    </row>
    <row r="336" spans="5:5" x14ac:dyDescent="0.25">
      <c r="E336" s="4">
        <f t="shared" si="5"/>
        <v>-6000</v>
      </c>
    </row>
    <row r="337" spans="5:5" x14ac:dyDescent="0.25">
      <c r="E337" s="4">
        <f t="shared" si="5"/>
        <v>-6000</v>
      </c>
    </row>
    <row r="338" spans="5:5" x14ac:dyDescent="0.25">
      <c r="E338" s="4">
        <f t="shared" si="5"/>
        <v>-6000</v>
      </c>
    </row>
    <row r="339" spans="5:5" x14ac:dyDescent="0.25">
      <c r="E339" s="4">
        <f t="shared" si="5"/>
        <v>-6000</v>
      </c>
    </row>
    <row r="340" spans="5:5" x14ac:dyDescent="0.25">
      <c r="E340" s="4">
        <f t="shared" si="5"/>
        <v>-6000</v>
      </c>
    </row>
    <row r="341" spans="5:5" x14ac:dyDescent="0.25">
      <c r="E341" s="4">
        <f t="shared" si="5"/>
        <v>-6000</v>
      </c>
    </row>
    <row r="342" spans="5:5" x14ac:dyDescent="0.25">
      <c r="E342" s="4">
        <f t="shared" si="5"/>
        <v>-6000</v>
      </c>
    </row>
    <row r="343" spans="5:5" x14ac:dyDescent="0.25">
      <c r="E343" s="4">
        <f t="shared" si="5"/>
        <v>-6000</v>
      </c>
    </row>
    <row r="344" spans="5:5" x14ac:dyDescent="0.25">
      <c r="E344" s="4">
        <f t="shared" si="5"/>
        <v>-6000</v>
      </c>
    </row>
    <row r="345" spans="5:5" x14ac:dyDescent="0.25">
      <c r="E345" s="4">
        <f t="shared" si="5"/>
        <v>-6000</v>
      </c>
    </row>
    <row r="346" spans="5:5" x14ac:dyDescent="0.25">
      <c r="E346" s="4">
        <f t="shared" si="5"/>
        <v>-6000</v>
      </c>
    </row>
    <row r="347" spans="5:5" x14ac:dyDescent="0.25">
      <c r="E347" s="4">
        <f t="shared" si="5"/>
        <v>-6000</v>
      </c>
    </row>
    <row r="348" spans="5:5" x14ac:dyDescent="0.25">
      <c r="E348" s="4">
        <f t="shared" si="5"/>
        <v>-6000</v>
      </c>
    </row>
    <row r="349" spans="5:5" x14ac:dyDescent="0.25">
      <c r="E349" s="4">
        <f t="shared" si="5"/>
        <v>-6000</v>
      </c>
    </row>
    <row r="350" spans="5:5" x14ac:dyDescent="0.25">
      <c r="E350" s="4">
        <f t="shared" si="5"/>
        <v>-6000</v>
      </c>
    </row>
    <row r="351" spans="5:5" x14ac:dyDescent="0.25">
      <c r="E351" s="4">
        <f t="shared" si="5"/>
        <v>-6000</v>
      </c>
    </row>
    <row r="352" spans="5:5" x14ac:dyDescent="0.25">
      <c r="E352" s="4">
        <f t="shared" si="5"/>
        <v>-6000</v>
      </c>
    </row>
    <row r="353" spans="5:5" x14ac:dyDescent="0.25">
      <c r="E353" s="4">
        <f t="shared" si="5"/>
        <v>-6000</v>
      </c>
    </row>
    <row r="354" spans="5:5" x14ac:dyDescent="0.25">
      <c r="E354" s="4">
        <f t="shared" si="5"/>
        <v>-6000</v>
      </c>
    </row>
    <row r="355" spans="5:5" x14ac:dyDescent="0.25">
      <c r="E355" s="4">
        <f t="shared" si="5"/>
        <v>-6000</v>
      </c>
    </row>
    <row r="356" spans="5:5" x14ac:dyDescent="0.25">
      <c r="E356" s="4">
        <f t="shared" si="5"/>
        <v>-6000</v>
      </c>
    </row>
    <row r="357" spans="5:5" x14ac:dyDescent="0.25">
      <c r="E357" s="4">
        <f t="shared" si="5"/>
        <v>-6000</v>
      </c>
    </row>
    <row r="358" spans="5:5" x14ac:dyDescent="0.25">
      <c r="E358" s="4">
        <f t="shared" si="5"/>
        <v>-6000</v>
      </c>
    </row>
    <row r="359" spans="5:5" x14ac:dyDescent="0.25">
      <c r="E359" s="4">
        <f t="shared" si="5"/>
        <v>-6000</v>
      </c>
    </row>
    <row r="360" spans="5:5" x14ac:dyDescent="0.25">
      <c r="E360" s="4">
        <f t="shared" si="5"/>
        <v>-6000</v>
      </c>
    </row>
    <row r="361" spans="5:5" x14ac:dyDescent="0.25">
      <c r="E361" s="4">
        <f t="shared" si="5"/>
        <v>-6000</v>
      </c>
    </row>
    <row r="362" spans="5:5" x14ac:dyDescent="0.25">
      <c r="E362" s="4">
        <f t="shared" si="5"/>
        <v>-6000</v>
      </c>
    </row>
    <row r="363" spans="5:5" x14ac:dyDescent="0.25">
      <c r="E363" s="4">
        <f t="shared" si="5"/>
        <v>-6000</v>
      </c>
    </row>
    <row r="364" spans="5:5" x14ac:dyDescent="0.25">
      <c r="E364" s="4">
        <f t="shared" si="5"/>
        <v>-6000</v>
      </c>
    </row>
    <row r="365" spans="5:5" x14ac:dyDescent="0.25">
      <c r="E365" s="4">
        <f t="shared" si="5"/>
        <v>-6000</v>
      </c>
    </row>
    <row r="366" spans="5:5" x14ac:dyDescent="0.25">
      <c r="E366" s="4">
        <f t="shared" si="5"/>
        <v>-6000</v>
      </c>
    </row>
    <row r="367" spans="5:5" x14ac:dyDescent="0.25">
      <c r="E367" s="4">
        <f t="shared" si="5"/>
        <v>-6000</v>
      </c>
    </row>
    <row r="368" spans="5:5" x14ac:dyDescent="0.25">
      <c r="E368" s="4">
        <f t="shared" si="5"/>
        <v>-6000</v>
      </c>
    </row>
    <row r="369" spans="5:5" x14ac:dyDescent="0.25">
      <c r="E369" s="4">
        <f t="shared" si="5"/>
        <v>-6000</v>
      </c>
    </row>
    <row r="370" spans="5:5" x14ac:dyDescent="0.25">
      <c r="E370" s="4">
        <f t="shared" si="5"/>
        <v>-6000</v>
      </c>
    </row>
    <row r="371" spans="5:5" x14ac:dyDescent="0.25">
      <c r="E371" s="4">
        <f t="shared" si="5"/>
        <v>-6000</v>
      </c>
    </row>
    <row r="372" spans="5:5" x14ac:dyDescent="0.25">
      <c r="E372" s="4">
        <f t="shared" si="5"/>
        <v>-6000</v>
      </c>
    </row>
    <row r="373" spans="5:5" x14ac:dyDescent="0.25">
      <c r="E373" s="4">
        <f t="shared" si="5"/>
        <v>-6000</v>
      </c>
    </row>
    <row r="374" spans="5:5" x14ac:dyDescent="0.25">
      <c r="E374" s="4">
        <f t="shared" si="5"/>
        <v>-6000</v>
      </c>
    </row>
    <row r="375" spans="5:5" x14ac:dyDescent="0.25">
      <c r="E375" s="4">
        <f t="shared" si="5"/>
        <v>-6000</v>
      </c>
    </row>
    <row r="376" spans="5:5" x14ac:dyDescent="0.25">
      <c r="E376" s="4">
        <f t="shared" si="5"/>
        <v>-6000</v>
      </c>
    </row>
    <row r="377" spans="5:5" x14ac:dyDescent="0.25">
      <c r="E377" s="4">
        <f t="shared" si="5"/>
        <v>-6000</v>
      </c>
    </row>
    <row r="378" spans="5:5" x14ac:dyDescent="0.25">
      <c r="E378" s="4">
        <f t="shared" si="5"/>
        <v>-6000</v>
      </c>
    </row>
    <row r="379" spans="5:5" x14ac:dyDescent="0.25">
      <c r="E379" s="4">
        <f t="shared" si="5"/>
        <v>-6000</v>
      </c>
    </row>
    <row r="380" spans="5:5" x14ac:dyDescent="0.25">
      <c r="E380" s="4">
        <f t="shared" si="5"/>
        <v>-6000</v>
      </c>
    </row>
    <row r="381" spans="5:5" x14ac:dyDescent="0.25">
      <c r="E381" s="4">
        <f t="shared" si="5"/>
        <v>-6000</v>
      </c>
    </row>
    <row r="382" spans="5:5" x14ac:dyDescent="0.25">
      <c r="E382" s="4">
        <f t="shared" si="5"/>
        <v>-6000</v>
      </c>
    </row>
    <row r="383" spans="5:5" x14ac:dyDescent="0.25">
      <c r="E383" s="4">
        <f t="shared" si="5"/>
        <v>-6000</v>
      </c>
    </row>
    <row r="384" spans="5:5" x14ac:dyDescent="0.25">
      <c r="E384" s="4">
        <f t="shared" si="5"/>
        <v>-6000</v>
      </c>
    </row>
    <row r="385" spans="5:5" x14ac:dyDescent="0.25">
      <c r="E385" s="4">
        <f t="shared" si="5"/>
        <v>-6000</v>
      </c>
    </row>
    <row r="386" spans="5:5" x14ac:dyDescent="0.25">
      <c r="E386" s="4">
        <f t="shared" si="5"/>
        <v>-6000</v>
      </c>
    </row>
    <row r="387" spans="5:5" x14ac:dyDescent="0.25">
      <c r="E387" s="4">
        <f t="shared" si="5"/>
        <v>-6000</v>
      </c>
    </row>
    <row r="388" spans="5:5" x14ac:dyDescent="0.25">
      <c r="E388" s="4">
        <f t="shared" si="5"/>
        <v>-6000</v>
      </c>
    </row>
    <row r="389" spans="5:5" x14ac:dyDescent="0.25">
      <c r="E389" s="4">
        <f t="shared" ref="E389:E452" si="6">E388+C389-D389</f>
        <v>-6000</v>
      </c>
    </row>
    <row r="390" spans="5:5" x14ac:dyDescent="0.25">
      <c r="E390" s="4">
        <f t="shared" si="6"/>
        <v>-6000</v>
      </c>
    </row>
    <row r="391" spans="5:5" x14ac:dyDescent="0.25">
      <c r="E391" s="4">
        <f t="shared" si="6"/>
        <v>-6000</v>
      </c>
    </row>
    <row r="392" spans="5:5" x14ac:dyDescent="0.25">
      <c r="E392" s="4">
        <f t="shared" si="6"/>
        <v>-6000</v>
      </c>
    </row>
    <row r="393" spans="5:5" x14ac:dyDescent="0.25">
      <c r="E393" s="4">
        <f t="shared" si="6"/>
        <v>-6000</v>
      </c>
    </row>
    <row r="394" spans="5:5" x14ac:dyDescent="0.25">
      <c r="E394" s="4">
        <f t="shared" si="6"/>
        <v>-6000</v>
      </c>
    </row>
    <row r="395" spans="5:5" x14ac:dyDescent="0.25">
      <c r="E395" s="4">
        <f t="shared" si="6"/>
        <v>-6000</v>
      </c>
    </row>
    <row r="396" spans="5:5" x14ac:dyDescent="0.25">
      <c r="E396" s="4">
        <f t="shared" si="6"/>
        <v>-6000</v>
      </c>
    </row>
    <row r="397" spans="5:5" x14ac:dyDescent="0.25">
      <c r="E397" s="4">
        <f t="shared" si="6"/>
        <v>-6000</v>
      </c>
    </row>
    <row r="398" spans="5:5" x14ac:dyDescent="0.25">
      <c r="E398" s="4">
        <f t="shared" si="6"/>
        <v>-6000</v>
      </c>
    </row>
    <row r="399" spans="5:5" x14ac:dyDescent="0.25">
      <c r="E399" s="4">
        <f t="shared" si="6"/>
        <v>-6000</v>
      </c>
    </row>
    <row r="400" spans="5:5" x14ac:dyDescent="0.25">
      <c r="E400" s="4">
        <f t="shared" si="6"/>
        <v>-6000</v>
      </c>
    </row>
    <row r="401" spans="5:5" x14ac:dyDescent="0.25">
      <c r="E401" s="4">
        <f t="shared" si="6"/>
        <v>-6000</v>
      </c>
    </row>
    <row r="402" spans="5:5" x14ac:dyDescent="0.25">
      <c r="E402" s="4">
        <f t="shared" si="6"/>
        <v>-6000</v>
      </c>
    </row>
    <row r="403" spans="5:5" x14ac:dyDescent="0.25">
      <c r="E403" s="4">
        <f t="shared" si="6"/>
        <v>-6000</v>
      </c>
    </row>
    <row r="404" spans="5:5" x14ac:dyDescent="0.25">
      <c r="E404" s="4">
        <f t="shared" si="6"/>
        <v>-6000</v>
      </c>
    </row>
    <row r="405" spans="5:5" x14ac:dyDescent="0.25">
      <c r="E405" s="4">
        <f t="shared" si="6"/>
        <v>-6000</v>
      </c>
    </row>
    <row r="406" spans="5:5" x14ac:dyDescent="0.25">
      <c r="E406" s="4">
        <f t="shared" si="6"/>
        <v>-6000</v>
      </c>
    </row>
    <row r="407" spans="5:5" x14ac:dyDescent="0.25">
      <c r="E407" s="4">
        <f t="shared" si="6"/>
        <v>-6000</v>
      </c>
    </row>
    <row r="408" spans="5:5" x14ac:dyDescent="0.25">
      <c r="E408" s="4">
        <f t="shared" si="6"/>
        <v>-6000</v>
      </c>
    </row>
    <row r="409" spans="5:5" x14ac:dyDescent="0.25">
      <c r="E409" s="4">
        <f t="shared" si="6"/>
        <v>-6000</v>
      </c>
    </row>
    <row r="410" spans="5:5" x14ac:dyDescent="0.25">
      <c r="E410" s="4">
        <f t="shared" si="6"/>
        <v>-6000</v>
      </c>
    </row>
    <row r="411" spans="5:5" x14ac:dyDescent="0.25">
      <c r="E411" s="4">
        <f t="shared" si="6"/>
        <v>-6000</v>
      </c>
    </row>
    <row r="412" spans="5:5" x14ac:dyDescent="0.25">
      <c r="E412" s="4">
        <f t="shared" si="6"/>
        <v>-6000</v>
      </c>
    </row>
    <row r="413" spans="5:5" x14ac:dyDescent="0.25">
      <c r="E413" s="4">
        <f t="shared" si="6"/>
        <v>-6000</v>
      </c>
    </row>
    <row r="414" spans="5:5" x14ac:dyDescent="0.25">
      <c r="E414" s="4">
        <f t="shared" si="6"/>
        <v>-6000</v>
      </c>
    </row>
    <row r="415" spans="5:5" x14ac:dyDescent="0.25">
      <c r="E415" s="4">
        <f t="shared" si="6"/>
        <v>-6000</v>
      </c>
    </row>
    <row r="416" spans="5:5" x14ac:dyDescent="0.25">
      <c r="E416" s="4">
        <f t="shared" si="6"/>
        <v>-6000</v>
      </c>
    </row>
    <row r="417" spans="5:5" x14ac:dyDescent="0.25">
      <c r="E417" s="4">
        <f t="shared" si="6"/>
        <v>-6000</v>
      </c>
    </row>
    <row r="418" spans="5:5" x14ac:dyDescent="0.25">
      <c r="E418" s="4">
        <f t="shared" si="6"/>
        <v>-6000</v>
      </c>
    </row>
    <row r="419" spans="5:5" x14ac:dyDescent="0.25">
      <c r="E419" s="4">
        <f t="shared" si="6"/>
        <v>-6000</v>
      </c>
    </row>
    <row r="420" spans="5:5" x14ac:dyDescent="0.25">
      <c r="E420" s="4">
        <f t="shared" si="6"/>
        <v>-6000</v>
      </c>
    </row>
    <row r="421" spans="5:5" x14ac:dyDescent="0.25">
      <c r="E421" s="4">
        <f t="shared" si="6"/>
        <v>-6000</v>
      </c>
    </row>
    <row r="422" spans="5:5" x14ac:dyDescent="0.25">
      <c r="E422" s="4">
        <f t="shared" si="6"/>
        <v>-6000</v>
      </c>
    </row>
    <row r="423" spans="5:5" x14ac:dyDescent="0.25">
      <c r="E423" s="4">
        <f t="shared" si="6"/>
        <v>-6000</v>
      </c>
    </row>
    <row r="424" spans="5:5" x14ac:dyDescent="0.25">
      <c r="E424" s="4">
        <f t="shared" si="6"/>
        <v>-6000</v>
      </c>
    </row>
    <row r="425" spans="5:5" x14ac:dyDescent="0.25">
      <c r="E425" s="4">
        <f t="shared" si="6"/>
        <v>-6000</v>
      </c>
    </row>
    <row r="426" spans="5:5" x14ac:dyDescent="0.25">
      <c r="E426" s="4">
        <f t="shared" si="6"/>
        <v>-6000</v>
      </c>
    </row>
    <row r="427" spans="5:5" x14ac:dyDescent="0.25">
      <c r="E427" s="4">
        <f t="shared" si="6"/>
        <v>-6000</v>
      </c>
    </row>
    <row r="428" spans="5:5" x14ac:dyDescent="0.25">
      <c r="E428" s="4">
        <f t="shared" si="6"/>
        <v>-6000</v>
      </c>
    </row>
    <row r="429" spans="5:5" x14ac:dyDescent="0.25">
      <c r="E429" s="4">
        <f t="shared" si="6"/>
        <v>-6000</v>
      </c>
    </row>
    <row r="430" spans="5:5" x14ac:dyDescent="0.25">
      <c r="E430" s="4">
        <f t="shared" si="6"/>
        <v>-6000</v>
      </c>
    </row>
    <row r="431" spans="5:5" x14ac:dyDescent="0.25">
      <c r="E431" s="4">
        <f t="shared" si="6"/>
        <v>-6000</v>
      </c>
    </row>
    <row r="432" spans="5:5" x14ac:dyDescent="0.25">
      <c r="E432" s="4">
        <f t="shared" si="6"/>
        <v>-6000</v>
      </c>
    </row>
    <row r="433" spans="5:5" x14ac:dyDescent="0.25">
      <c r="E433" s="4">
        <f t="shared" si="6"/>
        <v>-6000</v>
      </c>
    </row>
    <row r="434" spans="5:5" x14ac:dyDescent="0.25">
      <c r="E434" s="4">
        <f t="shared" si="6"/>
        <v>-6000</v>
      </c>
    </row>
    <row r="435" spans="5:5" x14ac:dyDescent="0.25">
      <c r="E435" s="4">
        <f t="shared" si="6"/>
        <v>-6000</v>
      </c>
    </row>
    <row r="436" spans="5:5" x14ac:dyDescent="0.25">
      <c r="E436" s="4">
        <f t="shared" si="6"/>
        <v>-6000</v>
      </c>
    </row>
    <row r="437" spans="5:5" x14ac:dyDescent="0.25">
      <c r="E437" s="4">
        <f t="shared" si="6"/>
        <v>-6000</v>
      </c>
    </row>
    <row r="438" spans="5:5" x14ac:dyDescent="0.25">
      <c r="E438" s="4">
        <f t="shared" si="6"/>
        <v>-6000</v>
      </c>
    </row>
    <row r="439" spans="5:5" x14ac:dyDescent="0.25">
      <c r="E439" s="4">
        <f t="shared" si="6"/>
        <v>-6000</v>
      </c>
    </row>
    <row r="440" spans="5:5" x14ac:dyDescent="0.25">
      <c r="E440" s="4">
        <f t="shared" si="6"/>
        <v>-6000</v>
      </c>
    </row>
    <row r="441" spans="5:5" x14ac:dyDescent="0.25">
      <c r="E441" s="4">
        <f t="shared" si="6"/>
        <v>-6000</v>
      </c>
    </row>
    <row r="442" spans="5:5" x14ac:dyDescent="0.25">
      <c r="E442" s="4">
        <f t="shared" si="6"/>
        <v>-6000</v>
      </c>
    </row>
    <row r="443" spans="5:5" x14ac:dyDescent="0.25">
      <c r="E443" s="4">
        <f t="shared" si="6"/>
        <v>-6000</v>
      </c>
    </row>
    <row r="444" spans="5:5" x14ac:dyDescent="0.25">
      <c r="E444" s="4">
        <f t="shared" si="6"/>
        <v>-6000</v>
      </c>
    </row>
    <row r="445" spans="5:5" x14ac:dyDescent="0.25">
      <c r="E445" s="4">
        <f t="shared" si="6"/>
        <v>-6000</v>
      </c>
    </row>
    <row r="446" spans="5:5" x14ac:dyDescent="0.25">
      <c r="E446" s="4">
        <f t="shared" si="6"/>
        <v>-6000</v>
      </c>
    </row>
    <row r="447" spans="5:5" x14ac:dyDescent="0.25">
      <c r="E447" s="4">
        <f t="shared" si="6"/>
        <v>-6000</v>
      </c>
    </row>
    <row r="448" spans="5:5" x14ac:dyDescent="0.25">
      <c r="E448" s="4">
        <f t="shared" si="6"/>
        <v>-6000</v>
      </c>
    </row>
    <row r="449" spans="5:5" x14ac:dyDescent="0.25">
      <c r="E449" s="4">
        <f t="shared" si="6"/>
        <v>-6000</v>
      </c>
    </row>
    <row r="450" spans="5:5" x14ac:dyDescent="0.25">
      <c r="E450" s="4">
        <f t="shared" si="6"/>
        <v>-6000</v>
      </c>
    </row>
    <row r="451" spans="5:5" x14ac:dyDescent="0.25">
      <c r="E451" s="4">
        <f t="shared" si="6"/>
        <v>-6000</v>
      </c>
    </row>
    <row r="452" spans="5:5" x14ac:dyDescent="0.25">
      <c r="E452" s="4">
        <f t="shared" si="6"/>
        <v>-6000</v>
      </c>
    </row>
    <row r="453" spans="5:5" x14ac:dyDescent="0.25">
      <c r="E453" s="4">
        <f t="shared" ref="E453:E500" si="7">E452+C453-D453</f>
        <v>-6000</v>
      </c>
    </row>
    <row r="454" spans="5:5" x14ac:dyDescent="0.25">
      <c r="E454" s="4">
        <f t="shared" si="7"/>
        <v>-6000</v>
      </c>
    </row>
    <row r="455" spans="5:5" x14ac:dyDescent="0.25">
      <c r="E455" s="4">
        <f t="shared" si="7"/>
        <v>-6000</v>
      </c>
    </row>
    <row r="456" spans="5:5" x14ac:dyDescent="0.25">
      <c r="E456" s="4">
        <f t="shared" si="7"/>
        <v>-6000</v>
      </c>
    </row>
    <row r="457" spans="5:5" x14ac:dyDescent="0.25">
      <c r="E457" s="4">
        <f t="shared" si="7"/>
        <v>-6000</v>
      </c>
    </row>
    <row r="458" spans="5:5" x14ac:dyDescent="0.25">
      <c r="E458" s="4">
        <f t="shared" si="7"/>
        <v>-6000</v>
      </c>
    </row>
    <row r="459" spans="5:5" x14ac:dyDescent="0.25">
      <c r="E459" s="4">
        <f t="shared" si="7"/>
        <v>-6000</v>
      </c>
    </row>
    <row r="460" spans="5:5" x14ac:dyDescent="0.25">
      <c r="E460" s="4">
        <f t="shared" si="7"/>
        <v>-6000</v>
      </c>
    </row>
    <row r="461" spans="5:5" x14ac:dyDescent="0.25">
      <c r="E461" s="4">
        <f t="shared" si="7"/>
        <v>-6000</v>
      </c>
    </row>
    <row r="462" spans="5:5" x14ac:dyDescent="0.25">
      <c r="E462" s="4">
        <f t="shared" si="7"/>
        <v>-6000</v>
      </c>
    </row>
    <row r="463" spans="5:5" x14ac:dyDescent="0.25">
      <c r="E463" s="4">
        <f t="shared" si="7"/>
        <v>-6000</v>
      </c>
    </row>
    <row r="464" spans="5:5" x14ac:dyDescent="0.25">
      <c r="E464" s="4">
        <f t="shared" si="7"/>
        <v>-6000</v>
      </c>
    </row>
    <row r="465" spans="5:5" x14ac:dyDescent="0.25">
      <c r="E465" s="4">
        <f t="shared" si="7"/>
        <v>-6000</v>
      </c>
    </row>
    <row r="466" spans="5:5" x14ac:dyDescent="0.25">
      <c r="E466" s="4">
        <f t="shared" si="7"/>
        <v>-6000</v>
      </c>
    </row>
    <row r="467" spans="5:5" x14ac:dyDescent="0.25">
      <c r="E467" s="4">
        <f t="shared" si="7"/>
        <v>-6000</v>
      </c>
    </row>
    <row r="468" spans="5:5" x14ac:dyDescent="0.25">
      <c r="E468" s="4">
        <f t="shared" si="7"/>
        <v>-6000</v>
      </c>
    </row>
    <row r="469" spans="5:5" x14ac:dyDescent="0.25">
      <c r="E469" s="4">
        <f t="shared" si="7"/>
        <v>-6000</v>
      </c>
    </row>
    <row r="470" spans="5:5" x14ac:dyDescent="0.25">
      <c r="E470" s="4">
        <f t="shared" si="7"/>
        <v>-6000</v>
      </c>
    </row>
    <row r="471" spans="5:5" x14ac:dyDescent="0.25">
      <c r="E471" s="4">
        <f t="shared" si="7"/>
        <v>-6000</v>
      </c>
    </row>
    <row r="472" spans="5:5" x14ac:dyDescent="0.25">
      <c r="E472" s="4">
        <f t="shared" si="7"/>
        <v>-6000</v>
      </c>
    </row>
    <row r="473" spans="5:5" x14ac:dyDescent="0.25">
      <c r="E473" s="4">
        <f t="shared" si="7"/>
        <v>-6000</v>
      </c>
    </row>
    <row r="474" spans="5:5" x14ac:dyDescent="0.25">
      <c r="E474" s="4">
        <f t="shared" si="7"/>
        <v>-6000</v>
      </c>
    </row>
    <row r="475" spans="5:5" x14ac:dyDescent="0.25">
      <c r="E475" s="4">
        <f t="shared" si="7"/>
        <v>-6000</v>
      </c>
    </row>
    <row r="476" spans="5:5" x14ac:dyDescent="0.25">
      <c r="E476" s="4">
        <f t="shared" si="7"/>
        <v>-6000</v>
      </c>
    </row>
    <row r="477" spans="5:5" x14ac:dyDescent="0.25">
      <c r="E477" s="4">
        <f t="shared" si="7"/>
        <v>-6000</v>
      </c>
    </row>
    <row r="478" spans="5:5" x14ac:dyDescent="0.25">
      <c r="E478" s="4">
        <f t="shared" si="7"/>
        <v>-6000</v>
      </c>
    </row>
    <row r="479" spans="5:5" x14ac:dyDescent="0.25">
      <c r="E479" s="4">
        <f t="shared" si="7"/>
        <v>-6000</v>
      </c>
    </row>
    <row r="480" spans="5:5" x14ac:dyDescent="0.25">
      <c r="E480" s="4">
        <f t="shared" si="7"/>
        <v>-6000</v>
      </c>
    </row>
    <row r="481" spans="5:5" x14ac:dyDescent="0.25">
      <c r="E481" s="4">
        <f t="shared" si="7"/>
        <v>-6000</v>
      </c>
    </row>
    <row r="482" spans="5:5" x14ac:dyDescent="0.25">
      <c r="E482" s="4">
        <f t="shared" si="7"/>
        <v>-6000</v>
      </c>
    </row>
    <row r="483" spans="5:5" x14ac:dyDescent="0.25">
      <c r="E483" s="4">
        <f t="shared" si="7"/>
        <v>-6000</v>
      </c>
    </row>
    <row r="484" spans="5:5" x14ac:dyDescent="0.25">
      <c r="E484" s="4">
        <f t="shared" si="7"/>
        <v>-6000</v>
      </c>
    </row>
    <row r="485" spans="5:5" x14ac:dyDescent="0.25">
      <c r="E485" s="4">
        <f t="shared" si="7"/>
        <v>-6000</v>
      </c>
    </row>
    <row r="486" spans="5:5" x14ac:dyDescent="0.25">
      <c r="E486" s="4">
        <f t="shared" si="7"/>
        <v>-6000</v>
      </c>
    </row>
    <row r="487" spans="5:5" x14ac:dyDescent="0.25">
      <c r="E487" s="4">
        <f t="shared" si="7"/>
        <v>-6000</v>
      </c>
    </row>
    <row r="488" spans="5:5" x14ac:dyDescent="0.25">
      <c r="E488" s="4">
        <f t="shared" si="7"/>
        <v>-6000</v>
      </c>
    </row>
    <row r="489" spans="5:5" x14ac:dyDescent="0.25">
      <c r="E489" s="4">
        <f t="shared" si="7"/>
        <v>-6000</v>
      </c>
    </row>
    <row r="490" spans="5:5" x14ac:dyDescent="0.25">
      <c r="E490" s="4">
        <f t="shared" si="7"/>
        <v>-6000</v>
      </c>
    </row>
    <row r="491" spans="5:5" x14ac:dyDescent="0.25">
      <c r="E491" s="4">
        <f t="shared" si="7"/>
        <v>-6000</v>
      </c>
    </row>
    <row r="492" spans="5:5" x14ac:dyDescent="0.25">
      <c r="E492" s="4">
        <f t="shared" si="7"/>
        <v>-6000</v>
      </c>
    </row>
    <row r="493" spans="5:5" x14ac:dyDescent="0.25">
      <c r="E493" s="4">
        <f t="shared" si="7"/>
        <v>-6000</v>
      </c>
    </row>
    <row r="494" spans="5:5" x14ac:dyDescent="0.25">
      <c r="E494" s="4">
        <f t="shared" si="7"/>
        <v>-6000</v>
      </c>
    </row>
    <row r="495" spans="5:5" x14ac:dyDescent="0.25">
      <c r="E495" s="4">
        <f t="shared" si="7"/>
        <v>-6000</v>
      </c>
    </row>
    <row r="496" spans="5:5" x14ac:dyDescent="0.25">
      <c r="E496" s="4">
        <f t="shared" si="7"/>
        <v>-6000</v>
      </c>
    </row>
    <row r="497" spans="5:5" x14ac:dyDescent="0.25">
      <c r="E497" s="4">
        <f t="shared" si="7"/>
        <v>-6000</v>
      </c>
    </row>
    <row r="498" spans="5:5" x14ac:dyDescent="0.25">
      <c r="E498" s="4">
        <f t="shared" si="7"/>
        <v>-6000</v>
      </c>
    </row>
    <row r="499" spans="5:5" x14ac:dyDescent="0.25">
      <c r="E499" s="4">
        <f t="shared" si="7"/>
        <v>-6000</v>
      </c>
    </row>
    <row r="500" spans="5:5" x14ac:dyDescent="0.25">
      <c r="E500" s="4">
        <f t="shared" si="7"/>
        <v>-6000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"/>
  <sheetViews>
    <sheetView view="pageBreakPreview" zoomScaleNormal="100" zoomScaleSheetLayoutView="100" workbookViewId="0">
      <selection activeCell="A26" sqref="A26"/>
    </sheetView>
  </sheetViews>
  <sheetFormatPr baseColWidth="10" defaultRowHeight="15" x14ac:dyDescent="0.25"/>
  <cols>
    <col min="1" max="1" width="11.42578125" style="2"/>
    <col min="2" max="2" width="28.42578125" style="2" bestFit="1" customWidth="1"/>
    <col min="3" max="3" width="12" style="4" bestFit="1" customWidth="1"/>
    <col min="4" max="4" width="11.42578125" style="4"/>
    <col min="5" max="5" width="12" style="4" bestFit="1" customWidth="1"/>
    <col min="7" max="7" width="18.28515625" style="2" bestFit="1" customWidth="1"/>
    <col min="9" max="9" width="17.42578125" bestFit="1" customWidth="1"/>
    <col min="10" max="10" width="15" bestFit="1" customWidth="1"/>
  </cols>
  <sheetData>
    <row r="1" spans="1:10" ht="18.75" x14ac:dyDescent="0.3">
      <c r="A1" s="273" t="s">
        <v>763</v>
      </c>
      <c r="B1" s="273"/>
      <c r="C1" s="273"/>
      <c r="D1" s="273"/>
      <c r="E1" s="273"/>
      <c r="G1" s="33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G2" s="34" t="s">
        <v>284</v>
      </c>
      <c r="I2" s="11" t="s">
        <v>92</v>
      </c>
      <c r="J2" s="13">
        <f>MAX(A3:A500)</f>
        <v>44433</v>
      </c>
    </row>
    <row r="3" spans="1:10" hidden="1" x14ac:dyDescent="0.25">
      <c r="A3" s="7">
        <v>43979</v>
      </c>
      <c r="B3" s="2" t="s">
        <v>764</v>
      </c>
      <c r="C3" s="4">
        <v>3144</v>
      </c>
      <c r="D3" s="4">
        <v>0</v>
      </c>
      <c r="E3" s="9">
        <f>C3-D3</f>
        <v>3144</v>
      </c>
      <c r="G3" s="2">
        <f>74+40</f>
        <v>114</v>
      </c>
    </row>
    <row r="4" spans="1:10" hidden="1" x14ac:dyDescent="0.25">
      <c r="A4" s="5">
        <v>43985</v>
      </c>
      <c r="B4" s="2" t="s">
        <v>765</v>
      </c>
      <c r="C4" s="4">
        <v>480</v>
      </c>
      <c r="D4" s="4">
        <v>0</v>
      </c>
      <c r="E4" s="4">
        <f>E3+C4-D4</f>
        <v>3624</v>
      </c>
      <c r="G4" s="2">
        <v>15</v>
      </c>
    </row>
    <row r="5" spans="1:10" hidden="1" x14ac:dyDescent="0.25">
      <c r="A5" s="5">
        <v>44027</v>
      </c>
      <c r="B5" s="2" t="s">
        <v>960</v>
      </c>
      <c r="C5" s="4">
        <v>0</v>
      </c>
      <c r="D5" s="4">
        <v>3624</v>
      </c>
      <c r="E5" s="4">
        <f t="shared" ref="E5:E68" si="0">E4+C5-D5</f>
        <v>0</v>
      </c>
    </row>
    <row r="6" spans="1:10" hidden="1" x14ac:dyDescent="0.25">
      <c r="A6" s="5">
        <v>44067</v>
      </c>
      <c r="B6" s="2" t="s">
        <v>1066</v>
      </c>
      <c r="C6" s="4">
        <v>4160</v>
      </c>
      <c r="D6" s="4">
        <v>0</v>
      </c>
      <c r="E6" s="4">
        <f t="shared" si="0"/>
        <v>4160</v>
      </c>
      <c r="G6" s="2">
        <v>130</v>
      </c>
    </row>
    <row r="7" spans="1:10" hidden="1" x14ac:dyDescent="0.25">
      <c r="A7" s="5">
        <v>44074</v>
      </c>
      <c r="B7" s="2" t="s">
        <v>1095</v>
      </c>
      <c r="C7" s="4">
        <v>4160</v>
      </c>
      <c r="D7" s="4">
        <v>0</v>
      </c>
      <c r="E7" s="4">
        <f t="shared" si="0"/>
        <v>8320</v>
      </c>
      <c r="G7" s="2">
        <v>130</v>
      </c>
    </row>
    <row r="8" spans="1:10" hidden="1" x14ac:dyDescent="0.25">
      <c r="A8" s="5">
        <v>44104</v>
      </c>
      <c r="B8" s="2" t="s">
        <v>1182</v>
      </c>
      <c r="C8" s="4">
        <v>0</v>
      </c>
      <c r="D8" s="4">
        <v>8320</v>
      </c>
      <c r="E8" s="4">
        <f t="shared" si="0"/>
        <v>0</v>
      </c>
    </row>
    <row r="9" spans="1:10" hidden="1" x14ac:dyDescent="0.25">
      <c r="A9" s="5">
        <v>44214</v>
      </c>
      <c r="B9" s="2" t="s">
        <v>1375</v>
      </c>
      <c r="C9" s="4">
        <v>1566</v>
      </c>
      <c r="D9" s="4">
        <v>0</v>
      </c>
      <c r="E9" s="4">
        <f t="shared" si="0"/>
        <v>1566</v>
      </c>
      <c r="G9" s="2">
        <v>87</v>
      </c>
    </row>
    <row r="10" spans="1:10" hidden="1" x14ac:dyDescent="0.25">
      <c r="A10" s="5">
        <v>44214</v>
      </c>
      <c r="B10" s="2" t="s">
        <v>1182</v>
      </c>
      <c r="C10" s="4">
        <v>0</v>
      </c>
      <c r="D10" s="4">
        <v>1566</v>
      </c>
      <c r="E10" s="4">
        <f t="shared" si="0"/>
        <v>0</v>
      </c>
    </row>
    <row r="11" spans="1:10" hidden="1" x14ac:dyDescent="0.25">
      <c r="A11" s="5">
        <v>44225</v>
      </c>
      <c r="B11" s="2" t="s">
        <v>1402</v>
      </c>
      <c r="C11" s="4">
        <v>414</v>
      </c>
      <c r="D11" s="4">
        <v>0</v>
      </c>
      <c r="E11" s="4">
        <f t="shared" si="0"/>
        <v>414</v>
      </c>
      <c r="G11" s="2">
        <v>23</v>
      </c>
    </row>
    <row r="12" spans="1:10" hidden="1" x14ac:dyDescent="0.25">
      <c r="A12" s="5">
        <v>44225</v>
      </c>
      <c r="B12" s="2" t="s">
        <v>1182</v>
      </c>
      <c r="C12" s="4">
        <v>0</v>
      </c>
      <c r="D12" s="4">
        <v>414</v>
      </c>
      <c r="E12" s="4">
        <f t="shared" si="0"/>
        <v>0</v>
      </c>
    </row>
    <row r="13" spans="1:10" hidden="1" x14ac:dyDescent="0.25">
      <c r="A13" s="5">
        <v>44246</v>
      </c>
      <c r="B13" s="2" t="s">
        <v>1449</v>
      </c>
      <c r="C13" s="4">
        <v>558</v>
      </c>
      <c r="D13" s="4">
        <v>0</v>
      </c>
      <c r="E13" s="4">
        <f t="shared" si="0"/>
        <v>558</v>
      </c>
      <c r="G13" s="2">
        <v>31</v>
      </c>
    </row>
    <row r="14" spans="1:10" hidden="1" x14ac:dyDescent="0.25">
      <c r="A14" s="5">
        <v>44246</v>
      </c>
      <c r="B14" s="2" t="s">
        <v>1450</v>
      </c>
      <c r="C14" s="4">
        <v>0</v>
      </c>
      <c r="D14" s="4">
        <v>558</v>
      </c>
      <c r="E14" s="4">
        <f t="shared" si="0"/>
        <v>0</v>
      </c>
    </row>
    <row r="15" spans="1:10" x14ac:dyDescent="0.25">
      <c r="A15" s="5">
        <v>44323</v>
      </c>
      <c r="B15" s="2" t="s">
        <v>1766</v>
      </c>
      <c r="C15" s="4">
        <f>24*G15</f>
        <v>1128</v>
      </c>
      <c r="D15" s="4">
        <v>0</v>
      </c>
      <c r="E15" s="4">
        <f t="shared" si="0"/>
        <v>1128</v>
      </c>
      <c r="G15" s="2">
        <v>47</v>
      </c>
    </row>
    <row r="16" spans="1:10" x14ac:dyDescent="0.25">
      <c r="A16" s="5">
        <v>44327</v>
      </c>
      <c r="B16" s="2" t="s">
        <v>1775</v>
      </c>
      <c r="C16" s="4">
        <f>66*24</f>
        <v>1584</v>
      </c>
      <c r="D16" s="4">
        <v>0</v>
      </c>
      <c r="E16" s="4">
        <f t="shared" si="0"/>
        <v>2712</v>
      </c>
      <c r="G16" s="2">
        <v>66</v>
      </c>
    </row>
    <row r="17" spans="1:8" x14ac:dyDescent="0.25">
      <c r="A17" s="5">
        <v>44329</v>
      </c>
      <c r="B17" s="2" t="s">
        <v>1778</v>
      </c>
      <c r="C17" s="4">
        <v>600</v>
      </c>
      <c r="D17" s="4">
        <v>0</v>
      </c>
      <c r="E17" s="4">
        <f t="shared" si="0"/>
        <v>3312</v>
      </c>
      <c r="G17" s="2">
        <v>25</v>
      </c>
    </row>
    <row r="18" spans="1:8" x14ac:dyDescent="0.25">
      <c r="A18" s="5">
        <v>44335</v>
      </c>
      <c r="B18" s="2" t="s">
        <v>1830</v>
      </c>
      <c r="C18" s="4">
        <v>1104</v>
      </c>
      <c r="D18" s="4">
        <v>0</v>
      </c>
      <c r="E18" s="4">
        <f t="shared" si="0"/>
        <v>4416</v>
      </c>
      <c r="G18" s="2">
        <v>46</v>
      </c>
    </row>
    <row r="19" spans="1:8" x14ac:dyDescent="0.25">
      <c r="A19" s="5">
        <v>44343</v>
      </c>
      <c r="B19" s="2" t="s">
        <v>1851</v>
      </c>
      <c r="C19" s="4">
        <v>288</v>
      </c>
      <c r="D19" s="4">
        <v>0</v>
      </c>
      <c r="E19" s="4">
        <f t="shared" si="0"/>
        <v>4704</v>
      </c>
      <c r="G19" s="2">
        <v>12</v>
      </c>
    </row>
    <row r="20" spans="1:8" x14ac:dyDescent="0.25">
      <c r="A20" s="5">
        <v>44392</v>
      </c>
      <c r="B20" s="2" t="s">
        <v>960</v>
      </c>
      <c r="C20" s="4">
        <v>0</v>
      </c>
      <c r="D20" s="4">
        <v>4704</v>
      </c>
      <c r="E20" s="4">
        <f t="shared" si="0"/>
        <v>0</v>
      </c>
    </row>
    <row r="21" spans="1:8" x14ac:dyDescent="0.25">
      <c r="A21" s="5">
        <v>44391</v>
      </c>
      <c r="B21" s="2" t="s">
        <v>2113</v>
      </c>
      <c r="C21" s="4">
        <v>2772</v>
      </c>
      <c r="D21" s="4">
        <v>0</v>
      </c>
      <c r="E21" s="4">
        <f t="shared" si="0"/>
        <v>2772</v>
      </c>
      <c r="G21" s="2">
        <v>66</v>
      </c>
    </row>
    <row r="22" spans="1:8" x14ac:dyDescent="0.25">
      <c r="A22" s="5">
        <v>44398</v>
      </c>
      <c r="B22" s="2" t="s">
        <v>2185</v>
      </c>
      <c r="C22" s="4">
        <v>2772</v>
      </c>
      <c r="D22" s="4">
        <v>0</v>
      </c>
      <c r="E22" s="4">
        <f t="shared" si="0"/>
        <v>5544</v>
      </c>
      <c r="G22" s="2">
        <v>66</v>
      </c>
    </row>
    <row r="23" spans="1:8" x14ac:dyDescent="0.25">
      <c r="A23" s="5">
        <v>44405</v>
      </c>
      <c r="B23" s="2" t="s">
        <v>2190</v>
      </c>
      <c r="C23" s="4">
        <v>2184</v>
      </c>
      <c r="D23" s="4">
        <v>0</v>
      </c>
      <c r="E23" s="4">
        <f t="shared" si="0"/>
        <v>7728</v>
      </c>
      <c r="G23" s="2">
        <v>52</v>
      </c>
    </row>
    <row r="24" spans="1:8" x14ac:dyDescent="0.25">
      <c r="A24" s="5">
        <v>44417</v>
      </c>
      <c r="B24" s="2" t="s">
        <v>960</v>
      </c>
      <c r="C24" s="4">
        <v>0</v>
      </c>
      <c r="D24" s="4">
        <v>7728</v>
      </c>
      <c r="E24" s="4">
        <f t="shared" si="0"/>
        <v>0</v>
      </c>
    </row>
    <row r="25" spans="1:8" x14ac:dyDescent="0.25">
      <c r="A25" s="5">
        <v>44433</v>
      </c>
      <c r="B25" s="2" t="s">
        <v>2278</v>
      </c>
      <c r="C25" s="4">
        <v>0</v>
      </c>
      <c r="D25" s="4">
        <v>0</v>
      </c>
      <c r="E25" s="4">
        <f t="shared" si="0"/>
        <v>0</v>
      </c>
      <c r="G25" s="2">
        <v>6</v>
      </c>
      <c r="H25" t="s">
        <v>2279</v>
      </c>
    </row>
    <row r="26" spans="1:8" x14ac:dyDescent="0.25">
      <c r="E26" s="4">
        <f t="shared" si="0"/>
        <v>0</v>
      </c>
    </row>
    <row r="27" spans="1:8" x14ac:dyDescent="0.25">
      <c r="E27" s="4">
        <f t="shared" si="0"/>
        <v>0</v>
      </c>
    </row>
    <row r="28" spans="1:8" x14ac:dyDescent="0.25">
      <c r="E28" s="4">
        <f t="shared" si="0"/>
        <v>0</v>
      </c>
    </row>
    <row r="29" spans="1:8" x14ac:dyDescent="0.25">
      <c r="E29" s="4">
        <f t="shared" si="0"/>
        <v>0</v>
      </c>
    </row>
    <row r="30" spans="1:8" x14ac:dyDescent="0.25">
      <c r="E30" s="4">
        <f t="shared" si="0"/>
        <v>0</v>
      </c>
    </row>
    <row r="31" spans="1:8" x14ac:dyDescent="0.25">
      <c r="E31" s="4">
        <f t="shared" si="0"/>
        <v>0</v>
      </c>
    </row>
    <row r="32" spans="1:8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  <oddFooter>&amp;CS.E.U.O.&amp;RTejidos Lucania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0"/>
  <sheetViews>
    <sheetView topLeftCell="A10" workbookViewId="0">
      <selection activeCell="B32" sqref="B32:C32"/>
    </sheetView>
  </sheetViews>
  <sheetFormatPr baseColWidth="10" defaultRowHeight="15" x14ac:dyDescent="0.25"/>
  <cols>
    <col min="1" max="1" width="11.42578125" style="2" customWidth="1"/>
    <col min="2" max="2" width="23.5703125" style="2" bestFit="1" customWidth="1"/>
    <col min="3" max="5" width="12" style="4" bestFit="1" customWidth="1"/>
    <col min="9" max="9" width="17.42578125" bestFit="1" customWidth="1"/>
    <col min="10" max="10" width="16.5703125" bestFit="1" customWidth="1"/>
    <col min="16" max="16" width="11.42578125" style="70"/>
    <col min="18" max="18" width="12" style="15" bestFit="1" customWidth="1"/>
  </cols>
  <sheetData>
    <row r="1" spans="1:18" ht="18.75" x14ac:dyDescent="0.3">
      <c r="A1" s="273" t="s">
        <v>967</v>
      </c>
      <c r="B1" s="273"/>
      <c r="C1" s="273"/>
      <c r="D1" s="273"/>
      <c r="E1" s="273"/>
      <c r="I1" s="10" t="s">
        <v>4</v>
      </c>
      <c r="J1" s="12">
        <f>E500</f>
        <v>0</v>
      </c>
    </row>
    <row r="2" spans="1:18" ht="19.5" thickBot="1" x14ac:dyDescent="0.35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44418</v>
      </c>
      <c r="L2" t="s">
        <v>965</v>
      </c>
      <c r="P2" s="71" t="s">
        <v>1140</v>
      </c>
      <c r="Q2" s="69" t="s">
        <v>1141</v>
      </c>
    </row>
    <row r="3" spans="1:18" x14ac:dyDescent="0.25">
      <c r="A3" s="7">
        <v>44036</v>
      </c>
      <c r="B3" s="2" t="s">
        <v>966</v>
      </c>
      <c r="C3" s="4">
        <v>12340</v>
      </c>
      <c r="D3" s="4">
        <v>12340</v>
      </c>
      <c r="E3" s="9">
        <f>C3-D3</f>
        <v>0</v>
      </c>
      <c r="P3" s="62">
        <f>MONTH(A3)</f>
        <v>7</v>
      </c>
      <c r="Q3" s="63" t="s">
        <v>1142</v>
      </c>
      <c r="R3" s="64">
        <f>SUMIF($P$3:$P$29,P3,$D$3:$D$29)</f>
        <v>33090</v>
      </c>
    </row>
    <row r="4" spans="1:18" ht="15.75" thickBot="1" x14ac:dyDescent="0.3">
      <c r="A4" s="5">
        <v>44040</v>
      </c>
      <c r="B4" s="2" t="s">
        <v>983</v>
      </c>
      <c r="C4" s="4">
        <v>9490</v>
      </c>
      <c r="D4" s="4">
        <v>9490</v>
      </c>
      <c r="E4" s="4">
        <f>E3+C4-D4</f>
        <v>0</v>
      </c>
      <c r="P4" s="62">
        <f t="shared" ref="P4:P32" si="0">MONTH(A4)</f>
        <v>7</v>
      </c>
      <c r="Q4" s="67"/>
      <c r="R4" s="68"/>
    </row>
    <row r="5" spans="1:18" x14ac:dyDescent="0.25">
      <c r="A5" s="5">
        <v>44046</v>
      </c>
      <c r="B5" s="2" t="s">
        <v>30</v>
      </c>
      <c r="C5" s="4">
        <v>2080</v>
      </c>
      <c r="D5" s="4">
        <v>2080</v>
      </c>
      <c r="E5" s="4">
        <f t="shared" ref="E5:E68" si="1">E4+C5-D5</f>
        <v>0</v>
      </c>
      <c r="P5" s="62">
        <f t="shared" si="0"/>
        <v>8</v>
      </c>
      <c r="Q5" s="65" t="s">
        <v>1143</v>
      </c>
      <c r="R5" s="66">
        <f>SUMIF($P$3:$P$29,P5,$D$3:$D$29)</f>
        <v>28210</v>
      </c>
    </row>
    <row r="6" spans="1:18" x14ac:dyDescent="0.25">
      <c r="A6" s="5">
        <v>44056</v>
      </c>
      <c r="B6" s="2" t="s">
        <v>1035</v>
      </c>
      <c r="C6" s="4">
        <v>5920</v>
      </c>
      <c r="D6" s="4">
        <v>5920</v>
      </c>
      <c r="E6" s="4">
        <f t="shared" si="1"/>
        <v>0</v>
      </c>
      <c r="P6" s="62">
        <f t="shared" si="0"/>
        <v>8</v>
      </c>
      <c r="Q6" s="65"/>
      <c r="R6" s="66"/>
    </row>
    <row r="7" spans="1:18" x14ac:dyDescent="0.25">
      <c r="A7" s="5">
        <v>44063</v>
      </c>
      <c r="B7" s="2" t="s">
        <v>1052</v>
      </c>
      <c r="C7" s="4">
        <v>11940</v>
      </c>
      <c r="D7" s="4">
        <v>11940</v>
      </c>
      <c r="E7" s="4">
        <f t="shared" si="1"/>
        <v>0</v>
      </c>
      <c r="P7" s="62">
        <f t="shared" si="0"/>
        <v>8</v>
      </c>
      <c r="Q7" s="65"/>
      <c r="R7" s="66"/>
    </row>
    <row r="8" spans="1:18" ht="15.75" thickBot="1" x14ac:dyDescent="0.3">
      <c r="A8" s="5">
        <v>44074</v>
      </c>
      <c r="B8" s="2" t="s">
        <v>1086</v>
      </c>
      <c r="C8" s="4">
        <v>8270</v>
      </c>
      <c r="D8" s="4">
        <v>8270</v>
      </c>
      <c r="E8" s="4">
        <f t="shared" si="1"/>
        <v>0</v>
      </c>
      <c r="P8" s="62">
        <f t="shared" si="0"/>
        <v>8</v>
      </c>
      <c r="Q8" s="67"/>
      <c r="R8" s="68"/>
    </row>
    <row r="9" spans="1:18" x14ac:dyDescent="0.25">
      <c r="A9" s="5">
        <v>44083</v>
      </c>
      <c r="B9" s="2" t="s">
        <v>1115</v>
      </c>
      <c r="C9" s="4">
        <v>10220</v>
      </c>
      <c r="D9" s="4">
        <v>10220</v>
      </c>
      <c r="E9" s="4">
        <f t="shared" si="1"/>
        <v>0</v>
      </c>
      <c r="P9" s="71">
        <f t="shared" si="0"/>
        <v>9</v>
      </c>
      <c r="Q9" t="s">
        <v>1144</v>
      </c>
      <c r="R9" s="15">
        <f t="shared" ref="R9:R32" si="2">SUMIF($P$3:$P$29,P9,$D$3:$D$29)</f>
        <v>24390</v>
      </c>
    </row>
    <row r="10" spans="1:18" x14ac:dyDescent="0.25">
      <c r="A10" s="5">
        <v>44084</v>
      </c>
      <c r="B10" s="2" t="s">
        <v>1118</v>
      </c>
      <c r="C10" s="4">
        <v>2830</v>
      </c>
      <c r="D10" s="4">
        <v>2830</v>
      </c>
      <c r="E10" s="4">
        <f t="shared" si="1"/>
        <v>0</v>
      </c>
      <c r="P10" s="71">
        <f t="shared" si="0"/>
        <v>9</v>
      </c>
      <c r="R10" s="15">
        <f t="shared" si="2"/>
        <v>24390</v>
      </c>
    </row>
    <row r="11" spans="1:18" x14ac:dyDescent="0.25">
      <c r="A11" s="5">
        <v>44091</v>
      </c>
      <c r="B11" s="2" t="s">
        <v>1139</v>
      </c>
      <c r="C11" s="4">
        <v>8970</v>
      </c>
      <c r="D11" s="4">
        <v>8970</v>
      </c>
      <c r="E11" s="4">
        <f t="shared" si="1"/>
        <v>0</v>
      </c>
      <c r="P11" s="71">
        <f t="shared" si="0"/>
        <v>9</v>
      </c>
      <c r="R11" s="15">
        <f t="shared" si="2"/>
        <v>24390</v>
      </c>
    </row>
    <row r="12" spans="1:18" x14ac:dyDescent="0.25">
      <c r="A12" s="5">
        <v>44098</v>
      </c>
      <c r="B12" s="2" t="s">
        <v>1165</v>
      </c>
      <c r="C12" s="4">
        <v>2370</v>
      </c>
      <c r="D12" s="4">
        <v>2370</v>
      </c>
      <c r="E12" s="4">
        <f t="shared" si="1"/>
        <v>0</v>
      </c>
      <c r="P12" s="70">
        <f t="shared" si="0"/>
        <v>9</v>
      </c>
      <c r="R12" s="15">
        <f t="shared" si="2"/>
        <v>24390</v>
      </c>
    </row>
    <row r="13" spans="1:18" x14ac:dyDescent="0.25">
      <c r="A13" s="5">
        <v>44130</v>
      </c>
      <c r="B13" s="2" t="s">
        <v>1232</v>
      </c>
      <c r="C13" s="4">
        <v>4000</v>
      </c>
      <c r="D13" s="4">
        <v>4000</v>
      </c>
      <c r="E13" s="4">
        <f t="shared" si="1"/>
        <v>0</v>
      </c>
      <c r="P13" s="70">
        <f t="shared" si="0"/>
        <v>10</v>
      </c>
      <c r="R13" s="15">
        <f t="shared" si="2"/>
        <v>4000</v>
      </c>
    </row>
    <row r="14" spans="1:18" x14ac:dyDescent="0.25">
      <c r="A14" s="5">
        <v>44139</v>
      </c>
      <c r="B14" s="2" t="s">
        <v>1275</v>
      </c>
      <c r="C14" s="4">
        <v>4360</v>
      </c>
      <c r="D14" s="4">
        <v>4360</v>
      </c>
      <c r="E14" s="4">
        <f t="shared" si="1"/>
        <v>0</v>
      </c>
      <c r="G14" s="14"/>
      <c r="P14" s="70">
        <f t="shared" si="0"/>
        <v>11</v>
      </c>
      <c r="R14" s="15">
        <f t="shared" si="2"/>
        <v>5410</v>
      </c>
    </row>
    <row r="15" spans="1:18" x14ac:dyDescent="0.25">
      <c r="A15" s="5">
        <v>44155</v>
      </c>
      <c r="B15" s="2" t="s">
        <v>1313</v>
      </c>
      <c r="C15" s="4">
        <v>1050</v>
      </c>
      <c r="D15" s="4">
        <v>1050</v>
      </c>
      <c r="E15" s="4">
        <f t="shared" si="1"/>
        <v>0</v>
      </c>
      <c r="P15" s="70">
        <f t="shared" si="0"/>
        <v>11</v>
      </c>
      <c r="R15" s="15">
        <f t="shared" si="2"/>
        <v>5410</v>
      </c>
    </row>
    <row r="16" spans="1:18" x14ac:dyDescent="0.25">
      <c r="A16" s="5">
        <v>44237</v>
      </c>
      <c r="B16" s="2" t="s">
        <v>1411</v>
      </c>
      <c r="C16" s="4">
        <v>4800</v>
      </c>
      <c r="D16" s="4">
        <v>4800</v>
      </c>
      <c r="E16" s="4">
        <f t="shared" si="1"/>
        <v>0</v>
      </c>
      <c r="P16" s="70">
        <f t="shared" si="0"/>
        <v>2</v>
      </c>
      <c r="R16" s="15">
        <f t="shared" si="2"/>
        <v>6400</v>
      </c>
    </row>
    <row r="17" spans="1:18" x14ac:dyDescent="0.25">
      <c r="A17" s="5">
        <v>44240</v>
      </c>
      <c r="B17" s="2" t="s">
        <v>1419</v>
      </c>
      <c r="C17" s="4">
        <v>1600</v>
      </c>
      <c r="D17" s="4">
        <v>1600</v>
      </c>
      <c r="E17" s="4">
        <f t="shared" si="1"/>
        <v>0</v>
      </c>
      <c r="P17" s="70">
        <f t="shared" si="0"/>
        <v>2</v>
      </c>
      <c r="R17" s="15">
        <f t="shared" si="2"/>
        <v>6400</v>
      </c>
    </row>
    <row r="18" spans="1:18" x14ac:dyDescent="0.25">
      <c r="A18" s="5">
        <v>44240</v>
      </c>
      <c r="B18" s="2" t="s">
        <v>1482</v>
      </c>
      <c r="C18" s="4">
        <v>0</v>
      </c>
      <c r="D18" s="4">
        <v>0</v>
      </c>
      <c r="E18" s="4">
        <f t="shared" si="1"/>
        <v>0</v>
      </c>
      <c r="P18" s="70">
        <f t="shared" si="0"/>
        <v>2</v>
      </c>
      <c r="R18" s="15">
        <f t="shared" si="2"/>
        <v>6400</v>
      </c>
    </row>
    <row r="19" spans="1:18" x14ac:dyDescent="0.25">
      <c r="A19" s="5">
        <v>44257</v>
      </c>
      <c r="B19" s="2" t="s">
        <v>1483</v>
      </c>
      <c r="C19" s="4">
        <v>6180</v>
      </c>
      <c r="D19" s="4">
        <v>0</v>
      </c>
      <c r="E19" s="4">
        <f t="shared" si="1"/>
        <v>6180</v>
      </c>
      <c r="P19" s="70">
        <f t="shared" si="0"/>
        <v>3</v>
      </c>
      <c r="R19" s="15">
        <f t="shared" si="2"/>
        <v>32380</v>
      </c>
    </row>
    <row r="20" spans="1:18" x14ac:dyDescent="0.25">
      <c r="A20" s="5">
        <v>44267</v>
      </c>
      <c r="B20" s="2" t="s">
        <v>57</v>
      </c>
      <c r="C20" s="4">
        <v>0</v>
      </c>
      <c r="D20" s="4">
        <v>6180</v>
      </c>
      <c r="E20" s="4">
        <f t="shared" si="1"/>
        <v>0</v>
      </c>
      <c r="P20" s="70">
        <f t="shared" si="0"/>
        <v>3</v>
      </c>
      <c r="R20" s="15">
        <f t="shared" si="2"/>
        <v>32380</v>
      </c>
    </row>
    <row r="21" spans="1:18" x14ac:dyDescent="0.25">
      <c r="A21" s="5">
        <v>44274</v>
      </c>
      <c r="B21" s="2" t="s">
        <v>1562</v>
      </c>
      <c r="C21" s="4">
        <f>25350+850</f>
        <v>26200</v>
      </c>
      <c r="D21" s="4">
        <v>0</v>
      </c>
      <c r="E21" s="4">
        <f t="shared" si="1"/>
        <v>26200</v>
      </c>
      <c r="P21" s="70">
        <f t="shared" si="0"/>
        <v>3</v>
      </c>
      <c r="R21" s="15">
        <f t="shared" si="2"/>
        <v>32380</v>
      </c>
    </row>
    <row r="22" spans="1:18" x14ac:dyDescent="0.25">
      <c r="A22" s="5">
        <v>44274</v>
      </c>
      <c r="B22" s="2" t="s">
        <v>1563</v>
      </c>
      <c r="C22" s="4">
        <v>0</v>
      </c>
      <c r="D22" s="4">
        <v>16900</v>
      </c>
      <c r="E22" s="4">
        <f t="shared" si="1"/>
        <v>9300</v>
      </c>
      <c r="P22" s="70">
        <f t="shared" si="0"/>
        <v>3</v>
      </c>
      <c r="R22" s="15">
        <f t="shared" si="2"/>
        <v>32380</v>
      </c>
    </row>
    <row r="23" spans="1:18" x14ac:dyDescent="0.25">
      <c r="A23" s="5">
        <v>44277</v>
      </c>
      <c r="B23" s="2" t="s">
        <v>57</v>
      </c>
      <c r="C23" s="4">
        <v>0</v>
      </c>
      <c r="D23" s="4">
        <v>9300</v>
      </c>
      <c r="E23" s="4">
        <f t="shared" si="1"/>
        <v>0</v>
      </c>
      <c r="P23" s="70">
        <f t="shared" si="0"/>
        <v>3</v>
      </c>
      <c r="R23" s="15">
        <f t="shared" si="2"/>
        <v>32380</v>
      </c>
    </row>
    <row r="24" spans="1:18" x14ac:dyDescent="0.25">
      <c r="A24" s="5">
        <v>44291</v>
      </c>
      <c r="B24" s="2" t="s">
        <v>1622</v>
      </c>
      <c r="C24" s="4">
        <v>1600</v>
      </c>
      <c r="D24" s="4">
        <v>1600</v>
      </c>
      <c r="E24" s="4">
        <f t="shared" si="1"/>
        <v>0</v>
      </c>
      <c r="P24" s="70">
        <f t="shared" si="0"/>
        <v>4</v>
      </c>
      <c r="R24" s="15">
        <f t="shared" si="2"/>
        <v>1600</v>
      </c>
    </row>
    <row r="25" spans="1:18" x14ac:dyDescent="0.25">
      <c r="A25" s="5">
        <v>44354</v>
      </c>
      <c r="B25" s="2" t="s">
        <v>1904</v>
      </c>
      <c r="C25" s="4">
        <v>6720</v>
      </c>
      <c r="D25" s="4">
        <v>6720</v>
      </c>
      <c r="E25" s="4">
        <f t="shared" si="1"/>
        <v>0</v>
      </c>
      <c r="P25" s="70">
        <f t="shared" si="0"/>
        <v>6</v>
      </c>
      <c r="R25" s="15">
        <f t="shared" si="2"/>
        <v>6720</v>
      </c>
    </row>
    <row r="26" spans="1:18" x14ac:dyDescent="0.25">
      <c r="A26" s="5">
        <v>44372</v>
      </c>
      <c r="B26" s="2" t="s">
        <v>1996</v>
      </c>
      <c r="C26" s="4">
        <v>8400</v>
      </c>
      <c r="D26" s="4">
        <v>0</v>
      </c>
      <c r="E26" s="4">
        <f t="shared" si="1"/>
        <v>8400</v>
      </c>
      <c r="P26" s="70">
        <f t="shared" si="0"/>
        <v>6</v>
      </c>
      <c r="R26" s="15">
        <f t="shared" si="2"/>
        <v>6720</v>
      </c>
    </row>
    <row r="27" spans="1:18" x14ac:dyDescent="0.25">
      <c r="A27" s="5">
        <v>44383</v>
      </c>
      <c r="B27" s="2" t="s">
        <v>2034</v>
      </c>
      <c r="C27" s="4">
        <v>0</v>
      </c>
      <c r="D27" s="4">
        <v>8400</v>
      </c>
      <c r="E27" s="4">
        <f t="shared" si="1"/>
        <v>0</v>
      </c>
      <c r="P27" s="70">
        <f t="shared" si="0"/>
        <v>7</v>
      </c>
      <c r="R27" s="15">
        <f t="shared" si="2"/>
        <v>33090</v>
      </c>
    </row>
    <row r="28" spans="1:18" x14ac:dyDescent="0.25">
      <c r="A28" s="5">
        <v>44388</v>
      </c>
      <c r="B28" s="2" t="s">
        <v>2142</v>
      </c>
      <c r="C28" s="4">
        <v>6580</v>
      </c>
      <c r="E28" s="4">
        <f t="shared" si="1"/>
        <v>6580</v>
      </c>
      <c r="P28" s="70">
        <f t="shared" si="0"/>
        <v>7</v>
      </c>
      <c r="R28" s="15">
        <f t="shared" si="2"/>
        <v>33090</v>
      </c>
    </row>
    <row r="29" spans="1:18" x14ac:dyDescent="0.25">
      <c r="A29" s="5">
        <v>44400</v>
      </c>
      <c r="B29" s="2" t="s">
        <v>2151</v>
      </c>
      <c r="D29" s="4">
        <v>2860</v>
      </c>
      <c r="E29" s="4">
        <f>E28+C29-D29</f>
        <v>3720</v>
      </c>
      <c r="P29" s="70">
        <f t="shared" si="0"/>
        <v>7</v>
      </c>
      <c r="R29" s="15">
        <f t="shared" si="2"/>
        <v>33090</v>
      </c>
    </row>
    <row r="30" spans="1:18" x14ac:dyDescent="0.25">
      <c r="A30" s="5">
        <v>44400</v>
      </c>
      <c r="B30" s="2" t="s">
        <v>2152</v>
      </c>
      <c r="D30" s="4">
        <v>3720</v>
      </c>
      <c r="E30" s="4">
        <f t="shared" si="1"/>
        <v>0</v>
      </c>
      <c r="P30" s="70">
        <f t="shared" si="0"/>
        <v>7</v>
      </c>
      <c r="R30" s="15">
        <f t="shared" si="2"/>
        <v>33090</v>
      </c>
    </row>
    <row r="31" spans="1:18" x14ac:dyDescent="0.25">
      <c r="A31" s="5">
        <v>44405</v>
      </c>
      <c r="B31" s="2" t="s">
        <v>2212</v>
      </c>
      <c r="C31" s="4">
        <v>9300</v>
      </c>
      <c r="D31" s="4">
        <v>9300</v>
      </c>
      <c r="E31" s="4">
        <f t="shared" si="1"/>
        <v>0</v>
      </c>
      <c r="P31" s="70">
        <f t="shared" si="0"/>
        <v>7</v>
      </c>
      <c r="R31" s="15">
        <f t="shared" si="2"/>
        <v>33090</v>
      </c>
    </row>
    <row r="32" spans="1:18" x14ac:dyDescent="0.25">
      <c r="A32" s="5">
        <v>44418</v>
      </c>
      <c r="B32" s="2" t="s">
        <v>2213</v>
      </c>
      <c r="C32" s="4">
        <v>1860</v>
      </c>
      <c r="D32" s="4">
        <v>1860</v>
      </c>
      <c r="E32" s="4">
        <f t="shared" si="1"/>
        <v>0</v>
      </c>
      <c r="P32" s="70">
        <f t="shared" si="0"/>
        <v>8</v>
      </c>
      <c r="R32" s="15">
        <f t="shared" si="2"/>
        <v>28210</v>
      </c>
    </row>
    <row r="33" spans="5:5" x14ac:dyDescent="0.25">
      <c r="E33" s="4">
        <f t="shared" si="1"/>
        <v>0</v>
      </c>
    </row>
    <row r="34" spans="5:5" x14ac:dyDescent="0.25">
      <c r="E34" s="4">
        <f t="shared" si="1"/>
        <v>0</v>
      </c>
    </row>
    <row r="35" spans="5:5" x14ac:dyDescent="0.25">
      <c r="E35" s="4">
        <f t="shared" si="1"/>
        <v>0</v>
      </c>
    </row>
    <row r="36" spans="5:5" x14ac:dyDescent="0.25">
      <c r="E36" s="4">
        <f t="shared" si="1"/>
        <v>0</v>
      </c>
    </row>
    <row r="37" spans="5:5" x14ac:dyDescent="0.25">
      <c r="E37" s="4">
        <f t="shared" si="1"/>
        <v>0</v>
      </c>
    </row>
    <row r="38" spans="5:5" x14ac:dyDescent="0.25">
      <c r="E38" s="4">
        <f t="shared" si="1"/>
        <v>0</v>
      </c>
    </row>
    <row r="39" spans="5:5" x14ac:dyDescent="0.25">
      <c r="E39" s="4">
        <f t="shared" si="1"/>
        <v>0</v>
      </c>
    </row>
    <row r="40" spans="5:5" x14ac:dyDescent="0.25">
      <c r="E40" s="4">
        <f t="shared" si="1"/>
        <v>0</v>
      </c>
    </row>
    <row r="41" spans="5:5" x14ac:dyDescent="0.25">
      <c r="E41" s="4">
        <f t="shared" si="1"/>
        <v>0</v>
      </c>
    </row>
    <row r="42" spans="5:5" x14ac:dyDescent="0.25">
      <c r="E42" s="4">
        <f t="shared" si="1"/>
        <v>0</v>
      </c>
    </row>
    <row r="43" spans="5:5" x14ac:dyDescent="0.25">
      <c r="E43" s="4">
        <f t="shared" si="1"/>
        <v>0</v>
      </c>
    </row>
    <row r="44" spans="5:5" x14ac:dyDescent="0.25">
      <c r="E44" s="4">
        <f t="shared" si="1"/>
        <v>0</v>
      </c>
    </row>
    <row r="45" spans="5:5" x14ac:dyDescent="0.25">
      <c r="E45" s="4">
        <f t="shared" si="1"/>
        <v>0</v>
      </c>
    </row>
    <row r="46" spans="5:5" x14ac:dyDescent="0.25">
      <c r="E46" s="4">
        <f t="shared" si="1"/>
        <v>0</v>
      </c>
    </row>
    <row r="47" spans="5:5" x14ac:dyDescent="0.25">
      <c r="E47" s="4">
        <f t="shared" si="1"/>
        <v>0</v>
      </c>
    </row>
    <row r="48" spans="5:5" x14ac:dyDescent="0.25">
      <c r="E48" s="4">
        <f t="shared" si="1"/>
        <v>0</v>
      </c>
    </row>
    <row r="49" spans="5:5" x14ac:dyDescent="0.25">
      <c r="E49" s="4">
        <f t="shared" si="1"/>
        <v>0</v>
      </c>
    </row>
    <row r="50" spans="5:5" x14ac:dyDescent="0.25">
      <c r="E50" s="4">
        <f t="shared" si="1"/>
        <v>0</v>
      </c>
    </row>
    <row r="51" spans="5:5" x14ac:dyDescent="0.25">
      <c r="E51" s="4">
        <f t="shared" si="1"/>
        <v>0</v>
      </c>
    </row>
    <row r="52" spans="5:5" x14ac:dyDescent="0.25">
      <c r="E52" s="4">
        <f t="shared" si="1"/>
        <v>0</v>
      </c>
    </row>
    <row r="53" spans="5:5" x14ac:dyDescent="0.25">
      <c r="E53" s="4">
        <f t="shared" si="1"/>
        <v>0</v>
      </c>
    </row>
    <row r="54" spans="5:5" x14ac:dyDescent="0.25">
      <c r="E54" s="4">
        <f t="shared" si="1"/>
        <v>0</v>
      </c>
    </row>
    <row r="55" spans="5:5" x14ac:dyDescent="0.25">
      <c r="E55" s="4">
        <f t="shared" si="1"/>
        <v>0</v>
      </c>
    </row>
    <row r="56" spans="5:5" x14ac:dyDescent="0.25">
      <c r="E56" s="4">
        <f t="shared" si="1"/>
        <v>0</v>
      </c>
    </row>
    <row r="57" spans="5:5" x14ac:dyDescent="0.25">
      <c r="E57" s="4">
        <f t="shared" si="1"/>
        <v>0</v>
      </c>
    </row>
    <row r="58" spans="5:5" x14ac:dyDescent="0.25">
      <c r="E58" s="4">
        <f t="shared" si="1"/>
        <v>0</v>
      </c>
    </row>
    <row r="59" spans="5:5" x14ac:dyDescent="0.25">
      <c r="E59" s="4">
        <f t="shared" si="1"/>
        <v>0</v>
      </c>
    </row>
    <row r="60" spans="5:5" x14ac:dyDescent="0.25">
      <c r="E60" s="4">
        <f t="shared" si="1"/>
        <v>0</v>
      </c>
    </row>
    <row r="61" spans="5:5" x14ac:dyDescent="0.25">
      <c r="E61" s="4">
        <f t="shared" si="1"/>
        <v>0</v>
      </c>
    </row>
    <row r="62" spans="5:5" x14ac:dyDescent="0.25">
      <c r="E62" s="4">
        <f t="shared" si="1"/>
        <v>0</v>
      </c>
    </row>
    <row r="63" spans="5:5" x14ac:dyDescent="0.25">
      <c r="E63" s="4">
        <f t="shared" si="1"/>
        <v>0</v>
      </c>
    </row>
    <row r="64" spans="5:5" x14ac:dyDescent="0.25">
      <c r="E64" s="4">
        <f t="shared" si="1"/>
        <v>0</v>
      </c>
    </row>
    <row r="65" spans="5:5" x14ac:dyDescent="0.25">
      <c r="E65" s="4">
        <f t="shared" si="1"/>
        <v>0</v>
      </c>
    </row>
    <row r="66" spans="5:5" x14ac:dyDescent="0.25">
      <c r="E66" s="4">
        <f t="shared" si="1"/>
        <v>0</v>
      </c>
    </row>
    <row r="67" spans="5:5" x14ac:dyDescent="0.25">
      <c r="E67" s="4">
        <f t="shared" si="1"/>
        <v>0</v>
      </c>
    </row>
    <row r="68" spans="5:5" x14ac:dyDescent="0.25">
      <c r="E68" s="4">
        <f t="shared" si="1"/>
        <v>0</v>
      </c>
    </row>
    <row r="69" spans="5:5" x14ac:dyDescent="0.25">
      <c r="E69" s="4">
        <f t="shared" ref="E69:E132" si="3">E68+C69-D69</f>
        <v>0</v>
      </c>
    </row>
    <row r="70" spans="5:5" x14ac:dyDescent="0.25">
      <c r="E70" s="4">
        <f t="shared" si="3"/>
        <v>0</v>
      </c>
    </row>
    <row r="71" spans="5:5" x14ac:dyDescent="0.25">
      <c r="E71" s="4">
        <f t="shared" si="3"/>
        <v>0</v>
      </c>
    </row>
    <row r="72" spans="5:5" x14ac:dyDescent="0.25">
      <c r="E72" s="4">
        <f t="shared" si="3"/>
        <v>0</v>
      </c>
    </row>
    <row r="73" spans="5:5" x14ac:dyDescent="0.25">
      <c r="E73" s="4">
        <f t="shared" si="3"/>
        <v>0</v>
      </c>
    </row>
    <row r="74" spans="5:5" x14ac:dyDescent="0.25">
      <c r="E74" s="4">
        <f t="shared" si="3"/>
        <v>0</v>
      </c>
    </row>
    <row r="75" spans="5:5" x14ac:dyDescent="0.25">
      <c r="E75" s="4">
        <f t="shared" si="3"/>
        <v>0</v>
      </c>
    </row>
    <row r="76" spans="5:5" x14ac:dyDescent="0.25">
      <c r="E76" s="4">
        <f t="shared" si="3"/>
        <v>0</v>
      </c>
    </row>
    <row r="77" spans="5:5" x14ac:dyDescent="0.25">
      <c r="E77" s="4">
        <f t="shared" si="3"/>
        <v>0</v>
      </c>
    </row>
    <row r="78" spans="5:5" x14ac:dyDescent="0.25">
      <c r="E78" s="4">
        <f t="shared" si="3"/>
        <v>0</v>
      </c>
    </row>
    <row r="79" spans="5:5" x14ac:dyDescent="0.25">
      <c r="E79" s="4">
        <f t="shared" si="3"/>
        <v>0</v>
      </c>
    </row>
    <row r="80" spans="5:5" x14ac:dyDescent="0.25">
      <c r="E80" s="4">
        <f t="shared" si="3"/>
        <v>0</v>
      </c>
    </row>
    <row r="81" spans="5:5" x14ac:dyDescent="0.25">
      <c r="E81" s="4">
        <f t="shared" si="3"/>
        <v>0</v>
      </c>
    </row>
    <row r="82" spans="5:5" x14ac:dyDescent="0.25">
      <c r="E82" s="4">
        <f t="shared" si="3"/>
        <v>0</v>
      </c>
    </row>
    <row r="83" spans="5:5" x14ac:dyDescent="0.25">
      <c r="E83" s="4">
        <f t="shared" si="3"/>
        <v>0</v>
      </c>
    </row>
    <row r="84" spans="5:5" x14ac:dyDescent="0.25">
      <c r="E84" s="4">
        <f t="shared" si="3"/>
        <v>0</v>
      </c>
    </row>
    <row r="85" spans="5:5" x14ac:dyDescent="0.25">
      <c r="E85" s="4">
        <f t="shared" si="3"/>
        <v>0</v>
      </c>
    </row>
    <row r="86" spans="5:5" x14ac:dyDescent="0.25">
      <c r="E86" s="4">
        <f t="shared" si="3"/>
        <v>0</v>
      </c>
    </row>
    <row r="87" spans="5:5" x14ac:dyDescent="0.25">
      <c r="E87" s="4">
        <f t="shared" si="3"/>
        <v>0</v>
      </c>
    </row>
    <row r="88" spans="5:5" x14ac:dyDescent="0.25">
      <c r="E88" s="4">
        <f t="shared" si="3"/>
        <v>0</v>
      </c>
    </row>
    <row r="89" spans="5:5" x14ac:dyDescent="0.25">
      <c r="E89" s="4">
        <f t="shared" si="3"/>
        <v>0</v>
      </c>
    </row>
    <row r="90" spans="5:5" x14ac:dyDescent="0.25">
      <c r="E90" s="4">
        <f t="shared" si="3"/>
        <v>0</v>
      </c>
    </row>
    <row r="91" spans="5:5" x14ac:dyDescent="0.25">
      <c r="E91" s="4">
        <f t="shared" si="3"/>
        <v>0</v>
      </c>
    </row>
    <row r="92" spans="5:5" x14ac:dyDescent="0.25">
      <c r="E92" s="4">
        <f t="shared" si="3"/>
        <v>0</v>
      </c>
    </row>
    <row r="93" spans="5:5" x14ac:dyDescent="0.25">
      <c r="E93" s="4">
        <f t="shared" si="3"/>
        <v>0</v>
      </c>
    </row>
    <row r="94" spans="5:5" x14ac:dyDescent="0.25">
      <c r="E94" s="4">
        <f t="shared" si="3"/>
        <v>0</v>
      </c>
    </row>
    <row r="95" spans="5:5" x14ac:dyDescent="0.25">
      <c r="E95" s="4">
        <f t="shared" si="3"/>
        <v>0</v>
      </c>
    </row>
    <row r="96" spans="5:5" x14ac:dyDescent="0.25">
      <c r="E96" s="4">
        <f t="shared" si="3"/>
        <v>0</v>
      </c>
    </row>
    <row r="97" spans="5:5" x14ac:dyDescent="0.25">
      <c r="E97" s="4">
        <f t="shared" si="3"/>
        <v>0</v>
      </c>
    </row>
    <row r="98" spans="5:5" x14ac:dyDescent="0.25">
      <c r="E98" s="4">
        <f t="shared" si="3"/>
        <v>0</v>
      </c>
    </row>
    <row r="99" spans="5:5" x14ac:dyDescent="0.25">
      <c r="E99" s="4">
        <f t="shared" si="3"/>
        <v>0</v>
      </c>
    </row>
    <row r="100" spans="5:5" x14ac:dyDescent="0.25">
      <c r="E100" s="4">
        <f t="shared" si="3"/>
        <v>0</v>
      </c>
    </row>
    <row r="101" spans="5:5" x14ac:dyDescent="0.25">
      <c r="E101" s="4">
        <f t="shared" si="3"/>
        <v>0</v>
      </c>
    </row>
    <row r="102" spans="5:5" x14ac:dyDescent="0.25">
      <c r="E102" s="4">
        <f t="shared" si="3"/>
        <v>0</v>
      </c>
    </row>
    <row r="103" spans="5:5" x14ac:dyDescent="0.25">
      <c r="E103" s="4">
        <f t="shared" si="3"/>
        <v>0</v>
      </c>
    </row>
    <row r="104" spans="5:5" x14ac:dyDescent="0.25">
      <c r="E104" s="4">
        <f t="shared" si="3"/>
        <v>0</v>
      </c>
    </row>
    <row r="105" spans="5:5" x14ac:dyDescent="0.25">
      <c r="E105" s="4">
        <f t="shared" si="3"/>
        <v>0</v>
      </c>
    </row>
    <row r="106" spans="5:5" x14ac:dyDescent="0.25">
      <c r="E106" s="4">
        <f t="shared" si="3"/>
        <v>0</v>
      </c>
    </row>
    <row r="107" spans="5:5" x14ac:dyDescent="0.25">
      <c r="E107" s="4">
        <f t="shared" si="3"/>
        <v>0</v>
      </c>
    </row>
    <row r="108" spans="5:5" x14ac:dyDescent="0.25">
      <c r="E108" s="4">
        <f t="shared" si="3"/>
        <v>0</v>
      </c>
    </row>
    <row r="109" spans="5:5" x14ac:dyDescent="0.25">
      <c r="E109" s="4">
        <f t="shared" si="3"/>
        <v>0</v>
      </c>
    </row>
    <row r="110" spans="5:5" x14ac:dyDescent="0.25">
      <c r="E110" s="4">
        <f t="shared" si="3"/>
        <v>0</v>
      </c>
    </row>
    <row r="111" spans="5:5" x14ac:dyDescent="0.25">
      <c r="E111" s="4">
        <f t="shared" si="3"/>
        <v>0</v>
      </c>
    </row>
    <row r="112" spans="5:5" x14ac:dyDescent="0.25">
      <c r="E112" s="4">
        <f t="shared" si="3"/>
        <v>0</v>
      </c>
    </row>
    <row r="113" spans="5:5" x14ac:dyDescent="0.25">
      <c r="E113" s="4">
        <f t="shared" si="3"/>
        <v>0</v>
      </c>
    </row>
    <row r="114" spans="5:5" x14ac:dyDescent="0.25">
      <c r="E114" s="4">
        <f t="shared" si="3"/>
        <v>0</v>
      </c>
    </row>
    <row r="115" spans="5:5" x14ac:dyDescent="0.25">
      <c r="E115" s="4">
        <f t="shared" si="3"/>
        <v>0</v>
      </c>
    </row>
    <row r="116" spans="5:5" x14ac:dyDescent="0.25">
      <c r="E116" s="4">
        <f t="shared" si="3"/>
        <v>0</v>
      </c>
    </row>
    <row r="117" spans="5:5" x14ac:dyDescent="0.25">
      <c r="E117" s="4">
        <f t="shared" si="3"/>
        <v>0</v>
      </c>
    </row>
    <row r="118" spans="5:5" x14ac:dyDescent="0.25">
      <c r="E118" s="4">
        <f t="shared" si="3"/>
        <v>0</v>
      </c>
    </row>
    <row r="119" spans="5:5" x14ac:dyDescent="0.25">
      <c r="E119" s="4">
        <f t="shared" si="3"/>
        <v>0</v>
      </c>
    </row>
    <row r="120" spans="5:5" x14ac:dyDescent="0.25">
      <c r="E120" s="4">
        <f t="shared" si="3"/>
        <v>0</v>
      </c>
    </row>
    <row r="121" spans="5:5" x14ac:dyDescent="0.25">
      <c r="E121" s="4">
        <f t="shared" si="3"/>
        <v>0</v>
      </c>
    </row>
    <row r="122" spans="5:5" x14ac:dyDescent="0.25">
      <c r="E122" s="4">
        <f t="shared" si="3"/>
        <v>0</v>
      </c>
    </row>
    <row r="123" spans="5:5" x14ac:dyDescent="0.25">
      <c r="E123" s="4">
        <f t="shared" si="3"/>
        <v>0</v>
      </c>
    </row>
    <row r="124" spans="5:5" x14ac:dyDescent="0.25">
      <c r="E124" s="4">
        <f t="shared" si="3"/>
        <v>0</v>
      </c>
    </row>
    <row r="125" spans="5:5" x14ac:dyDescent="0.25">
      <c r="E125" s="4">
        <f t="shared" si="3"/>
        <v>0</v>
      </c>
    </row>
    <row r="126" spans="5:5" x14ac:dyDescent="0.25">
      <c r="E126" s="4">
        <f t="shared" si="3"/>
        <v>0</v>
      </c>
    </row>
    <row r="127" spans="5:5" x14ac:dyDescent="0.25">
      <c r="E127" s="4">
        <f t="shared" si="3"/>
        <v>0</v>
      </c>
    </row>
    <row r="128" spans="5:5" x14ac:dyDescent="0.25">
      <c r="E128" s="4">
        <f t="shared" si="3"/>
        <v>0</v>
      </c>
    </row>
    <row r="129" spans="5:5" x14ac:dyDescent="0.25">
      <c r="E129" s="4">
        <f t="shared" si="3"/>
        <v>0</v>
      </c>
    </row>
    <row r="130" spans="5:5" x14ac:dyDescent="0.25">
      <c r="E130" s="4">
        <f t="shared" si="3"/>
        <v>0</v>
      </c>
    </row>
    <row r="131" spans="5:5" x14ac:dyDescent="0.25">
      <c r="E131" s="4">
        <f t="shared" si="3"/>
        <v>0</v>
      </c>
    </row>
    <row r="132" spans="5:5" x14ac:dyDescent="0.25">
      <c r="E132" s="4">
        <f t="shared" si="3"/>
        <v>0</v>
      </c>
    </row>
    <row r="133" spans="5:5" x14ac:dyDescent="0.25">
      <c r="E133" s="4">
        <f t="shared" ref="E133:E196" si="4">E132+C133-D133</f>
        <v>0</v>
      </c>
    </row>
    <row r="134" spans="5:5" x14ac:dyDescent="0.25">
      <c r="E134" s="4">
        <f t="shared" si="4"/>
        <v>0</v>
      </c>
    </row>
    <row r="135" spans="5:5" x14ac:dyDescent="0.25">
      <c r="E135" s="4">
        <f t="shared" si="4"/>
        <v>0</v>
      </c>
    </row>
    <row r="136" spans="5:5" x14ac:dyDescent="0.25">
      <c r="E136" s="4">
        <f t="shared" si="4"/>
        <v>0</v>
      </c>
    </row>
    <row r="137" spans="5:5" x14ac:dyDescent="0.25">
      <c r="E137" s="4">
        <f t="shared" si="4"/>
        <v>0</v>
      </c>
    </row>
    <row r="138" spans="5:5" x14ac:dyDescent="0.25">
      <c r="E138" s="4">
        <f t="shared" si="4"/>
        <v>0</v>
      </c>
    </row>
    <row r="139" spans="5:5" x14ac:dyDescent="0.25">
      <c r="E139" s="4">
        <f t="shared" si="4"/>
        <v>0</v>
      </c>
    </row>
    <row r="140" spans="5:5" x14ac:dyDescent="0.25">
      <c r="E140" s="4">
        <f t="shared" si="4"/>
        <v>0</v>
      </c>
    </row>
    <row r="141" spans="5:5" x14ac:dyDescent="0.25">
      <c r="E141" s="4">
        <f t="shared" si="4"/>
        <v>0</v>
      </c>
    </row>
    <row r="142" spans="5:5" x14ac:dyDescent="0.25">
      <c r="E142" s="4">
        <f t="shared" si="4"/>
        <v>0</v>
      </c>
    </row>
    <row r="143" spans="5:5" x14ac:dyDescent="0.25">
      <c r="E143" s="4">
        <f t="shared" si="4"/>
        <v>0</v>
      </c>
    </row>
    <row r="144" spans="5:5" x14ac:dyDescent="0.25">
      <c r="E144" s="4">
        <f t="shared" si="4"/>
        <v>0</v>
      </c>
    </row>
    <row r="145" spans="5:5" x14ac:dyDescent="0.25">
      <c r="E145" s="4">
        <f t="shared" si="4"/>
        <v>0</v>
      </c>
    </row>
    <row r="146" spans="5:5" x14ac:dyDescent="0.25">
      <c r="E146" s="4">
        <f t="shared" si="4"/>
        <v>0</v>
      </c>
    </row>
    <row r="147" spans="5:5" x14ac:dyDescent="0.25">
      <c r="E147" s="4">
        <f t="shared" si="4"/>
        <v>0</v>
      </c>
    </row>
    <row r="148" spans="5:5" x14ac:dyDescent="0.25">
      <c r="E148" s="4">
        <f t="shared" si="4"/>
        <v>0</v>
      </c>
    </row>
    <row r="149" spans="5:5" x14ac:dyDescent="0.25">
      <c r="E149" s="4">
        <f t="shared" si="4"/>
        <v>0</v>
      </c>
    </row>
    <row r="150" spans="5:5" x14ac:dyDescent="0.25">
      <c r="E150" s="4">
        <f t="shared" si="4"/>
        <v>0</v>
      </c>
    </row>
    <row r="151" spans="5:5" x14ac:dyDescent="0.25">
      <c r="E151" s="4">
        <f t="shared" si="4"/>
        <v>0</v>
      </c>
    </row>
    <row r="152" spans="5:5" x14ac:dyDescent="0.25">
      <c r="E152" s="4">
        <f t="shared" si="4"/>
        <v>0</v>
      </c>
    </row>
    <row r="153" spans="5:5" x14ac:dyDescent="0.25">
      <c r="E153" s="4">
        <f t="shared" si="4"/>
        <v>0</v>
      </c>
    </row>
    <row r="154" spans="5:5" x14ac:dyDescent="0.25">
      <c r="E154" s="4">
        <f t="shared" si="4"/>
        <v>0</v>
      </c>
    </row>
    <row r="155" spans="5:5" x14ac:dyDescent="0.25">
      <c r="E155" s="4">
        <f t="shared" si="4"/>
        <v>0</v>
      </c>
    </row>
    <row r="156" spans="5:5" x14ac:dyDescent="0.25">
      <c r="E156" s="4">
        <f t="shared" si="4"/>
        <v>0</v>
      </c>
    </row>
    <row r="157" spans="5:5" x14ac:dyDescent="0.25">
      <c r="E157" s="4">
        <f t="shared" si="4"/>
        <v>0</v>
      </c>
    </row>
    <row r="158" spans="5:5" x14ac:dyDescent="0.25">
      <c r="E158" s="4">
        <f t="shared" si="4"/>
        <v>0</v>
      </c>
    </row>
    <row r="159" spans="5:5" x14ac:dyDescent="0.25">
      <c r="E159" s="4">
        <f t="shared" si="4"/>
        <v>0</v>
      </c>
    </row>
    <row r="160" spans="5:5" x14ac:dyDescent="0.25">
      <c r="E160" s="4">
        <f t="shared" si="4"/>
        <v>0</v>
      </c>
    </row>
    <row r="161" spans="5:5" x14ac:dyDescent="0.25">
      <c r="E161" s="4">
        <f t="shared" si="4"/>
        <v>0</v>
      </c>
    </row>
    <row r="162" spans="5:5" x14ac:dyDescent="0.25">
      <c r="E162" s="4">
        <f t="shared" si="4"/>
        <v>0</v>
      </c>
    </row>
    <row r="163" spans="5:5" x14ac:dyDescent="0.25">
      <c r="E163" s="4">
        <f t="shared" si="4"/>
        <v>0</v>
      </c>
    </row>
    <row r="164" spans="5:5" x14ac:dyDescent="0.25">
      <c r="E164" s="4">
        <f t="shared" si="4"/>
        <v>0</v>
      </c>
    </row>
    <row r="165" spans="5:5" x14ac:dyDescent="0.25">
      <c r="E165" s="4">
        <f t="shared" si="4"/>
        <v>0</v>
      </c>
    </row>
    <row r="166" spans="5:5" x14ac:dyDescent="0.25">
      <c r="E166" s="4">
        <f t="shared" si="4"/>
        <v>0</v>
      </c>
    </row>
    <row r="167" spans="5:5" x14ac:dyDescent="0.25">
      <c r="E167" s="4">
        <f t="shared" si="4"/>
        <v>0</v>
      </c>
    </row>
    <row r="168" spans="5:5" x14ac:dyDescent="0.25">
      <c r="E168" s="4">
        <f t="shared" si="4"/>
        <v>0</v>
      </c>
    </row>
    <row r="169" spans="5:5" x14ac:dyDescent="0.25">
      <c r="E169" s="4">
        <f t="shared" si="4"/>
        <v>0</v>
      </c>
    </row>
    <row r="170" spans="5:5" x14ac:dyDescent="0.25">
      <c r="E170" s="4">
        <f t="shared" si="4"/>
        <v>0</v>
      </c>
    </row>
    <row r="171" spans="5:5" x14ac:dyDescent="0.25">
      <c r="E171" s="4">
        <f t="shared" si="4"/>
        <v>0</v>
      </c>
    </row>
    <row r="172" spans="5:5" x14ac:dyDescent="0.25">
      <c r="E172" s="4">
        <f t="shared" si="4"/>
        <v>0</v>
      </c>
    </row>
    <row r="173" spans="5:5" x14ac:dyDescent="0.25">
      <c r="E173" s="4">
        <f t="shared" si="4"/>
        <v>0</v>
      </c>
    </row>
    <row r="174" spans="5:5" x14ac:dyDescent="0.25">
      <c r="E174" s="4">
        <f t="shared" si="4"/>
        <v>0</v>
      </c>
    </row>
    <row r="175" spans="5:5" x14ac:dyDescent="0.25">
      <c r="E175" s="4">
        <f t="shared" si="4"/>
        <v>0</v>
      </c>
    </row>
    <row r="176" spans="5:5" x14ac:dyDescent="0.25">
      <c r="E176" s="4">
        <f t="shared" si="4"/>
        <v>0</v>
      </c>
    </row>
    <row r="177" spans="5:5" x14ac:dyDescent="0.25">
      <c r="E177" s="4">
        <f t="shared" si="4"/>
        <v>0</v>
      </c>
    </row>
    <row r="178" spans="5:5" x14ac:dyDescent="0.25">
      <c r="E178" s="4">
        <f t="shared" si="4"/>
        <v>0</v>
      </c>
    </row>
    <row r="179" spans="5:5" x14ac:dyDescent="0.25">
      <c r="E179" s="4">
        <f t="shared" si="4"/>
        <v>0</v>
      </c>
    </row>
    <row r="180" spans="5:5" x14ac:dyDescent="0.25">
      <c r="E180" s="4">
        <f t="shared" si="4"/>
        <v>0</v>
      </c>
    </row>
    <row r="181" spans="5:5" x14ac:dyDescent="0.25">
      <c r="E181" s="4">
        <f t="shared" si="4"/>
        <v>0</v>
      </c>
    </row>
    <row r="182" spans="5:5" x14ac:dyDescent="0.25">
      <c r="E182" s="4">
        <f t="shared" si="4"/>
        <v>0</v>
      </c>
    </row>
    <row r="183" spans="5:5" x14ac:dyDescent="0.25">
      <c r="E183" s="4">
        <f t="shared" si="4"/>
        <v>0</v>
      </c>
    </row>
    <row r="184" spans="5:5" x14ac:dyDescent="0.25">
      <c r="E184" s="4">
        <f t="shared" si="4"/>
        <v>0</v>
      </c>
    </row>
    <row r="185" spans="5:5" x14ac:dyDescent="0.25">
      <c r="E185" s="4">
        <f t="shared" si="4"/>
        <v>0</v>
      </c>
    </row>
    <row r="186" spans="5:5" x14ac:dyDescent="0.25">
      <c r="E186" s="4">
        <f t="shared" si="4"/>
        <v>0</v>
      </c>
    </row>
    <row r="187" spans="5:5" x14ac:dyDescent="0.25">
      <c r="E187" s="4">
        <f t="shared" si="4"/>
        <v>0</v>
      </c>
    </row>
    <row r="188" spans="5:5" x14ac:dyDescent="0.25">
      <c r="E188" s="4">
        <f t="shared" si="4"/>
        <v>0</v>
      </c>
    </row>
    <row r="189" spans="5:5" x14ac:dyDescent="0.25">
      <c r="E189" s="4">
        <f t="shared" si="4"/>
        <v>0</v>
      </c>
    </row>
    <row r="190" spans="5:5" x14ac:dyDescent="0.25">
      <c r="E190" s="4">
        <f t="shared" si="4"/>
        <v>0</v>
      </c>
    </row>
    <row r="191" spans="5:5" x14ac:dyDescent="0.25">
      <c r="E191" s="4">
        <f t="shared" si="4"/>
        <v>0</v>
      </c>
    </row>
    <row r="192" spans="5:5" x14ac:dyDescent="0.25">
      <c r="E192" s="4">
        <f t="shared" si="4"/>
        <v>0</v>
      </c>
    </row>
    <row r="193" spans="5:5" x14ac:dyDescent="0.25">
      <c r="E193" s="4">
        <f t="shared" si="4"/>
        <v>0</v>
      </c>
    </row>
    <row r="194" spans="5:5" x14ac:dyDescent="0.25">
      <c r="E194" s="4">
        <f t="shared" si="4"/>
        <v>0</v>
      </c>
    </row>
    <row r="195" spans="5:5" x14ac:dyDescent="0.25">
      <c r="E195" s="4">
        <f t="shared" si="4"/>
        <v>0</v>
      </c>
    </row>
    <row r="196" spans="5:5" x14ac:dyDescent="0.25">
      <c r="E196" s="4">
        <f t="shared" si="4"/>
        <v>0</v>
      </c>
    </row>
    <row r="197" spans="5:5" x14ac:dyDescent="0.25">
      <c r="E197" s="4">
        <f t="shared" ref="E197:E260" si="5">E196+C197-D197</f>
        <v>0</v>
      </c>
    </row>
    <row r="198" spans="5:5" x14ac:dyDescent="0.25">
      <c r="E198" s="4">
        <f t="shared" si="5"/>
        <v>0</v>
      </c>
    </row>
    <row r="199" spans="5:5" x14ac:dyDescent="0.25">
      <c r="E199" s="4">
        <f t="shared" si="5"/>
        <v>0</v>
      </c>
    </row>
    <row r="200" spans="5:5" x14ac:dyDescent="0.25">
      <c r="E200" s="4">
        <f t="shared" si="5"/>
        <v>0</v>
      </c>
    </row>
    <row r="201" spans="5:5" x14ac:dyDescent="0.25">
      <c r="E201" s="4">
        <f t="shared" si="5"/>
        <v>0</v>
      </c>
    </row>
    <row r="202" spans="5:5" x14ac:dyDescent="0.25">
      <c r="E202" s="4">
        <f t="shared" si="5"/>
        <v>0</v>
      </c>
    </row>
    <row r="203" spans="5:5" x14ac:dyDescent="0.25">
      <c r="E203" s="4">
        <f t="shared" si="5"/>
        <v>0</v>
      </c>
    </row>
    <row r="204" spans="5:5" x14ac:dyDescent="0.25">
      <c r="E204" s="4">
        <f t="shared" si="5"/>
        <v>0</v>
      </c>
    </row>
    <row r="205" spans="5:5" x14ac:dyDescent="0.25">
      <c r="E205" s="4">
        <f t="shared" si="5"/>
        <v>0</v>
      </c>
    </row>
    <row r="206" spans="5:5" x14ac:dyDescent="0.25">
      <c r="E206" s="4">
        <f t="shared" si="5"/>
        <v>0</v>
      </c>
    </row>
    <row r="207" spans="5:5" x14ac:dyDescent="0.25">
      <c r="E207" s="4">
        <f t="shared" si="5"/>
        <v>0</v>
      </c>
    </row>
    <row r="208" spans="5:5" x14ac:dyDescent="0.25">
      <c r="E208" s="4">
        <f t="shared" si="5"/>
        <v>0</v>
      </c>
    </row>
    <row r="209" spans="5:5" x14ac:dyDescent="0.25">
      <c r="E209" s="4">
        <f t="shared" si="5"/>
        <v>0</v>
      </c>
    </row>
    <row r="210" spans="5:5" x14ac:dyDescent="0.25">
      <c r="E210" s="4">
        <f t="shared" si="5"/>
        <v>0</v>
      </c>
    </row>
    <row r="211" spans="5:5" x14ac:dyDescent="0.25">
      <c r="E211" s="4">
        <f t="shared" si="5"/>
        <v>0</v>
      </c>
    </row>
    <row r="212" spans="5:5" x14ac:dyDescent="0.25">
      <c r="E212" s="4">
        <f t="shared" si="5"/>
        <v>0</v>
      </c>
    </row>
    <row r="213" spans="5:5" x14ac:dyDescent="0.25">
      <c r="E213" s="4">
        <f t="shared" si="5"/>
        <v>0</v>
      </c>
    </row>
    <row r="214" spans="5:5" x14ac:dyDescent="0.25">
      <c r="E214" s="4">
        <f t="shared" si="5"/>
        <v>0</v>
      </c>
    </row>
    <row r="215" spans="5:5" x14ac:dyDescent="0.25">
      <c r="E215" s="4">
        <f t="shared" si="5"/>
        <v>0</v>
      </c>
    </row>
    <row r="216" spans="5:5" x14ac:dyDescent="0.25">
      <c r="E216" s="4">
        <f t="shared" si="5"/>
        <v>0</v>
      </c>
    </row>
    <row r="217" spans="5:5" x14ac:dyDescent="0.25">
      <c r="E217" s="4">
        <f t="shared" si="5"/>
        <v>0</v>
      </c>
    </row>
    <row r="218" spans="5:5" x14ac:dyDescent="0.25">
      <c r="E218" s="4">
        <f t="shared" si="5"/>
        <v>0</v>
      </c>
    </row>
    <row r="219" spans="5:5" x14ac:dyDescent="0.25">
      <c r="E219" s="4">
        <f t="shared" si="5"/>
        <v>0</v>
      </c>
    </row>
    <row r="220" spans="5:5" x14ac:dyDescent="0.25">
      <c r="E220" s="4">
        <f t="shared" si="5"/>
        <v>0</v>
      </c>
    </row>
    <row r="221" spans="5:5" x14ac:dyDescent="0.25">
      <c r="E221" s="4">
        <f t="shared" si="5"/>
        <v>0</v>
      </c>
    </row>
    <row r="222" spans="5:5" x14ac:dyDescent="0.25">
      <c r="E222" s="4">
        <f t="shared" si="5"/>
        <v>0</v>
      </c>
    </row>
    <row r="223" spans="5:5" x14ac:dyDescent="0.25">
      <c r="E223" s="4">
        <f t="shared" si="5"/>
        <v>0</v>
      </c>
    </row>
    <row r="224" spans="5:5" x14ac:dyDescent="0.25">
      <c r="E224" s="4">
        <f t="shared" si="5"/>
        <v>0</v>
      </c>
    </row>
    <row r="225" spans="5:5" x14ac:dyDescent="0.25">
      <c r="E225" s="4">
        <f t="shared" si="5"/>
        <v>0</v>
      </c>
    </row>
    <row r="226" spans="5:5" x14ac:dyDescent="0.25">
      <c r="E226" s="4">
        <f t="shared" si="5"/>
        <v>0</v>
      </c>
    </row>
    <row r="227" spans="5:5" x14ac:dyDescent="0.25">
      <c r="E227" s="4">
        <f t="shared" si="5"/>
        <v>0</v>
      </c>
    </row>
    <row r="228" spans="5:5" x14ac:dyDescent="0.25">
      <c r="E228" s="4">
        <f t="shared" si="5"/>
        <v>0</v>
      </c>
    </row>
    <row r="229" spans="5:5" x14ac:dyDescent="0.25">
      <c r="E229" s="4">
        <f t="shared" si="5"/>
        <v>0</v>
      </c>
    </row>
    <row r="230" spans="5:5" x14ac:dyDescent="0.25">
      <c r="E230" s="4">
        <f t="shared" si="5"/>
        <v>0</v>
      </c>
    </row>
    <row r="231" spans="5:5" x14ac:dyDescent="0.25">
      <c r="E231" s="4">
        <f t="shared" si="5"/>
        <v>0</v>
      </c>
    </row>
    <row r="232" spans="5:5" x14ac:dyDescent="0.25">
      <c r="E232" s="4">
        <f t="shared" si="5"/>
        <v>0</v>
      </c>
    </row>
    <row r="233" spans="5:5" x14ac:dyDescent="0.25">
      <c r="E233" s="4">
        <f t="shared" si="5"/>
        <v>0</v>
      </c>
    </row>
    <row r="234" spans="5:5" x14ac:dyDescent="0.25">
      <c r="E234" s="4">
        <f t="shared" si="5"/>
        <v>0</v>
      </c>
    </row>
    <row r="235" spans="5:5" x14ac:dyDescent="0.25">
      <c r="E235" s="4">
        <f t="shared" si="5"/>
        <v>0</v>
      </c>
    </row>
    <row r="236" spans="5:5" x14ac:dyDescent="0.25">
      <c r="E236" s="4">
        <f t="shared" si="5"/>
        <v>0</v>
      </c>
    </row>
    <row r="237" spans="5:5" x14ac:dyDescent="0.25">
      <c r="E237" s="4">
        <f t="shared" si="5"/>
        <v>0</v>
      </c>
    </row>
    <row r="238" spans="5:5" x14ac:dyDescent="0.25">
      <c r="E238" s="4">
        <f t="shared" si="5"/>
        <v>0</v>
      </c>
    </row>
    <row r="239" spans="5:5" x14ac:dyDescent="0.25">
      <c r="E239" s="4">
        <f t="shared" si="5"/>
        <v>0</v>
      </c>
    </row>
    <row r="240" spans="5:5" x14ac:dyDescent="0.25">
      <c r="E240" s="4">
        <f t="shared" si="5"/>
        <v>0</v>
      </c>
    </row>
    <row r="241" spans="5:5" x14ac:dyDescent="0.25">
      <c r="E241" s="4">
        <f t="shared" si="5"/>
        <v>0</v>
      </c>
    </row>
    <row r="242" spans="5:5" x14ac:dyDescent="0.25">
      <c r="E242" s="4">
        <f t="shared" si="5"/>
        <v>0</v>
      </c>
    </row>
    <row r="243" spans="5:5" x14ac:dyDescent="0.25">
      <c r="E243" s="4">
        <f t="shared" si="5"/>
        <v>0</v>
      </c>
    </row>
    <row r="244" spans="5:5" x14ac:dyDescent="0.25">
      <c r="E244" s="4">
        <f t="shared" si="5"/>
        <v>0</v>
      </c>
    </row>
    <row r="245" spans="5:5" x14ac:dyDescent="0.25">
      <c r="E245" s="4">
        <f t="shared" si="5"/>
        <v>0</v>
      </c>
    </row>
    <row r="246" spans="5:5" x14ac:dyDescent="0.25">
      <c r="E246" s="4">
        <f t="shared" si="5"/>
        <v>0</v>
      </c>
    </row>
    <row r="247" spans="5:5" x14ac:dyDescent="0.25">
      <c r="E247" s="4">
        <f t="shared" si="5"/>
        <v>0</v>
      </c>
    </row>
    <row r="248" spans="5:5" x14ac:dyDescent="0.25">
      <c r="E248" s="4">
        <f t="shared" si="5"/>
        <v>0</v>
      </c>
    </row>
    <row r="249" spans="5:5" x14ac:dyDescent="0.25">
      <c r="E249" s="4">
        <f t="shared" si="5"/>
        <v>0</v>
      </c>
    </row>
    <row r="250" spans="5:5" x14ac:dyDescent="0.25">
      <c r="E250" s="4">
        <f t="shared" si="5"/>
        <v>0</v>
      </c>
    </row>
    <row r="251" spans="5:5" x14ac:dyDescent="0.25">
      <c r="E251" s="4">
        <f t="shared" si="5"/>
        <v>0</v>
      </c>
    </row>
    <row r="252" spans="5:5" x14ac:dyDescent="0.25">
      <c r="E252" s="4">
        <f t="shared" si="5"/>
        <v>0</v>
      </c>
    </row>
    <row r="253" spans="5:5" x14ac:dyDescent="0.25">
      <c r="E253" s="4">
        <f t="shared" si="5"/>
        <v>0</v>
      </c>
    </row>
    <row r="254" spans="5:5" x14ac:dyDescent="0.25">
      <c r="E254" s="4">
        <f t="shared" si="5"/>
        <v>0</v>
      </c>
    </row>
    <row r="255" spans="5:5" x14ac:dyDescent="0.25">
      <c r="E255" s="4">
        <f t="shared" si="5"/>
        <v>0</v>
      </c>
    </row>
    <row r="256" spans="5:5" x14ac:dyDescent="0.25">
      <c r="E256" s="4">
        <f t="shared" si="5"/>
        <v>0</v>
      </c>
    </row>
    <row r="257" spans="5:5" x14ac:dyDescent="0.25">
      <c r="E257" s="4">
        <f t="shared" si="5"/>
        <v>0</v>
      </c>
    </row>
    <row r="258" spans="5:5" x14ac:dyDescent="0.25">
      <c r="E258" s="4">
        <f t="shared" si="5"/>
        <v>0</v>
      </c>
    </row>
    <row r="259" spans="5:5" x14ac:dyDescent="0.25">
      <c r="E259" s="4">
        <f t="shared" si="5"/>
        <v>0</v>
      </c>
    </row>
    <row r="260" spans="5:5" x14ac:dyDescent="0.25">
      <c r="E260" s="4">
        <f t="shared" si="5"/>
        <v>0</v>
      </c>
    </row>
    <row r="261" spans="5:5" x14ac:dyDescent="0.25">
      <c r="E261" s="4">
        <f t="shared" ref="E261:E324" si="6">E260+C261-D261</f>
        <v>0</v>
      </c>
    </row>
    <row r="262" spans="5:5" x14ac:dyDescent="0.25">
      <c r="E262" s="4">
        <f t="shared" si="6"/>
        <v>0</v>
      </c>
    </row>
    <row r="263" spans="5:5" x14ac:dyDescent="0.25">
      <c r="E263" s="4">
        <f t="shared" si="6"/>
        <v>0</v>
      </c>
    </row>
    <row r="264" spans="5:5" x14ac:dyDescent="0.25">
      <c r="E264" s="4">
        <f t="shared" si="6"/>
        <v>0</v>
      </c>
    </row>
    <row r="265" spans="5:5" x14ac:dyDescent="0.25">
      <c r="E265" s="4">
        <f t="shared" si="6"/>
        <v>0</v>
      </c>
    </row>
    <row r="266" spans="5:5" x14ac:dyDescent="0.25">
      <c r="E266" s="4">
        <f t="shared" si="6"/>
        <v>0</v>
      </c>
    </row>
    <row r="267" spans="5:5" x14ac:dyDescent="0.25">
      <c r="E267" s="4">
        <f t="shared" si="6"/>
        <v>0</v>
      </c>
    </row>
    <row r="268" spans="5:5" x14ac:dyDescent="0.25">
      <c r="E268" s="4">
        <f t="shared" si="6"/>
        <v>0</v>
      </c>
    </row>
    <row r="269" spans="5:5" x14ac:dyDescent="0.25">
      <c r="E269" s="4">
        <f t="shared" si="6"/>
        <v>0</v>
      </c>
    </row>
    <row r="270" spans="5:5" x14ac:dyDescent="0.25">
      <c r="E270" s="4">
        <f t="shared" si="6"/>
        <v>0</v>
      </c>
    </row>
    <row r="271" spans="5:5" x14ac:dyDescent="0.25">
      <c r="E271" s="4">
        <f t="shared" si="6"/>
        <v>0</v>
      </c>
    </row>
    <row r="272" spans="5:5" x14ac:dyDescent="0.25">
      <c r="E272" s="4">
        <f t="shared" si="6"/>
        <v>0</v>
      </c>
    </row>
    <row r="273" spans="5:5" x14ac:dyDescent="0.25">
      <c r="E273" s="4">
        <f t="shared" si="6"/>
        <v>0</v>
      </c>
    </row>
    <row r="274" spans="5:5" x14ac:dyDescent="0.25">
      <c r="E274" s="4">
        <f t="shared" si="6"/>
        <v>0</v>
      </c>
    </row>
    <row r="275" spans="5:5" x14ac:dyDescent="0.25">
      <c r="E275" s="4">
        <f t="shared" si="6"/>
        <v>0</v>
      </c>
    </row>
    <row r="276" spans="5:5" x14ac:dyDescent="0.25">
      <c r="E276" s="4">
        <f t="shared" si="6"/>
        <v>0</v>
      </c>
    </row>
    <row r="277" spans="5:5" x14ac:dyDescent="0.25">
      <c r="E277" s="4">
        <f t="shared" si="6"/>
        <v>0</v>
      </c>
    </row>
    <row r="278" spans="5:5" x14ac:dyDescent="0.25">
      <c r="E278" s="4">
        <f t="shared" si="6"/>
        <v>0</v>
      </c>
    </row>
    <row r="279" spans="5:5" x14ac:dyDescent="0.25">
      <c r="E279" s="4">
        <f t="shared" si="6"/>
        <v>0</v>
      </c>
    </row>
    <row r="280" spans="5:5" x14ac:dyDescent="0.25">
      <c r="E280" s="4">
        <f t="shared" si="6"/>
        <v>0</v>
      </c>
    </row>
    <row r="281" spans="5:5" x14ac:dyDescent="0.25">
      <c r="E281" s="4">
        <f t="shared" si="6"/>
        <v>0</v>
      </c>
    </row>
    <row r="282" spans="5:5" x14ac:dyDescent="0.25">
      <c r="E282" s="4">
        <f t="shared" si="6"/>
        <v>0</v>
      </c>
    </row>
    <row r="283" spans="5:5" x14ac:dyDescent="0.25">
      <c r="E283" s="4">
        <f t="shared" si="6"/>
        <v>0</v>
      </c>
    </row>
    <row r="284" spans="5:5" x14ac:dyDescent="0.25">
      <c r="E284" s="4">
        <f t="shared" si="6"/>
        <v>0</v>
      </c>
    </row>
    <row r="285" spans="5:5" x14ac:dyDescent="0.25">
      <c r="E285" s="4">
        <f t="shared" si="6"/>
        <v>0</v>
      </c>
    </row>
    <row r="286" spans="5:5" x14ac:dyDescent="0.25">
      <c r="E286" s="4">
        <f t="shared" si="6"/>
        <v>0</v>
      </c>
    </row>
    <row r="287" spans="5:5" x14ac:dyDescent="0.25">
      <c r="E287" s="4">
        <f t="shared" si="6"/>
        <v>0</v>
      </c>
    </row>
    <row r="288" spans="5:5" x14ac:dyDescent="0.25">
      <c r="E288" s="4">
        <f t="shared" si="6"/>
        <v>0</v>
      </c>
    </row>
    <row r="289" spans="5:5" x14ac:dyDescent="0.25">
      <c r="E289" s="4">
        <f t="shared" si="6"/>
        <v>0</v>
      </c>
    </row>
    <row r="290" spans="5:5" x14ac:dyDescent="0.25">
      <c r="E290" s="4">
        <f t="shared" si="6"/>
        <v>0</v>
      </c>
    </row>
    <row r="291" spans="5:5" x14ac:dyDescent="0.25">
      <c r="E291" s="4">
        <f t="shared" si="6"/>
        <v>0</v>
      </c>
    </row>
    <row r="292" spans="5:5" x14ac:dyDescent="0.25">
      <c r="E292" s="4">
        <f t="shared" si="6"/>
        <v>0</v>
      </c>
    </row>
    <row r="293" spans="5:5" x14ac:dyDescent="0.25">
      <c r="E293" s="4">
        <f t="shared" si="6"/>
        <v>0</v>
      </c>
    </row>
    <row r="294" spans="5:5" x14ac:dyDescent="0.25">
      <c r="E294" s="4">
        <f t="shared" si="6"/>
        <v>0</v>
      </c>
    </row>
    <row r="295" spans="5:5" x14ac:dyDescent="0.25">
      <c r="E295" s="4">
        <f t="shared" si="6"/>
        <v>0</v>
      </c>
    </row>
    <row r="296" spans="5:5" x14ac:dyDescent="0.25">
      <c r="E296" s="4">
        <f t="shared" si="6"/>
        <v>0</v>
      </c>
    </row>
    <row r="297" spans="5:5" x14ac:dyDescent="0.25">
      <c r="E297" s="4">
        <f t="shared" si="6"/>
        <v>0</v>
      </c>
    </row>
    <row r="298" spans="5:5" x14ac:dyDescent="0.25">
      <c r="E298" s="4">
        <f t="shared" si="6"/>
        <v>0</v>
      </c>
    </row>
    <row r="299" spans="5:5" x14ac:dyDescent="0.25">
      <c r="E299" s="4">
        <f t="shared" si="6"/>
        <v>0</v>
      </c>
    </row>
    <row r="300" spans="5:5" x14ac:dyDescent="0.25">
      <c r="E300" s="4">
        <f t="shared" si="6"/>
        <v>0</v>
      </c>
    </row>
    <row r="301" spans="5:5" x14ac:dyDescent="0.25">
      <c r="E301" s="4">
        <f t="shared" si="6"/>
        <v>0</v>
      </c>
    </row>
    <row r="302" spans="5:5" x14ac:dyDescent="0.25">
      <c r="E302" s="4">
        <f t="shared" si="6"/>
        <v>0</v>
      </c>
    </row>
    <row r="303" spans="5:5" x14ac:dyDescent="0.25">
      <c r="E303" s="4">
        <f t="shared" si="6"/>
        <v>0</v>
      </c>
    </row>
    <row r="304" spans="5:5" x14ac:dyDescent="0.25">
      <c r="E304" s="4">
        <f t="shared" si="6"/>
        <v>0</v>
      </c>
    </row>
    <row r="305" spans="5:5" x14ac:dyDescent="0.25">
      <c r="E305" s="4">
        <f t="shared" si="6"/>
        <v>0</v>
      </c>
    </row>
    <row r="306" spans="5:5" x14ac:dyDescent="0.25">
      <c r="E306" s="4">
        <f t="shared" si="6"/>
        <v>0</v>
      </c>
    </row>
    <row r="307" spans="5:5" x14ac:dyDescent="0.25">
      <c r="E307" s="4">
        <f t="shared" si="6"/>
        <v>0</v>
      </c>
    </row>
    <row r="308" spans="5:5" x14ac:dyDescent="0.25">
      <c r="E308" s="4">
        <f t="shared" si="6"/>
        <v>0</v>
      </c>
    </row>
    <row r="309" spans="5:5" x14ac:dyDescent="0.25">
      <c r="E309" s="4">
        <f t="shared" si="6"/>
        <v>0</v>
      </c>
    </row>
    <row r="310" spans="5:5" x14ac:dyDescent="0.25">
      <c r="E310" s="4">
        <f t="shared" si="6"/>
        <v>0</v>
      </c>
    </row>
    <row r="311" spans="5:5" x14ac:dyDescent="0.25">
      <c r="E311" s="4">
        <f t="shared" si="6"/>
        <v>0</v>
      </c>
    </row>
    <row r="312" spans="5:5" x14ac:dyDescent="0.25">
      <c r="E312" s="4">
        <f t="shared" si="6"/>
        <v>0</v>
      </c>
    </row>
    <row r="313" spans="5:5" x14ac:dyDescent="0.25">
      <c r="E313" s="4">
        <f t="shared" si="6"/>
        <v>0</v>
      </c>
    </row>
    <row r="314" spans="5:5" x14ac:dyDescent="0.25">
      <c r="E314" s="4">
        <f t="shared" si="6"/>
        <v>0</v>
      </c>
    </row>
    <row r="315" spans="5:5" x14ac:dyDescent="0.25">
      <c r="E315" s="4">
        <f t="shared" si="6"/>
        <v>0</v>
      </c>
    </row>
    <row r="316" spans="5:5" x14ac:dyDescent="0.25">
      <c r="E316" s="4">
        <f t="shared" si="6"/>
        <v>0</v>
      </c>
    </row>
    <row r="317" spans="5:5" x14ac:dyDescent="0.25">
      <c r="E317" s="4">
        <f t="shared" si="6"/>
        <v>0</v>
      </c>
    </row>
    <row r="318" spans="5:5" x14ac:dyDescent="0.25">
      <c r="E318" s="4">
        <f t="shared" si="6"/>
        <v>0</v>
      </c>
    </row>
    <row r="319" spans="5:5" x14ac:dyDescent="0.25">
      <c r="E319" s="4">
        <f t="shared" si="6"/>
        <v>0</v>
      </c>
    </row>
    <row r="320" spans="5:5" x14ac:dyDescent="0.25">
      <c r="E320" s="4">
        <f t="shared" si="6"/>
        <v>0</v>
      </c>
    </row>
    <row r="321" spans="5:5" x14ac:dyDescent="0.25">
      <c r="E321" s="4">
        <f t="shared" si="6"/>
        <v>0</v>
      </c>
    </row>
    <row r="322" spans="5:5" x14ac:dyDescent="0.25">
      <c r="E322" s="4">
        <f t="shared" si="6"/>
        <v>0</v>
      </c>
    </row>
    <row r="323" spans="5:5" x14ac:dyDescent="0.25">
      <c r="E323" s="4">
        <f t="shared" si="6"/>
        <v>0</v>
      </c>
    </row>
    <row r="324" spans="5:5" x14ac:dyDescent="0.25">
      <c r="E324" s="4">
        <f t="shared" si="6"/>
        <v>0</v>
      </c>
    </row>
    <row r="325" spans="5:5" x14ac:dyDescent="0.25">
      <c r="E325" s="4">
        <f t="shared" ref="E325:E388" si="7">E324+C325-D325</f>
        <v>0</v>
      </c>
    </row>
    <row r="326" spans="5:5" x14ac:dyDescent="0.25">
      <c r="E326" s="4">
        <f t="shared" si="7"/>
        <v>0</v>
      </c>
    </row>
    <row r="327" spans="5:5" x14ac:dyDescent="0.25">
      <c r="E327" s="4">
        <f t="shared" si="7"/>
        <v>0</v>
      </c>
    </row>
    <row r="328" spans="5:5" x14ac:dyDescent="0.25">
      <c r="E328" s="4">
        <f t="shared" si="7"/>
        <v>0</v>
      </c>
    </row>
    <row r="329" spans="5:5" x14ac:dyDescent="0.25">
      <c r="E329" s="4">
        <f t="shared" si="7"/>
        <v>0</v>
      </c>
    </row>
    <row r="330" spans="5:5" x14ac:dyDescent="0.25">
      <c r="E330" s="4">
        <f t="shared" si="7"/>
        <v>0</v>
      </c>
    </row>
    <row r="331" spans="5:5" x14ac:dyDescent="0.25">
      <c r="E331" s="4">
        <f t="shared" si="7"/>
        <v>0</v>
      </c>
    </row>
    <row r="332" spans="5:5" x14ac:dyDescent="0.25">
      <c r="E332" s="4">
        <f t="shared" si="7"/>
        <v>0</v>
      </c>
    </row>
    <row r="333" spans="5:5" x14ac:dyDescent="0.25">
      <c r="E333" s="4">
        <f t="shared" si="7"/>
        <v>0</v>
      </c>
    </row>
    <row r="334" spans="5:5" x14ac:dyDescent="0.25">
      <c r="E334" s="4">
        <f t="shared" si="7"/>
        <v>0</v>
      </c>
    </row>
    <row r="335" spans="5:5" x14ac:dyDescent="0.25">
      <c r="E335" s="4">
        <f t="shared" si="7"/>
        <v>0</v>
      </c>
    </row>
    <row r="336" spans="5:5" x14ac:dyDescent="0.25">
      <c r="E336" s="4">
        <f t="shared" si="7"/>
        <v>0</v>
      </c>
    </row>
    <row r="337" spans="5:5" x14ac:dyDescent="0.25">
      <c r="E337" s="4">
        <f t="shared" si="7"/>
        <v>0</v>
      </c>
    </row>
    <row r="338" spans="5:5" x14ac:dyDescent="0.25">
      <c r="E338" s="4">
        <f t="shared" si="7"/>
        <v>0</v>
      </c>
    </row>
    <row r="339" spans="5:5" x14ac:dyDescent="0.25">
      <c r="E339" s="4">
        <f t="shared" si="7"/>
        <v>0</v>
      </c>
    </row>
    <row r="340" spans="5:5" x14ac:dyDescent="0.25">
      <c r="E340" s="4">
        <f t="shared" si="7"/>
        <v>0</v>
      </c>
    </row>
    <row r="341" spans="5:5" x14ac:dyDescent="0.25">
      <c r="E341" s="4">
        <f t="shared" si="7"/>
        <v>0</v>
      </c>
    </row>
    <row r="342" spans="5:5" x14ac:dyDescent="0.25">
      <c r="E342" s="4">
        <f t="shared" si="7"/>
        <v>0</v>
      </c>
    </row>
    <row r="343" spans="5:5" x14ac:dyDescent="0.25">
      <c r="E343" s="4">
        <f t="shared" si="7"/>
        <v>0</v>
      </c>
    </row>
    <row r="344" spans="5:5" x14ac:dyDescent="0.25">
      <c r="E344" s="4">
        <f t="shared" si="7"/>
        <v>0</v>
      </c>
    </row>
    <row r="345" spans="5:5" x14ac:dyDescent="0.25">
      <c r="E345" s="4">
        <f t="shared" si="7"/>
        <v>0</v>
      </c>
    </row>
    <row r="346" spans="5:5" x14ac:dyDescent="0.25">
      <c r="E346" s="4">
        <f t="shared" si="7"/>
        <v>0</v>
      </c>
    </row>
    <row r="347" spans="5:5" x14ac:dyDescent="0.25">
      <c r="E347" s="4">
        <f t="shared" si="7"/>
        <v>0</v>
      </c>
    </row>
    <row r="348" spans="5:5" x14ac:dyDescent="0.25">
      <c r="E348" s="4">
        <f t="shared" si="7"/>
        <v>0</v>
      </c>
    </row>
    <row r="349" spans="5:5" x14ac:dyDescent="0.25">
      <c r="E349" s="4">
        <f t="shared" si="7"/>
        <v>0</v>
      </c>
    </row>
    <row r="350" spans="5:5" x14ac:dyDescent="0.25">
      <c r="E350" s="4">
        <f t="shared" si="7"/>
        <v>0</v>
      </c>
    </row>
    <row r="351" spans="5:5" x14ac:dyDescent="0.25">
      <c r="E351" s="4">
        <f t="shared" si="7"/>
        <v>0</v>
      </c>
    </row>
    <row r="352" spans="5:5" x14ac:dyDescent="0.25">
      <c r="E352" s="4">
        <f t="shared" si="7"/>
        <v>0</v>
      </c>
    </row>
    <row r="353" spans="5:5" x14ac:dyDescent="0.25">
      <c r="E353" s="4">
        <f t="shared" si="7"/>
        <v>0</v>
      </c>
    </row>
    <row r="354" spans="5:5" x14ac:dyDescent="0.25">
      <c r="E354" s="4">
        <f t="shared" si="7"/>
        <v>0</v>
      </c>
    </row>
    <row r="355" spans="5:5" x14ac:dyDescent="0.25">
      <c r="E355" s="4">
        <f t="shared" si="7"/>
        <v>0</v>
      </c>
    </row>
    <row r="356" spans="5:5" x14ac:dyDescent="0.25">
      <c r="E356" s="4">
        <f t="shared" si="7"/>
        <v>0</v>
      </c>
    </row>
    <row r="357" spans="5:5" x14ac:dyDescent="0.25">
      <c r="E357" s="4">
        <f t="shared" si="7"/>
        <v>0</v>
      </c>
    </row>
    <row r="358" spans="5:5" x14ac:dyDescent="0.25">
      <c r="E358" s="4">
        <f t="shared" si="7"/>
        <v>0</v>
      </c>
    </row>
    <row r="359" spans="5:5" x14ac:dyDescent="0.25">
      <c r="E359" s="4">
        <f t="shared" si="7"/>
        <v>0</v>
      </c>
    </row>
    <row r="360" spans="5:5" x14ac:dyDescent="0.25">
      <c r="E360" s="4">
        <f t="shared" si="7"/>
        <v>0</v>
      </c>
    </row>
    <row r="361" spans="5:5" x14ac:dyDescent="0.25">
      <c r="E361" s="4">
        <f t="shared" si="7"/>
        <v>0</v>
      </c>
    </row>
    <row r="362" spans="5:5" x14ac:dyDescent="0.25">
      <c r="E362" s="4">
        <f t="shared" si="7"/>
        <v>0</v>
      </c>
    </row>
    <row r="363" spans="5:5" x14ac:dyDescent="0.25">
      <c r="E363" s="4">
        <f t="shared" si="7"/>
        <v>0</v>
      </c>
    </row>
    <row r="364" spans="5:5" x14ac:dyDescent="0.25">
      <c r="E364" s="4">
        <f t="shared" si="7"/>
        <v>0</v>
      </c>
    </row>
    <row r="365" spans="5:5" x14ac:dyDescent="0.25">
      <c r="E365" s="4">
        <f t="shared" si="7"/>
        <v>0</v>
      </c>
    </row>
    <row r="366" spans="5:5" x14ac:dyDescent="0.25">
      <c r="E366" s="4">
        <f t="shared" si="7"/>
        <v>0</v>
      </c>
    </row>
    <row r="367" spans="5:5" x14ac:dyDescent="0.25">
      <c r="E367" s="4">
        <f t="shared" si="7"/>
        <v>0</v>
      </c>
    </row>
    <row r="368" spans="5:5" x14ac:dyDescent="0.25">
      <c r="E368" s="4">
        <f t="shared" si="7"/>
        <v>0</v>
      </c>
    </row>
    <row r="369" spans="5:5" x14ac:dyDescent="0.25">
      <c r="E369" s="4">
        <f t="shared" si="7"/>
        <v>0</v>
      </c>
    </row>
    <row r="370" spans="5:5" x14ac:dyDescent="0.25">
      <c r="E370" s="4">
        <f t="shared" si="7"/>
        <v>0</v>
      </c>
    </row>
    <row r="371" spans="5:5" x14ac:dyDescent="0.25">
      <c r="E371" s="4">
        <f t="shared" si="7"/>
        <v>0</v>
      </c>
    </row>
    <row r="372" spans="5:5" x14ac:dyDescent="0.25">
      <c r="E372" s="4">
        <f t="shared" si="7"/>
        <v>0</v>
      </c>
    </row>
    <row r="373" spans="5:5" x14ac:dyDescent="0.25">
      <c r="E373" s="4">
        <f t="shared" si="7"/>
        <v>0</v>
      </c>
    </row>
    <row r="374" spans="5:5" x14ac:dyDescent="0.25">
      <c r="E374" s="4">
        <f t="shared" si="7"/>
        <v>0</v>
      </c>
    </row>
    <row r="375" spans="5:5" x14ac:dyDescent="0.25">
      <c r="E375" s="4">
        <f t="shared" si="7"/>
        <v>0</v>
      </c>
    </row>
    <row r="376" spans="5:5" x14ac:dyDescent="0.25">
      <c r="E376" s="4">
        <f t="shared" si="7"/>
        <v>0</v>
      </c>
    </row>
    <row r="377" spans="5:5" x14ac:dyDescent="0.25">
      <c r="E377" s="4">
        <f t="shared" si="7"/>
        <v>0</v>
      </c>
    </row>
    <row r="378" spans="5:5" x14ac:dyDescent="0.25">
      <c r="E378" s="4">
        <f t="shared" si="7"/>
        <v>0</v>
      </c>
    </row>
    <row r="379" spans="5:5" x14ac:dyDescent="0.25">
      <c r="E379" s="4">
        <f t="shared" si="7"/>
        <v>0</v>
      </c>
    </row>
    <row r="380" spans="5:5" x14ac:dyDescent="0.25">
      <c r="E380" s="4">
        <f t="shared" si="7"/>
        <v>0</v>
      </c>
    </row>
    <row r="381" spans="5:5" x14ac:dyDescent="0.25">
      <c r="E381" s="4">
        <f t="shared" si="7"/>
        <v>0</v>
      </c>
    </row>
    <row r="382" spans="5:5" x14ac:dyDescent="0.25">
      <c r="E382" s="4">
        <f t="shared" si="7"/>
        <v>0</v>
      </c>
    </row>
    <row r="383" spans="5:5" x14ac:dyDescent="0.25">
      <c r="E383" s="4">
        <f t="shared" si="7"/>
        <v>0</v>
      </c>
    </row>
    <row r="384" spans="5:5" x14ac:dyDescent="0.25">
      <c r="E384" s="4">
        <f t="shared" si="7"/>
        <v>0</v>
      </c>
    </row>
    <row r="385" spans="5:5" x14ac:dyDescent="0.25">
      <c r="E385" s="4">
        <f t="shared" si="7"/>
        <v>0</v>
      </c>
    </row>
    <row r="386" spans="5:5" x14ac:dyDescent="0.25">
      <c r="E386" s="4">
        <f t="shared" si="7"/>
        <v>0</v>
      </c>
    </row>
    <row r="387" spans="5:5" x14ac:dyDescent="0.25">
      <c r="E387" s="4">
        <f t="shared" si="7"/>
        <v>0</v>
      </c>
    </row>
    <row r="388" spans="5:5" x14ac:dyDescent="0.25">
      <c r="E388" s="4">
        <f t="shared" si="7"/>
        <v>0</v>
      </c>
    </row>
    <row r="389" spans="5:5" x14ac:dyDescent="0.25">
      <c r="E389" s="4">
        <f t="shared" ref="E389:E452" si="8">E388+C389-D389</f>
        <v>0</v>
      </c>
    </row>
    <row r="390" spans="5:5" x14ac:dyDescent="0.25">
      <c r="E390" s="4">
        <f t="shared" si="8"/>
        <v>0</v>
      </c>
    </row>
    <row r="391" spans="5:5" x14ac:dyDescent="0.25">
      <c r="E391" s="4">
        <f t="shared" si="8"/>
        <v>0</v>
      </c>
    </row>
    <row r="392" spans="5:5" x14ac:dyDescent="0.25">
      <c r="E392" s="4">
        <f t="shared" si="8"/>
        <v>0</v>
      </c>
    </row>
    <row r="393" spans="5:5" x14ac:dyDescent="0.25">
      <c r="E393" s="4">
        <f t="shared" si="8"/>
        <v>0</v>
      </c>
    </row>
    <row r="394" spans="5:5" x14ac:dyDescent="0.25">
      <c r="E394" s="4">
        <f t="shared" si="8"/>
        <v>0</v>
      </c>
    </row>
    <row r="395" spans="5:5" x14ac:dyDescent="0.25">
      <c r="E395" s="4">
        <f t="shared" si="8"/>
        <v>0</v>
      </c>
    </row>
    <row r="396" spans="5:5" x14ac:dyDescent="0.25">
      <c r="E396" s="4">
        <f t="shared" si="8"/>
        <v>0</v>
      </c>
    </row>
    <row r="397" spans="5:5" x14ac:dyDescent="0.25">
      <c r="E397" s="4">
        <f t="shared" si="8"/>
        <v>0</v>
      </c>
    </row>
    <row r="398" spans="5:5" x14ac:dyDescent="0.25">
      <c r="E398" s="4">
        <f t="shared" si="8"/>
        <v>0</v>
      </c>
    </row>
    <row r="399" spans="5:5" x14ac:dyDescent="0.25">
      <c r="E399" s="4">
        <f t="shared" si="8"/>
        <v>0</v>
      </c>
    </row>
    <row r="400" spans="5:5" x14ac:dyDescent="0.25">
      <c r="E400" s="4">
        <f t="shared" si="8"/>
        <v>0</v>
      </c>
    </row>
    <row r="401" spans="5:5" x14ac:dyDescent="0.25">
      <c r="E401" s="4">
        <f t="shared" si="8"/>
        <v>0</v>
      </c>
    </row>
    <row r="402" spans="5:5" x14ac:dyDescent="0.25">
      <c r="E402" s="4">
        <f t="shared" si="8"/>
        <v>0</v>
      </c>
    </row>
    <row r="403" spans="5:5" x14ac:dyDescent="0.25">
      <c r="E403" s="4">
        <f t="shared" si="8"/>
        <v>0</v>
      </c>
    </row>
    <row r="404" spans="5:5" x14ac:dyDescent="0.25">
      <c r="E404" s="4">
        <f t="shared" si="8"/>
        <v>0</v>
      </c>
    </row>
    <row r="405" spans="5:5" x14ac:dyDescent="0.25">
      <c r="E405" s="4">
        <f t="shared" si="8"/>
        <v>0</v>
      </c>
    </row>
    <row r="406" spans="5:5" x14ac:dyDescent="0.25">
      <c r="E406" s="4">
        <f t="shared" si="8"/>
        <v>0</v>
      </c>
    </row>
    <row r="407" spans="5:5" x14ac:dyDescent="0.25">
      <c r="E407" s="4">
        <f t="shared" si="8"/>
        <v>0</v>
      </c>
    </row>
    <row r="408" spans="5:5" x14ac:dyDescent="0.25">
      <c r="E408" s="4">
        <f t="shared" si="8"/>
        <v>0</v>
      </c>
    </row>
    <row r="409" spans="5:5" x14ac:dyDescent="0.25">
      <c r="E409" s="4">
        <f t="shared" si="8"/>
        <v>0</v>
      </c>
    </row>
    <row r="410" spans="5:5" x14ac:dyDescent="0.25">
      <c r="E410" s="4">
        <f t="shared" si="8"/>
        <v>0</v>
      </c>
    </row>
    <row r="411" spans="5:5" x14ac:dyDescent="0.25">
      <c r="E411" s="4">
        <f t="shared" si="8"/>
        <v>0</v>
      </c>
    </row>
    <row r="412" spans="5:5" x14ac:dyDescent="0.25">
      <c r="E412" s="4">
        <f t="shared" si="8"/>
        <v>0</v>
      </c>
    </row>
    <row r="413" spans="5:5" x14ac:dyDescent="0.25">
      <c r="E413" s="4">
        <f t="shared" si="8"/>
        <v>0</v>
      </c>
    </row>
    <row r="414" spans="5:5" x14ac:dyDescent="0.25">
      <c r="E414" s="4">
        <f t="shared" si="8"/>
        <v>0</v>
      </c>
    </row>
    <row r="415" spans="5:5" x14ac:dyDescent="0.25">
      <c r="E415" s="4">
        <f t="shared" si="8"/>
        <v>0</v>
      </c>
    </row>
    <row r="416" spans="5:5" x14ac:dyDescent="0.25">
      <c r="E416" s="4">
        <f t="shared" si="8"/>
        <v>0</v>
      </c>
    </row>
    <row r="417" spans="5:5" x14ac:dyDescent="0.25">
      <c r="E417" s="4">
        <f t="shared" si="8"/>
        <v>0</v>
      </c>
    </row>
    <row r="418" spans="5:5" x14ac:dyDescent="0.25">
      <c r="E418" s="4">
        <f t="shared" si="8"/>
        <v>0</v>
      </c>
    </row>
    <row r="419" spans="5:5" x14ac:dyDescent="0.25">
      <c r="E419" s="4">
        <f t="shared" si="8"/>
        <v>0</v>
      </c>
    </row>
    <row r="420" spans="5:5" x14ac:dyDescent="0.25">
      <c r="E420" s="4">
        <f t="shared" si="8"/>
        <v>0</v>
      </c>
    </row>
    <row r="421" spans="5:5" x14ac:dyDescent="0.25">
      <c r="E421" s="4">
        <f t="shared" si="8"/>
        <v>0</v>
      </c>
    </row>
    <row r="422" spans="5:5" x14ac:dyDescent="0.25">
      <c r="E422" s="4">
        <f t="shared" si="8"/>
        <v>0</v>
      </c>
    </row>
    <row r="423" spans="5:5" x14ac:dyDescent="0.25">
      <c r="E423" s="4">
        <f t="shared" si="8"/>
        <v>0</v>
      </c>
    </row>
    <row r="424" spans="5:5" x14ac:dyDescent="0.25">
      <c r="E424" s="4">
        <f t="shared" si="8"/>
        <v>0</v>
      </c>
    </row>
    <row r="425" spans="5:5" x14ac:dyDescent="0.25">
      <c r="E425" s="4">
        <f t="shared" si="8"/>
        <v>0</v>
      </c>
    </row>
    <row r="426" spans="5:5" x14ac:dyDescent="0.25">
      <c r="E426" s="4">
        <f t="shared" si="8"/>
        <v>0</v>
      </c>
    </row>
    <row r="427" spans="5:5" x14ac:dyDescent="0.25">
      <c r="E427" s="4">
        <f t="shared" si="8"/>
        <v>0</v>
      </c>
    </row>
    <row r="428" spans="5:5" x14ac:dyDescent="0.25">
      <c r="E428" s="4">
        <f t="shared" si="8"/>
        <v>0</v>
      </c>
    </row>
    <row r="429" spans="5:5" x14ac:dyDescent="0.25">
      <c r="E429" s="4">
        <f t="shared" si="8"/>
        <v>0</v>
      </c>
    </row>
    <row r="430" spans="5:5" x14ac:dyDescent="0.25">
      <c r="E430" s="4">
        <f t="shared" si="8"/>
        <v>0</v>
      </c>
    </row>
    <row r="431" spans="5:5" x14ac:dyDescent="0.25">
      <c r="E431" s="4">
        <f t="shared" si="8"/>
        <v>0</v>
      </c>
    </row>
    <row r="432" spans="5:5" x14ac:dyDescent="0.25">
      <c r="E432" s="4">
        <f t="shared" si="8"/>
        <v>0</v>
      </c>
    </row>
    <row r="433" spans="5:5" x14ac:dyDescent="0.25">
      <c r="E433" s="4">
        <f t="shared" si="8"/>
        <v>0</v>
      </c>
    </row>
    <row r="434" spans="5:5" x14ac:dyDescent="0.25">
      <c r="E434" s="4">
        <f t="shared" si="8"/>
        <v>0</v>
      </c>
    </row>
    <row r="435" spans="5:5" x14ac:dyDescent="0.25">
      <c r="E435" s="4">
        <f t="shared" si="8"/>
        <v>0</v>
      </c>
    </row>
    <row r="436" spans="5:5" x14ac:dyDescent="0.25">
      <c r="E436" s="4">
        <f t="shared" si="8"/>
        <v>0</v>
      </c>
    </row>
    <row r="437" spans="5:5" x14ac:dyDescent="0.25">
      <c r="E437" s="4">
        <f t="shared" si="8"/>
        <v>0</v>
      </c>
    </row>
    <row r="438" spans="5:5" x14ac:dyDescent="0.25">
      <c r="E438" s="4">
        <f t="shared" si="8"/>
        <v>0</v>
      </c>
    </row>
    <row r="439" spans="5:5" x14ac:dyDescent="0.25">
      <c r="E439" s="4">
        <f t="shared" si="8"/>
        <v>0</v>
      </c>
    </row>
    <row r="440" spans="5:5" x14ac:dyDescent="0.25">
      <c r="E440" s="4">
        <f t="shared" si="8"/>
        <v>0</v>
      </c>
    </row>
    <row r="441" spans="5:5" x14ac:dyDescent="0.25">
      <c r="E441" s="4">
        <f t="shared" si="8"/>
        <v>0</v>
      </c>
    </row>
    <row r="442" spans="5:5" x14ac:dyDescent="0.25">
      <c r="E442" s="4">
        <f t="shared" si="8"/>
        <v>0</v>
      </c>
    </row>
    <row r="443" spans="5:5" x14ac:dyDescent="0.25">
      <c r="E443" s="4">
        <f t="shared" si="8"/>
        <v>0</v>
      </c>
    </row>
    <row r="444" spans="5:5" x14ac:dyDescent="0.25">
      <c r="E444" s="4">
        <f t="shared" si="8"/>
        <v>0</v>
      </c>
    </row>
    <row r="445" spans="5:5" x14ac:dyDescent="0.25">
      <c r="E445" s="4">
        <f t="shared" si="8"/>
        <v>0</v>
      </c>
    </row>
    <row r="446" spans="5:5" x14ac:dyDescent="0.25">
      <c r="E446" s="4">
        <f t="shared" si="8"/>
        <v>0</v>
      </c>
    </row>
    <row r="447" spans="5:5" x14ac:dyDescent="0.25">
      <c r="E447" s="4">
        <f t="shared" si="8"/>
        <v>0</v>
      </c>
    </row>
    <row r="448" spans="5:5" x14ac:dyDescent="0.25">
      <c r="E448" s="4">
        <f t="shared" si="8"/>
        <v>0</v>
      </c>
    </row>
    <row r="449" spans="5:5" x14ac:dyDescent="0.25">
      <c r="E449" s="4">
        <f t="shared" si="8"/>
        <v>0</v>
      </c>
    </row>
    <row r="450" spans="5:5" x14ac:dyDescent="0.25">
      <c r="E450" s="4">
        <f t="shared" si="8"/>
        <v>0</v>
      </c>
    </row>
    <row r="451" spans="5:5" x14ac:dyDescent="0.25">
      <c r="E451" s="4">
        <f t="shared" si="8"/>
        <v>0</v>
      </c>
    </row>
    <row r="452" spans="5:5" x14ac:dyDescent="0.25">
      <c r="E452" s="4">
        <f t="shared" si="8"/>
        <v>0</v>
      </c>
    </row>
    <row r="453" spans="5:5" x14ac:dyDescent="0.25">
      <c r="E453" s="4">
        <f t="shared" ref="E453:E500" si="9">E452+C453-D453</f>
        <v>0</v>
      </c>
    </row>
    <row r="454" spans="5:5" x14ac:dyDescent="0.25">
      <c r="E454" s="4">
        <f t="shared" si="9"/>
        <v>0</v>
      </c>
    </row>
    <row r="455" spans="5:5" x14ac:dyDescent="0.25">
      <c r="E455" s="4">
        <f t="shared" si="9"/>
        <v>0</v>
      </c>
    </row>
    <row r="456" spans="5:5" x14ac:dyDescent="0.25">
      <c r="E456" s="4">
        <f t="shared" si="9"/>
        <v>0</v>
      </c>
    </row>
    <row r="457" spans="5:5" x14ac:dyDescent="0.25">
      <c r="E457" s="4">
        <f t="shared" si="9"/>
        <v>0</v>
      </c>
    </row>
    <row r="458" spans="5:5" x14ac:dyDescent="0.25">
      <c r="E458" s="4">
        <f t="shared" si="9"/>
        <v>0</v>
      </c>
    </row>
    <row r="459" spans="5:5" x14ac:dyDescent="0.25">
      <c r="E459" s="4">
        <f t="shared" si="9"/>
        <v>0</v>
      </c>
    </row>
    <row r="460" spans="5:5" x14ac:dyDescent="0.25">
      <c r="E460" s="4">
        <f t="shared" si="9"/>
        <v>0</v>
      </c>
    </row>
    <row r="461" spans="5:5" x14ac:dyDescent="0.25">
      <c r="E461" s="4">
        <f t="shared" si="9"/>
        <v>0</v>
      </c>
    </row>
    <row r="462" spans="5:5" x14ac:dyDescent="0.25">
      <c r="E462" s="4">
        <f t="shared" si="9"/>
        <v>0</v>
      </c>
    </row>
    <row r="463" spans="5:5" x14ac:dyDescent="0.25">
      <c r="E463" s="4">
        <f t="shared" si="9"/>
        <v>0</v>
      </c>
    </row>
    <row r="464" spans="5:5" x14ac:dyDescent="0.25">
      <c r="E464" s="4">
        <f t="shared" si="9"/>
        <v>0</v>
      </c>
    </row>
    <row r="465" spans="5:5" x14ac:dyDescent="0.25">
      <c r="E465" s="4">
        <f t="shared" si="9"/>
        <v>0</v>
      </c>
    </row>
    <row r="466" spans="5:5" x14ac:dyDescent="0.25">
      <c r="E466" s="4">
        <f t="shared" si="9"/>
        <v>0</v>
      </c>
    </row>
    <row r="467" spans="5:5" x14ac:dyDescent="0.25">
      <c r="E467" s="4">
        <f t="shared" si="9"/>
        <v>0</v>
      </c>
    </row>
    <row r="468" spans="5:5" x14ac:dyDescent="0.25">
      <c r="E468" s="4">
        <f t="shared" si="9"/>
        <v>0</v>
      </c>
    </row>
    <row r="469" spans="5:5" x14ac:dyDescent="0.25">
      <c r="E469" s="4">
        <f t="shared" si="9"/>
        <v>0</v>
      </c>
    </row>
    <row r="470" spans="5:5" x14ac:dyDescent="0.25">
      <c r="E470" s="4">
        <f t="shared" si="9"/>
        <v>0</v>
      </c>
    </row>
    <row r="471" spans="5:5" x14ac:dyDescent="0.25">
      <c r="E471" s="4">
        <f t="shared" si="9"/>
        <v>0</v>
      </c>
    </row>
    <row r="472" spans="5:5" x14ac:dyDescent="0.25">
      <c r="E472" s="4">
        <f t="shared" si="9"/>
        <v>0</v>
      </c>
    </row>
    <row r="473" spans="5:5" x14ac:dyDescent="0.25">
      <c r="E473" s="4">
        <f t="shared" si="9"/>
        <v>0</v>
      </c>
    </row>
    <row r="474" spans="5:5" x14ac:dyDescent="0.25">
      <c r="E474" s="4">
        <f t="shared" si="9"/>
        <v>0</v>
      </c>
    </row>
    <row r="475" spans="5:5" x14ac:dyDescent="0.25">
      <c r="E475" s="4">
        <f t="shared" si="9"/>
        <v>0</v>
      </c>
    </row>
    <row r="476" spans="5:5" x14ac:dyDescent="0.25">
      <c r="E476" s="4">
        <f t="shared" si="9"/>
        <v>0</v>
      </c>
    </row>
    <row r="477" spans="5:5" x14ac:dyDescent="0.25">
      <c r="E477" s="4">
        <f t="shared" si="9"/>
        <v>0</v>
      </c>
    </row>
    <row r="478" spans="5:5" x14ac:dyDescent="0.25">
      <c r="E478" s="4">
        <f t="shared" si="9"/>
        <v>0</v>
      </c>
    </row>
    <row r="479" spans="5:5" x14ac:dyDescent="0.25">
      <c r="E479" s="4">
        <f t="shared" si="9"/>
        <v>0</v>
      </c>
    </row>
    <row r="480" spans="5:5" x14ac:dyDescent="0.25">
      <c r="E480" s="4">
        <f t="shared" si="9"/>
        <v>0</v>
      </c>
    </row>
    <row r="481" spans="5:5" x14ac:dyDescent="0.25">
      <c r="E481" s="4">
        <f t="shared" si="9"/>
        <v>0</v>
      </c>
    </row>
    <row r="482" spans="5:5" x14ac:dyDescent="0.25">
      <c r="E482" s="4">
        <f t="shared" si="9"/>
        <v>0</v>
      </c>
    </row>
    <row r="483" spans="5:5" x14ac:dyDescent="0.25">
      <c r="E483" s="4">
        <f t="shared" si="9"/>
        <v>0</v>
      </c>
    </row>
    <row r="484" spans="5:5" x14ac:dyDescent="0.25">
      <c r="E484" s="4">
        <f t="shared" si="9"/>
        <v>0</v>
      </c>
    </row>
    <row r="485" spans="5:5" x14ac:dyDescent="0.25">
      <c r="E485" s="4">
        <f t="shared" si="9"/>
        <v>0</v>
      </c>
    </row>
    <row r="486" spans="5:5" x14ac:dyDescent="0.25">
      <c r="E486" s="4">
        <f t="shared" si="9"/>
        <v>0</v>
      </c>
    </row>
    <row r="487" spans="5:5" x14ac:dyDescent="0.25">
      <c r="E487" s="4">
        <f t="shared" si="9"/>
        <v>0</v>
      </c>
    </row>
    <row r="488" spans="5:5" x14ac:dyDescent="0.25">
      <c r="E488" s="4">
        <f t="shared" si="9"/>
        <v>0</v>
      </c>
    </row>
    <row r="489" spans="5:5" x14ac:dyDescent="0.25">
      <c r="E489" s="4">
        <f t="shared" si="9"/>
        <v>0</v>
      </c>
    </row>
    <row r="490" spans="5:5" x14ac:dyDescent="0.25">
      <c r="E490" s="4">
        <f t="shared" si="9"/>
        <v>0</v>
      </c>
    </row>
    <row r="491" spans="5:5" x14ac:dyDescent="0.25">
      <c r="E491" s="4">
        <f t="shared" si="9"/>
        <v>0</v>
      </c>
    </row>
    <row r="492" spans="5:5" x14ac:dyDescent="0.25">
      <c r="E492" s="4">
        <f t="shared" si="9"/>
        <v>0</v>
      </c>
    </row>
    <row r="493" spans="5:5" x14ac:dyDescent="0.25">
      <c r="E493" s="4">
        <f t="shared" si="9"/>
        <v>0</v>
      </c>
    </row>
    <row r="494" spans="5:5" x14ac:dyDescent="0.25">
      <c r="E494" s="4">
        <f t="shared" si="9"/>
        <v>0</v>
      </c>
    </row>
    <row r="495" spans="5:5" x14ac:dyDescent="0.25">
      <c r="E495" s="4">
        <f t="shared" si="9"/>
        <v>0</v>
      </c>
    </row>
    <row r="496" spans="5:5" x14ac:dyDescent="0.25">
      <c r="E496" s="4">
        <f t="shared" si="9"/>
        <v>0</v>
      </c>
    </row>
    <row r="497" spans="5:5" x14ac:dyDescent="0.25">
      <c r="E497" s="4">
        <f t="shared" si="9"/>
        <v>0</v>
      </c>
    </row>
    <row r="498" spans="5:5" x14ac:dyDescent="0.25">
      <c r="E498" s="4">
        <f t="shared" si="9"/>
        <v>0</v>
      </c>
    </row>
    <row r="499" spans="5:5" x14ac:dyDescent="0.25">
      <c r="E499" s="4">
        <f t="shared" si="9"/>
        <v>0</v>
      </c>
    </row>
    <row r="500" spans="5:5" x14ac:dyDescent="0.25">
      <c r="E500" s="4">
        <f t="shared" si="9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500"/>
  <sheetViews>
    <sheetView view="pageBreakPreview" topLeftCell="A17" zoomScale="85" zoomScaleNormal="100" zoomScaleSheetLayoutView="85" workbookViewId="0">
      <selection activeCell="A40" sqref="A40"/>
    </sheetView>
  </sheetViews>
  <sheetFormatPr baseColWidth="10" defaultRowHeight="15" x14ac:dyDescent="0.25"/>
  <cols>
    <col min="1" max="1" width="11.42578125" style="5"/>
    <col min="2" max="2" width="26" style="2" bestFit="1" customWidth="1"/>
    <col min="3" max="5" width="13" style="4" bestFit="1" customWidth="1"/>
    <col min="6" max="6" width="13.5703125" bestFit="1" customWidth="1"/>
    <col min="8" max="8" width="17.42578125" bestFit="1" customWidth="1"/>
    <col min="9" max="9" width="18" bestFit="1" customWidth="1"/>
  </cols>
  <sheetData>
    <row r="1" spans="1:9" ht="18.75" x14ac:dyDescent="0.3">
      <c r="A1" s="282" t="s">
        <v>148</v>
      </c>
      <c r="B1" s="282"/>
      <c r="C1" s="282"/>
      <c r="D1" s="282"/>
      <c r="E1" s="282"/>
      <c r="H1" s="10" t="s">
        <v>4</v>
      </c>
      <c r="I1" s="12">
        <f>E500</f>
        <v>97574.098400831732</v>
      </c>
    </row>
    <row r="2" spans="1:9" ht="18.75" x14ac:dyDescent="0.3">
      <c r="A2" s="18" t="s">
        <v>0</v>
      </c>
      <c r="B2" s="16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MAX(A4:A500)</f>
        <v>44480</v>
      </c>
    </row>
    <row r="3" spans="1:9" x14ac:dyDescent="0.25">
      <c r="A3" s="19" t="s">
        <v>6</v>
      </c>
      <c r="B3" s="17" t="s">
        <v>149</v>
      </c>
      <c r="C3" s="4">
        <v>0</v>
      </c>
      <c r="D3" s="4">
        <v>0</v>
      </c>
      <c r="E3" s="3">
        <v>206360</v>
      </c>
    </row>
    <row r="4" spans="1:9" x14ac:dyDescent="0.25">
      <c r="A4" s="5">
        <v>43438</v>
      </c>
      <c r="B4" s="20" t="s">
        <v>150</v>
      </c>
      <c r="C4" s="4">
        <v>0</v>
      </c>
      <c r="D4" s="4">
        <v>170000</v>
      </c>
      <c r="E4" s="4">
        <f>E3+C4-D4</f>
        <v>36360</v>
      </c>
    </row>
    <row r="5" spans="1:9" x14ac:dyDescent="0.25">
      <c r="A5" s="5">
        <v>43523</v>
      </c>
      <c r="B5" s="2" t="s">
        <v>151</v>
      </c>
      <c r="C5" s="4">
        <v>49608</v>
      </c>
      <c r="D5" s="4">
        <v>0</v>
      </c>
      <c r="E5" s="4">
        <f t="shared" ref="E5:E68" si="0">E4+C5-D5</f>
        <v>85968</v>
      </c>
    </row>
    <row r="6" spans="1:9" x14ac:dyDescent="0.25">
      <c r="A6" s="5">
        <v>43532</v>
      </c>
      <c r="B6" s="2" t="s">
        <v>152</v>
      </c>
      <c r="C6" s="4">
        <v>36101.300000000003</v>
      </c>
      <c r="D6" s="4">
        <v>0</v>
      </c>
      <c r="E6" s="4">
        <f t="shared" si="0"/>
        <v>122069.3</v>
      </c>
    </row>
    <row r="7" spans="1:9" x14ac:dyDescent="0.25">
      <c r="A7" s="5">
        <v>43543</v>
      </c>
      <c r="B7" s="2" t="s">
        <v>153</v>
      </c>
      <c r="C7" s="4">
        <v>4130</v>
      </c>
      <c r="D7" s="4">
        <v>0</v>
      </c>
      <c r="E7" s="4">
        <f t="shared" si="0"/>
        <v>126199.3</v>
      </c>
      <c r="H7">
        <f>18240+11880+4400+4930.8</f>
        <v>39450.800000000003</v>
      </c>
    </row>
    <row r="8" spans="1:9" x14ac:dyDescent="0.25">
      <c r="A8" s="5">
        <v>43544</v>
      </c>
      <c r="B8" s="2" t="s">
        <v>154</v>
      </c>
      <c r="C8" s="4">
        <v>59460</v>
      </c>
      <c r="D8" s="4">
        <v>0</v>
      </c>
      <c r="E8" s="4">
        <f t="shared" si="0"/>
        <v>185659.3</v>
      </c>
    </row>
    <row r="9" spans="1:9" x14ac:dyDescent="0.25">
      <c r="A9" s="5">
        <v>43580</v>
      </c>
      <c r="B9" s="2" t="s">
        <v>155</v>
      </c>
      <c r="C9" s="4">
        <v>39062.300000000003</v>
      </c>
      <c r="D9" s="4">
        <v>0</v>
      </c>
      <c r="E9" s="4">
        <f t="shared" si="0"/>
        <v>224721.59999999998</v>
      </c>
    </row>
    <row r="10" spans="1:9" x14ac:dyDescent="0.25">
      <c r="A10" s="5">
        <v>43570</v>
      </c>
      <c r="B10" s="2" t="s">
        <v>57</v>
      </c>
      <c r="C10" s="4">
        <v>0</v>
      </c>
      <c r="D10" s="4">
        <v>19920</v>
      </c>
      <c r="E10" s="4">
        <f t="shared" si="0"/>
        <v>204801.59999999998</v>
      </c>
    </row>
    <row r="11" spans="1:9" x14ac:dyDescent="0.25">
      <c r="A11" s="5">
        <v>43592</v>
      </c>
      <c r="B11" s="2" t="s">
        <v>325</v>
      </c>
      <c r="C11" s="4">
        <v>32960</v>
      </c>
      <c r="D11" s="4">
        <v>0</v>
      </c>
      <c r="E11" s="4">
        <f t="shared" si="0"/>
        <v>237761.59999999998</v>
      </c>
    </row>
    <row r="12" spans="1:9" s="44" customFormat="1" x14ac:dyDescent="0.25">
      <c r="A12" s="42">
        <v>43592</v>
      </c>
      <c r="B12" s="8" t="s">
        <v>511</v>
      </c>
      <c r="C12" s="43">
        <v>39450.800000000003</v>
      </c>
      <c r="D12" s="43">
        <v>0</v>
      </c>
      <c r="E12" s="43">
        <f t="shared" si="0"/>
        <v>277212.39999999997</v>
      </c>
    </row>
    <row r="13" spans="1:9" x14ac:dyDescent="0.25">
      <c r="A13" s="5">
        <v>43605</v>
      </c>
      <c r="B13" s="2" t="s">
        <v>326</v>
      </c>
      <c r="C13" s="4">
        <v>57049.9</v>
      </c>
      <c r="D13" s="4">
        <v>0</v>
      </c>
      <c r="E13" s="4">
        <f t="shared" si="0"/>
        <v>334262.3</v>
      </c>
    </row>
    <row r="14" spans="1:9" x14ac:dyDescent="0.25">
      <c r="A14" s="5">
        <v>43607</v>
      </c>
      <c r="B14" s="2" t="s">
        <v>327</v>
      </c>
      <c r="C14" s="4">
        <v>37130</v>
      </c>
      <c r="D14" s="4">
        <v>0</v>
      </c>
      <c r="E14" s="4">
        <f t="shared" si="0"/>
        <v>371392.3</v>
      </c>
    </row>
    <row r="15" spans="1:9" x14ac:dyDescent="0.25">
      <c r="A15" s="5">
        <v>43626</v>
      </c>
      <c r="B15" s="2" t="s">
        <v>328</v>
      </c>
      <c r="C15" s="4">
        <v>18310</v>
      </c>
      <c r="D15" s="4">
        <v>0</v>
      </c>
      <c r="E15" s="4">
        <f t="shared" si="0"/>
        <v>389702.3</v>
      </c>
    </row>
    <row r="16" spans="1:9" x14ac:dyDescent="0.25">
      <c r="A16" s="5">
        <v>43629</v>
      </c>
      <c r="B16" s="2" t="s">
        <v>329</v>
      </c>
      <c r="C16" s="4">
        <v>35190</v>
      </c>
      <c r="D16" s="4">
        <v>0</v>
      </c>
      <c r="E16" s="4">
        <f t="shared" si="0"/>
        <v>424892.3</v>
      </c>
    </row>
    <row r="17" spans="1:7" x14ac:dyDescent="0.25">
      <c r="A17" s="5">
        <v>43644</v>
      </c>
      <c r="B17" s="2" t="s">
        <v>330</v>
      </c>
      <c r="C17" s="4">
        <v>6000</v>
      </c>
      <c r="D17" s="4">
        <v>0</v>
      </c>
      <c r="E17" s="4">
        <f t="shared" si="0"/>
        <v>430892.3</v>
      </c>
    </row>
    <row r="18" spans="1:7" x14ac:dyDescent="0.25">
      <c r="A18" s="5">
        <v>43678</v>
      </c>
      <c r="B18" s="2" t="s">
        <v>331</v>
      </c>
      <c r="C18" s="4">
        <v>53586.400000000001</v>
      </c>
      <c r="D18" s="4">
        <v>0</v>
      </c>
      <c r="E18" s="4">
        <f t="shared" si="0"/>
        <v>484478.7</v>
      </c>
    </row>
    <row r="19" spans="1:7" x14ac:dyDescent="0.25">
      <c r="A19" s="5">
        <v>43691</v>
      </c>
      <c r="B19" s="2" t="s">
        <v>332</v>
      </c>
      <c r="C19" s="4">
        <v>0</v>
      </c>
      <c r="D19" s="4">
        <v>142557</v>
      </c>
      <c r="E19" s="4">
        <f t="shared" si="0"/>
        <v>341921.7</v>
      </c>
    </row>
    <row r="20" spans="1:7" x14ac:dyDescent="0.25">
      <c r="A20" s="5">
        <v>43745</v>
      </c>
      <c r="B20" s="2" t="s">
        <v>333</v>
      </c>
      <c r="C20" s="4">
        <v>3155</v>
      </c>
      <c r="D20" s="4">
        <v>0</v>
      </c>
      <c r="E20" s="4">
        <f t="shared" si="0"/>
        <v>345076.7</v>
      </c>
    </row>
    <row r="21" spans="1:7" x14ac:dyDescent="0.25">
      <c r="A21" s="5">
        <v>43769</v>
      </c>
      <c r="B21" s="2" t="s">
        <v>334</v>
      </c>
      <c r="C21" s="4">
        <v>18520</v>
      </c>
      <c r="D21" s="4">
        <v>0</v>
      </c>
      <c r="E21" s="4">
        <f t="shared" si="0"/>
        <v>363596.7</v>
      </c>
    </row>
    <row r="22" spans="1:7" x14ac:dyDescent="0.25">
      <c r="A22" s="5">
        <v>43789</v>
      </c>
      <c r="B22" s="2" t="s">
        <v>335</v>
      </c>
      <c r="C22" s="4">
        <v>0</v>
      </c>
      <c r="D22" s="4">
        <v>66746</v>
      </c>
      <c r="E22" s="4">
        <f t="shared" si="0"/>
        <v>296850.7</v>
      </c>
    </row>
    <row r="23" spans="1:7" x14ac:dyDescent="0.25">
      <c r="A23" s="5">
        <v>43819</v>
      </c>
      <c r="B23" s="2" t="s">
        <v>336</v>
      </c>
      <c r="C23" s="4">
        <v>0</v>
      </c>
      <c r="D23" s="4">
        <v>12152</v>
      </c>
      <c r="E23" s="4">
        <f t="shared" si="0"/>
        <v>284698.7</v>
      </c>
    </row>
    <row r="24" spans="1:7" x14ac:dyDescent="0.25">
      <c r="A24" s="5">
        <v>43629</v>
      </c>
      <c r="B24" s="2" t="s">
        <v>510</v>
      </c>
      <c r="C24" s="4">
        <v>0</v>
      </c>
      <c r="D24" s="4">
        <v>20000</v>
      </c>
      <c r="E24" s="4">
        <f t="shared" si="0"/>
        <v>264698.7</v>
      </c>
    </row>
    <row r="25" spans="1:7" x14ac:dyDescent="0.25">
      <c r="A25" s="5">
        <v>43992</v>
      </c>
      <c r="B25" s="2" t="s">
        <v>769</v>
      </c>
      <c r="C25" s="4">
        <v>12150</v>
      </c>
      <c r="D25" s="4">
        <v>0</v>
      </c>
      <c r="E25" s="4">
        <f t="shared" si="0"/>
        <v>276848.7</v>
      </c>
    </row>
    <row r="26" spans="1:7" x14ac:dyDescent="0.25">
      <c r="A26" s="5">
        <v>44040</v>
      </c>
      <c r="B26" s="2" t="s">
        <v>1008</v>
      </c>
      <c r="C26" s="4">
        <v>0</v>
      </c>
      <c r="D26" s="4">
        <v>36660</v>
      </c>
      <c r="E26" s="4">
        <f t="shared" si="0"/>
        <v>240188.7</v>
      </c>
    </row>
    <row r="27" spans="1:7" x14ac:dyDescent="0.25">
      <c r="A27" s="5">
        <v>44064</v>
      </c>
      <c r="B27" s="2" t="s">
        <v>1056</v>
      </c>
      <c r="C27" s="4">
        <v>0</v>
      </c>
      <c r="D27" s="4">
        <v>50310</v>
      </c>
      <c r="E27" s="4">
        <f t="shared" si="0"/>
        <v>189878.7</v>
      </c>
    </row>
    <row r="28" spans="1:7" x14ac:dyDescent="0.25">
      <c r="A28" s="5">
        <v>44112</v>
      </c>
      <c r="B28" s="2" t="s">
        <v>1211</v>
      </c>
      <c r="C28" s="4">
        <v>12279.2</v>
      </c>
      <c r="D28" s="4">
        <v>0</v>
      </c>
      <c r="E28" s="4">
        <f t="shared" si="0"/>
        <v>202157.90000000002</v>
      </c>
      <c r="F28" t="s">
        <v>1405</v>
      </c>
      <c r="G28" t="s">
        <v>1406</v>
      </c>
    </row>
    <row r="29" spans="1:7" x14ac:dyDescent="0.25">
      <c r="A29" s="5">
        <v>44181</v>
      </c>
      <c r="B29" s="2" t="s">
        <v>1337</v>
      </c>
      <c r="C29" s="4">
        <v>0</v>
      </c>
      <c r="D29" s="4">
        <v>35028</v>
      </c>
      <c r="E29" s="4">
        <f t="shared" si="0"/>
        <v>167129.90000000002</v>
      </c>
      <c r="F29" s="96">
        <f>+E29/G29</f>
        <v>2393.7252936121463</v>
      </c>
      <c r="G29" s="95">
        <v>69.819999999999993</v>
      </c>
    </row>
    <row r="30" spans="1:7" ht="30" x14ac:dyDescent="0.25">
      <c r="A30" s="5">
        <v>44224</v>
      </c>
      <c r="B30" s="98" t="s">
        <v>1407</v>
      </c>
      <c r="C30" s="4">
        <v>0</v>
      </c>
      <c r="D30" s="4">
        <f>+E30-E29</f>
        <v>45912.011131480976</v>
      </c>
      <c r="E30" s="4">
        <f>+F30*G30+0.36</f>
        <v>213041.911131481</v>
      </c>
      <c r="F30" s="97">
        <f>+F29</f>
        <v>2393.7252936121463</v>
      </c>
      <c r="G30" s="95">
        <v>89</v>
      </c>
    </row>
    <row r="31" spans="1:7" ht="30" x14ac:dyDescent="0.25">
      <c r="A31" s="5">
        <v>44231</v>
      </c>
      <c r="B31" s="98" t="s">
        <v>1408</v>
      </c>
      <c r="C31" s="4">
        <v>0</v>
      </c>
      <c r="D31" s="4">
        <v>113041</v>
      </c>
      <c r="E31" s="4">
        <f t="shared" si="0"/>
        <v>100000.911131481</v>
      </c>
      <c r="F31" s="97">
        <f>+E31/G31</f>
        <v>1123.6057430503483</v>
      </c>
      <c r="G31" s="95">
        <v>89</v>
      </c>
    </row>
    <row r="32" spans="1:7" x14ac:dyDescent="0.25">
      <c r="A32" s="5">
        <v>44272</v>
      </c>
      <c r="B32" s="2" t="s">
        <v>1558</v>
      </c>
      <c r="C32" s="4">
        <v>5580</v>
      </c>
      <c r="D32" s="4">
        <v>0</v>
      </c>
      <c r="E32" s="4">
        <f t="shared" si="0"/>
        <v>105580.911131481</v>
      </c>
    </row>
    <row r="33" spans="1:7" x14ac:dyDescent="0.25">
      <c r="A33" s="5">
        <v>44306</v>
      </c>
      <c r="B33" s="2" t="s">
        <v>1681</v>
      </c>
      <c r="C33" s="4">
        <v>5580</v>
      </c>
      <c r="D33" s="4">
        <v>5500</v>
      </c>
      <c r="E33" s="4">
        <f t="shared" si="0"/>
        <v>105660.911131481</v>
      </c>
    </row>
    <row r="34" spans="1:7" x14ac:dyDescent="0.25">
      <c r="A34" s="5">
        <v>44349</v>
      </c>
      <c r="B34" s="2" t="s">
        <v>1866</v>
      </c>
      <c r="C34" s="4">
        <v>28200</v>
      </c>
      <c r="D34" s="4">
        <v>0</v>
      </c>
      <c r="E34" s="4">
        <f t="shared" si="0"/>
        <v>133860.911131481</v>
      </c>
    </row>
    <row r="35" spans="1:7" x14ac:dyDescent="0.25">
      <c r="A35" s="5">
        <v>44358</v>
      </c>
      <c r="B35" s="2" t="s">
        <v>1922</v>
      </c>
      <c r="C35" s="4">
        <v>0</v>
      </c>
      <c r="D35" s="4">
        <v>13160</v>
      </c>
      <c r="E35" s="4">
        <f t="shared" si="0"/>
        <v>120700.911131481</v>
      </c>
    </row>
    <row r="36" spans="1:7" x14ac:dyDescent="0.25">
      <c r="A36" s="5">
        <v>44358</v>
      </c>
      <c r="B36" s="2" t="s">
        <v>1923</v>
      </c>
      <c r="D36" s="4">
        <v>19920</v>
      </c>
      <c r="E36" s="4">
        <f t="shared" si="0"/>
        <v>100780.911131481</v>
      </c>
    </row>
    <row r="37" spans="1:7" x14ac:dyDescent="0.25">
      <c r="A37" s="5">
        <v>44362</v>
      </c>
      <c r="B37" s="2" t="s">
        <v>1935</v>
      </c>
      <c r="C37" s="4">
        <v>100110</v>
      </c>
      <c r="D37" s="4">
        <v>0</v>
      </c>
      <c r="E37" s="4">
        <f t="shared" si="0"/>
        <v>200890.911131481</v>
      </c>
      <c r="F37" t="s">
        <v>1405</v>
      </c>
      <c r="G37" t="s">
        <v>1406</v>
      </c>
    </row>
    <row r="38" spans="1:7" x14ac:dyDescent="0.25">
      <c r="A38" s="5">
        <v>44377</v>
      </c>
      <c r="B38" s="2" t="s">
        <v>510</v>
      </c>
      <c r="C38" s="4">
        <v>0</v>
      </c>
      <c r="D38" s="4">
        <v>117390</v>
      </c>
      <c r="E38" s="4">
        <f t="shared" si="0"/>
        <v>83500.911131481</v>
      </c>
      <c r="F38" s="96">
        <f>+E38/G38</f>
        <v>938.21248462338201</v>
      </c>
      <c r="G38" s="95">
        <v>89</v>
      </c>
    </row>
    <row r="39" spans="1:7" ht="30" x14ac:dyDescent="0.25">
      <c r="A39" s="5">
        <v>44480</v>
      </c>
      <c r="B39" s="98" t="s">
        <v>1407</v>
      </c>
      <c r="C39" s="4">
        <v>0</v>
      </c>
      <c r="D39" s="4">
        <f>+E39-E38</f>
        <v>14073.187269350732</v>
      </c>
      <c r="E39" s="4">
        <f>+F39*G39</f>
        <v>97574.098400831732</v>
      </c>
      <c r="F39" s="97">
        <f>+F38</f>
        <v>938.21248462338201</v>
      </c>
      <c r="G39" s="95">
        <v>104</v>
      </c>
    </row>
    <row r="40" spans="1:7" x14ac:dyDescent="0.25">
      <c r="E40" s="4">
        <f t="shared" si="0"/>
        <v>97574.098400831732</v>
      </c>
      <c r="F40" s="97"/>
      <c r="G40" s="95"/>
    </row>
    <row r="41" spans="1:7" x14ac:dyDescent="0.25">
      <c r="E41" s="4">
        <f t="shared" si="0"/>
        <v>97574.098400831732</v>
      </c>
    </row>
    <row r="42" spans="1:7" x14ac:dyDescent="0.25">
      <c r="E42" s="4">
        <f t="shared" si="0"/>
        <v>97574.098400831732</v>
      </c>
    </row>
    <row r="43" spans="1:7" x14ac:dyDescent="0.25">
      <c r="E43" s="4">
        <f t="shared" si="0"/>
        <v>97574.098400831732</v>
      </c>
    </row>
    <row r="44" spans="1:7" x14ac:dyDescent="0.25">
      <c r="E44" s="4">
        <f t="shared" si="0"/>
        <v>97574.098400831732</v>
      </c>
    </row>
    <row r="45" spans="1:7" x14ac:dyDescent="0.25">
      <c r="E45" s="4">
        <f t="shared" si="0"/>
        <v>97574.098400831732</v>
      </c>
    </row>
    <row r="46" spans="1:7" x14ac:dyDescent="0.25">
      <c r="E46" s="4">
        <f t="shared" si="0"/>
        <v>97574.098400831732</v>
      </c>
    </row>
    <row r="47" spans="1:7" x14ac:dyDescent="0.25">
      <c r="E47" s="4">
        <f t="shared" si="0"/>
        <v>97574.098400831732</v>
      </c>
    </row>
    <row r="48" spans="1:7" x14ac:dyDescent="0.25">
      <c r="E48" s="4">
        <f t="shared" si="0"/>
        <v>97574.098400831732</v>
      </c>
    </row>
    <row r="49" spans="5:5" x14ac:dyDescent="0.25">
      <c r="E49" s="4">
        <f t="shared" si="0"/>
        <v>97574.098400831732</v>
      </c>
    </row>
    <row r="50" spans="5:5" x14ac:dyDescent="0.25">
      <c r="E50" s="4">
        <f t="shared" si="0"/>
        <v>97574.098400831732</v>
      </c>
    </row>
    <row r="51" spans="5:5" x14ac:dyDescent="0.25">
      <c r="E51" s="4">
        <f t="shared" si="0"/>
        <v>97574.098400831732</v>
      </c>
    </row>
    <row r="52" spans="5:5" x14ac:dyDescent="0.25">
      <c r="E52" s="4">
        <f t="shared" si="0"/>
        <v>97574.098400831732</v>
      </c>
    </row>
    <row r="53" spans="5:5" x14ac:dyDescent="0.25">
      <c r="E53" s="4">
        <f t="shared" si="0"/>
        <v>97574.098400831732</v>
      </c>
    </row>
    <row r="54" spans="5:5" x14ac:dyDescent="0.25">
      <c r="E54" s="4">
        <f t="shared" si="0"/>
        <v>97574.098400831732</v>
      </c>
    </row>
    <row r="55" spans="5:5" x14ac:dyDescent="0.25">
      <c r="E55" s="4">
        <f t="shared" si="0"/>
        <v>97574.098400831732</v>
      </c>
    </row>
    <row r="56" spans="5:5" x14ac:dyDescent="0.25">
      <c r="E56" s="4">
        <f t="shared" si="0"/>
        <v>97574.098400831732</v>
      </c>
    </row>
    <row r="57" spans="5:5" x14ac:dyDescent="0.25">
      <c r="E57" s="4">
        <f t="shared" si="0"/>
        <v>97574.098400831732</v>
      </c>
    </row>
    <row r="58" spans="5:5" x14ac:dyDescent="0.25">
      <c r="E58" s="4">
        <f t="shared" si="0"/>
        <v>97574.098400831732</v>
      </c>
    </row>
    <row r="59" spans="5:5" x14ac:dyDescent="0.25">
      <c r="E59" s="4">
        <f t="shared" si="0"/>
        <v>97574.098400831732</v>
      </c>
    </row>
    <row r="60" spans="5:5" x14ac:dyDescent="0.25">
      <c r="E60" s="4">
        <f t="shared" si="0"/>
        <v>97574.098400831732</v>
      </c>
    </row>
    <row r="61" spans="5:5" x14ac:dyDescent="0.25">
      <c r="E61" s="4">
        <f t="shared" si="0"/>
        <v>97574.098400831732</v>
      </c>
    </row>
    <row r="62" spans="5:5" x14ac:dyDescent="0.25">
      <c r="E62" s="4">
        <f t="shared" si="0"/>
        <v>97574.098400831732</v>
      </c>
    </row>
    <row r="63" spans="5:5" x14ac:dyDescent="0.25">
      <c r="E63" s="4">
        <f t="shared" si="0"/>
        <v>97574.098400831732</v>
      </c>
    </row>
    <row r="64" spans="5:5" x14ac:dyDescent="0.25">
      <c r="E64" s="4">
        <f t="shared" si="0"/>
        <v>97574.098400831732</v>
      </c>
    </row>
    <row r="65" spans="5:5" x14ac:dyDescent="0.25">
      <c r="E65" s="4">
        <f t="shared" si="0"/>
        <v>97574.098400831732</v>
      </c>
    </row>
    <row r="66" spans="5:5" x14ac:dyDescent="0.25">
      <c r="E66" s="4">
        <f t="shared" si="0"/>
        <v>97574.098400831732</v>
      </c>
    </row>
    <row r="67" spans="5:5" x14ac:dyDescent="0.25">
      <c r="E67" s="4">
        <f t="shared" si="0"/>
        <v>97574.098400831732</v>
      </c>
    </row>
    <row r="68" spans="5:5" x14ac:dyDescent="0.25">
      <c r="E68" s="4">
        <f t="shared" si="0"/>
        <v>97574.098400831732</v>
      </c>
    </row>
    <row r="69" spans="5:5" x14ac:dyDescent="0.25">
      <c r="E69" s="4">
        <f t="shared" ref="E69:E132" si="1">E68+C69-D69</f>
        <v>97574.098400831732</v>
      </c>
    </row>
    <row r="70" spans="5:5" x14ac:dyDescent="0.25">
      <c r="E70" s="4">
        <f t="shared" si="1"/>
        <v>97574.098400831732</v>
      </c>
    </row>
    <row r="71" spans="5:5" x14ac:dyDescent="0.25">
      <c r="E71" s="4">
        <f t="shared" si="1"/>
        <v>97574.098400831732</v>
      </c>
    </row>
    <row r="72" spans="5:5" x14ac:dyDescent="0.25">
      <c r="E72" s="4">
        <f t="shared" si="1"/>
        <v>97574.098400831732</v>
      </c>
    </row>
    <row r="73" spans="5:5" x14ac:dyDescent="0.25">
      <c r="E73" s="4">
        <f t="shared" si="1"/>
        <v>97574.098400831732</v>
      </c>
    </row>
    <row r="74" spans="5:5" x14ac:dyDescent="0.25">
      <c r="E74" s="4">
        <f t="shared" si="1"/>
        <v>97574.098400831732</v>
      </c>
    </row>
    <row r="75" spans="5:5" x14ac:dyDescent="0.25">
      <c r="E75" s="4">
        <f t="shared" si="1"/>
        <v>97574.098400831732</v>
      </c>
    </row>
    <row r="76" spans="5:5" x14ac:dyDescent="0.25">
      <c r="E76" s="4">
        <f t="shared" si="1"/>
        <v>97574.098400831732</v>
      </c>
    </row>
    <row r="77" spans="5:5" x14ac:dyDescent="0.25">
      <c r="E77" s="4">
        <f t="shared" si="1"/>
        <v>97574.098400831732</v>
      </c>
    </row>
    <row r="78" spans="5:5" x14ac:dyDescent="0.25">
      <c r="E78" s="4">
        <f t="shared" si="1"/>
        <v>97574.098400831732</v>
      </c>
    </row>
    <row r="79" spans="5:5" x14ac:dyDescent="0.25">
      <c r="E79" s="4">
        <f t="shared" si="1"/>
        <v>97574.098400831732</v>
      </c>
    </row>
    <row r="80" spans="5:5" x14ac:dyDescent="0.25">
      <c r="E80" s="4">
        <f t="shared" si="1"/>
        <v>97574.098400831732</v>
      </c>
    </row>
    <row r="81" spans="5:5" x14ac:dyDescent="0.25">
      <c r="E81" s="4">
        <f t="shared" si="1"/>
        <v>97574.098400831732</v>
      </c>
    </row>
    <row r="82" spans="5:5" x14ac:dyDescent="0.25">
      <c r="E82" s="4">
        <f t="shared" si="1"/>
        <v>97574.098400831732</v>
      </c>
    </row>
    <row r="83" spans="5:5" x14ac:dyDescent="0.25">
      <c r="E83" s="4">
        <f t="shared" si="1"/>
        <v>97574.098400831732</v>
      </c>
    </row>
    <row r="84" spans="5:5" x14ac:dyDescent="0.25">
      <c r="E84" s="4">
        <f t="shared" si="1"/>
        <v>97574.098400831732</v>
      </c>
    </row>
    <row r="85" spans="5:5" x14ac:dyDescent="0.25">
      <c r="E85" s="4">
        <f t="shared" si="1"/>
        <v>97574.098400831732</v>
      </c>
    </row>
    <row r="86" spans="5:5" x14ac:dyDescent="0.25">
      <c r="E86" s="4">
        <f t="shared" si="1"/>
        <v>97574.098400831732</v>
      </c>
    </row>
    <row r="87" spans="5:5" x14ac:dyDescent="0.25">
      <c r="E87" s="4">
        <f t="shared" si="1"/>
        <v>97574.098400831732</v>
      </c>
    </row>
    <row r="88" spans="5:5" x14ac:dyDescent="0.25">
      <c r="E88" s="4">
        <f t="shared" si="1"/>
        <v>97574.098400831732</v>
      </c>
    </row>
    <row r="89" spans="5:5" x14ac:dyDescent="0.25">
      <c r="E89" s="4">
        <f t="shared" si="1"/>
        <v>97574.098400831732</v>
      </c>
    </row>
    <row r="90" spans="5:5" x14ac:dyDescent="0.25">
      <c r="E90" s="4">
        <f t="shared" si="1"/>
        <v>97574.098400831732</v>
      </c>
    </row>
    <row r="91" spans="5:5" x14ac:dyDescent="0.25">
      <c r="E91" s="4">
        <f t="shared" si="1"/>
        <v>97574.098400831732</v>
      </c>
    </row>
    <row r="92" spans="5:5" x14ac:dyDescent="0.25">
      <c r="E92" s="4">
        <f t="shared" si="1"/>
        <v>97574.098400831732</v>
      </c>
    </row>
    <row r="93" spans="5:5" x14ac:dyDescent="0.25">
      <c r="E93" s="4">
        <f t="shared" si="1"/>
        <v>97574.098400831732</v>
      </c>
    </row>
    <row r="94" spans="5:5" x14ac:dyDescent="0.25">
      <c r="E94" s="4">
        <f t="shared" si="1"/>
        <v>97574.098400831732</v>
      </c>
    </row>
    <row r="95" spans="5:5" x14ac:dyDescent="0.25">
      <c r="E95" s="4">
        <f t="shared" si="1"/>
        <v>97574.098400831732</v>
      </c>
    </row>
    <row r="96" spans="5:5" x14ac:dyDescent="0.25">
      <c r="E96" s="4">
        <f t="shared" si="1"/>
        <v>97574.098400831732</v>
      </c>
    </row>
    <row r="97" spans="5:5" x14ac:dyDescent="0.25">
      <c r="E97" s="4">
        <f t="shared" si="1"/>
        <v>97574.098400831732</v>
      </c>
    </row>
    <row r="98" spans="5:5" x14ac:dyDescent="0.25">
      <c r="E98" s="4">
        <f t="shared" si="1"/>
        <v>97574.098400831732</v>
      </c>
    </row>
    <row r="99" spans="5:5" x14ac:dyDescent="0.25">
      <c r="E99" s="4">
        <f t="shared" si="1"/>
        <v>97574.098400831732</v>
      </c>
    </row>
    <row r="100" spans="5:5" x14ac:dyDescent="0.25">
      <c r="E100" s="4">
        <f t="shared" si="1"/>
        <v>97574.098400831732</v>
      </c>
    </row>
    <row r="101" spans="5:5" x14ac:dyDescent="0.25">
      <c r="E101" s="4">
        <f t="shared" si="1"/>
        <v>97574.098400831732</v>
      </c>
    </row>
    <row r="102" spans="5:5" x14ac:dyDescent="0.25">
      <c r="E102" s="4">
        <f t="shared" si="1"/>
        <v>97574.098400831732</v>
      </c>
    </row>
    <row r="103" spans="5:5" x14ac:dyDescent="0.25">
      <c r="E103" s="4">
        <f t="shared" si="1"/>
        <v>97574.098400831732</v>
      </c>
    </row>
    <row r="104" spans="5:5" x14ac:dyDescent="0.25">
      <c r="E104" s="4">
        <f t="shared" si="1"/>
        <v>97574.098400831732</v>
      </c>
    </row>
    <row r="105" spans="5:5" x14ac:dyDescent="0.25">
      <c r="E105" s="4">
        <f t="shared" si="1"/>
        <v>97574.098400831732</v>
      </c>
    </row>
    <row r="106" spans="5:5" x14ac:dyDescent="0.25">
      <c r="E106" s="4">
        <f t="shared" si="1"/>
        <v>97574.098400831732</v>
      </c>
    </row>
    <row r="107" spans="5:5" x14ac:dyDescent="0.25">
      <c r="E107" s="4">
        <f t="shared" si="1"/>
        <v>97574.098400831732</v>
      </c>
    </row>
    <row r="108" spans="5:5" x14ac:dyDescent="0.25">
      <c r="E108" s="4">
        <f t="shared" si="1"/>
        <v>97574.098400831732</v>
      </c>
    </row>
    <row r="109" spans="5:5" x14ac:dyDescent="0.25">
      <c r="E109" s="4">
        <f t="shared" si="1"/>
        <v>97574.098400831732</v>
      </c>
    </row>
    <row r="110" spans="5:5" x14ac:dyDescent="0.25">
      <c r="E110" s="4">
        <f t="shared" si="1"/>
        <v>97574.098400831732</v>
      </c>
    </row>
    <row r="111" spans="5:5" x14ac:dyDescent="0.25">
      <c r="E111" s="4">
        <f t="shared" si="1"/>
        <v>97574.098400831732</v>
      </c>
    </row>
    <row r="112" spans="5:5" x14ac:dyDescent="0.25">
      <c r="E112" s="4">
        <f t="shared" si="1"/>
        <v>97574.098400831732</v>
      </c>
    </row>
    <row r="113" spans="5:5" x14ac:dyDescent="0.25">
      <c r="E113" s="4">
        <f t="shared" si="1"/>
        <v>97574.098400831732</v>
      </c>
    </row>
    <row r="114" spans="5:5" x14ac:dyDescent="0.25">
      <c r="E114" s="4">
        <f t="shared" si="1"/>
        <v>97574.098400831732</v>
      </c>
    </row>
    <row r="115" spans="5:5" x14ac:dyDescent="0.25">
      <c r="E115" s="4">
        <f t="shared" si="1"/>
        <v>97574.098400831732</v>
      </c>
    </row>
    <row r="116" spans="5:5" x14ac:dyDescent="0.25">
      <c r="E116" s="4">
        <f t="shared" si="1"/>
        <v>97574.098400831732</v>
      </c>
    </row>
    <row r="117" spans="5:5" x14ac:dyDescent="0.25">
      <c r="E117" s="4">
        <f t="shared" si="1"/>
        <v>97574.098400831732</v>
      </c>
    </row>
    <row r="118" spans="5:5" x14ac:dyDescent="0.25">
      <c r="E118" s="4">
        <f t="shared" si="1"/>
        <v>97574.098400831732</v>
      </c>
    </row>
    <row r="119" spans="5:5" x14ac:dyDescent="0.25">
      <c r="E119" s="4">
        <f t="shared" si="1"/>
        <v>97574.098400831732</v>
      </c>
    </row>
    <row r="120" spans="5:5" x14ac:dyDescent="0.25">
      <c r="E120" s="4">
        <f t="shared" si="1"/>
        <v>97574.098400831732</v>
      </c>
    </row>
    <row r="121" spans="5:5" x14ac:dyDescent="0.25">
      <c r="E121" s="4">
        <f t="shared" si="1"/>
        <v>97574.098400831732</v>
      </c>
    </row>
    <row r="122" spans="5:5" x14ac:dyDescent="0.25">
      <c r="E122" s="4">
        <f t="shared" si="1"/>
        <v>97574.098400831732</v>
      </c>
    </row>
    <row r="123" spans="5:5" x14ac:dyDescent="0.25">
      <c r="E123" s="4">
        <f t="shared" si="1"/>
        <v>97574.098400831732</v>
      </c>
    </row>
    <row r="124" spans="5:5" x14ac:dyDescent="0.25">
      <c r="E124" s="4">
        <f t="shared" si="1"/>
        <v>97574.098400831732</v>
      </c>
    </row>
    <row r="125" spans="5:5" x14ac:dyDescent="0.25">
      <c r="E125" s="4">
        <f t="shared" si="1"/>
        <v>97574.098400831732</v>
      </c>
    </row>
    <row r="126" spans="5:5" x14ac:dyDescent="0.25">
      <c r="E126" s="4">
        <f t="shared" si="1"/>
        <v>97574.098400831732</v>
      </c>
    </row>
    <row r="127" spans="5:5" x14ac:dyDescent="0.25">
      <c r="E127" s="4">
        <f t="shared" si="1"/>
        <v>97574.098400831732</v>
      </c>
    </row>
    <row r="128" spans="5:5" x14ac:dyDescent="0.25">
      <c r="E128" s="4">
        <f t="shared" si="1"/>
        <v>97574.098400831732</v>
      </c>
    </row>
    <row r="129" spans="5:5" x14ac:dyDescent="0.25">
      <c r="E129" s="4">
        <f t="shared" si="1"/>
        <v>97574.098400831732</v>
      </c>
    </row>
    <row r="130" spans="5:5" x14ac:dyDescent="0.25">
      <c r="E130" s="4">
        <f t="shared" si="1"/>
        <v>97574.098400831732</v>
      </c>
    </row>
    <row r="131" spans="5:5" x14ac:dyDescent="0.25">
      <c r="E131" s="4">
        <f t="shared" si="1"/>
        <v>97574.098400831732</v>
      </c>
    </row>
    <row r="132" spans="5:5" x14ac:dyDescent="0.25">
      <c r="E132" s="4">
        <f t="shared" si="1"/>
        <v>97574.098400831732</v>
      </c>
    </row>
    <row r="133" spans="5:5" x14ac:dyDescent="0.25">
      <c r="E133" s="4">
        <f t="shared" ref="E133:E196" si="2">E132+C133-D133</f>
        <v>97574.098400831732</v>
      </c>
    </row>
    <row r="134" spans="5:5" x14ac:dyDescent="0.25">
      <c r="E134" s="4">
        <f t="shared" si="2"/>
        <v>97574.098400831732</v>
      </c>
    </row>
    <row r="135" spans="5:5" x14ac:dyDescent="0.25">
      <c r="E135" s="4">
        <f t="shared" si="2"/>
        <v>97574.098400831732</v>
      </c>
    </row>
    <row r="136" spans="5:5" x14ac:dyDescent="0.25">
      <c r="E136" s="4">
        <f t="shared" si="2"/>
        <v>97574.098400831732</v>
      </c>
    </row>
    <row r="137" spans="5:5" x14ac:dyDescent="0.25">
      <c r="E137" s="4">
        <f t="shared" si="2"/>
        <v>97574.098400831732</v>
      </c>
    </row>
    <row r="138" spans="5:5" x14ac:dyDescent="0.25">
      <c r="E138" s="4">
        <f t="shared" si="2"/>
        <v>97574.098400831732</v>
      </c>
    </row>
    <row r="139" spans="5:5" x14ac:dyDescent="0.25">
      <c r="E139" s="4">
        <f t="shared" si="2"/>
        <v>97574.098400831732</v>
      </c>
    </row>
    <row r="140" spans="5:5" x14ac:dyDescent="0.25">
      <c r="E140" s="4">
        <f t="shared" si="2"/>
        <v>97574.098400831732</v>
      </c>
    </row>
    <row r="141" spans="5:5" x14ac:dyDescent="0.25">
      <c r="E141" s="4">
        <f t="shared" si="2"/>
        <v>97574.098400831732</v>
      </c>
    </row>
    <row r="142" spans="5:5" x14ac:dyDescent="0.25">
      <c r="E142" s="4">
        <f t="shared" si="2"/>
        <v>97574.098400831732</v>
      </c>
    </row>
    <row r="143" spans="5:5" x14ac:dyDescent="0.25">
      <c r="E143" s="4">
        <f t="shared" si="2"/>
        <v>97574.098400831732</v>
      </c>
    </row>
    <row r="144" spans="5:5" x14ac:dyDescent="0.25">
      <c r="E144" s="4">
        <f t="shared" si="2"/>
        <v>97574.098400831732</v>
      </c>
    </row>
    <row r="145" spans="5:5" x14ac:dyDescent="0.25">
      <c r="E145" s="4">
        <f t="shared" si="2"/>
        <v>97574.098400831732</v>
      </c>
    </row>
    <row r="146" spans="5:5" x14ac:dyDescent="0.25">
      <c r="E146" s="4">
        <f t="shared" si="2"/>
        <v>97574.098400831732</v>
      </c>
    </row>
    <row r="147" spans="5:5" x14ac:dyDescent="0.25">
      <c r="E147" s="4">
        <f t="shared" si="2"/>
        <v>97574.098400831732</v>
      </c>
    </row>
    <row r="148" spans="5:5" x14ac:dyDescent="0.25">
      <c r="E148" s="4">
        <f t="shared" si="2"/>
        <v>97574.098400831732</v>
      </c>
    </row>
    <row r="149" spans="5:5" x14ac:dyDescent="0.25">
      <c r="E149" s="4">
        <f t="shared" si="2"/>
        <v>97574.098400831732</v>
      </c>
    </row>
    <row r="150" spans="5:5" x14ac:dyDescent="0.25">
      <c r="E150" s="4">
        <f t="shared" si="2"/>
        <v>97574.098400831732</v>
      </c>
    </row>
    <row r="151" spans="5:5" x14ac:dyDescent="0.25">
      <c r="E151" s="4">
        <f t="shared" si="2"/>
        <v>97574.098400831732</v>
      </c>
    </row>
    <row r="152" spans="5:5" x14ac:dyDescent="0.25">
      <c r="E152" s="4">
        <f t="shared" si="2"/>
        <v>97574.098400831732</v>
      </c>
    </row>
    <row r="153" spans="5:5" x14ac:dyDescent="0.25">
      <c r="E153" s="4">
        <f t="shared" si="2"/>
        <v>97574.098400831732</v>
      </c>
    </row>
    <row r="154" spans="5:5" x14ac:dyDescent="0.25">
      <c r="E154" s="4">
        <f t="shared" si="2"/>
        <v>97574.098400831732</v>
      </c>
    </row>
    <row r="155" spans="5:5" x14ac:dyDescent="0.25">
      <c r="E155" s="4">
        <f t="shared" si="2"/>
        <v>97574.098400831732</v>
      </c>
    </row>
    <row r="156" spans="5:5" x14ac:dyDescent="0.25">
      <c r="E156" s="4">
        <f t="shared" si="2"/>
        <v>97574.098400831732</v>
      </c>
    </row>
    <row r="157" spans="5:5" x14ac:dyDescent="0.25">
      <c r="E157" s="4">
        <f t="shared" si="2"/>
        <v>97574.098400831732</v>
      </c>
    </row>
    <row r="158" spans="5:5" x14ac:dyDescent="0.25">
      <c r="E158" s="4">
        <f t="shared" si="2"/>
        <v>97574.098400831732</v>
      </c>
    </row>
    <row r="159" spans="5:5" x14ac:dyDescent="0.25">
      <c r="E159" s="4">
        <f t="shared" si="2"/>
        <v>97574.098400831732</v>
      </c>
    </row>
    <row r="160" spans="5:5" x14ac:dyDescent="0.25">
      <c r="E160" s="4">
        <f t="shared" si="2"/>
        <v>97574.098400831732</v>
      </c>
    </row>
    <row r="161" spans="5:5" x14ac:dyDescent="0.25">
      <c r="E161" s="4">
        <f t="shared" si="2"/>
        <v>97574.098400831732</v>
      </c>
    </row>
    <row r="162" spans="5:5" x14ac:dyDescent="0.25">
      <c r="E162" s="4">
        <f t="shared" si="2"/>
        <v>97574.098400831732</v>
      </c>
    </row>
    <row r="163" spans="5:5" x14ac:dyDescent="0.25">
      <c r="E163" s="4">
        <f t="shared" si="2"/>
        <v>97574.098400831732</v>
      </c>
    </row>
    <row r="164" spans="5:5" x14ac:dyDescent="0.25">
      <c r="E164" s="4">
        <f t="shared" si="2"/>
        <v>97574.098400831732</v>
      </c>
    </row>
    <row r="165" spans="5:5" x14ac:dyDescent="0.25">
      <c r="E165" s="4">
        <f t="shared" si="2"/>
        <v>97574.098400831732</v>
      </c>
    </row>
    <row r="166" spans="5:5" x14ac:dyDescent="0.25">
      <c r="E166" s="4">
        <f t="shared" si="2"/>
        <v>97574.098400831732</v>
      </c>
    </row>
    <row r="167" spans="5:5" x14ac:dyDescent="0.25">
      <c r="E167" s="4">
        <f t="shared" si="2"/>
        <v>97574.098400831732</v>
      </c>
    </row>
    <row r="168" spans="5:5" x14ac:dyDescent="0.25">
      <c r="E168" s="4">
        <f t="shared" si="2"/>
        <v>97574.098400831732</v>
      </c>
    </row>
    <row r="169" spans="5:5" x14ac:dyDescent="0.25">
      <c r="E169" s="4">
        <f t="shared" si="2"/>
        <v>97574.098400831732</v>
      </c>
    </row>
    <row r="170" spans="5:5" x14ac:dyDescent="0.25">
      <c r="E170" s="4">
        <f t="shared" si="2"/>
        <v>97574.098400831732</v>
      </c>
    </row>
    <row r="171" spans="5:5" x14ac:dyDescent="0.25">
      <c r="E171" s="4">
        <f t="shared" si="2"/>
        <v>97574.098400831732</v>
      </c>
    </row>
    <row r="172" spans="5:5" x14ac:dyDescent="0.25">
      <c r="E172" s="4">
        <f t="shared" si="2"/>
        <v>97574.098400831732</v>
      </c>
    </row>
    <row r="173" spans="5:5" x14ac:dyDescent="0.25">
      <c r="E173" s="4">
        <f t="shared" si="2"/>
        <v>97574.098400831732</v>
      </c>
    </row>
    <row r="174" spans="5:5" x14ac:dyDescent="0.25">
      <c r="E174" s="4">
        <f t="shared" si="2"/>
        <v>97574.098400831732</v>
      </c>
    </row>
    <row r="175" spans="5:5" x14ac:dyDescent="0.25">
      <c r="E175" s="4">
        <f t="shared" si="2"/>
        <v>97574.098400831732</v>
      </c>
    </row>
    <row r="176" spans="5:5" x14ac:dyDescent="0.25">
      <c r="E176" s="4">
        <f t="shared" si="2"/>
        <v>97574.098400831732</v>
      </c>
    </row>
    <row r="177" spans="5:5" x14ac:dyDescent="0.25">
      <c r="E177" s="4">
        <f t="shared" si="2"/>
        <v>97574.098400831732</v>
      </c>
    </row>
    <row r="178" spans="5:5" x14ac:dyDescent="0.25">
      <c r="E178" s="4">
        <f t="shared" si="2"/>
        <v>97574.098400831732</v>
      </c>
    </row>
    <row r="179" spans="5:5" x14ac:dyDescent="0.25">
      <c r="E179" s="4">
        <f t="shared" si="2"/>
        <v>97574.098400831732</v>
      </c>
    </row>
    <row r="180" spans="5:5" x14ac:dyDescent="0.25">
      <c r="E180" s="4">
        <f t="shared" si="2"/>
        <v>97574.098400831732</v>
      </c>
    </row>
    <row r="181" spans="5:5" x14ac:dyDescent="0.25">
      <c r="E181" s="4">
        <f t="shared" si="2"/>
        <v>97574.098400831732</v>
      </c>
    </row>
    <row r="182" spans="5:5" x14ac:dyDescent="0.25">
      <c r="E182" s="4">
        <f t="shared" si="2"/>
        <v>97574.098400831732</v>
      </c>
    </row>
    <row r="183" spans="5:5" x14ac:dyDescent="0.25">
      <c r="E183" s="4">
        <f t="shared" si="2"/>
        <v>97574.098400831732</v>
      </c>
    </row>
    <row r="184" spans="5:5" x14ac:dyDescent="0.25">
      <c r="E184" s="4">
        <f t="shared" si="2"/>
        <v>97574.098400831732</v>
      </c>
    </row>
    <row r="185" spans="5:5" x14ac:dyDescent="0.25">
      <c r="E185" s="4">
        <f t="shared" si="2"/>
        <v>97574.098400831732</v>
      </c>
    </row>
    <row r="186" spans="5:5" x14ac:dyDescent="0.25">
      <c r="E186" s="4">
        <f t="shared" si="2"/>
        <v>97574.098400831732</v>
      </c>
    </row>
    <row r="187" spans="5:5" x14ac:dyDescent="0.25">
      <c r="E187" s="4">
        <f t="shared" si="2"/>
        <v>97574.098400831732</v>
      </c>
    </row>
    <row r="188" spans="5:5" x14ac:dyDescent="0.25">
      <c r="E188" s="4">
        <f t="shared" si="2"/>
        <v>97574.098400831732</v>
      </c>
    </row>
    <row r="189" spans="5:5" x14ac:dyDescent="0.25">
      <c r="E189" s="4">
        <f t="shared" si="2"/>
        <v>97574.098400831732</v>
      </c>
    </row>
    <row r="190" spans="5:5" x14ac:dyDescent="0.25">
      <c r="E190" s="4">
        <f t="shared" si="2"/>
        <v>97574.098400831732</v>
      </c>
    </row>
    <row r="191" spans="5:5" x14ac:dyDescent="0.25">
      <c r="E191" s="4">
        <f t="shared" si="2"/>
        <v>97574.098400831732</v>
      </c>
    </row>
    <row r="192" spans="5:5" x14ac:dyDescent="0.25">
      <c r="E192" s="4">
        <f t="shared" si="2"/>
        <v>97574.098400831732</v>
      </c>
    </row>
    <row r="193" spans="5:5" x14ac:dyDescent="0.25">
      <c r="E193" s="4">
        <f t="shared" si="2"/>
        <v>97574.098400831732</v>
      </c>
    </row>
    <row r="194" spans="5:5" x14ac:dyDescent="0.25">
      <c r="E194" s="4">
        <f t="shared" si="2"/>
        <v>97574.098400831732</v>
      </c>
    </row>
    <row r="195" spans="5:5" x14ac:dyDescent="0.25">
      <c r="E195" s="4">
        <f t="shared" si="2"/>
        <v>97574.098400831732</v>
      </c>
    </row>
    <row r="196" spans="5:5" x14ac:dyDescent="0.25">
      <c r="E196" s="4">
        <f t="shared" si="2"/>
        <v>97574.098400831732</v>
      </c>
    </row>
    <row r="197" spans="5:5" x14ac:dyDescent="0.25">
      <c r="E197" s="4">
        <f t="shared" ref="E197:E260" si="3">E196+C197-D197</f>
        <v>97574.098400831732</v>
      </c>
    </row>
    <row r="198" spans="5:5" x14ac:dyDescent="0.25">
      <c r="E198" s="4">
        <f t="shared" si="3"/>
        <v>97574.098400831732</v>
      </c>
    </row>
    <row r="199" spans="5:5" x14ac:dyDescent="0.25">
      <c r="E199" s="4">
        <f t="shared" si="3"/>
        <v>97574.098400831732</v>
      </c>
    </row>
    <row r="200" spans="5:5" x14ac:dyDescent="0.25">
      <c r="E200" s="4">
        <f t="shared" si="3"/>
        <v>97574.098400831732</v>
      </c>
    </row>
    <row r="201" spans="5:5" x14ac:dyDescent="0.25">
      <c r="E201" s="4">
        <f t="shared" si="3"/>
        <v>97574.098400831732</v>
      </c>
    </row>
    <row r="202" spans="5:5" x14ac:dyDescent="0.25">
      <c r="E202" s="4">
        <f t="shared" si="3"/>
        <v>97574.098400831732</v>
      </c>
    </row>
    <row r="203" spans="5:5" x14ac:dyDescent="0.25">
      <c r="E203" s="4">
        <f t="shared" si="3"/>
        <v>97574.098400831732</v>
      </c>
    </row>
    <row r="204" spans="5:5" x14ac:dyDescent="0.25">
      <c r="E204" s="4">
        <f t="shared" si="3"/>
        <v>97574.098400831732</v>
      </c>
    </row>
    <row r="205" spans="5:5" x14ac:dyDescent="0.25">
      <c r="E205" s="4">
        <f t="shared" si="3"/>
        <v>97574.098400831732</v>
      </c>
    </row>
    <row r="206" spans="5:5" x14ac:dyDescent="0.25">
      <c r="E206" s="4">
        <f t="shared" si="3"/>
        <v>97574.098400831732</v>
      </c>
    </row>
    <row r="207" spans="5:5" x14ac:dyDescent="0.25">
      <c r="E207" s="4">
        <f t="shared" si="3"/>
        <v>97574.098400831732</v>
      </c>
    </row>
    <row r="208" spans="5:5" x14ac:dyDescent="0.25">
      <c r="E208" s="4">
        <f t="shared" si="3"/>
        <v>97574.098400831732</v>
      </c>
    </row>
    <row r="209" spans="5:5" x14ac:dyDescent="0.25">
      <c r="E209" s="4">
        <f t="shared" si="3"/>
        <v>97574.098400831732</v>
      </c>
    </row>
    <row r="210" spans="5:5" x14ac:dyDescent="0.25">
      <c r="E210" s="4">
        <f t="shared" si="3"/>
        <v>97574.098400831732</v>
      </c>
    </row>
    <row r="211" spans="5:5" x14ac:dyDescent="0.25">
      <c r="E211" s="4">
        <f t="shared" si="3"/>
        <v>97574.098400831732</v>
      </c>
    </row>
    <row r="212" spans="5:5" x14ac:dyDescent="0.25">
      <c r="E212" s="4">
        <f t="shared" si="3"/>
        <v>97574.098400831732</v>
      </c>
    </row>
    <row r="213" spans="5:5" x14ac:dyDescent="0.25">
      <c r="E213" s="4">
        <f t="shared" si="3"/>
        <v>97574.098400831732</v>
      </c>
    </row>
    <row r="214" spans="5:5" x14ac:dyDescent="0.25">
      <c r="E214" s="4">
        <f t="shared" si="3"/>
        <v>97574.098400831732</v>
      </c>
    </row>
    <row r="215" spans="5:5" x14ac:dyDescent="0.25">
      <c r="E215" s="4">
        <f t="shared" si="3"/>
        <v>97574.098400831732</v>
      </c>
    </row>
    <row r="216" spans="5:5" x14ac:dyDescent="0.25">
      <c r="E216" s="4">
        <f t="shared" si="3"/>
        <v>97574.098400831732</v>
      </c>
    </row>
    <row r="217" spans="5:5" x14ac:dyDescent="0.25">
      <c r="E217" s="4">
        <f t="shared" si="3"/>
        <v>97574.098400831732</v>
      </c>
    </row>
    <row r="218" spans="5:5" x14ac:dyDescent="0.25">
      <c r="E218" s="4">
        <f t="shared" si="3"/>
        <v>97574.098400831732</v>
      </c>
    </row>
    <row r="219" spans="5:5" x14ac:dyDescent="0.25">
      <c r="E219" s="4">
        <f t="shared" si="3"/>
        <v>97574.098400831732</v>
      </c>
    </row>
    <row r="220" spans="5:5" x14ac:dyDescent="0.25">
      <c r="E220" s="4">
        <f t="shared" si="3"/>
        <v>97574.098400831732</v>
      </c>
    </row>
    <row r="221" spans="5:5" x14ac:dyDescent="0.25">
      <c r="E221" s="4">
        <f t="shared" si="3"/>
        <v>97574.098400831732</v>
      </c>
    </row>
    <row r="222" spans="5:5" x14ac:dyDescent="0.25">
      <c r="E222" s="4">
        <f t="shared" si="3"/>
        <v>97574.098400831732</v>
      </c>
    </row>
    <row r="223" spans="5:5" x14ac:dyDescent="0.25">
      <c r="E223" s="4">
        <f t="shared" si="3"/>
        <v>97574.098400831732</v>
      </c>
    </row>
    <row r="224" spans="5:5" x14ac:dyDescent="0.25">
      <c r="E224" s="4">
        <f t="shared" si="3"/>
        <v>97574.098400831732</v>
      </c>
    </row>
    <row r="225" spans="5:5" x14ac:dyDescent="0.25">
      <c r="E225" s="4">
        <f t="shared" si="3"/>
        <v>97574.098400831732</v>
      </c>
    </row>
    <row r="226" spans="5:5" x14ac:dyDescent="0.25">
      <c r="E226" s="4">
        <f t="shared" si="3"/>
        <v>97574.098400831732</v>
      </c>
    </row>
    <row r="227" spans="5:5" x14ac:dyDescent="0.25">
      <c r="E227" s="4">
        <f t="shared" si="3"/>
        <v>97574.098400831732</v>
      </c>
    </row>
    <row r="228" spans="5:5" x14ac:dyDescent="0.25">
      <c r="E228" s="4">
        <f t="shared" si="3"/>
        <v>97574.098400831732</v>
      </c>
    </row>
    <row r="229" spans="5:5" x14ac:dyDescent="0.25">
      <c r="E229" s="4">
        <f t="shared" si="3"/>
        <v>97574.098400831732</v>
      </c>
    </row>
    <row r="230" spans="5:5" x14ac:dyDescent="0.25">
      <c r="E230" s="4">
        <f t="shared" si="3"/>
        <v>97574.098400831732</v>
      </c>
    </row>
    <row r="231" spans="5:5" x14ac:dyDescent="0.25">
      <c r="E231" s="4">
        <f t="shared" si="3"/>
        <v>97574.098400831732</v>
      </c>
    </row>
    <row r="232" spans="5:5" x14ac:dyDescent="0.25">
      <c r="E232" s="4">
        <f t="shared" si="3"/>
        <v>97574.098400831732</v>
      </c>
    </row>
    <row r="233" spans="5:5" x14ac:dyDescent="0.25">
      <c r="E233" s="4">
        <f t="shared" si="3"/>
        <v>97574.098400831732</v>
      </c>
    </row>
    <row r="234" spans="5:5" x14ac:dyDescent="0.25">
      <c r="E234" s="4">
        <f t="shared" si="3"/>
        <v>97574.098400831732</v>
      </c>
    </row>
    <row r="235" spans="5:5" x14ac:dyDescent="0.25">
      <c r="E235" s="4">
        <f t="shared" si="3"/>
        <v>97574.098400831732</v>
      </c>
    </row>
    <row r="236" spans="5:5" x14ac:dyDescent="0.25">
      <c r="E236" s="4">
        <f t="shared" si="3"/>
        <v>97574.098400831732</v>
      </c>
    </row>
    <row r="237" spans="5:5" x14ac:dyDescent="0.25">
      <c r="E237" s="4">
        <f t="shared" si="3"/>
        <v>97574.098400831732</v>
      </c>
    </row>
    <row r="238" spans="5:5" x14ac:dyDescent="0.25">
      <c r="E238" s="4">
        <f t="shared" si="3"/>
        <v>97574.098400831732</v>
      </c>
    </row>
    <row r="239" spans="5:5" x14ac:dyDescent="0.25">
      <c r="E239" s="4">
        <f t="shared" si="3"/>
        <v>97574.098400831732</v>
      </c>
    </row>
    <row r="240" spans="5:5" x14ac:dyDescent="0.25">
      <c r="E240" s="4">
        <f t="shared" si="3"/>
        <v>97574.098400831732</v>
      </c>
    </row>
    <row r="241" spans="5:5" x14ac:dyDescent="0.25">
      <c r="E241" s="4">
        <f t="shared" si="3"/>
        <v>97574.098400831732</v>
      </c>
    </row>
    <row r="242" spans="5:5" x14ac:dyDescent="0.25">
      <c r="E242" s="4">
        <f t="shared" si="3"/>
        <v>97574.098400831732</v>
      </c>
    </row>
    <row r="243" spans="5:5" x14ac:dyDescent="0.25">
      <c r="E243" s="4">
        <f t="shared" si="3"/>
        <v>97574.098400831732</v>
      </c>
    </row>
    <row r="244" spans="5:5" x14ac:dyDescent="0.25">
      <c r="E244" s="4">
        <f t="shared" si="3"/>
        <v>97574.098400831732</v>
      </c>
    </row>
    <row r="245" spans="5:5" x14ac:dyDescent="0.25">
      <c r="E245" s="4">
        <f t="shared" si="3"/>
        <v>97574.098400831732</v>
      </c>
    </row>
    <row r="246" spans="5:5" x14ac:dyDescent="0.25">
      <c r="E246" s="4">
        <f t="shared" si="3"/>
        <v>97574.098400831732</v>
      </c>
    </row>
    <row r="247" spans="5:5" x14ac:dyDescent="0.25">
      <c r="E247" s="4">
        <f t="shared" si="3"/>
        <v>97574.098400831732</v>
      </c>
    </row>
    <row r="248" spans="5:5" x14ac:dyDescent="0.25">
      <c r="E248" s="4">
        <f t="shared" si="3"/>
        <v>97574.098400831732</v>
      </c>
    </row>
    <row r="249" spans="5:5" x14ac:dyDescent="0.25">
      <c r="E249" s="4">
        <f t="shared" si="3"/>
        <v>97574.098400831732</v>
      </c>
    </row>
    <row r="250" spans="5:5" x14ac:dyDescent="0.25">
      <c r="E250" s="4">
        <f t="shared" si="3"/>
        <v>97574.098400831732</v>
      </c>
    </row>
    <row r="251" spans="5:5" x14ac:dyDescent="0.25">
      <c r="E251" s="4">
        <f t="shared" si="3"/>
        <v>97574.098400831732</v>
      </c>
    </row>
    <row r="252" spans="5:5" x14ac:dyDescent="0.25">
      <c r="E252" s="4">
        <f t="shared" si="3"/>
        <v>97574.098400831732</v>
      </c>
    </row>
    <row r="253" spans="5:5" x14ac:dyDescent="0.25">
      <c r="E253" s="4">
        <f t="shared" si="3"/>
        <v>97574.098400831732</v>
      </c>
    </row>
    <row r="254" spans="5:5" x14ac:dyDescent="0.25">
      <c r="E254" s="4">
        <f t="shared" si="3"/>
        <v>97574.098400831732</v>
      </c>
    </row>
    <row r="255" spans="5:5" x14ac:dyDescent="0.25">
      <c r="E255" s="4">
        <f t="shared" si="3"/>
        <v>97574.098400831732</v>
      </c>
    </row>
    <row r="256" spans="5:5" x14ac:dyDescent="0.25">
      <c r="E256" s="4">
        <f t="shared" si="3"/>
        <v>97574.098400831732</v>
      </c>
    </row>
    <row r="257" spans="5:5" x14ac:dyDescent="0.25">
      <c r="E257" s="4">
        <f t="shared" si="3"/>
        <v>97574.098400831732</v>
      </c>
    </row>
    <row r="258" spans="5:5" x14ac:dyDescent="0.25">
      <c r="E258" s="4">
        <f t="shared" si="3"/>
        <v>97574.098400831732</v>
      </c>
    </row>
    <row r="259" spans="5:5" x14ac:dyDescent="0.25">
      <c r="E259" s="4">
        <f t="shared" si="3"/>
        <v>97574.098400831732</v>
      </c>
    </row>
    <row r="260" spans="5:5" x14ac:dyDescent="0.25">
      <c r="E260" s="4">
        <f t="shared" si="3"/>
        <v>97574.098400831732</v>
      </c>
    </row>
    <row r="261" spans="5:5" x14ac:dyDescent="0.25">
      <c r="E261" s="4">
        <f t="shared" ref="E261:E324" si="4">E260+C261-D261</f>
        <v>97574.098400831732</v>
      </c>
    </row>
    <row r="262" spans="5:5" x14ac:dyDescent="0.25">
      <c r="E262" s="4">
        <f t="shared" si="4"/>
        <v>97574.098400831732</v>
      </c>
    </row>
    <row r="263" spans="5:5" x14ac:dyDescent="0.25">
      <c r="E263" s="4">
        <f t="shared" si="4"/>
        <v>97574.098400831732</v>
      </c>
    </row>
    <row r="264" spans="5:5" x14ac:dyDescent="0.25">
      <c r="E264" s="4">
        <f t="shared" si="4"/>
        <v>97574.098400831732</v>
      </c>
    </row>
    <row r="265" spans="5:5" x14ac:dyDescent="0.25">
      <c r="E265" s="4">
        <f t="shared" si="4"/>
        <v>97574.098400831732</v>
      </c>
    </row>
    <row r="266" spans="5:5" x14ac:dyDescent="0.25">
      <c r="E266" s="4">
        <f t="shared" si="4"/>
        <v>97574.098400831732</v>
      </c>
    </row>
    <row r="267" spans="5:5" x14ac:dyDescent="0.25">
      <c r="E267" s="4">
        <f t="shared" si="4"/>
        <v>97574.098400831732</v>
      </c>
    </row>
    <row r="268" spans="5:5" x14ac:dyDescent="0.25">
      <c r="E268" s="4">
        <f t="shared" si="4"/>
        <v>97574.098400831732</v>
      </c>
    </row>
    <row r="269" spans="5:5" x14ac:dyDescent="0.25">
      <c r="E269" s="4">
        <f t="shared" si="4"/>
        <v>97574.098400831732</v>
      </c>
    </row>
    <row r="270" spans="5:5" x14ac:dyDescent="0.25">
      <c r="E270" s="4">
        <f t="shared" si="4"/>
        <v>97574.098400831732</v>
      </c>
    </row>
    <row r="271" spans="5:5" x14ac:dyDescent="0.25">
      <c r="E271" s="4">
        <f t="shared" si="4"/>
        <v>97574.098400831732</v>
      </c>
    </row>
    <row r="272" spans="5:5" x14ac:dyDescent="0.25">
      <c r="E272" s="4">
        <f t="shared" si="4"/>
        <v>97574.098400831732</v>
      </c>
    </row>
    <row r="273" spans="5:5" x14ac:dyDescent="0.25">
      <c r="E273" s="4">
        <f t="shared" si="4"/>
        <v>97574.098400831732</v>
      </c>
    </row>
    <row r="274" spans="5:5" x14ac:dyDescent="0.25">
      <c r="E274" s="4">
        <f t="shared" si="4"/>
        <v>97574.098400831732</v>
      </c>
    </row>
    <row r="275" spans="5:5" x14ac:dyDescent="0.25">
      <c r="E275" s="4">
        <f t="shared" si="4"/>
        <v>97574.098400831732</v>
      </c>
    </row>
    <row r="276" spans="5:5" x14ac:dyDescent="0.25">
      <c r="E276" s="4">
        <f t="shared" si="4"/>
        <v>97574.098400831732</v>
      </c>
    </row>
    <row r="277" spans="5:5" x14ac:dyDescent="0.25">
      <c r="E277" s="4">
        <f t="shared" si="4"/>
        <v>97574.098400831732</v>
      </c>
    </row>
    <row r="278" spans="5:5" x14ac:dyDescent="0.25">
      <c r="E278" s="4">
        <f t="shared" si="4"/>
        <v>97574.098400831732</v>
      </c>
    </row>
    <row r="279" spans="5:5" x14ac:dyDescent="0.25">
      <c r="E279" s="4">
        <f t="shared" si="4"/>
        <v>97574.098400831732</v>
      </c>
    </row>
    <row r="280" spans="5:5" x14ac:dyDescent="0.25">
      <c r="E280" s="4">
        <f t="shared" si="4"/>
        <v>97574.098400831732</v>
      </c>
    </row>
    <row r="281" spans="5:5" x14ac:dyDescent="0.25">
      <c r="E281" s="4">
        <f t="shared" si="4"/>
        <v>97574.098400831732</v>
      </c>
    </row>
    <row r="282" spans="5:5" x14ac:dyDescent="0.25">
      <c r="E282" s="4">
        <f t="shared" si="4"/>
        <v>97574.098400831732</v>
      </c>
    </row>
    <row r="283" spans="5:5" x14ac:dyDescent="0.25">
      <c r="E283" s="4">
        <f t="shared" si="4"/>
        <v>97574.098400831732</v>
      </c>
    </row>
    <row r="284" spans="5:5" x14ac:dyDescent="0.25">
      <c r="E284" s="4">
        <f t="shared" si="4"/>
        <v>97574.098400831732</v>
      </c>
    </row>
    <row r="285" spans="5:5" x14ac:dyDescent="0.25">
      <c r="E285" s="4">
        <f t="shared" si="4"/>
        <v>97574.098400831732</v>
      </c>
    </row>
    <row r="286" spans="5:5" x14ac:dyDescent="0.25">
      <c r="E286" s="4">
        <f t="shared" si="4"/>
        <v>97574.098400831732</v>
      </c>
    </row>
    <row r="287" spans="5:5" x14ac:dyDescent="0.25">
      <c r="E287" s="4">
        <f t="shared" si="4"/>
        <v>97574.098400831732</v>
      </c>
    </row>
    <row r="288" spans="5:5" x14ac:dyDescent="0.25">
      <c r="E288" s="4">
        <f t="shared" si="4"/>
        <v>97574.098400831732</v>
      </c>
    </row>
    <row r="289" spans="5:5" x14ac:dyDescent="0.25">
      <c r="E289" s="4">
        <f t="shared" si="4"/>
        <v>97574.098400831732</v>
      </c>
    </row>
    <row r="290" spans="5:5" x14ac:dyDescent="0.25">
      <c r="E290" s="4">
        <f t="shared" si="4"/>
        <v>97574.098400831732</v>
      </c>
    </row>
    <row r="291" spans="5:5" x14ac:dyDescent="0.25">
      <c r="E291" s="4">
        <f t="shared" si="4"/>
        <v>97574.098400831732</v>
      </c>
    </row>
    <row r="292" spans="5:5" x14ac:dyDescent="0.25">
      <c r="E292" s="4">
        <f t="shared" si="4"/>
        <v>97574.098400831732</v>
      </c>
    </row>
    <row r="293" spans="5:5" x14ac:dyDescent="0.25">
      <c r="E293" s="4">
        <f t="shared" si="4"/>
        <v>97574.098400831732</v>
      </c>
    </row>
    <row r="294" spans="5:5" x14ac:dyDescent="0.25">
      <c r="E294" s="4">
        <f t="shared" si="4"/>
        <v>97574.098400831732</v>
      </c>
    </row>
    <row r="295" spans="5:5" x14ac:dyDescent="0.25">
      <c r="E295" s="4">
        <f t="shared" si="4"/>
        <v>97574.098400831732</v>
      </c>
    </row>
    <row r="296" spans="5:5" x14ac:dyDescent="0.25">
      <c r="E296" s="4">
        <f t="shared" si="4"/>
        <v>97574.098400831732</v>
      </c>
    </row>
    <row r="297" spans="5:5" x14ac:dyDescent="0.25">
      <c r="E297" s="4">
        <f t="shared" si="4"/>
        <v>97574.098400831732</v>
      </c>
    </row>
    <row r="298" spans="5:5" x14ac:dyDescent="0.25">
      <c r="E298" s="4">
        <f t="shared" si="4"/>
        <v>97574.098400831732</v>
      </c>
    </row>
    <row r="299" spans="5:5" x14ac:dyDescent="0.25">
      <c r="E299" s="4">
        <f t="shared" si="4"/>
        <v>97574.098400831732</v>
      </c>
    </row>
    <row r="300" spans="5:5" x14ac:dyDescent="0.25">
      <c r="E300" s="4">
        <f t="shared" si="4"/>
        <v>97574.098400831732</v>
      </c>
    </row>
    <row r="301" spans="5:5" x14ac:dyDescent="0.25">
      <c r="E301" s="4">
        <f t="shared" si="4"/>
        <v>97574.098400831732</v>
      </c>
    </row>
    <row r="302" spans="5:5" x14ac:dyDescent="0.25">
      <c r="E302" s="4">
        <f t="shared" si="4"/>
        <v>97574.098400831732</v>
      </c>
    </row>
    <row r="303" spans="5:5" x14ac:dyDescent="0.25">
      <c r="E303" s="4">
        <f t="shared" si="4"/>
        <v>97574.098400831732</v>
      </c>
    </row>
    <row r="304" spans="5:5" x14ac:dyDescent="0.25">
      <c r="E304" s="4">
        <f t="shared" si="4"/>
        <v>97574.098400831732</v>
      </c>
    </row>
    <row r="305" spans="5:5" x14ac:dyDescent="0.25">
      <c r="E305" s="4">
        <f t="shared" si="4"/>
        <v>97574.098400831732</v>
      </c>
    </row>
    <row r="306" spans="5:5" x14ac:dyDescent="0.25">
      <c r="E306" s="4">
        <f t="shared" si="4"/>
        <v>97574.098400831732</v>
      </c>
    </row>
    <row r="307" spans="5:5" x14ac:dyDescent="0.25">
      <c r="E307" s="4">
        <f t="shared" si="4"/>
        <v>97574.098400831732</v>
      </c>
    </row>
    <row r="308" spans="5:5" x14ac:dyDescent="0.25">
      <c r="E308" s="4">
        <f t="shared" si="4"/>
        <v>97574.098400831732</v>
      </c>
    </row>
    <row r="309" spans="5:5" x14ac:dyDescent="0.25">
      <c r="E309" s="4">
        <f t="shared" si="4"/>
        <v>97574.098400831732</v>
      </c>
    </row>
    <row r="310" spans="5:5" x14ac:dyDescent="0.25">
      <c r="E310" s="4">
        <f t="shared" si="4"/>
        <v>97574.098400831732</v>
      </c>
    </row>
    <row r="311" spans="5:5" x14ac:dyDescent="0.25">
      <c r="E311" s="4">
        <f t="shared" si="4"/>
        <v>97574.098400831732</v>
      </c>
    </row>
    <row r="312" spans="5:5" x14ac:dyDescent="0.25">
      <c r="E312" s="4">
        <f t="shared" si="4"/>
        <v>97574.098400831732</v>
      </c>
    </row>
    <row r="313" spans="5:5" x14ac:dyDescent="0.25">
      <c r="E313" s="4">
        <f t="shared" si="4"/>
        <v>97574.098400831732</v>
      </c>
    </row>
    <row r="314" spans="5:5" x14ac:dyDescent="0.25">
      <c r="E314" s="4">
        <f t="shared" si="4"/>
        <v>97574.098400831732</v>
      </c>
    </row>
    <row r="315" spans="5:5" x14ac:dyDescent="0.25">
      <c r="E315" s="4">
        <f t="shared" si="4"/>
        <v>97574.098400831732</v>
      </c>
    </row>
    <row r="316" spans="5:5" x14ac:dyDescent="0.25">
      <c r="E316" s="4">
        <f t="shared" si="4"/>
        <v>97574.098400831732</v>
      </c>
    </row>
    <row r="317" spans="5:5" x14ac:dyDescent="0.25">
      <c r="E317" s="4">
        <f t="shared" si="4"/>
        <v>97574.098400831732</v>
      </c>
    </row>
    <row r="318" spans="5:5" x14ac:dyDescent="0.25">
      <c r="E318" s="4">
        <f t="shared" si="4"/>
        <v>97574.098400831732</v>
      </c>
    </row>
    <row r="319" spans="5:5" x14ac:dyDescent="0.25">
      <c r="E319" s="4">
        <f t="shared" si="4"/>
        <v>97574.098400831732</v>
      </c>
    </row>
    <row r="320" spans="5:5" x14ac:dyDescent="0.25">
      <c r="E320" s="4">
        <f t="shared" si="4"/>
        <v>97574.098400831732</v>
      </c>
    </row>
    <row r="321" spans="5:5" x14ac:dyDescent="0.25">
      <c r="E321" s="4">
        <f t="shared" si="4"/>
        <v>97574.098400831732</v>
      </c>
    </row>
    <row r="322" spans="5:5" x14ac:dyDescent="0.25">
      <c r="E322" s="4">
        <f t="shared" si="4"/>
        <v>97574.098400831732</v>
      </c>
    </row>
    <row r="323" spans="5:5" x14ac:dyDescent="0.25">
      <c r="E323" s="4">
        <f t="shared" si="4"/>
        <v>97574.098400831732</v>
      </c>
    </row>
    <row r="324" spans="5:5" x14ac:dyDescent="0.25">
      <c r="E324" s="4">
        <f t="shared" si="4"/>
        <v>97574.098400831732</v>
      </c>
    </row>
    <row r="325" spans="5:5" x14ac:dyDescent="0.25">
      <c r="E325" s="4">
        <f t="shared" ref="E325:E388" si="5">E324+C325-D325</f>
        <v>97574.098400831732</v>
      </c>
    </row>
    <row r="326" spans="5:5" x14ac:dyDescent="0.25">
      <c r="E326" s="4">
        <f t="shared" si="5"/>
        <v>97574.098400831732</v>
      </c>
    </row>
    <row r="327" spans="5:5" x14ac:dyDescent="0.25">
      <c r="E327" s="4">
        <f t="shared" si="5"/>
        <v>97574.098400831732</v>
      </c>
    </row>
    <row r="328" spans="5:5" x14ac:dyDescent="0.25">
      <c r="E328" s="4">
        <f t="shared" si="5"/>
        <v>97574.098400831732</v>
      </c>
    </row>
    <row r="329" spans="5:5" x14ac:dyDescent="0.25">
      <c r="E329" s="4">
        <f t="shared" si="5"/>
        <v>97574.098400831732</v>
      </c>
    </row>
    <row r="330" spans="5:5" x14ac:dyDescent="0.25">
      <c r="E330" s="4">
        <f t="shared" si="5"/>
        <v>97574.098400831732</v>
      </c>
    </row>
    <row r="331" spans="5:5" x14ac:dyDescent="0.25">
      <c r="E331" s="4">
        <f t="shared" si="5"/>
        <v>97574.098400831732</v>
      </c>
    </row>
    <row r="332" spans="5:5" x14ac:dyDescent="0.25">
      <c r="E332" s="4">
        <f t="shared" si="5"/>
        <v>97574.098400831732</v>
      </c>
    </row>
    <row r="333" spans="5:5" x14ac:dyDescent="0.25">
      <c r="E333" s="4">
        <f t="shared" si="5"/>
        <v>97574.098400831732</v>
      </c>
    </row>
    <row r="334" spans="5:5" x14ac:dyDescent="0.25">
      <c r="E334" s="4">
        <f t="shared" si="5"/>
        <v>97574.098400831732</v>
      </c>
    </row>
    <row r="335" spans="5:5" x14ac:dyDescent="0.25">
      <c r="E335" s="4">
        <f t="shared" si="5"/>
        <v>97574.098400831732</v>
      </c>
    </row>
    <row r="336" spans="5:5" x14ac:dyDescent="0.25">
      <c r="E336" s="4">
        <f t="shared" si="5"/>
        <v>97574.098400831732</v>
      </c>
    </row>
    <row r="337" spans="5:5" x14ac:dyDescent="0.25">
      <c r="E337" s="4">
        <f t="shared" si="5"/>
        <v>97574.098400831732</v>
      </c>
    </row>
    <row r="338" spans="5:5" x14ac:dyDescent="0.25">
      <c r="E338" s="4">
        <f t="shared" si="5"/>
        <v>97574.098400831732</v>
      </c>
    </row>
    <row r="339" spans="5:5" x14ac:dyDescent="0.25">
      <c r="E339" s="4">
        <f t="shared" si="5"/>
        <v>97574.098400831732</v>
      </c>
    </row>
    <row r="340" spans="5:5" x14ac:dyDescent="0.25">
      <c r="E340" s="4">
        <f t="shared" si="5"/>
        <v>97574.098400831732</v>
      </c>
    </row>
    <row r="341" spans="5:5" x14ac:dyDescent="0.25">
      <c r="E341" s="4">
        <f t="shared" si="5"/>
        <v>97574.098400831732</v>
      </c>
    </row>
    <row r="342" spans="5:5" x14ac:dyDescent="0.25">
      <c r="E342" s="4">
        <f t="shared" si="5"/>
        <v>97574.098400831732</v>
      </c>
    </row>
    <row r="343" spans="5:5" x14ac:dyDescent="0.25">
      <c r="E343" s="4">
        <f t="shared" si="5"/>
        <v>97574.098400831732</v>
      </c>
    </row>
    <row r="344" spans="5:5" x14ac:dyDescent="0.25">
      <c r="E344" s="4">
        <f t="shared" si="5"/>
        <v>97574.098400831732</v>
      </c>
    </row>
    <row r="345" spans="5:5" x14ac:dyDescent="0.25">
      <c r="E345" s="4">
        <f t="shared" si="5"/>
        <v>97574.098400831732</v>
      </c>
    </row>
    <row r="346" spans="5:5" x14ac:dyDescent="0.25">
      <c r="E346" s="4">
        <f t="shared" si="5"/>
        <v>97574.098400831732</v>
      </c>
    </row>
    <row r="347" spans="5:5" x14ac:dyDescent="0.25">
      <c r="E347" s="4">
        <f t="shared" si="5"/>
        <v>97574.098400831732</v>
      </c>
    </row>
    <row r="348" spans="5:5" x14ac:dyDescent="0.25">
      <c r="E348" s="4">
        <f t="shared" si="5"/>
        <v>97574.098400831732</v>
      </c>
    </row>
    <row r="349" spans="5:5" x14ac:dyDescent="0.25">
      <c r="E349" s="4">
        <f t="shared" si="5"/>
        <v>97574.098400831732</v>
      </c>
    </row>
    <row r="350" spans="5:5" x14ac:dyDescent="0.25">
      <c r="E350" s="4">
        <f t="shared" si="5"/>
        <v>97574.098400831732</v>
      </c>
    </row>
    <row r="351" spans="5:5" x14ac:dyDescent="0.25">
      <c r="E351" s="4">
        <f t="shared" si="5"/>
        <v>97574.098400831732</v>
      </c>
    </row>
    <row r="352" spans="5:5" x14ac:dyDescent="0.25">
      <c r="E352" s="4">
        <f t="shared" si="5"/>
        <v>97574.098400831732</v>
      </c>
    </row>
    <row r="353" spans="5:5" x14ac:dyDescent="0.25">
      <c r="E353" s="4">
        <f t="shared" si="5"/>
        <v>97574.098400831732</v>
      </c>
    </row>
    <row r="354" spans="5:5" x14ac:dyDescent="0.25">
      <c r="E354" s="4">
        <f t="shared" si="5"/>
        <v>97574.098400831732</v>
      </c>
    </row>
    <row r="355" spans="5:5" x14ac:dyDescent="0.25">
      <c r="E355" s="4">
        <f t="shared" si="5"/>
        <v>97574.098400831732</v>
      </c>
    </row>
    <row r="356" spans="5:5" x14ac:dyDescent="0.25">
      <c r="E356" s="4">
        <f t="shared" si="5"/>
        <v>97574.098400831732</v>
      </c>
    </row>
    <row r="357" spans="5:5" x14ac:dyDescent="0.25">
      <c r="E357" s="4">
        <f t="shared" si="5"/>
        <v>97574.098400831732</v>
      </c>
    </row>
    <row r="358" spans="5:5" x14ac:dyDescent="0.25">
      <c r="E358" s="4">
        <f t="shared" si="5"/>
        <v>97574.098400831732</v>
      </c>
    </row>
    <row r="359" spans="5:5" x14ac:dyDescent="0.25">
      <c r="E359" s="4">
        <f t="shared" si="5"/>
        <v>97574.098400831732</v>
      </c>
    </row>
    <row r="360" spans="5:5" x14ac:dyDescent="0.25">
      <c r="E360" s="4">
        <f t="shared" si="5"/>
        <v>97574.098400831732</v>
      </c>
    </row>
    <row r="361" spans="5:5" x14ac:dyDescent="0.25">
      <c r="E361" s="4">
        <f t="shared" si="5"/>
        <v>97574.098400831732</v>
      </c>
    </row>
    <row r="362" spans="5:5" x14ac:dyDescent="0.25">
      <c r="E362" s="4">
        <f t="shared" si="5"/>
        <v>97574.098400831732</v>
      </c>
    </row>
    <row r="363" spans="5:5" x14ac:dyDescent="0.25">
      <c r="E363" s="4">
        <f t="shared" si="5"/>
        <v>97574.098400831732</v>
      </c>
    </row>
    <row r="364" spans="5:5" x14ac:dyDescent="0.25">
      <c r="E364" s="4">
        <f t="shared" si="5"/>
        <v>97574.098400831732</v>
      </c>
    </row>
    <row r="365" spans="5:5" x14ac:dyDescent="0.25">
      <c r="E365" s="4">
        <f t="shared" si="5"/>
        <v>97574.098400831732</v>
      </c>
    </row>
    <row r="366" spans="5:5" x14ac:dyDescent="0.25">
      <c r="E366" s="4">
        <f t="shared" si="5"/>
        <v>97574.098400831732</v>
      </c>
    </row>
    <row r="367" spans="5:5" x14ac:dyDescent="0.25">
      <c r="E367" s="4">
        <f t="shared" si="5"/>
        <v>97574.098400831732</v>
      </c>
    </row>
    <row r="368" spans="5:5" x14ac:dyDescent="0.25">
      <c r="E368" s="4">
        <f t="shared" si="5"/>
        <v>97574.098400831732</v>
      </c>
    </row>
    <row r="369" spans="5:5" x14ac:dyDescent="0.25">
      <c r="E369" s="4">
        <f t="shared" si="5"/>
        <v>97574.098400831732</v>
      </c>
    </row>
    <row r="370" spans="5:5" x14ac:dyDescent="0.25">
      <c r="E370" s="4">
        <f t="shared" si="5"/>
        <v>97574.098400831732</v>
      </c>
    </row>
    <row r="371" spans="5:5" x14ac:dyDescent="0.25">
      <c r="E371" s="4">
        <f t="shared" si="5"/>
        <v>97574.098400831732</v>
      </c>
    </row>
    <row r="372" spans="5:5" x14ac:dyDescent="0.25">
      <c r="E372" s="4">
        <f t="shared" si="5"/>
        <v>97574.098400831732</v>
      </c>
    </row>
    <row r="373" spans="5:5" x14ac:dyDescent="0.25">
      <c r="E373" s="4">
        <f t="shared" si="5"/>
        <v>97574.098400831732</v>
      </c>
    </row>
    <row r="374" spans="5:5" x14ac:dyDescent="0.25">
      <c r="E374" s="4">
        <f t="shared" si="5"/>
        <v>97574.098400831732</v>
      </c>
    </row>
    <row r="375" spans="5:5" x14ac:dyDescent="0.25">
      <c r="E375" s="4">
        <f t="shared" si="5"/>
        <v>97574.098400831732</v>
      </c>
    </row>
    <row r="376" spans="5:5" x14ac:dyDescent="0.25">
      <c r="E376" s="4">
        <f t="shared" si="5"/>
        <v>97574.098400831732</v>
      </c>
    </row>
    <row r="377" spans="5:5" x14ac:dyDescent="0.25">
      <c r="E377" s="4">
        <f t="shared" si="5"/>
        <v>97574.098400831732</v>
      </c>
    </row>
    <row r="378" spans="5:5" x14ac:dyDescent="0.25">
      <c r="E378" s="4">
        <f t="shared" si="5"/>
        <v>97574.098400831732</v>
      </c>
    </row>
    <row r="379" spans="5:5" x14ac:dyDescent="0.25">
      <c r="E379" s="4">
        <f t="shared" si="5"/>
        <v>97574.098400831732</v>
      </c>
    </row>
    <row r="380" spans="5:5" x14ac:dyDescent="0.25">
      <c r="E380" s="4">
        <f t="shared" si="5"/>
        <v>97574.098400831732</v>
      </c>
    </row>
    <row r="381" spans="5:5" x14ac:dyDescent="0.25">
      <c r="E381" s="4">
        <f t="shared" si="5"/>
        <v>97574.098400831732</v>
      </c>
    </row>
    <row r="382" spans="5:5" x14ac:dyDescent="0.25">
      <c r="E382" s="4">
        <f t="shared" si="5"/>
        <v>97574.098400831732</v>
      </c>
    </row>
    <row r="383" spans="5:5" x14ac:dyDescent="0.25">
      <c r="E383" s="4">
        <f t="shared" si="5"/>
        <v>97574.098400831732</v>
      </c>
    </row>
    <row r="384" spans="5:5" x14ac:dyDescent="0.25">
      <c r="E384" s="4">
        <f t="shared" si="5"/>
        <v>97574.098400831732</v>
      </c>
    </row>
    <row r="385" spans="5:5" x14ac:dyDescent="0.25">
      <c r="E385" s="4">
        <f t="shared" si="5"/>
        <v>97574.098400831732</v>
      </c>
    </row>
    <row r="386" spans="5:5" x14ac:dyDescent="0.25">
      <c r="E386" s="4">
        <f t="shared" si="5"/>
        <v>97574.098400831732</v>
      </c>
    </row>
    <row r="387" spans="5:5" x14ac:dyDescent="0.25">
      <c r="E387" s="4">
        <f t="shared" si="5"/>
        <v>97574.098400831732</v>
      </c>
    </row>
    <row r="388" spans="5:5" x14ac:dyDescent="0.25">
      <c r="E388" s="4">
        <f t="shared" si="5"/>
        <v>97574.098400831732</v>
      </c>
    </row>
    <row r="389" spans="5:5" x14ac:dyDescent="0.25">
      <c r="E389" s="4">
        <f t="shared" ref="E389:E452" si="6">E388+C389-D389</f>
        <v>97574.098400831732</v>
      </c>
    </row>
    <row r="390" spans="5:5" x14ac:dyDescent="0.25">
      <c r="E390" s="4">
        <f t="shared" si="6"/>
        <v>97574.098400831732</v>
      </c>
    </row>
    <row r="391" spans="5:5" x14ac:dyDescent="0.25">
      <c r="E391" s="4">
        <f t="shared" si="6"/>
        <v>97574.098400831732</v>
      </c>
    </row>
    <row r="392" spans="5:5" x14ac:dyDescent="0.25">
      <c r="E392" s="4">
        <f t="shared" si="6"/>
        <v>97574.098400831732</v>
      </c>
    </row>
    <row r="393" spans="5:5" x14ac:dyDescent="0.25">
      <c r="E393" s="4">
        <f t="shared" si="6"/>
        <v>97574.098400831732</v>
      </c>
    </row>
    <row r="394" spans="5:5" x14ac:dyDescent="0.25">
      <c r="E394" s="4">
        <f t="shared" si="6"/>
        <v>97574.098400831732</v>
      </c>
    </row>
    <row r="395" spans="5:5" x14ac:dyDescent="0.25">
      <c r="E395" s="4">
        <f t="shared" si="6"/>
        <v>97574.098400831732</v>
      </c>
    </row>
    <row r="396" spans="5:5" x14ac:dyDescent="0.25">
      <c r="E396" s="4">
        <f t="shared" si="6"/>
        <v>97574.098400831732</v>
      </c>
    </row>
    <row r="397" spans="5:5" x14ac:dyDescent="0.25">
      <c r="E397" s="4">
        <f t="shared" si="6"/>
        <v>97574.098400831732</v>
      </c>
    </row>
    <row r="398" spans="5:5" x14ac:dyDescent="0.25">
      <c r="E398" s="4">
        <f t="shared" si="6"/>
        <v>97574.098400831732</v>
      </c>
    </row>
    <row r="399" spans="5:5" x14ac:dyDescent="0.25">
      <c r="E399" s="4">
        <f t="shared" si="6"/>
        <v>97574.098400831732</v>
      </c>
    </row>
    <row r="400" spans="5:5" x14ac:dyDescent="0.25">
      <c r="E400" s="4">
        <f t="shared" si="6"/>
        <v>97574.098400831732</v>
      </c>
    </row>
    <row r="401" spans="5:5" x14ac:dyDescent="0.25">
      <c r="E401" s="4">
        <f t="shared" si="6"/>
        <v>97574.098400831732</v>
      </c>
    </row>
    <row r="402" spans="5:5" x14ac:dyDescent="0.25">
      <c r="E402" s="4">
        <f t="shared" si="6"/>
        <v>97574.098400831732</v>
      </c>
    </row>
    <row r="403" spans="5:5" x14ac:dyDescent="0.25">
      <c r="E403" s="4">
        <f t="shared" si="6"/>
        <v>97574.098400831732</v>
      </c>
    </row>
    <row r="404" spans="5:5" x14ac:dyDescent="0.25">
      <c r="E404" s="4">
        <f t="shared" si="6"/>
        <v>97574.098400831732</v>
      </c>
    </row>
    <row r="405" spans="5:5" x14ac:dyDescent="0.25">
      <c r="E405" s="4">
        <f t="shared" si="6"/>
        <v>97574.098400831732</v>
      </c>
    </row>
    <row r="406" spans="5:5" x14ac:dyDescent="0.25">
      <c r="E406" s="4">
        <f t="shared" si="6"/>
        <v>97574.098400831732</v>
      </c>
    </row>
    <row r="407" spans="5:5" x14ac:dyDescent="0.25">
      <c r="E407" s="4">
        <f t="shared" si="6"/>
        <v>97574.098400831732</v>
      </c>
    </row>
    <row r="408" spans="5:5" x14ac:dyDescent="0.25">
      <c r="E408" s="4">
        <f t="shared" si="6"/>
        <v>97574.098400831732</v>
      </c>
    </row>
    <row r="409" spans="5:5" x14ac:dyDescent="0.25">
      <c r="E409" s="4">
        <f t="shared" si="6"/>
        <v>97574.098400831732</v>
      </c>
    </row>
    <row r="410" spans="5:5" x14ac:dyDescent="0.25">
      <c r="E410" s="4">
        <f t="shared" si="6"/>
        <v>97574.098400831732</v>
      </c>
    </row>
    <row r="411" spans="5:5" x14ac:dyDescent="0.25">
      <c r="E411" s="4">
        <f t="shared" si="6"/>
        <v>97574.098400831732</v>
      </c>
    </row>
    <row r="412" spans="5:5" x14ac:dyDescent="0.25">
      <c r="E412" s="4">
        <f t="shared" si="6"/>
        <v>97574.098400831732</v>
      </c>
    </row>
    <row r="413" spans="5:5" x14ac:dyDescent="0.25">
      <c r="E413" s="4">
        <f t="shared" si="6"/>
        <v>97574.098400831732</v>
      </c>
    </row>
    <row r="414" spans="5:5" x14ac:dyDescent="0.25">
      <c r="E414" s="4">
        <f t="shared" si="6"/>
        <v>97574.098400831732</v>
      </c>
    </row>
    <row r="415" spans="5:5" x14ac:dyDescent="0.25">
      <c r="E415" s="4">
        <f t="shared" si="6"/>
        <v>97574.098400831732</v>
      </c>
    </row>
    <row r="416" spans="5:5" x14ac:dyDescent="0.25">
      <c r="E416" s="4">
        <f t="shared" si="6"/>
        <v>97574.098400831732</v>
      </c>
    </row>
    <row r="417" spans="5:5" x14ac:dyDescent="0.25">
      <c r="E417" s="4">
        <f t="shared" si="6"/>
        <v>97574.098400831732</v>
      </c>
    </row>
    <row r="418" spans="5:5" x14ac:dyDescent="0.25">
      <c r="E418" s="4">
        <f t="shared" si="6"/>
        <v>97574.098400831732</v>
      </c>
    </row>
    <row r="419" spans="5:5" x14ac:dyDescent="0.25">
      <c r="E419" s="4">
        <f t="shared" si="6"/>
        <v>97574.098400831732</v>
      </c>
    </row>
    <row r="420" spans="5:5" x14ac:dyDescent="0.25">
      <c r="E420" s="4">
        <f t="shared" si="6"/>
        <v>97574.098400831732</v>
      </c>
    </row>
    <row r="421" spans="5:5" x14ac:dyDescent="0.25">
      <c r="E421" s="4">
        <f t="shared" si="6"/>
        <v>97574.098400831732</v>
      </c>
    </row>
    <row r="422" spans="5:5" x14ac:dyDescent="0.25">
      <c r="E422" s="4">
        <f t="shared" si="6"/>
        <v>97574.098400831732</v>
      </c>
    </row>
    <row r="423" spans="5:5" x14ac:dyDescent="0.25">
      <c r="E423" s="4">
        <f t="shared" si="6"/>
        <v>97574.098400831732</v>
      </c>
    </row>
    <row r="424" spans="5:5" x14ac:dyDescent="0.25">
      <c r="E424" s="4">
        <f t="shared" si="6"/>
        <v>97574.098400831732</v>
      </c>
    </row>
    <row r="425" spans="5:5" x14ac:dyDescent="0.25">
      <c r="E425" s="4">
        <f t="shared" si="6"/>
        <v>97574.098400831732</v>
      </c>
    </row>
    <row r="426" spans="5:5" x14ac:dyDescent="0.25">
      <c r="E426" s="4">
        <f t="shared" si="6"/>
        <v>97574.098400831732</v>
      </c>
    </row>
    <row r="427" spans="5:5" x14ac:dyDescent="0.25">
      <c r="E427" s="4">
        <f t="shared" si="6"/>
        <v>97574.098400831732</v>
      </c>
    </row>
    <row r="428" spans="5:5" x14ac:dyDescent="0.25">
      <c r="E428" s="4">
        <f t="shared" si="6"/>
        <v>97574.098400831732</v>
      </c>
    </row>
    <row r="429" spans="5:5" x14ac:dyDescent="0.25">
      <c r="E429" s="4">
        <f t="shared" si="6"/>
        <v>97574.098400831732</v>
      </c>
    </row>
    <row r="430" spans="5:5" x14ac:dyDescent="0.25">
      <c r="E430" s="4">
        <f t="shared" si="6"/>
        <v>97574.098400831732</v>
      </c>
    </row>
    <row r="431" spans="5:5" x14ac:dyDescent="0.25">
      <c r="E431" s="4">
        <f t="shared" si="6"/>
        <v>97574.098400831732</v>
      </c>
    </row>
    <row r="432" spans="5:5" x14ac:dyDescent="0.25">
      <c r="E432" s="4">
        <f t="shared" si="6"/>
        <v>97574.098400831732</v>
      </c>
    </row>
    <row r="433" spans="5:5" x14ac:dyDescent="0.25">
      <c r="E433" s="4">
        <f t="shared" si="6"/>
        <v>97574.098400831732</v>
      </c>
    </row>
    <row r="434" spans="5:5" x14ac:dyDescent="0.25">
      <c r="E434" s="4">
        <f t="shared" si="6"/>
        <v>97574.098400831732</v>
      </c>
    </row>
    <row r="435" spans="5:5" x14ac:dyDescent="0.25">
      <c r="E435" s="4">
        <f t="shared" si="6"/>
        <v>97574.098400831732</v>
      </c>
    </row>
    <row r="436" spans="5:5" x14ac:dyDescent="0.25">
      <c r="E436" s="4">
        <f t="shared" si="6"/>
        <v>97574.098400831732</v>
      </c>
    </row>
    <row r="437" spans="5:5" x14ac:dyDescent="0.25">
      <c r="E437" s="4">
        <f t="shared" si="6"/>
        <v>97574.098400831732</v>
      </c>
    </row>
    <row r="438" spans="5:5" x14ac:dyDescent="0.25">
      <c r="E438" s="4">
        <f t="shared" si="6"/>
        <v>97574.098400831732</v>
      </c>
    </row>
    <row r="439" spans="5:5" x14ac:dyDescent="0.25">
      <c r="E439" s="4">
        <f t="shared" si="6"/>
        <v>97574.098400831732</v>
      </c>
    </row>
    <row r="440" spans="5:5" x14ac:dyDescent="0.25">
      <c r="E440" s="4">
        <f t="shared" si="6"/>
        <v>97574.098400831732</v>
      </c>
    </row>
    <row r="441" spans="5:5" x14ac:dyDescent="0.25">
      <c r="E441" s="4">
        <f t="shared" si="6"/>
        <v>97574.098400831732</v>
      </c>
    </row>
    <row r="442" spans="5:5" x14ac:dyDescent="0.25">
      <c r="E442" s="4">
        <f t="shared" si="6"/>
        <v>97574.098400831732</v>
      </c>
    </row>
    <row r="443" spans="5:5" x14ac:dyDescent="0.25">
      <c r="E443" s="4">
        <f t="shared" si="6"/>
        <v>97574.098400831732</v>
      </c>
    </row>
    <row r="444" spans="5:5" x14ac:dyDescent="0.25">
      <c r="E444" s="4">
        <f t="shared" si="6"/>
        <v>97574.098400831732</v>
      </c>
    </row>
    <row r="445" spans="5:5" x14ac:dyDescent="0.25">
      <c r="E445" s="4">
        <f t="shared" si="6"/>
        <v>97574.098400831732</v>
      </c>
    </row>
    <row r="446" spans="5:5" x14ac:dyDescent="0.25">
      <c r="E446" s="4">
        <f t="shared" si="6"/>
        <v>97574.098400831732</v>
      </c>
    </row>
    <row r="447" spans="5:5" x14ac:dyDescent="0.25">
      <c r="E447" s="4">
        <f t="shared" si="6"/>
        <v>97574.098400831732</v>
      </c>
    </row>
    <row r="448" spans="5:5" x14ac:dyDescent="0.25">
      <c r="E448" s="4">
        <f t="shared" si="6"/>
        <v>97574.098400831732</v>
      </c>
    </row>
    <row r="449" spans="5:5" x14ac:dyDescent="0.25">
      <c r="E449" s="4">
        <f t="shared" si="6"/>
        <v>97574.098400831732</v>
      </c>
    </row>
    <row r="450" spans="5:5" x14ac:dyDescent="0.25">
      <c r="E450" s="4">
        <f t="shared" si="6"/>
        <v>97574.098400831732</v>
      </c>
    </row>
    <row r="451" spans="5:5" x14ac:dyDescent="0.25">
      <c r="E451" s="4">
        <f t="shared" si="6"/>
        <v>97574.098400831732</v>
      </c>
    </row>
    <row r="452" spans="5:5" x14ac:dyDescent="0.25">
      <c r="E452" s="4">
        <f t="shared" si="6"/>
        <v>97574.098400831732</v>
      </c>
    </row>
    <row r="453" spans="5:5" x14ac:dyDescent="0.25">
      <c r="E453" s="4">
        <f t="shared" ref="E453:E500" si="7">E452+C453-D453</f>
        <v>97574.098400831732</v>
      </c>
    </row>
    <row r="454" spans="5:5" x14ac:dyDescent="0.25">
      <c r="E454" s="4">
        <f t="shared" si="7"/>
        <v>97574.098400831732</v>
      </c>
    </row>
    <row r="455" spans="5:5" x14ac:dyDescent="0.25">
      <c r="E455" s="4">
        <f t="shared" si="7"/>
        <v>97574.098400831732</v>
      </c>
    </row>
    <row r="456" spans="5:5" x14ac:dyDescent="0.25">
      <c r="E456" s="4">
        <f t="shared" si="7"/>
        <v>97574.098400831732</v>
      </c>
    </row>
    <row r="457" spans="5:5" x14ac:dyDescent="0.25">
      <c r="E457" s="4">
        <f t="shared" si="7"/>
        <v>97574.098400831732</v>
      </c>
    </row>
    <row r="458" spans="5:5" x14ac:dyDescent="0.25">
      <c r="E458" s="4">
        <f t="shared" si="7"/>
        <v>97574.098400831732</v>
      </c>
    </row>
    <row r="459" spans="5:5" x14ac:dyDescent="0.25">
      <c r="E459" s="4">
        <f t="shared" si="7"/>
        <v>97574.098400831732</v>
      </c>
    </row>
    <row r="460" spans="5:5" x14ac:dyDescent="0.25">
      <c r="E460" s="4">
        <f t="shared" si="7"/>
        <v>97574.098400831732</v>
      </c>
    </row>
    <row r="461" spans="5:5" x14ac:dyDescent="0.25">
      <c r="E461" s="4">
        <f t="shared" si="7"/>
        <v>97574.098400831732</v>
      </c>
    </row>
    <row r="462" spans="5:5" x14ac:dyDescent="0.25">
      <c r="E462" s="4">
        <f t="shared" si="7"/>
        <v>97574.098400831732</v>
      </c>
    </row>
    <row r="463" spans="5:5" x14ac:dyDescent="0.25">
      <c r="E463" s="4">
        <f t="shared" si="7"/>
        <v>97574.098400831732</v>
      </c>
    </row>
    <row r="464" spans="5:5" x14ac:dyDescent="0.25">
      <c r="E464" s="4">
        <f t="shared" si="7"/>
        <v>97574.098400831732</v>
      </c>
    </row>
    <row r="465" spans="5:5" x14ac:dyDescent="0.25">
      <c r="E465" s="4">
        <f t="shared" si="7"/>
        <v>97574.098400831732</v>
      </c>
    </row>
    <row r="466" spans="5:5" x14ac:dyDescent="0.25">
      <c r="E466" s="4">
        <f t="shared" si="7"/>
        <v>97574.098400831732</v>
      </c>
    </row>
    <row r="467" spans="5:5" x14ac:dyDescent="0.25">
      <c r="E467" s="4">
        <f t="shared" si="7"/>
        <v>97574.098400831732</v>
      </c>
    </row>
    <row r="468" spans="5:5" x14ac:dyDescent="0.25">
      <c r="E468" s="4">
        <f t="shared" si="7"/>
        <v>97574.098400831732</v>
      </c>
    </row>
    <row r="469" spans="5:5" x14ac:dyDescent="0.25">
      <c r="E469" s="4">
        <f t="shared" si="7"/>
        <v>97574.098400831732</v>
      </c>
    </row>
    <row r="470" spans="5:5" x14ac:dyDescent="0.25">
      <c r="E470" s="4">
        <f t="shared" si="7"/>
        <v>97574.098400831732</v>
      </c>
    </row>
    <row r="471" spans="5:5" x14ac:dyDescent="0.25">
      <c r="E471" s="4">
        <f t="shared" si="7"/>
        <v>97574.098400831732</v>
      </c>
    </row>
    <row r="472" spans="5:5" x14ac:dyDescent="0.25">
      <c r="E472" s="4">
        <f t="shared" si="7"/>
        <v>97574.098400831732</v>
      </c>
    </row>
    <row r="473" spans="5:5" x14ac:dyDescent="0.25">
      <c r="E473" s="4">
        <f t="shared" si="7"/>
        <v>97574.098400831732</v>
      </c>
    </row>
    <row r="474" spans="5:5" x14ac:dyDescent="0.25">
      <c r="E474" s="4">
        <f t="shared" si="7"/>
        <v>97574.098400831732</v>
      </c>
    </row>
    <row r="475" spans="5:5" x14ac:dyDescent="0.25">
      <c r="E475" s="4">
        <f t="shared" si="7"/>
        <v>97574.098400831732</v>
      </c>
    </row>
    <row r="476" spans="5:5" x14ac:dyDescent="0.25">
      <c r="E476" s="4">
        <f t="shared" si="7"/>
        <v>97574.098400831732</v>
      </c>
    </row>
    <row r="477" spans="5:5" x14ac:dyDescent="0.25">
      <c r="E477" s="4">
        <f t="shared" si="7"/>
        <v>97574.098400831732</v>
      </c>
    </row>
    <row r="478" spans="5:5" x14ac:dyDescent="0.25">
      <c r="E478" s="4">
        <f t="shared" si="7"/>
        <v>97574.098400831732</v>
      </c>
    </row>
    <row r="479" spans="5:5" x14ac:dyDescent="0.25">
      <c r="E479" s="4">
        <f t="shared" si="7"/>
        <v>97574.098400831732</v>
      </c>
    </row>
    <row r="480" spans="5:5" x14ac:dyDescent="0.25">
      <c r="E480" s="4">
        <f t="shared" si="7"/>
        <v>97574.098400831732</v>
      </c>
    </row>
    <row r="481" spans="5:5" x14ac:dyDescent="0.25">
      <c r="E481" s="4">
        <f t="shared" si="7"/>
        <v>97574.098400831732</v>
      </c>
    </row>
    <row r="482" spans="5:5" x14ac:dyDescent="0.25">
      <c r="E482" s="4">
        <f t="shared" si="7"/>
        <v>97574.098400831732</v>
      </c>
    </row>
    <row r="483" spans="5:5" x14ac:dyDescent="0.25">
      <c r="E483" s="4">
        <f t="shared" si="7"/>
        <v>97574.098400831732</v>
      </c>
    </row>
    <row r="484" spans="5:5" x14ac:dyDescent="0.25">
      <c r="E484" s="4">
        <f t="shared" si="7"/>
        <v>97574.098400831732</v>
      </c>
    </row>
    <row r="485" spans="5:5" x14ac:dyDescent="0.25">
      <c r="E485" s="4">
        <f t="shared" si="7"/>
        <v>97574.098400831732</v>
      </c>
    </row>
    <row r="486" spans="5:5" x14ac:dyDescent="0.25">
      <c r="E486" s="4">
        <f t="shared" si="7"/>
        <v>97574.098400831732</v>
      </c>
    </row>
    <row r="487" spans="5:5" x14ac:dyDescent="0.25">
      <c r="E487" s="4">
        <f t="shared" si="7"/>
        <v>97574.098400831732</v>
      </c>
    </row>
    <row r="488" spans="5:5" x14ac:dyDescent="0.25">
      <c r="E488" s="4">
        <f t="shared" si="7"/>
        <v>97574.098400831732</v>
      </c>
    </row>
    <row r="489" spans="5:5" x14ac:dyDescent="0.25">
      <c r="E489" s="4">
        <f t="shared" si="7"/>
        <v>97574.098400831732</v>
      </c>
    </row>
    <row r="490" spans="5:5" x14ac:dyDescent="0.25">
      <c r="E490" s="4">
        <f t="shared" si="7"/>
        <v>97574.098400831732</v>
      </c>
    </row>
    <row r="491" spans="5:5" x14ac:dyDescent="0.25">
      <c r="E491" s="4">
        <f t="shared" si="7"/>
        <v>97574.098400831732</v>
      </c>
    </row>
    <row r="492" spans="5:5" x14ac:dyDescent="0.25">
      <c r="E492" s="4">
        <f t="shared" si="7"/>
        <v>97574.098400831732</v>
      </c>
    </row>
    <row r="493" spans="5:5" x14ac:dyDescent="0.25">
      <c r="E493" s="4">
        <f t="shared" si="7"/>
        <v>97574.098400831732</v>
      </c>
    </row>
    <row r="494" spans="5:5" x14ac:dyDescent="0.25">
      <c r="E494" s="4">
        <f t="shared" si="7"/>
        <v>97574.098400831732</v>
      </c>
    </row>
    <row r="495" spans="5:5" x14ac:dyDescent="0.25">
      <c r="E495" s="4">
        <f t="shared" si="7"/>
        <v>97574.098400831732</v>
      </c>
    </row>
    <row r="496" spans="5:5" x14ac:dyDescent="0.25">
      <c r="E496" s="4">
        <f t="shared" si="7"/>
        <v>97574.098400831732</v>
      </c>
    </row>
    <row r="497" spans="5:5" x14ac:dyDescent="0.25">
      <c r="E497" s="4">
        <f t="shared" si="7"/>
        <v>97574.098400831732</v>
      </c>
    </row>
    <row r="498" spans="5:5" x14ac:dyDescent="0.25">
      <c r="E498" s="4">
        <f t="shared" si="7"/>
        <v>97574.098400831732</v>
      </c>
    </row>
    <row r="499" spans="5:5" x14ac:dyDescent="0.25">
      <c r="E499" s="4">
        <f t="shared" si="7"/>
        <v>97574.098400831732</v>
      </c>
    </row>
    <row r="500" spans="5:5" x14ac:dyDescent="0.25">
      <c r="E500" s="4">
        <f t="shared" si="7"/>
        <v>97574.098400831732</v>
      </c>
    </row>
  </sheetData>
  <mergeCells count="1">
    <mergeCell ref="A1:E1"/>
  </mergeCells>
  <pageMargins left="0.7" right="0.7" top="0.75" bottom="0.75" header="0.3" footer="0.3"/>
  <pageSetup paperSize="9" scale="86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500"/>
  <sheetViews>
    <sheetView view="pageLayout" zoomScaleNormal="100" workbookViewId="0">
      <selection sqref="A1:E11"/>
    </sheetView>
  </sheetViews>
  <sheetFormatPr baseColWidth="10" defaultRowHeight="15" x14ac:dyDescent="0.25"/>
  <cols>
    <col min="1" max="1" width="11.42578125" style="5"/>
    <col min="2" max="2" width="34.42578125" style="2" customWidth="1"/>
    <col min="3" max="4" width="12" style="4" bestFit="1" customWidth="1"/>
    <col min="5" max="5" width="13" style="4" bestFit="1" customWidth="1"/>
    <col min="9" max="9" width="17.42578125" bestFit="1" customWidth="1"/>
    <col min="10" max="10" width="18" bestFit="1" customWidth="1"/>
    <col min="24" max="24" width="51.140625" customWidth="1"/>
    <col min="26" max="26" width="12" bestFit="1" customWidth="1"/>
  </cols>
  <sheetData>
    <row r="1" spans="1:14" ht="18.75" x14ac:dyDescent="0.3">
      <c r="A1" s="273" t="s">
        <v>238</v>
      </c>
      <c r="B1" s="273"/>
      <c r="C1" s="273"/>
      <c r="D1" s="273"/>
      <c r="E1" s="273"/>
      <c r="I1" s="10" t="s">
        <v>4</v>
      </c>
      <c r="J1" s="12">
        <f>E500</f>
        <v>35208.600000000006</v>
      </c>
      <c r="L1" t="s">
        <v>106</v>
      </c>
      <c r="M1" t="s">
        <v>113</v>
      </c>
      <c r="N1" t="s">
        <v>114</v>
      </c>
    </row>
    <row r="2" spans="1:14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MAX(A3:A501)</f>
        <v>43819</v>
      </c>
      <c r="M2" t="s">
        <v>115</v>
      </c>
    </row>
    <row r="3" spans="1:14" x14ac:dyDescent="0.25">
      <c r="A3" s="7">
        <v>43773</v>
      </c>
      <c r="B3" s="2" t="s">
        <v>107</v>
      </c>
      <c r="C3" s="4">
        <v>34720</v>
      </c>
      <c r="D3" s="4">
        <v>0</v>
      </c>
      <c r="E3" s="9">
        <f>C3-D3</f>
        <v>34720</v>
      </c>
    </row>
    <row r="4" spans="1:14" x14ac:dyDescent="0.25">
      <c r="A4" s="5">
        <v>43782</v>
      </c>
      <c r="B4" s="2" t="s">
        <v>108</v>
      </c>
      <c r="C4" s="4">
        <v>31620</v>
      </c>
      <c r="D4" s="4">
        <v>0</v>
      </c>
      <c r="E4" s="4">
        <f>E3+C4-D4</f>
        <v>66340</v>
      </c>
    </row>
    <row r="5" spans="1:14" x14ac:dyDescent="0.25">
      <c r="A5" s="5">
        <v>43788</v>
      </c>
      <c r="B5" s="2" t="s">
        <v>112</v>
      </c>
      <c r="C5" s="4">
        <v>0</v>
      </c>
      <c r="D5" s="4">
        <v>34720</v>
      </c>
      <c r="E5" s="4">
        <f t="shared" ref="E5:E68" si="0">E4+C5-D5</f>
        <v>31620</v>
      </c>
    </row>
    <row r="6" spans="1:14" x14ac:dyDescent="0.25">
      <c r="A6" s="5">
        <v>43796</v>
      </c>
      <c r="B6" s="2" t="s">
        <v>109</v>
      </c>
      <c r="C6" s="4">
        <v>32860</v>
      </c>
      <c r="D6" s="4">
        <v>0</v>
      </c>
      <c r="E6" s="4">
        <f t="shared" si="0"/>
        <v>64480</v>
      </c>
    </row>
    <row r="7" spans="1:14" x14ac:dyDescent="0.25">
      <c r="A7" s="5">
        <v>43797</v>
      </c>
      <c r="B7" s="2" t="s">
        <v>110</v>
      </c>
      <c r="C7" s="4">
        <v>13640</v>
      </c>
      <c r="D7" s="4">
        <v>0</v>
      </c>
      <c r="E7" s="4">
        <f t="shared" si="0"/>
        <v>78120</v>
      </c>
    </row>
    <row r="8" spans="1:14" x14ac:dyDescent="0.25">
      <c r="A8" s="5">
        <v>43808</v>
      </c>
      <c r="B8" s="2" t="s">
        <v>116</v>
      </c>
      <c r="C8" s="4">
        <v>39060</v>
      </c>
      <c r="D8" s="4">
        <v>0</v>
      </c>
      <c r="E8" s="4">
        <f t="shared" si="0"/>
        <v>117180</v>
      </c>
    </row>
    <row r="9" spans="1:14" x14ac:dyDescent="0.25">
      <c r="A9" s="5">
        <v>43817</v>
      </c>
      <c r="B9" s="2" t="s">
        <v>239</v>
      </c>
      <c r="C9" s="4">
        <v>7028.97</v>
      </c>
      <c r="D9" s="4">
        <v>0</v>
      </c>
      <c r="E9" s="4">
        <f t="shared" si="0"/>
        <v>124208.97</v>
      </c>
    </row>
    <row r="10" spans="1:14" x14ac:dyDescent="0.25">
      <c r="A10" s="5">
        <v>43819</v>
      </c>
      <c r="B10" s="2" t="s">
        <v>240</v>
      </c>
      <c r="C10" s="4">
        <v>0</v>
      </c>
      <c r="D10" s="4">
        <v>40500.370000000003</v>
      </c>
      <c r="E10" s="4">
        <f t="shared" si="0"/>
        <v>83708.600000000006</v>
      </c>
    </row>
    <row r="11" spans="1:14" x14ac:dyDescent="0.25">
      <c r="A11" s="5">
        <v>43819</v>
      </c>
      <c r="B11" s="2" t="s">
        <v>241</v>
      </c>
      <c r="C11" s="4">
        <v>0</v>
      </c>
      <c r="D11" s="4">
        <v>48500</v>
      </c>
      <c r="E11" s="4">
        <f t="shared" si="0"/>
        <v>35208.600000000006</v>
      </c>
    </row>
    <row r="12" spans="1:14" x14ac:dyDescent="0.25">
      <c r="E12" s="4">
        <f t="shared" si="0"/>
        <v>35208.600000000006</v>
      </c>
    </row>
    <row r="13" spans="1:14" x14ac:dyDescent="0.25">
      <c r="E13" s="4">
        <f t="shared" si="0"/>
        <v>35208.600000000006</v>
      </c>
    </row>
    <row r="14" spans="1:14" x14ac:dyDescent="0.25">
      <c r="E14" s="4">
        <f t="shared" si="0"/>
        <v>35208.600000000006</v>
      </c>
    </row>
    <row r="15" spans="1:14" x14ac:dyDescent="0.25">
      <c r="E15" s="4">
        <f t="shared" si="0"/>
        <v>35208.600000000006</v>
      </c>
    </row>
    <row r="16" spans="1:14" x14ac:dyDescent="0.25">
      <c r="E16" s="4">
        <f t="shared" si="0"/>
        <v>35208.600000000006</v>
      </c>
    </row>
    <row r="17" spans="5:5" x14ac:dyDescent="0.25">
      <c r="E17" s="4">
        <f t="shared" si="0"/>
        <v>35208.600000000006</v>
      </c>
    </row>
    <row r="18" spans="5:5" x14ac:dyDescent="0.25">
      <c r="E18" s="4">
        <f t="shared" si="0"/>
        <v>35208.600000000006</v>
      </c>
    </row>
    <row r="19" spans="5:5" x14ac:dyDescent="0.25">
      <c r="E19" s="4">
        <f t="shared" si="0"/>
        <v>35208.600000000006</v>
      </c>
    </row>
    <row r="20" spans="5:5" x14ac:dyDescent="0.25">
      <c r="E20" s="4">
        <f t="shared" si="0"/>
        <v>35208.600000000006</v>
      </c>
    </row>
    <row r="21" spans="5:5" x14ac:dyDescent="0.25">
      <c r="E21" s="4">
        <f t="shared" si="0"/>
        <v>35208.600000000006</v>
      </c>
    </row>
    <row r="22" spans="5:5" x14ac:dyDescent="0.25">
      <c r="E22" s="4">
        <f t="shared" si="0"/>
        <v>35208.600000000006</v>
      </c>
    </row>
    <row r="23" spans="5:5" x14ac:dyDescent="0.25">
      <c r="E23" s="4">
        <f t="shared" si="0"/>
        <v>35208.600000000006</v>
      </c>
    </row>
    <row r="24" spans="5:5" x14ac:dyDescent="0.25">
      <c r="E24" s="4">
        <f t="shared" si="0"/>
        <v>35208.600000000006</v>
      </c>
    </row>
    <row r="25" spans="5:5" x14ac:dyDescent="0.25">
      <c r="E25" s="4">
        <f t="shared" si="0"/>
        <v>35208.600000000006</v>
      </c>
    </row>
    <row r="26" spans="5:5" x14ac:dyDescent="0.25">
      <c r="E26" s="4">
        <f t="shared" si="0"/>
        <v>35208.600000000006</v>
      </c>
    </row>
    <row r="27" spans="5:5" x14ac:dyDescent="0.25">
      <c r="E27" s="4">
        <f t="shared" si="0"/>
        <v>35208.600000000006</v>
      </c>
    </row>
    <row r="28" spans="5:5" x14ac:dyDescent="0.25">
      <c r="E28" s="4">
        <f t="shared" si="0"/>
        <v>35208.600000000006</v>
      </c>
    </row>
    <row r="29" spans="5:5" x14ac:dyDescent="0.25">
      <c r="E29" s="4">
        <f t="shared" si="0"/>
        <v>35208.600000000006</v>
      </c>
    </row>
    <row r="30" spans="5:5" x14ac:dyDescent="0.25">
      <c r="E30" s="4">
        <f t="shared" si="0"/>
        <v>35208.600000000006</v>
      </c>
    </row>
    <row r="31" spans="5:5" x14ac:dyDescent="0.25">
      <c r="E31" s="4">
        <f t="shared" si="0"/>
        <v>35208.600000000006</v>
      </c>
    </row>
    <row r="32" spans="5:5" x14ac:dyDescent="0.25">
      <c r="E32" s="4">
        <f t="shared" si="0"/>
        <v>35208.600000000006</v>
      </c>
    </row>
    <row r="33" spans="5:5" x14ac:dyDescent="0.25">
      <c r="E33" s="4">
        <f t="shared" si="0"/>
        <v>35208.600000000006</v>
      </c>
    </row>
    <row r="34" spans="5:5" x14ac:dyDescent="0.25">
      <c r="E34" s="4">
        <f t="shared" si="0"/>
        <v>35208.600000000006</v>
      </c>
    </row>
    <row r="35" spans="5:5" x14ac:dyDescent="0.25">
      <c r="E35" s="4">
        <f t="shared" si="0"/>
        <v>35208.600000000006</v>
      </c>
    </row>
    <row r="36" spans="5:5" x14ac:dyDescent="0.25">
      <c r="E36" s="4">
        <f t="shared" si="0"/>
        <v>35208.600000000006</v>
      </c>
    </row>
    <row r="37" spans="5:5" x14ac:dyDescent="0.25">
      <c r="E37" s="4">
        <f t="shared" si="0"/>
        <v>35208.600000000006</v>
      </c>
    </row>
    <row r="38" spans="5:5" x14ac:dyDescent="0.25">
      <c r="E38" s="4">
        <f t="shared" si="0"/>
        <v>35208.600000000006</v>
      </c>
    </row>
    <row r="39" spans="5:5" x14ac:dyDescent="0.25">
      <c r="E39" s="4">
        <f t="shared" si="0"/>
        <v>35208.600000000006</v>
      </c>
    </row>
    <row r="40" spans="5:5" x14ac:dyDescent="0.25">
      <c r="E40" s="4">
        <f t="shared" si="0"/>
        <v>35208.600000000006</v>
      </c>
    </row>
    <row r="41" spans="5:5" x14ac:dyDescent="0.25">
      <c r="E41" s="4">
        <f t="shared" si="0"/>
        <v>35208.600000000006</v>
      </c>
    </row>
    <row r="42" spans="5:5" x14ac:dyDescent="0.25">
      <c r="E42" s="4">
        <f t="shared" si="0"/>
        <v>35208.600000000006</v>
      </c>
    </row>
    <row r="43" spans="5:5" x14ac:dyDescent="0.25">
      <c r="E43" s="4">
        <f t="shared" si="0"/>
        <v>35208.600000000006</v>
      </c>
    </row>
    <row r="44" spans="5:5" x14ac:dyDescent="0.25">
      <c r="E44" s="4">
        <f t="shared" si="0"/>
        <v>35208.600000000006</v>
      </c>
    </row>
    <row r="45" spans="5:5" x14ac:dyDescent="0.25">
      <c r="E45" s="4">
        <f t="shared" si="0"/>
        <v>35208.600000000006</v>
      </c>
    </row>
    <row r="46" spans="5:5" x14ac:dyDescent="0.25">
      <c r="E46" s="4">
        <f t="shared" si="0"/>
        <v>35208.600000000006</v>
      </c>
    </row>
    <row r="47" spans="5:5" x14ac:dyDescent="0.25">
      <c r="E47" s="4">
        <f t="shared" si="0"/>
        <v>35208.600000000006</v>
      </c>
    </row>
    <row r="48" spans="5:5" x14ac:dyDescent="0.25">
      <c r="E48" s="4">
        <f t="shared" si="0"/>
        <v>35208.600000000006</v>
      </c>
    </row>
    <row r="49" spans="5:5" x14ac:dyDescent="0.25">
      <c r="E49" s="4">
        <f t="shared" si="0"/>
        <v>35208.600000000006</v>
      </c>
    </row>
    <row r="50" spans="5:5" x14ac:dyDescent="0.25">
      <c r="E50" s="4">
        <f t="shared" si="0"/>
        <v>35208.600000000006</v>
      </c>
    </row>
    <row r="51" spans="5:5" x14ac:dyDescent="0.25">
      <c r="E51" s="4">
        <f t="shared" si="0"/>
        <v>35208.600000000006</v>
      </c>
    </row>
    <row r="52" spans="5:5" x14ac:dyDescent="0.25">
      <c r="E52" s="4">
        <f t="shared" si="0"/>
        <v>35208.600000000006</v>
      </c>
    </row>
    <row r="53" spans="5:5" x14ac:dyDescent="0.25">
      <c r="E53" s="4">
        <f t="shared" si="0"/>
        <v>35208.600000000006</v>
      </c>
    </row>
    <row r="54" spans="5:5" x14ac:dyDescent="0.25">
      <c r="E54" s="4">
        <f t="shared" si="0"/>
        <v>35208.600000000006</v>
      </c>
    </row>
    <row r="55" spans="5:5" x14ac:dyDescent="0.25">
      <c r="E55" s="4">
        <f t="shared" si="0"/>
        <v>35208.600000000006</v>
      </c>
    </row>
    <row r="56" spans="5:5" x14ac:dyDescent="0.25">
      <c r="E56" s="4">
        <f t="shared" si="0"/>
        <v>35208.600000000006</v>
      </c>
    </row>
    <row r="57" spans="5:5" x14ac:dyDescent="0.25">
      <c r="E57" s="4">
        <f t="shared" si="0"/>
        <v>35208.600000000006</v>
      </c>
    </row>
    <row r="58" spans="5:5" x14ac:dyDescent="0.25">
      <c r="E58" s="4">
        <f t="shared" si="0"/>
        <v>35208.600000000006</v>
      </c>
    </row>
    <row r="59" spans="5:5" x14ac:dyDescent="0.25">
      <c r="E59" s="4">
        <f t="shared" si="0"/>
        <v>35208.600000000006</v>
      </c>
    </row>
    <row r="60" spans="5:5" x14ac:dyDescent="0.25">
      <c r="E60" s="4">
        <f t="shared" si="0"/>
        <v>35208.600000000006</v>
      </c>
    </row>
    <row r="61" spans="5:5" x14ac:dyDescent="0.25">
      <c r="E61" s="4">
        <f t="shared" si="0"/>
        <v>35208.600000000006</v>
      </c>
    </row>
    <row r="62" spans="5:5" x14ac:dyDescent="0.25">
      <c r="E62" s="4">
        <f t="shared" si="0"/>
        <v>35208.600000000006</v>
      </c>
    </row>
    <row r="63" spans="5:5" x14ac:dyDescent="0.25">
      <c r="E63" s="4">
        <f t="shared" si="0"/>
        <v>35208.600000000006</v>
      </c>
    </row>
    <row r="64" spans="5:5" x14ac:dyDescent="0.25">
      <c r="E64" s="4">
        <f t="shared" si="0"/>
        <v>35208.600000000006</v>
      </c>
    </row>
    <row r="65" spans="5:5" x14ac:dyDescent="0.25">
      <c r="E65" s="4">
        <f t="shared" si="0"/>
        <v>35208.600000000006</v>
      </c>
    </row>
    <row r="66" spans="5:5" x14ac:dyDescent="0.25">
      <c r="E66" s="4">
        <f t="shared" si="0"/>
        <v>35208.600000000006</v>
      </c>
    </row>
    <row r="67" spans="5:5" x14ac:dyDescent="0.25">
      <c r="E67" s="4">
        <f t="shared" si="0"/>
        <v>35208.600000000006</v>
      </c>
    </row>
    <row r="68" spans="5:5" x14ac:dyDescent="0.25">
      <c r="E68" s="4">
        <f t="shared" si="0"/>
        <v>35208.600000000006</v>
      </c>
    </row>
    <row r="69" spans="5:5" x14ac:dyDescent="0.25">
      <c r="E69" s="4">
        <f t="shared" ref="E69:E132" si="1">E68+C69-D69</f>
        <v>35208.600000000006</v>
      </c>
    </row>
    <row r="70" spans="5:5" x14ac:dyDescent="0.25">
      <c r="E70" s="4">
        <f t="shared" si="1"/>
        <v>35208.600000000006</v>
      </c>
    </row>
    <row r="71" spans="5:5" x14ac:dyDescent="0.25">
      <c r="E71" s="4">
        <f t="shared" si="1"/>
        <v>35208.600000000006</v>
      </c>
    </row>
    <row r="72" spans="5:5" x14ac:dyDescent="0.25">
      <c r="E72" s="4">
        <f t="shared" si="1"/>
        <v>35208.600000000006</v>
      </c>
    </row>
    <row r="73" spans="5:5" x14ac:dyDescent="0.25">
      <c r="E73" s="4">
        <f t="shared" si="1"/>
        <v>35208.600000000006</v>
      </c>
    </row>
    <row r="74" spans="5:5" x14ac:dyDescent="0.25">
      <c r="E74" s="4">
        <f t="shared" si="1"/>
        <v>35208.600000000006</v>
      </c>
    </row>
    <row r="75" spans="5:5" x14ac:dyDescent="0.25">
      <c r="E75" s="4">
        <f t="shared" si="1"/>
        <v>35208.600000000006</v>
      </c>
    </row>
    <row r="76" spans="5:5" x14ac:dyDescent="0.25">
      <c r="E76" s="4">
        <f t="shared" si="1"/>
        <v>35208.600000000006</v>
      </c>
    </row>
    <row r="77" spans="5:5" x14ac:dyDescent="0.25">
      <c r="E77" s="4">
        <f t="shared" si="1"/>
        <v>35208.600000000006</v>
      </c>
    </row>
    <row r="78" spans="5:5" x14ac:dyDescent="0.25">
      <c r="E78" s="4">
        <f t="shared" si="1"/>
        <v>35208.600000000006</v>
      </c>
    </row>
    <row r="79" spans="5:5" x14ac:dyDescent="0.25">
      <c r="E79" s="4">
        <f t="shared" si="1"/>
        <v>35208.600000000006</v>
      </c>
    </row>
    <row r="80" spans="5:5" x14ac:dyDescent="0.25">
      <c r="E80" s="4">
        <f t="shared" si="1"/>
        <v>35208.600000000006</v>
      </c>
    </row>
    <row r="81" spans="5:5" x14ac:dyDescent="0.25">
      <c r="E81" s="4">
        <f t="shared" si="1"/>
        <v>35208.600000000006</v>
      </c>
    </row>
    <row r="82" spans="5:5" x14ac:dyDescent="0.25">
      <c r="E82" s="4">
        <f t="shared" si="1"/>
        <v>35208.600000000006</v>
      </c>
    </row>
    <row r="83" spans="5:5" x14ac:dyDescent="0.25">
      <c r="E83" s="4">
        <f t="shared" si="1"/>
        <v>35208.600000000006</v>
      </c>
    </row>
    <row r="84" spans="5:5" x14ac:dyDescent="0.25">
      <c r="E84" s="4">
        <f t="shared" si="1"/>
        <v>35208.600000000006</v>
      </c>
    </row>
    <row r="85" spans="5:5" x14ac:dyDescent="0.25">
      <c r="E85" s="4">
        <f t="shared" si="1"/>
        <v>35208.600000000006</v>
      </c>
    </row>
    <row r="86" spans="5:5" x14ac:dyDescent="0.25">
      <c r="E86" s="4">
        <f t="shared" si="1"/>
        <v>35208.600000000006</v>
      </c>
    </row>
    <row r="87" spans="5:5" x14ac:dyDescent="0.25">
      <c r="E87" s="4">
        <f t="shared" si="1"/>
        <v>35208.600000000006</v>
      </c>
    </row>
    <row r="88" spans="5:5" x14ac:dyDescent="0.25">
      <c r="E88" s="4">
        <f t="shared" si="1"/>
        <v>35208.600000000006</v>
      </c>
    </row>
    <row r="89" spans="5:5" x14ac:dyDescent="0.25">
      <c r="E89" s="4">
        <f t="shared" si="1"/>
        <v>35208.600000000006</v>
      </c>
    </row>
    <row r="90" spans="5:5" x14ac:dyDescent="0.25">
      <c r="E90" s="4">
        <f t="shared" si="1"/>
        <v>35208.600000000006</v>
      </c>
    </row>
    <row r="91" spans="5:5" x14ac:dyDescent="0.25">
      <c r="E91" s="4">
        <f t="shared" si="1"/>
        <v>35208.600000000006</v>
      </c>
    </row>
    <row r="92" spans="5:5" x14ac:dyDescent="0.25">
      <c r="E92" s="4">
        <f t="shared" si="1"/>
        <v>35208.600000000006</v>
      </c>
    </row>
    <row r="93" spans="5:5" x14ac:dyDescent="0.25">
      <c r="E93" s="4">
        <f t="shared" si="1"/>
        <v>35208.600000000006</v>
      </c>
    </row>
    <row r="94" spans="5:5" x14ac:dyDescent="0.25">
      <c r="E94" s="4">
        <f t="shared" si="1"/>
        <v>35208.600000000006</v>
      </c>
    </row>
    <row r="95" spans="5:5" x14ac:dyDescent="0.25">
      <c r="E95" s="4">
        <f t="shared" si="1"/>
        <v>35208.600000000006</v>
      </c>
    </row>
    <row r="96" spans="5:5" x14ac:dyDescent="0.25">
      <c r="E96" s="4">
        <f t="shared" si="1"/>
        <v>35208.600000000006</v>
      </c>
    </row>
    <row r="97" spans="5:5" x14ac:dyDescent="0.25">
      <c r="E97" s="4">
        <f t="shared" si="1"/>
        <v>35208.600000000006</v>
      </c>
    </row>
    <row r="98" spans="5:5" x14ac:dyDescent="0.25">
      <c r="E98" s="4">
        <f t="shared" si="1"/>
        <v>35208.600000000006</v>
      </c>
    </row>
    <row r="99" spans="5:5" x14ac:dyDescent="0.25">
      <c r="E99" s="4">
        <f t="shared" si="1"/>
        <v>35208.600000000006</v>
      </c>
    </row>
    <row r="100" spans="5:5" x14ac:dyDescent="0.25">
      <c r="E100" s="4">
        <f t="shared" si="1"/>
        <v>35208.600000000006</v>
      </c>
    </row>
    <row r="101" spans="5:5" x14ac:dyDescent="0.25">
      <c r="E101" s="4">
        <f t="shared" si="1"/>
        <v>35208.600000000006</v>
      </c>
    </row>
    <row r="102" spans="5:5" x14ac:dyDescent="0.25">
      <c r="E102" s="4">
        <f t="shared" si="1"/>
        <v>35208.600000000006</v>
      </c>
    </row>
    <row r="103" spans="5:5" x14ac:dyDescent="0.25">
      <c r="E103" s="4">
        <f t="shared" si="1"/>
        <v>35208.600000000006</v>
      </c>
    </row>
    <row r="104" spans="5:5" x14ac:dyDescent="0.25">
      <c r="E104" s="4">
        <f t="shared" si="1"/>
        <v>35208.600000000006</v>
      </c>
    </row>
    <row r="105" spans="5:5" x14ac:dyDescent="0.25">
      <c r="E105" s="4">
        <f t="shared" si="1"/>
        <v>35208.600000000006</v>
      </c>
    </row>
    <row r="106" spans="5:5" x14ac:dyDescent="0.25">
      <c r="E106" s="4">
        <f t="shared" si="1"/>
        <v>35208.600000000006</v>
      </c>
    </row>
    <row r="107" spans="5:5" x14ac:dyDescent="0.25">
      <c r="E107" s="4">
        <f t="shared" si="1"/>
        <v>35208.600000000006</v>
      </c>
    </row>
    <row r="108" spans="5:5" x14ac:dyDescent="0.25">
      <c r="E108" s="4">
        <f t="shared" si="1"/>
        <v>35208.600000000006</v>
      </c>
    </row>
    <row r="109" spans="5:5" x14ac:dyDescent="0.25">
      <c r="E109" s="4">
        <f t="shared" si="1"/>
        <v>35208.600000000006</v>
      </c>
    </row>
    <row r="110" spans="5:5" x14ac:dyDescent="0.25">
      <c r="E110" s="4">
        <f t="shared" si="1"/>
        <v>35208.600000000006</v>
      </c>
    </row>
    <row r="111" spans="5:5" x14ac:dyDescent="0.25">
      <c r="E111" s="4">
        <f t="shared" si="1"/>
        <v>35208.600000000006</v>
      </c>
    </row>
    <row r="112" spans="5:5" x14ac:dyDescent="0.25">
      <c r="E112" s="4">
        <f t="shared" si="1"/>
        <v>35208.600000000006</v>
      </c>
    </row>
    <row r="113" spans="5:5" x14ac:dyDescent="0.25">
      <c r="E113" s="4">
        <f t="shared" si="1"/>
        <v>35208.600000000006</v>
      </c>
    </row>
    <row r="114" spans="5:5" x14ac:dyDescent="0.25">
      <c r="E114" s="4">
        <f t="shared" si="1"/>
        <v>35208.600000000006</v>
      </c>
    </row>
    <row r="115" spans="5:5" x14ac:dyDescent="0.25">
      <c r="E115" s="4">
        <f t="shared" si="1"/>
        <v>35208.600000000006</v>
      </c>
    </row>
    <row r="116" spans="5:5" x14ac:dyDescent="0.25">
      <c r="E116" s="4">
        <f t="shared" si="1"/>
        <v>35208.600000000006</v>
      </c>
    </row>
    <row r="117" spans="5:5" x14ac:dyDescent="0.25">
      <c r="E117" s="4">
        <f t="shared" si="1"/>
        <v>35208.600000000006</v>
      </c>
    </row>
    <row r="118" spans="5:5" x14ac:dyDescent="0.25">
      <c r="E118" s="4">
        <f t="shared" si="1"/>
        <v>35208.600000000006</v>
      </c>
    </row>
    <row r="119" spans="5:5" x14ac:dyDescent="0.25">
      <c r="E119" s="4">
        <f t="shared" si="1"/>
        <v>35208.600000000006</v>
      </c>
    </row>
    <row r="120" spans="5:5" x14ac:dyDescent="0.25">
      <c r="E120" s="4">
        <f t="shared" si="1"/>
        <v>35208.600000000006</v>
      </c>
    </row>
    <row r="121" spans="5:5" x14ac:dyDescent="0.25">
      <c r="E121" s="4">
        <f t="shared" si="1"/>
        <v>35208.600000000006</v>
      </c>
    </row>
    <row r="122" spans="5:5" x14ac:dyDescent="0.25">
      <c r="E122" s="4">
        <f t="shared" si="1"/>
        <v>35208.600000000006</v>
      </c>
    </row>
    <row r="123" spans="5:5" x14ac:dyDescent="0.25">
      <c r="E123" s="4">
        <f t="shared" si="1"/>
        <v>35208.600000000006</v>
      </c>
    </row>
    <row r="124" spans="5:5" x14ac:dyDescent="0.25">
      <c r="E124" s="4">
        <f t="shared" si="1"/>
        <v>35208.600000000006</v>
      </c>
    </row>
    <row r="125" spans="5:5" x14ac:dyDescent="0.25">
      <c r="E125" s="4">
        <f t="shared" si="1"/>
        <v>35208.600000000006</v>
      </c>
    </row>
    <row r="126" spans="5:5" x14ac:dyDescent="0.25">
      <c r="E126" s="4">
        <f t="shared" si="1"/>
        <v>35208.600000000006</v>
      </c>
    </row>
    <row r="127" spans="5:5" x14ac:dyDescent="0.25">
      <c r="E127" s="4">
        <f t="shared" si="1"/>
        <v>35208.600000000006</v>
      </c>
    </row>
    <row r="128" spans="5:5" x14ac:dyDescent="0.25">
      <c r="E128" s="4">
        <f t="shared" si="1"/>
        <v>35208.600000000006</v>
      </c>
    </row>
    <row r="129" spans="5:5" x14ac:dyDescent="0.25">
      <c r="E129" s="4">
        <f t="shared" si="1"/>
        <v>35208.600000000006</v>
      </c>
    </row>
    <row r="130" spans="5:5" x14ac:dyDescent="0.25">
      <c r="E130" s="4">
        <f t="shared" si="1"/>
        <v>35208.600000000006</v>
      </c>
    </row>
    <row r="131" spans="5:5" x14ac:dyDescent="0.25">
      <c r="E131" s="4">
        <f t="shared" si="1"/>
        <v>35208.600000000006</v>
      </c>
    </row>
    <row r="132" spans="5:5" x14ac:dyDescent="0.25">
      <c r="E132" s="4">
        <f t="shared" si="1"/>
        <v>35208.600000000006</v>
      </c>
    </row>
    <row r="133" spans="5:5" x14ac:dyDescent="0.25">
      <c r="E133" s="4">
        <f t="shared" ref="E133:E196" si="2">E132+C133-D133</f>
        <v>35208.600000000006</v>
      </c>
    </row>
    <row r="134" spans="5:5" x14ac:dyDescent="0.25">
      <c r="E134" s="4">
        <f t="shared" si="2"/>
        <v>35208.600000000006</v>
      </c>
    </row>
    <row r="135" spans="5:5" x14ac:dyDescent="0.25">
      <c r="E135" s="4">
        <f t="shared" si="2"/>
        <v>35208.600000000006</v>
      </c>
    </row>
    <row r="136" spans="5:5" x14ac:dyDescent="0.25">
      <c r="E136" s="4">
        <f t="shared" si="2"/>
        <v>35208.600000000006</v>
      </c>
    </row>
    <row r="137" spans="5:5" x14ac:dyDescent="0.25">
      <c r="E137" s="4">
        <f t="shared" si="2"/>
        <v>35208.600000000006</v>
      </c>
    </row>
    <row r="138" spans="5:5" x14ac:dyDescent="0.25">
      <c r="E138" s="4">
        <f t="shared" si="2"/>
        <v>35208.600000000006</v>
      </c>
    </row>
    <row r="139" spans="5:5" x14ac:dyDescent="0.25">
      <c r="E139" s="4">
        <f t="shared" si="2"/>
        <v>35208.600000000006</v>
      </c>
    </row>
    <row r="140" spans="5:5" x14ac:dyDescent="0.25">
      <c r="E140" s="4">
        <f t="shared" si="2"/>
        <v>35208.600000000006</v>
      </c>
    </row>
    <row r="141" spans="5:5" x14ac:dyDescent="0.25">
      <c r="E141" s="4">
        <f t="shared" si="2"/>
        <v>35208.600000000006</v>
      </c>
    </row>
    <row r="142" spans="5:5" x14ac:dyDescent="0.25">
      <c r="E142" s="4">
        <f t="shared" si="2"/>
        <v>35208.600000000006</v>
      </c>
    </row>
    <row r="143" spans="5:5" x14ac:dyDescent="0.25">
      <c r="E143" s="4">
        <f t="shared" si="2"/>
        <v>35208.600000000006</v>
      </c>
    </row>
    <row r="144" spans="5:5" x14ac:dyDescent="0.25">
      <c r="E144" s="4">
        <f t="shared" si="2"/>
        <v>35208.600000000006</v>
      </c>
    </row>
    <row r="145" spans="5:5" x14ac:dyDescent="0.25">
      <c r="E145" s="4">
        <f t="shared" si="2"/>
        <v>35208.600000000006</v>
      </c>
    </row>
    <row r="146" spans="5:5" x14ac:dyDescent="0.25">
      <c r="E146" s="4">
        <f t="shared" si="2"/>
        <v>35208.600000000006</v>
      </c>
    </row>
    <row r="147" spans="5:5" x14ac:dyDescent="0.25">
      <c r="E147" s="4">
        <f t="shared" si="2"/>
        <v>35208.600000000006</v>
      </c>
    </row>
    <row r="148" spans="5:5" x14ac:dyDescent="0.25">
      <c r="E148" s="4">
        <f t="shared" si="2"/>
        <v>35208.600000000006</v>
      </c>
    </row>
    <row r="149" spans="5:5" x14ac:dyDescent="0.25">
      <c r="E149" s="4">
        <f t="shared" si="2"/>
        <v>35208.600000000006</v>
      </c>
    </row>
    <row r="150" spans="5:5" x14ac:dyDescent="0.25">
      <c r="E150" s="4">
        <f t="shared" si="2"/>
        <v>35208.600000000006</v>
      </c>
    </row>
    <row r="151" spans="5:5" x14ac:dyDescent="0.25">
      <c r="E151" s="4">
        <f t="shared" si="2"/>
        <v>35208.600000000006</v>
      </c>
    </row>
    <row r="152" spans="5:5" x14ac:dyDescent="0.25">
      <c r="E152" s="4">
        <f t="shared" si="2"/>
        <v>35208.600000000006</v>
      </c>
    </row>
    <row r="153" spans="5:5" x14ac:dyDescent="0.25">
      <c r="E153" s="4">
        <f t="shared" si="2"/>
        <v>35208.600000000006</v>
      </c>
    </row>
    <row r="154" spans="5:5" x14ac:dyDescent="0.25">
      <c r="E154" s="4">
        <f t="shared" si="2"/>
        <v>35208.600000000006</v>
      </c>
    </row>
    <row r="155" spans="5:5" x14ac:dyDescent="0.25">
      <c r="E155" s="4">
        <f t="shared" si="2"/>
        <v>35208.600000000006</v>
      </c>
    </row>
    <row r="156" spans="5:5" x14ac:dyDescent="0.25">
      <c r="E156" s="4">
        <f t="shared" si="2"/>
        <v>35208.600000000006</v>
      </c>
    </row>
    <row r="157" spans="5:5" x14ac:dyDescent="0.25">
      <c r="E157" s="4">
        <f t="shared" si="2"/>
        <v>35208.600000000006</v>
      </c>
    </row>
    <row r="158" spans="5:5" x14ac:dyDescent="0.25">
      <c r="E158" s="4">
        <f t="shared" si="2"/>
        <v>35208.600000000006</v>
      </c>
    </row>
    <row r="159" spans="5:5" x14ac:dyDescent="0.25">
      <c r="E159" s="4">
        <f t="shared" si="2"/>
        <v>35208.600000000006</v>
      </c>
    </row>
    <row r="160" spans="5:5" x14ac:dyDescent="0.25">
      <c r="E160" s="4">
        <f t="shared" si="2"/>
        <v>35208.600000000006</v>
      </c>
    </row>
    <row r="161" spans="5:5" x14ac:dyDescent="0.25">
      <c r="E161" s="4">
        <f t="shared" si="2"/>
        <v>35208.600000000006</v>
      </c>
    </row>
    <row r="162" spans="5:5" x14ac:dyDescent="0.25">
      <c r="E162" s="4">
        <f t="shared" si="2"/>
        <v>35208.600000000006</v>
      </c>
    </row>
    <row r="163" spans="5:5" x14ac:dyDescent="0.25">
      <c r="E163" s="4">
        <f t="shared" si="2"/>
        <v>35208.600000000006</v>
      </c>
    </row>
    <row r="164" spans="5:5" x14ac:dyDescent="0.25">
      <c r="E164" s="4">
        <f t="shared" si="2"/>
        <v>35208.600000000006</v>
      </c>
    </row>
    <row r="165" spans="5:5" x14ac:dyDescent="0.25">
      <c r="E165" s="4">
        <f t="shared" si="2"/>
        <v>35208.600000000006</v>
      </c>
    </row>
    <row r="166" spans="5:5" x14ac:dyDescent="0.25">
      <c r="E166" s="4">
        <f t="shared" si="2"/>
        <v>35208.600000000006</v>
      </c>
    </row>
    <row r="167" spans="5:5" x14ac:dyDescent="0.25">
      <c r="E167" s="4">
        <f t="shared" si="2"/>
        <v>35208.600000000006</v>
      </c>
    </row>
    <row r="168" spans="5:5" x14ac:dyDescent="0.25">
      <c r="E168" s="4">
        <f t="shared" si="2"/>
        <v>35208.600000000006</v>
      </c>
    </row>
    <row r="169" spans="5:5" x14ac:dyDescent="0.25">
      <c r="E169" s="4">
        <f t="shared" si="2"/>
        <v>35208.600000000006</v>
      </c>
    </row>
    <row r="170" spans="5:5" x14ac:dyDescent="0.25">
      <c r="E170" s="4">
        <f t="shared" si="2"/>
        <v>35208.600000000006</v>
      </c>
    </row>
    <row r="171" spans="5:5" x14ac:dyDescent="0.25">
      <c r="E171" s="4">
        <f t="shared" si="2"/>
        <v>35208.600000000006</v>
      </c>
    </row>
    <row r="172" spans="5:5" x14ac:dyDescent="0.25">
      <c r="E172" s="4">
        <f t="shared" si="2"/>
        <v>35208.600000000006</v>
      </c>
    </row>
    <row r="173" spans="5:5" x14ac:dyDescent="0.25">
      <c r="E173" s="4">
        <f t="shared" si="2"/>
        <v>35208.600000000006</v>
      </c>
    </row>
    <row r="174" spans="5:5" x14ac:dyDescent="0.25">
      <c r="E174" s="4">
        <f t="shared" si="2"/>
        <v>35208.600000000006</v>
      </c>
    </row>
    <row r="175" spans="5:5" x14ac:dyDescent="0.25">
      <c r="E175" s="4">
        <f t="shared" si="2"/>
        <v>35208.600000000006</v>
      </c>
    </row>
    <row r="176" spans="5:5" x14ac:dyDescent="0.25">
      <c r="E176" s="4">
        <f t="shared" si="2"/>
        <v>35208.600000000006</v>
      </c>
    </row>
    <row r="177" spans="5:5" x14ac:dyDescent="0.25">
      <c r="E177" s="4">
        <f t="shared" si="2"/>
        <v>35208.600000000006</v>
      </c>
    </row>
    <row r="178" spans="5:5" x14ac:dyDescent="0.25">
      <c r="E178" s="4">
        <f t="shared" si="2"/>
        <v>35208.600000000006</v>
      </c>
    </row>
    <row r="179" spans="5:5" x14ac:dyDescent="0.25">
      <c r="E179" s="4">
        <f t="shared" si="2"/>
        <v>35208.600000000006</v>
      </c>
    </row>
    <row r="180" spans="5:5" x14ac:dyDescent="0.25">
      <c r="E180" s="4">
        <f t="shared" si="2"/>
        <v>35208.600000000006</v>
      </c>
    </row>
    <row r="181" spans="5:5" x14ac:dyDescent="0.25">
      <c r="E181" s="4">
        <f t="shared" si="2"/>
        <v>35208.600000000006</v>
      </c>
    </row>
    <row r="182" spans="5:5" x14ac:dyDescent="0.25">
      <c r="E182" s="4">
        <f t="shared" si="2"/>
        <v>35208.600000000006</v>
      </c>
    </row>
    <row r="183" spans="5:5" x14ac:dyDescent="0.25">
      <c r="E183" s="4">
        <f t="shared" si="2"/>
        <v>35208.600000000006</v>
      </c>
    </row>
    <row r="184" spans="5:5" x14ac:dyDescent="0.25">
      <c r="E184" s="4">
        <f t="shared" si="2"/>
        <v>35208.600000000006</v>
      </c>
    </row>
    <row r="185" spans="5:5" x14ac:dyDescent="0.25">
      <c r="E185" s="4">
        <f t="shared" si="2"/>
        <v>35208.600000000006</v>
      </c>
    </row>
    <row r="186" spans="5:5" x14ac:dyDescent="0.25">
      <c r="E186" s="4">
        <f t="shared" si="2"/>
        <v>35208.600000000006</v>
      </c>
    </row>
    <row r="187" spans="5:5" x14ac:dyDescent="0.25">
      <c r="E187" s="4">
        <f t="shared" si="2"/>
        <v>35208.600000000006</v>
      </c>
    </row>
    <row r="188" spans="5:5" x14ac:dyDescent="0.25">
      <c r="E188" s="4">
        <f t="shared" si="2"/>
        <v>35208.600000000006</v>
      </c>
    </row>
    <row r="189" spans="5:5" x14ac:dyDescent="0.25">
      <c r="E189" s="4">
        <f t="shared" si="2"/>
        <v>35208.600000000006</v>
      </c>
    </row>
    <row r="190" spans="5:5" x14ac:dyDescent="0.25">
      <c r="E190" s="4">
        <f t="shared" si="2"/>
        <v>35208.600000000006</v>
      </c>
    </row>
    <row r="191" spans="5:5" x14ac:dyDescent="0.25">
      <c r="E191" s="4">
        <f t="shared" si="2"/>
        <v>35208.600000000006</v>
      </c>
    </row>
    <row r="192" spans="5:5" x14ac:dyDescent="0.25">
      <c r="E192" s="4">
        <f t="shared" si="2"/>
        <v>35208.600000000006</v>
      </c>
    </row>
    <row r="193" spans="5:5" x14ac:dyDescent="0.25">
      <c r="E193" s="4">
        <f t="shared" si="2"/>
        <v>35208.600000000006</v>
      </c>
    </row>
    <row r="194" spans="5:5" x14ac:dyDescent="0.25">
      <c r="E194" s="4">
        <f t="shared" si="2"/>
        <v>35208.600000000006</v>
      </c>
    </row>
    <row r="195" spans="5:5" x14ac:dyDescent="0.25">
      <c r="E195" s="4">
        <f t="shared" si="2"/>
        <v>35208.600000000006</v>
      </c>
    </row>
    <row r="196" spans="5:5" x14ac:dyDescent="0.25">
      <c r="E196" s="4">
        <f t="shared" si="2"/>
        <v>35208.600000000006</v>
      </c>
    </row>
    <row r="197" spans="5:5" x14ac:dyDescent="0.25">
      <c r="E197" s="4">
        <f t="shared" ref="E197:E260" si="3">E196+C197-D197</f>
        <v>35208.600000000006</v>
      </c>
    </row>
    <row r="198" spans="5:5" x14ac:dyDescent="0.25">
      <c r="E198" s="4">
        <f t="shared" si="3"/>
        <v>35208.600000000006</v>
      </c>
    </row>
    <row r="199" spans="5:5" x14ac:dyDescent="0.25">
      <c r="E199" s="4">
        <f t="shared" si="3"/>
        <v>35208.600000000006</v>
      </c>
    </row>
    <row r="200" spans="5:5" x14ac:dyDescent="0.25">
      <c r="E200" s="4">
        <f t="shared" si="3"/>
        <v>35208.600000000006</v>
      </c>
    </row>
    <row r="201" spans="5:5" x14ac:dyDescent="0.25">
      <c r="E201" s="4">
        <f t="shared" si="3"/>
        <v>35208.600000000006</v>
      </c>
    </row>
    <row r="202" spans="5:5" x14ac:dyDescent="0.25">
      <c r="E202" s="4">
        <f t="shared" si="3"/>
        <v>35208.600000000006</v>
      </c>
    </row>
    <row r="203" spans="5:5" x14ac:dyDescent="0.25">
      <c r="E203" s="4">
        <f t="shared" si="3"/>
        <v>35208.600000000006</v>
      </c>
    </row>
    <row r="204" spans="5:5" x14ac:dyDescent="0.25">
      <c r="E204" s="4">
        <f t="shared" si="3"/>
        <v>35208.600000000006</v>
      </c>
    </row>
    <row r="205" spans="5:5" x14ac:dyDescent="0.25">
      <c r="E205" s="4">
        <f t="shared" si="3"/>
        <v>35208.600000000006</v>
      </c>
    </row>
    <row r="206" spans="5:5" x14ac:dyDescent="0.25">
      <c r="E206" s="4">
        <f t="shared" si="3"/>
        <v>35208.600000000006</v>
      </c>
    </row>
    <row r="207" spans="5:5" x14ac:dyDescent="0.25">
      <c r="E207" s="4">
        <f t="shared" si="3"/>
        <v>35208.600000000006</v>
      </c>
    </row>
    <row r="208" spans="5:5" x14ac:dyDescent="0.25">
      <c r="E208" s="4">
        <f t="shared" si="3"/>
        <v>35208.600000000006</v>
      </c>
    </row>
    <row r="209" spans="5:5" x14ac:dyDescent="0.25">
      <c r="E209" s="4">
        <f t="shared" si="3"/>
        <v>35208.600000000006</v>
      </c>
    </row>
    <row r="210" spans="5:5" x14ac:dyDescent="0.25">
      <c r="E210" s="4">
        <f t="shared" si="3"/>
        <v>35208.600000000006</v>
      </c>
    </row>
    <row r="211" spans="5:5" x14ac:dyDescent="0.25">
      <c r="E211" s="4">
        <f t="shared" si="3"/>
        <v>35208.600000000006</v>
      </c>
    </row>
    <row r="212" spans="5:5" x14ac:dyDescent="0.25">
      <c r="E212" s="4">
        <f t="shared" si="3"/>
        <v>35208.600000000006</v>
      </c>
    </row>
    <row r="213" spans="5:5" x14ac:dyDescent="0.25">
      <c r="E213" s="4">
        <f t="shared" si="3"/>
        <v>35208.600000000006</v>
      </c>
    </row>
    <row r="214" spans="5:5" x14ac:dyDescent="0.25">
      <c r="E214" s="4">
        <f t="shared" si="3"/>
        <v>35208.600000000006</v>
      </c>
    </row>
    <row r="215" spans="5:5" x14ac:dyDescent="0.25">
      <c r="E215" s="4">
        <f t="shared" si="3"/>
        <v>35208.600000000006</v>
      </c>
    </row>
    <row r="216" spans="5:5" x14ac:dyDescent="0.25">
      <c r="E216" s="4">
        <f t="shared" si="3"/>
        <v>35208.600000000006</v>
      </c>
    </row>
    <row r="217" spans="5:5" x14ac:dyDescent="0.25">
      <c r="E217" s="4">
        <f t="shared" si="3"/>
        <v>35208.600000000006</v>
      </c>
    </row>
    <row r="218" spans="5:5" x14ac:dyDescent="0.25">
      <c r="E218" s="4">
        <f t="shared" si="3"/>
        <v>35208.600000000006</v>
      </c>
    </row>
    <row r="219" spans="5:5" x14ac:dyDescent="0.25">
      <c r="E219" s="4">
        <f t="shared" si="3"/>
        <v>35208.600000000006</v>
      </c>
    </row>
    <row r="220" spans="5:5" x14ac:dyDescent="0.25">
      <c r="E220" s="4">
        <f t="shared" si="3"/>
        <v>35208.600000000006</v>
      </c>
    </row>
    <row r="221" spans="5:5" x14ac:dyDescent="0.25">
      <c r="E221" s="4">
        <f t="shared" si="3"/>
        <v>35208.600000000006</v>
      </c>
    </row>
    <row r="222" spans="5:5" x14ac:dyDescent="0.25">
      <c r="E222" s="4">
        <f t="shared" si="3"/>
        <v>35208.600000000006</v>
      </c>
    </row>
    <row r="223" spans="5:5" x14ac:dyDescent="0.25">
      <c r="E223" s="4">
        <f t="shared" si="3"/>
        <v>35208.600000000006</v>
      </c>
    </row>
    <row r="224" spans="5:5" x14ac:dyDescent="0.25">
      <c r="E224" s="4">
        <f t="shared" si="3"/>
        <v>35208.600000000006</v>
      </c>
    </row>
    <row r="225" spans="5:5" x14ac:dyDescent="0.25">
      <c r="E225" s="4">
        <f t="shared" si="3"/>
        <v>35208.600000000006</v>
      </c>
    </row>
    <row r="226" spans="5:5" x14ac:dyDescent="0.25">
      <c r="E226" s="4">
        <f t="shared" si="3"/>
        <v>35208.600000000006</v>
      </c>
    </row>
    <row r="227" spans="5:5" x14ac:dyDescent="0.25">
      <c r="E227" s="4">
        <f t="shared" si="3"/>
        <v>35208.600000000006</v>
      </c>
    </row>
    <row r="228" spans="5:5" x14ac:dyDescent="0.25">
      <c r="E228" s="4">
        <f t="shared" si="3"/>
        <v>35208.600000000006</v>
      </c>
    </row>
    <row r="229" spans="5:5" x14ac:dyDescent="0.25">
      <c r="E229" s="4">
        <f t="shared" si="3"/>
        <v>35208.600000000006</v>
      </c>
    </row>
    <row r="230" spans="5:5" x14ac:dyDescent="0.25">
      <c r="E230" s="4">
        <f t="shared" si="3"/>
        <v>35208.600000000006</v>
      </c>
    </row>
    <row r="231" spans="5:5" x14ac:dyDescent="0.25">
      <c r="E231" s="4">
        <f t="shared" si="3"/>
        <v>35208.600000000006</v>
      </c>
    </row>
    <row r="232" spans="5:5" x14ac:dyDescent="0.25">
      <c r="E232" s="4">
        <f t="shared" si="3"/>
        <v>35208.600000000006</v>
      </c>
    </row>
    <row r="233" spans="5:5" x14ac:dyDescent="0.25">
      <c r="E233" s="4">
        <f t="shared" si="3"/>
        <v>35208.600000000006</v>
      </c>
    </row>
    <row r="234" spans="5:5" x14ac:dyDescent="0.25">
      <c r="E234" s="4">
        <f t="shared" si="3"/>
        <v>35208.600000000006</v>
      </c>
    </row>
    <row r="235" spans="5:5" x14ac:dyDescent="0.25">
      <c r="E235" s="4">
        <f t="shared" si="3"/>
        <v>35208.600000000006</v>
      </c>
    </row>
    <row r="236" spans="5:5" x14ac:dyDescent="0.25">
      <c r="E236" s="4">
        <f t="shared" si="3"/>
        <v>35208.600000000006</v>
      </c>
    </row>
    <row r="237" spans="5:5" x14ac:dyDescent="0.25">
      <c r="E237" s="4">
        <f t="shared" si="3"/>
        <v>35208.600000000006</v>
      </c>
    </row>
    <row r="238" spans="5:5" x14ac:dyDescent="0.25">
      <c r="E238" s="4">
        <f t="shared" si="3"/>
        <v>35208.600000000006</v>
      </c>
    </row>
    <row r="239" spans="5:5" x14ac:dyDescent="0.25">
      <c r="E239" s="4">
        <f t="shared" si="3"/>
        <v>35208.600000000006</v>
      </c>
    </row>
    <row r="240" spans="5:5" x14ac:dyDescent="0.25">
      <c r="E240" s="4">
        <f t="shared" si="3"/>
        <v>35208.600000000006</v>
      </c>
    </row>
    <row r="241" spans="5:5" x14ac:dyDescent="0.25">
      <c r="E241" s="4">
        <f t="shared" si="3"/>
        <v>35208.600000000006</v>
      </c>
    </row>
    <row r="242" spans="5:5" x14ac:dyDescent="0.25">
      <c r="E242" s="4">
        <f t="shared" si="3"/>
        <v>35208.600000000006</v>
      </c>
    </row>
    <row r="243" spans="5:5" x14ac:dyDescent="0.25">
      <c r="E243" s="4">
        <f t="shared" si="3"/>
        <v>35208.600000000006</v>
      </c>
    </row>
    <row r="244" spans="5:5" x14ac:dyDescent="0.25">
      <c r="E244" s="4">
        <f t="shared" si="3"/>
        <v>35208.600000000006</v>
      </c>
    </row>
    <row r="245" spans="5:5" x14ac:dyDescent="0.25">
      <c r="E245" s="4">
        <f t="shared" si="3"/>
        <v>35208.600000000006</v>
      </c>
    </row>
    <row r="246" spans="5:5" x14ac:dyDescent="0.25">
      <c r="E246" s="4">
        <f t="shared" si="3"/>
        <v>35208.600000000006</v>
      </c>
    </row>
    <row r="247" spans="5:5" x14ac:dyDescent="0.25">
      <c r="E247" s="4">
        <f t="shared" si="3"/>
        <v>35208.600000000006</v>
      </c>
    </row>
    <row r="248" spans="5:5" x14ac:dyDescent="0.25">
      <c r="E248" s="4">
        <f t="shared" si="3"/>
        <v>35208.600000000006</v>
      </c>
    </row>
    <row r="249" spans="5:5" x14ac:dyDescent="0.25">
      <c r="E249" s="4">
        <f t="shared" si="3"/>
        <v>35208.600000000006</v>
      </c>
    </row>
    <row r="250" spans="5:5" x14ac:dyDescent="0.25">
      <c r="E250" s="4">
        <f t="shared" si="3"/>
        <v>35208.600000000006</v>
      </c>
    </row>
    <row r="251" spans="5:5" x14ac:dyDescent="0.25">
      <c r="E251" s="4">
        <f t="shared" si="3"/>
        <v>35208.600000000006</v>
      </c>
    </row>
    <row r="252" spans="5:5" x14ac:dyDescent="0.25">
      <c r="E252" s="4">
        <f t="shared" si="3"/>
        <v>35208.600000000006</v>
      </c>
    </row>
    <row r="253" spans="5:5" x14ac:dyDescent="0.25">
      <c r="E253" s="4">
        <f t="shared" si="3"/>
        <v>35208.600000000006</v>
      </c>
    </row>
    <row r="254" spans="5:5" x14ac:dyDescent="0.25">
      <c r="E254" s="4">
        <f t="shared" si="3"/>
        <v>35208.600000000006</v>
      </c>
    </row>
    <row r="255" spans="5:5" x14ac:dyDescent="0.25">
      <c r="E255" s="4">
        <f t="shared" si="3"/>
        <v>35208.600000000006</v>
      </c>
    </row>
    <row r="256" spans="5:5" x14ac:dyDescent="0.25">
      <c r="E256" s="4">
        <f t="shared" si="3"/>
        <v>35208.600000000006</v>
      </c>
    </row>
    <row r="257" spans="5:5" x14ac:dyDescent="0.25">
      <c r="E257" s="4">
        <f t="shared" si="3"/>
        <v>35208.600000000006</v>
      </c>
    </row>
    <row r="258" spans="5:5" x14ac:dyDescent="0.25">
      <c r="E258" s="4">
        <f t="shared" si="3"/>
        <v>35208.600000000006</v>
      </c>
    </row>
    <row r="259" spans="5:5" x14ac:dyDescent="0.25">
      <c r="E259" s="4">
        <f t="shared" si="3"/>
        <v>35208.600000000006</v>
      </c>
    </row>
    <row r="260" spans="5:5" x14ac:dyDescent="0.25">
      <c r="E260" s="4">
        <f t="shared" si="3"/>
        <v>35208.600000000006</v>
      </c>
    </row>
    <row r="261" spans="5:5" x14ac:dyDescent="0.25">
      <c r="E261" s="4">
        <f t="shared" ref="E261:E324" si="4">E260+C261-D261</f>
        <v>35208.600000000006</v>
      </c>
    </row>
    <row r="262" spans="5:5" x14ac:dyDescent="0.25">
      <c r="E262" s="4">
        <f t="shared" si="4"/>
        <v>35208.600000000006</v>
      </c>
    </row>
    <row r="263" spans="5:5" x14ac:dyDescent="0.25">
      <c r="E263" s="4">
        <f t="shared" si="4"/>
        <v>35208.600000000006</v>
      </c>
    </row>
    <row r="264" spans="5:5" x14ac:dyDescent="0.25">
      <c r="E264" s="4">
        <f t="shared" si="4"/>
        <v>35208.600000000006</v>
      </c>
    </row>
    <row r="265" spans="5:5" x14ac:dyDescent="0.25">
      <c r="E265" s="4">
        <f t="shared" si="4"/>
        <v>35208.600000000006</v>
      </c>
    </row>
    <row r="266" spans="5:5" x14ac:dyDescent="0.25">
      <c r="E266" s="4">
        <f t="shared" si="4"/>
        <v>35208.600000000006</v>
      </c>
    </row>
    <row r="267" spans="5:5" x14ac:dyDescent="0.25">
      <c r="E267" s="4">
        <f t="shared" si="4"/>
        <v>35208.600000000006</v>
      </c>
    </row>
    <row r="268" spans="5:5" x14ac:dyDescent="0.25">
      <c r="E268" s="4">
        <f t="shared" si="4"/>
        <v>35208.600000000006</v>
      </c>
    </row>
    <row r="269" spans="5:5" x14ac:dyDescent="0.25">
      <c r="E269" s="4">
        <f t="shared" si="4"/>
        <v>35208.600000000006</v>
      </c>
    </row>
    <row r="270" spans="5:5" x14ac:dyDescent="0.25">
      <c r="E270" s="4">
        <f t="shared" si="4"/>
        <v>35208.600000000006</v>
      </c>
    </row>
    <row r="271" spans="5:5" x14ac:dyDescent="0.25">
      <c r="E271" s="4">
        <f t="shared" si="4"/>
        <v>35208.600000000006</v>
      </c>
    </row>
    <row r="272" spans="5:5" x14ac:dyDescent="0.25">
      <c r="E272" s="4">
        <f t="shared" si="4"/>
        <v>35208.600000000006</v>
      </c>
    </row>
    <row r="273" spans="5:5" x14ac:dyDescent="0.25">
      <c r="E273" s="4">
        <f t="shared" si="4"/>
        <v>35208.600000000006</v>
      </c>
    </row>
    <row r="274" spans="5:5" x14ac:dyDescent="0.25">
      <c r="E274" s="4">
        <f t="shared" si="4"/>
        <v>35208.600000000006</v>
      </c>
    </row>
    <row r="275" spans="5:5" x14ac:dyDescent="0.25">
      <c r="E275" s="4">
        <f t="shared" si="4"/>
        <v>35208.600000000006</v>
      </c>
    </row>
    <row r="276" spans="5:5" x14ac:dyDescent="0.25">
      <c r="E276" s="4">
        <f t="shared" si="4"/>
        <v>35208.600000000006</v>
      </c>
    </row>
    <row r="277" spans="5:5" x14ac:dyDescent="0.25">
      <c r="E277" s="4">
        <f t="shared" si="4"/>
        <v>35208.600000000006</v>
      </c>
    </row>
    <row r="278" spans="5:5" x14ac:dyDescent="0.25">
      <c r="E278" s="4">
        <f t="shared" si="4"/>
        <v>35208.600000000006</v>
      </c>
    </row>
    <row r="279" spans="5:5" x14ac:dyDescent="0.25">
      <c r="E279" s="4">
        <f t="shared" si="4"/>
        <v>35208.600000000006</v>
      </c>
    </row>
    <row r="280" spans="5:5" x14ac:dyDescent="0.25">
      <c r="E280" s="4">
        <f t="shared" si="4"/>
        <v>35208.600000000006</v>
      </c>
    </row>
    <row r="281" spans="5:5" x14ac:dyDescent="0.25">
      <c r="E281" s="4">
        <f t="shared" si="4"/>
        <v>35208.600000000006</v>
      </c>
    </row>
    <row r="282" spans="5:5" x14ac:dyDescent="0.25">
      <c r="E282" s="4">
        <f t="shared" si="4"/>
        <v>35208.600000000006</v>
      </c>
    </row>
    <row r="283" spans="5:5" x14ac:dyDescent="0.25">
      <c r="E283" s="4">
        <f t="shared" si="4"/>
        <v>35208.600000000006</v>
      </c>
    </row>
    <row r="284" spans="5:5" x14ac:dyDescent="0.25">
      <c r="E284" s="4">
        <f t="shared" si="4"/>
        <v>35208.600000000006</v>
      </c>
    </row>
    <row r="285" spans="5:5" x14ac:dyDescent="0.25">
      <c r="E285" s="4">
        <f t="shared" si="4"/>
        <v>35208.600000000006</v>
      </c>
    </row>
    <row r="286" spans="5:5" x14ac:dyDescent="0.25">
      <c r="E286" s="4">
        <f t="shared" si="4"/>
        <v>35208.600000000006</v>
      </c>
    </row>
    <row r="287" spans="5:5" x14ac:dyDescent="0.25">
      <c r="E287" s="4">
        <f t="shared" si="4"/>
        <v>35208.600000000006</v>
      </c>
    </row>
    <row r="288" spans="5:5" x14ac:dyDescent="0.25">
      <c r="E288" s="4">
        <f t="shared" si="4"/>
        <v>35208.600000000006</v>
      </c>
    </row>
    <row r="289" spans="5:5" x14ac:dyDescent="0.25">
      <c r="E289" s="4">
        <f t="shared" si="4"/>
        <v>35208.600000000006</v>
      </c>
    </row>
    <row r="290" spans="5:5" x14ac:dyDescent="0.25">
      <c r="E290" s="4">
        <f t="shared" si="4"/>
        <v>35208.600000000006</v>
      </c>
    </row>
    <row r="291" spans="5:5" x14ac:dyDescent="0.25">
      <c r="E291" s="4">
        <f t="shared" si="4"/>
        <v>35208.600000000006</v>
      </c>
    </row>
    <row r="292" spans="5:5" x14ac:dyDescent="0.25">
      <c r="E292" s="4">
        <f t="shared" si="4"/>
        <v>35208.600000000006</v>
      </c>
    </row>
    <row r="293" spans="5:5" x14ac:dyDescent="0.25">
      <c r="E293" s="4">
        <f t="shared" si="4"/>
        <v>35208.600000000006</v>
      </c>
    </row>
    <row r="294" spans="5:5" x14ac:dyDescent="0.25">
      <c r="E294" s="4">
        <f t="shared" si="4"/>
        <v>35208.600000000006</v>
      </c>
    </row>
    <row r="295" spans="5:5" x14ac:dyDescent="0.25">
      <c r="E295" s="4">
        <f t="shared" si="4"/>
        <v>35208.600000000006</v>
      </c>
    </row>
    <row r="296" spans="5:5" x14ac:dyDescent="0.25">
      <c r="E296" s="4">
        <f t="shared" si="4"/>
        <v>35208.600000000006</v>
      </c>
    </row>
    <row r="297" spans="5:5" x14ac:dyDescent="0.25">
      <c r="E297" s="4">
        <f t="shared" si="4"/>
        <v>35208.600000000006</v>
      </c>
    </row>
    <row r="298" spans="5:5" x14ac:dyDescent="0.25">
      <c r="E298" s="4">
        <f t="shared" si="4"/>
        <v>35208.600000000006</v>
      </c>
    </row>
    <row r="299" spans="5:5" x14ac:dyDescent="0.25">
      <c r="E299" s="4">
        <f t="shared" si="4"/>
        <v>35208.600000000006</v>
      </c>
    </row>
    <row r="300" spans="5:5" x14ac:dyDescent="0.25">
      <c r="E300" s="4">
        <f t="shared" si="4"/>
        <v>35208.600000000006</v>
      </c>
    </row>
    <row r="301" spans="5:5" x14ac:dyDescent="0.25">
      <c r="E301" s="4">
        <f t="shared" si="4"/>
        <v>35208.600000000006</v>
      </c>
    </row>
    <row r="302" spans="5:5" x14ac:dyDescent="0.25">
      <c r="E302" s="4">
        <f t="shared" si="4"/>
        <v>35208.600000000006</v>
      </c>
    </row>
    <row r="303" spans="5:5" x14ac:dyDescent="0.25">
      <c r="E303" s="4">
        <f t="shared" si="4"/>
        <v>35208.600000000006</v>
      </c>
    </row>
    <row r="304" spans="5:5" x14ac:dyDescent="0.25">
      <c r="E304" s="4">
        <f t="shared" si="4"/>
        <v>35208.600000000006</v>
      </c>
    </row>
    <row r="305" spans="5:5" x14ac:dyDescent="0.25">
      <c r="E305" s="4">
        <f t="shared" si="4"/>
        <v>35208.600000000006</v>
      </c>
    </row>
    <row r="306" spans="5:5" x14ac:dyDescent="0.25">
      <c r="E306" s="4">
        <f t="shared" si="4"/>
        <v>35208.600000000006</v>
      </c>
    </row>
    <row r="307" spans="5:5" x14ac:dyDescent="0.25">
      <c r="E307" s="4">
        <f t="shared" si="4"/>
        <v>35208.600000000006</v>
      </c>
    </row>
    <row r="308" spans="5:5" x14ac:dyDescent="0.25">
      <c r="E308" s="4">
        <f t="shared" si="4"/>
        <v>35208.600000000006</v>
      </c>
    </row>
    <row r="309" spans="5:5" x14ac:dyDescent="0.25">
      <c r="E309" s="4">
        <f t="shared" si="4"/>
        <v>35208.600000000006</v>
      </c>
    </row>
    <row r="310" spans="5:5" x14ac:dyDescent="0.25">
      <c r="E310" s="4">
        <f t="shared" si="4"/>
        <v>35208.600000000006</v>
      </c>
    </row>
    <row r="311" spans="5:5" x14ac:dyDescent="0.25">
      <c r="E311" s="4">
        <f t="shared" si="4"/>
        <v>35208.600000000006</v>
      </c>
    </row>
    <row r="312" spans="5:5" x14ac:dyDescent="0.25">
      <c r="E312" s="4">
        <f t="shared" si="4"/>
        <v>35208.600000000006</v>
      </c>
    </row>
    <row r="313" spans="5:5" x14ac:dyDescent="0.25">
      <c r="E313" s="4">
        <f t="shared" si="4"/>
        <v>35208.600000000006</v>
      </c>
    </row>
    <row r="314" spans="5:5" x14ac:dyDescent="0.25">
      <c r="E314" s="4">
        <f t="shared" si="4"/>
        <v>35208.600000000006</v>
      </c>
    </row>
    <row r="315" spans="5:5" x14ac:dyDescent="0.25">
      <c r="E315" s="4">
        <f t="shared" si="4"/>
        <v>35208.600000000006</v>
      </c>
    </row>
    <row r="316" spans="5:5" x14ac:dyDescent="0.25">
      <c r="E316" s="4">
        <f t="shared" si="4"/>
        <v>35208.600000000006</v>
      </c>
    </row>
    <row r="317" spans="5:5" x14ac:dyDescent="0.25">
      <c r="E317" s="4">
        <f t="shared" si="4"/>
        <v>35208.600000000006</v>
      </c>
    </row>
    <row r="318" spans="5:5" x14ac:dyDescent="0.25">
      <c r="E318" s="4">
        <f t="shared" si="4"/>
        <v>35208.600000000006</v>
      </c>
    </row>
    <row r="319" spans="5:5" x14ac:dyDescent="0.25">
      <c r="E319" s="4">
        <f t="shared" si="4"/>
        <v>35208.600000000006</v>
      </c>
    </row>
    <row r="320" spans="5:5" x14ac:dyDescent="0.25">
      <c r="E320" s="4">
        <f t="shared" si="4"/>
        <v>35208.600000000006</v>
      </c>
    </row>
    <row r="321" spans="5:5" x14ac:dyDescent="0.25">
      <c r="E321" s="4">
        <f t="shared" si="4"/>
        <v>35208.600000000006</v>
      </c>
    </row>
    <row r="322" spans="5:5" x14ac:dyDescent="0.25">
      <c r="E322" s="4">
        <f t="shared" si="4"/>
        <v>35208.600000000006</v>
      </c>
    </row>
    <row r="323" spans="5:5" x14ac:dyDescent="0.25">
      <c r="E323" s="4">
        <f t="shared" si="4"/>
        <v>35208.600000000006</v>
      </c>
    </row>
    <row r="324" spans="5:5" x14ac:dyDescent="0.25">
      <c r="E324" s="4">
        <f t="shared" si="4"/>
        <v>35208.600000000006</v>
      </c>
    </row>
    <row r="325" spans="5:5" x14ac:dyDescent="0.25">
      <c r="E325" s="4">
        <f t="shared" ref="E325:E388" si="5">E324+C325-D325</f>
        <v>35208.600000000006</v>
      </c>
    </row>
    <row r="326" spans="5:5" x14ac:dyDescent="0.25">
      <c r="E326" s="4">
        <f t="shared" si="5"/>
        <v>35208.600000000006</v>
      </c>
    </row>
    <row r="327" spans="5:5" x14ac:dyDescent="0.25">
      <c r="E327" s="4">
        <f t="shared" si="5"/>
        <v>35208.600000000006</v>
      </c>
    </row>
    <row r="328" spans="5:5" x14ac:dyDescent="0.25">
      <c r="E328" s="4">
        <f t="shared" si="5"/>
        <v>35208.600000000006</v>
      </c>
    </row>
    <row r="329" spans="5:5" x14ac:dyDescent="0.25">
      <c r="E329" s="4">
        <f t="shared" si="5"/>
        <v>35208.600000000006</v>
      </c>
    </row>
    <row r="330" spans="5:5" x14ac:dyDescent="0.25">
      <c r="E330" s="4">
        <f t="shared" si="5"/>
        <v>35208.600000000006</v>
      </c>
    </row>
    <row r="331" spans="5:5" x14ac:dyDescent="0.25">
      <c r="E331" s="4">
        <f t="shared" si="5"/>
        <v>35208.600000000006</v>
      </c>
    </row>
    <row r="332" spans="5:5" x14ac:dyDescent="0.25">
      <c r="E332" s="4">
        <f t="shared" si="5"/>
        <v>35208.600000000006</v>
      </c>
    </row>
    <row r="333" spans="5:5" x14ac:dyDescent="0.25">
      <c r="E333" s="4">
        <f t="shared" si="5"/>
        <v>35208.600000000006</v>
      </c>
    </row>
    <row r="334" spans="5:5" x14ac:dyDescent="0.25">
      <c r="E334" s="4">
        <f t="shared" si="5"/>
        <v>35208.600000000006</v>
      </c>
    </row>
    <row r="335" spans="5:5" x14ac:dyDescent="0.25">
      <c r="E335" s="4">
        <f t="shared" si="5"/>
        <v>35208.600000000006</v>
      </c>
    </row>
    <row r="336" spans="5:5" x14ac:dyDescent="0.25">
      <c r="E336" s="4">
        <f t="shared" si="5"/>
        <v>35208.600000000006</v>
      </c>
    </row>
    <row r="337" spans="5:5" x14ac:dyDescent="0.25">
      <c r="E337" s="4">
        <f t="shared" si="5"/>
        <v>35208.600000000006</v>
      </c>
    </row>
    <row r="338" spans="5:5" x14ac:dyDescent="0.25">
      <c r="E338" s="4">
        <f t="shared" si="5"/>
        <v>35208.600000000006</v>
      </c>
    </row>
    <row r="339" spans="5:5" x14ac:dyDescent="0.25">
      <c r="E339" s="4">
        <f t="shared" si="5"/>
        <v>35208.600000000006</v>
      </c>
    </row>
    <row r="340" spans="5:5" x14ac:dyDescent="0.25">
      <c r="E340" s="4">
        <f t="shared" si="5"/>
        <v>35208.600000000006</v>
      </c>
    </row>
    <row r="341" spans="5:5" x14ac:dyDescent="0.25">
      <c r="E341" s="4">
        <f t="shared" si="5"/>
        <v>35208.600000000006</v>
      </c>
    </row>
    <row r="342" spans="5:5" x14ac:dyDescent="0.25">
      <c r="E342" s="4">
        <f t="shared" si="5"/>
        <v>35208.600000000006</v>
      </c>
    </row>
    <row r="343" spans="5:5" x14ac:dyDescent="0.25">
      <c r="E343" s="4">
        <f t="shared" si="5"/>
        <v>35208.600000000006</v>
      </c>
    </row>
    <row r="344" spans="5:5" x14ac:dyDescent="0.25">
      <c r="E344" s="4">
        <f t="shared" si="5"/>
        <v>35208.600000000006</v>
      </c>
    </row>
    <row r="345" spans="5:5" x14ac:dyDescent="0.25">
      <c r="E345" s="4">
        <f t="shared" si="5"/>
        <v>35208.600000000006</v>
      </c>
    </row>
    <row r="346" spans="5:5" x14ac:dyDescent="0.25">
      <c r="E346" s="4">
        <f t="shared" si="5"/>
        <v>35208.600000000006</v>
      </c>
    </row>
    <row r="347" spans="5:5" x14ac:dyDescent="0.25">
      <c r="E347" s="4">
        <f t="shared" si="5"/>
        <v>35208.600000000006</v>
      </c>
    </row>
    <row r="348" spans="5:5" x14ac:dyDescent="0.25">
      <c r="E348" s="4">
        <f t="shared" si="5"/>
        <v>35208.600000000006</v>
      </c>
    </row>
    <row r="349" spans="5:5" x14ac:dyDescent="0.25">
      <c r="E349" s="4">
        <f t="shared" si="5"/>
        <v>35208.600000000006</v>
      </c>
    </row>
    <row r="350" spans="5:5" x14ac:dyDescent="0.25">
      <c r="E350" s="4">
        <f t="shared" si="5"/>
        <v>35208.600000000006</v>
      </c>
    </row>
    <row r="351" spans="5:5" x14ac:dyDescent="0.25">
      <c r="E351" s="4">
        <f t="shared" si="5"/>
        <v>35208.600000000006</v>
      </c>
    </row>
    <row r="352" spans="5:5" x14ac:dyDescent="0.25">
      <c r="E352" s="4">
        <f t="shared" si="5"/>
        <v>35208.600000000006</v>
      </c>
    </row>
    <row r="353" spans="5:5" x14ac:dyDescent="0.25">
      <c r="E353" s="4">
        <f t="shared" si="5"/>
        <v>35208.600000000006</v>
      </c>
    </row>
    <row r="354" spans="5:5" x14ac:dyDescent="0.25">
      <c r="E354" s="4">
        <f t="shared" si="5"/>
        <v>35208.600000000006</v>
      </c>
    </row>
    <row r="355" spans="5:5" x14ac:dyDescent="0.25">
      <c r="E355" s="4">
        <f t="shared" si="5"/>
        <v>35208.600000000006</v>
      </c>
    </row>
    <row r="356" spans="5:5" x14ac:dyDescent="0.25">
      <c r="E356" s="4">
        <f t="shared" si="5"/>
        <v>35208.600000000006</v>
      </c>
    </row>
    <row r="357" spans="5:5" x14ac:dyDescent="0.25">
      <c r="E357" s="4">
        <f t="shared" si="5"/>
        <v>35208.600000000006</v>
      </c>
    </row>
    <row r="358" spans="5:5" x14ac:dyDescent="0.25">
      <c r="E358" s="4">
        <f t="shared" si="5"/>
        <v>35208.600000000006</v>
      </c>
    </row>
    <row r="359" spans="5:5" x14ac:dyDescent="0.25">
      <c r="E359" s="4">
        <f t="shared" si="5"/>
        <v>35208.600000000006</v>
      </c>
    </row>
    <row r="360" spans="5:5" x14ac:dyDescent="0.25">
      <c r="E360" s="4">
        <f t="shared" si="5"/>
        <v>35208.600000000006</v>
      </c>
    </row>
    <row r="361" spans="5:5" x14ac:dyDescent="0.25">
      <c r="E361" s="4">
        <f t="shared" si="5"/>
        <v>35208.600000000006</v>
      </c>
    </row>
    <row r="362" spans="5:5" x14ac:dyDescent="0.25">
      <c r="E362" s="4">
        <f t="shared" si="5"/>
        <v>35208.600000000006</v>
      </c>
    </row>
    <row r="363" spans="5:5" x14ac:dyDescent="0.25">
      <c r="E363" s="4">
        <f t="shared" si="5"/>
        <v>35208.600000000006</v>
      </c>
    </row>
    <row r="364" spans="5:5" x14ac:dyDescent="0.25">
      <c r="E364" s="4">
        <f t="shared" si="5"/>
        <v>35208.600000000006</v>
      </c>
    </row>
    <row r="365" spans="5:5" x14ac:dyDescent="0.25">
      <c r="E365" s="4">
        <f t="shared" si="5"/>
        <v>35208.600000000006</v>
      </c>
    </row>
    <row r="366" spans="5:5" x14ac:dyDescent="0.25">
      <c r="E366" s="4">
        <f t="shared" si="5"/>
        <v>35208.600000000006</v>
      </c>
    </row>
    <row r="367" spans="5:5" x14ac:dyDescent="0.25">
      <c r="E367" s="4">
        <f t="shared" si="5"/>
        <v>35208.600000000006</v>
      </c>
    </row>
    <row r="368" spans="5:5" x14ac:dyDescent="0.25">
      <c r="E368" s="4">
        <f t="shared" si="5"/>
        <v>35208.600000000006</v>
      </c>
    </row>
    <row r="369" spans="5:5" x14ac:dyDescent="0.25">
      <c r="E369" s="4">
        <f t="shared" si="5"/>
        <v>35208.600000000006</v>
      </c>
    </row>
    <row r="370" spans="5:5" x14ac:dyDescent="0.25">
      <c r="E370" s="4">
        <f t="shared" si="5"/>
        <v>35208.600000000006</v>
      </c>
    </row>
    <row r="371" spans="5:5" x14ac:dyDescent="0.25">
      <c r="E371" s="4">
        <f t="shared" si="5"/>
        <v>35208.600000000006</v>
      </c>
    </row>
    <row r="372" spans="5:5" x14ac:dyDescent="0.25">
      <c r="E372" s="4">
        <f t="shared" si="5"/>
        <v>35208.600000000006</v>
      </c>
    </row>
    <row r="373" spans="5:5" x14ac:dyDescent="0.25">
      <c r="E373" s="4">
        <f t="shared" si="5"/>
        <v>35208.600000000006</v>
      </c>
    </row>
    <row r="374" spans="5:5" x14ac:dyDescent="0.25">
      <c r="E374" s="4">
        <f t="shared" si="5"/>
        <v>35208.600000000006</v>
      </c>
    </row>
    <row r="375" spans="5:5" x14ac:dyDescent="0.25">
      <c r="E375" s="4">
        <f t="shared" si="5"/>
        <v>35208.600000000006</v>
      </c>
    </row>
    <row r="376" spans="5:5" x14ac:dyDescent="0.25">
      <c r="E376" s="4">
        <f t="shared" si="5"/>
        <v>35208.600000000006</v>
      </c>
    </row>
    <row r="377" spans="5:5" x14ac:dyDescent="0.25">
      <c r="E377" s="4">
        <f t="shared" si="5"/>
        <v>35208.600000000006</v>
      </c>
    </row>
    <row r="378" spans="5:5" x14ac:dyDescent="0.25">
      <c r="E378" s="4">
        <f t="shared" si="5"/>
        <v>35208.600000000006</v>
      </c>
    </row>
    <row r="379" spans="5:5" x14ac:dyDescent="0.25">
      <c r="E379" s="4">
        <f t="shared" si="5"/>
        <v>35208.600000000006</v>
      </c>
    </row>
    <row r="380" spans="5:5" x14ac:dyDescent="0.25">
      <c r="E380" s="4">
        <f t="shared" si="5"/>
        <v>35208.600000000006</v>
      </c>
    </row>
    <row r="381" spans="5:5" x14ac:dyDescent="0.25">
      <c r="E381" s="4">
        <f t="shared" si="5"/>
        <v>35208.600000000006</v>
      </c>
    </row>
    <row r="382" spans="5:5" x14ac:dyDescent="0.25">
      <c r="E382" s="4">
        <f t="shared" si="5"/>
        <v>35208.600000000006</v>
      </c>
    </row>
    <row r="383" spans="5:5" x14ac:dyDescent="0.25">
      <c r="E383" s="4">
        <f t="shared" si="5"/>
        <v>35208.600000000006</v>
      </c>
    </row>
    <row r="384" spans="5:5" x14ac:dyDescent="0.25">
      <c r="E384" s="4">
        <f t="shared" si="5"/>
        <v>35208.600000000006</v>
      </c>
    </row>
    <row r="385" spans="5:5" x14ac:dyDescent="0.25">
      <c r="E385" s="4">
        <f t="shared" si="5"/>
        <v>35208.600000000006</v>
      </c>
    </row>
    <row r="386" spans="5:5" x14ac:dyDescent="0.25">
      <c r="E386" s="4">
        <f t="shared" si="5"/>
        <v>35208.600000000006</v>
      </c>
    </row>
    <row r="387" spans="5:5" x14ac:dyDescent="0.25">
      <c r="E387" s="4">
        <f t="shared" si="5"/>
        <v>35208.600000000006</v>
      </c>
    </row>
    <row r="388" spans="5:5" x14ac:dyDescent="0.25">
      <c r="E388" s="4">
        <f t="shared" si="5"/>
        <v>35208.600000000006</v>
      </c>
    </row>
    <row r="389" spans="5:5" x14ac:dyDescent="0.25">
      <c r="E389" s="4">
        <f t="shared" ref="E389:E452" si="6">E388+C389-D389</f>
        <v>35208.600000000006</v>
      </c>
    </row>
    <row r="390" spans="5:5" x14ac:dyDescent="0.25">
      <c r="E390" s="4">
        <f t="shared" si="6"/>
        <v>35208.600000000006</v>
      </c>
    </row>
    <row r="391" spans="5:5" x14ac:dyDescent="0.25">
      <c r="E391" s="4">
        <f t="shared" si="6"/>
        <v>35208.600000000006</v>
      </c>
    </row>
    <row r="392" spans="5:5" x14ac:dyDescent="0.25">
      <c r="E392" s="4">
        <f t="shared" si="6"/>
        <v>35208.600000000006</v>
      </c>
    </row>
    <row r="393" spans="5:5" x14ac:dyDescent="0.25">
      <c r="E393" s="4">
        <f t="shared" si="6"/>
        <v>35208.600000000006</v>
      </c>
    </row>
    <row r="394" spans="5:5" x14ac:dyDescent="0.25">
      <c r="E394" s="4">
        <f t="shared" si="6"/>
        <v>35208.600000000006</v>
      </c>
    </row>
    <row r="395" spans="5:5" x14ac:dyDescent="0.25">
      <c r="E395" s="4">
        <f t="shared" si="6"/>
        <v>35208.600000000006</v>
      </c>
    </row>
    <row r="396" spans="5:5" x14ac:dyDescent="0.25">
      <c r="E396" s="4">
        <f t="shared" si="6"/>
        <v>35208.600000000006</v>
      </c>
    </row>
    <row r="397" spans="5:5" x14ac:dyDescent="0.25">
      <c r="E397" s="4">
        <f t="shared" si="6"/>
        <v>35208.600000000006</v>
      </c>
    </row>
    <row r="398" spans="5:5" x14ac:dyDescent="0.25">
      <c r="E398" s="4">
        <f t="shared" si="6"/>
        <v>35208.600000000006</v>
      </c>
    </row>
    <row r="399" spans="5:5" x14ac:dyDescent="0.25">
      <c r="E399" s="4">
        <f t="shared" si="6"/>
        <v>35208.600000000006</v>
      </c>
    </row>
    <row r="400" spans="5:5" x14ac:dyDescent="0.25">
      <c r="E400" s="4">
        <f t="shared" si="6"/>
        <v>35208.600000000006</v>
      </c>
    </row>
    <row r="401" spans="5:5" x14ac:dyDescent="0.25">
      <c r="E401" s="4">
        <f t="shared" si="6"/>
        <v>35208.600000000006</v>
      </c>
    </row>
    <row r="402" spans="5:5" x14ac:dyDescent="0.25">
      <c r="E402" s="4">
        <f t="shared" si="6"/>
        <v>35208.600000000006</v>
      </c>
    </row>
    <row r="403" spans="5:5" x14ac:dyDescent="0.25">
      <c r="E403" s="4">
        <f t="shared" si="6"/>
        <v>35208.600000000006</v>
      </c>
    </row>
    <row r="404" spans="5:5" x14ac:dyDescent="0.25">
      <c r="E404" s="4">
        <f t="shared" si="6"/>
        <v>35208.600000000006</v>
      </c>
    </row>
    <row r="405" spans="5:5" x14ac:dyDescent="0.25">
      <c r="E405" s="4">
        <f t="shared" si="6"/>
        <v>35208.600000000006</v>
      </c>
    </row>
    <row r="406" spans="5:5" x14ac:dyDescent="0.25">
      <c r="E406" s="4">
        <f t="shared" si="6"/>
        <v>35208.600000000006</v>
      </c>
    </row>
    <row r="407" spans="5:5" x14ac:dyDescent="0.25">
      <c r="E407" s="4">
        <f t="shared" si="6"/>
        <v>35208.600000000006</v>
      </c>
    </row>
    <row r="408" spans="5:5" x14ac:dyDescent="0.25">
      <c r="E408" s="4">
        <f t="shared" si="6"/>
        <v>35208.600000000006</v>
      </c>
    </row>
    <row r="409" spans="5:5" x14ac:dyDescent="0.25">
      <c r="E409" s="4">
        <f t="shared" si="6"/>
        <v>35208.600000000006</v>
      </c>
    </row>
    <row r="410" spans="5:5" x14ac:dyDescent="0.25">
      <c r="E410" s="4">
        <f t="shared" si="6"/>
        <v>35208.600000000006</v>
      </c>
    </row>
    <row r="411" spans="5:5" x14ac:dyDescent="0.25">
      <c r="E411" s="4">
        <f t="shared" si="6"/>
        <v>35208.600000000006</v>
      </c>
    </row>
    <row r="412" spans="5:5" x14ac:dyDescent="0.25">
      <c r="E412" s="4">
        <f t="shared" si="6"/>
        <v>35208.600000000006</v>
      </c>
    </row>
    <row r="413" spans="5:5" x14ac:dyDescent="0.25">
      <c r="E413" s="4">
        <f t="shared" si="6"/>
        <v>35208.600000000006</v>
      </c>
    </row>
    <row r="414" spans="5:5" x14ac:dyDescent="0.25">
      <c r="E414" s="4">
        <f t="shared" si="6"/>
        <v>35208.600000000006</v>
      </c>
    </row>
    <row r="415" spans="5:5" x14ac:dyDescent="0.25">
      <c r="E415" s="4">
        <f t="shared" si="6"/>
        <v>35208.600000000006</v>
      </c>
    </row>
    <row r="416" spans="5:5" x14ac:dyDescent="0.25">
      <c r="E416" s="4">
        <f t="shared" si="6"/>
        <v>35208.600000000006</v>
      </c>
    </row>
    <row r="417" spans="5:5" x14ac:dyDescent="0.25">
      <c r="E417" s="4">
        <f t="shared" si="6"/>
        <v>35208.600000000006</v>
      </c>
    </row>
    <row r="418" spans="5:5" x14ac:dyDescent="0.25">
      <c r="E418" s="4">
        <f t="shared" si="6"/>
        <v>35208.600000000006</v>
      </c>
    </row>
    <row r="419" spans="5:5" x14ac:dyDescent="0.25">
      <c r="E419" s="4">
        <f t="shared" si="6"/>
        <v>35208.600000000006</v>
      </c>
    </row>
    <row r="420" spans="5:5" x14ac:dyDescent="0.25">
      <c r="E420" s="4">
        <f t="shared" si="6"/>
        <v>35208.600000000006</v>
      </c>
    </row>
    <row r="421" spans="5:5" x14ac:dyDescent="0.25">
      <c r="E421" s="4">
        <f t="shared" si="6"/>
        <v>35208.600000000006</v>
      </c>
    </row>
    <row r="422" spans="5:5" x14ac:dyDescent="0.25">
      <c r="E422" s="4">
        <f t="shared" si="6"/>
        <v>35208.600000000006</v>
      </c>
    </row>
    <row r="423" spans="5:5" x14ac:dyDescent="0.25">
      <c r="E423" s="4">
        <f t="shared" si="6"/>
        <v>35208.600000000006</v>
      </c>
    </row>
    <row r="424" spans="5:5" x14ac:dyDescent="0.25">
      <c r="E424" s="4">
        <f t="shared" si="6"/>
        <v>35208.600000000006</v>
      </c>
    </row>
    <row r="425" spans="5:5" x14ac:dyDescent="0.25">
      <c r="E425" s="4">
        <f t="shared" si="6"/>
        <v>35208.600000000006</v>
      </c>
    </row>
    <row r="426" spans="5:5" x14ac:dyDescent="0.25">
      <c r="E426" s="4">
        <f t="shared" si="6"/>
        <v>35208.600000000006</v>
      </c>
    </row>
    <row r="427" spans="5:5" x14ac:dyDescent="0.25">
      <c r="E427" s="4">
        <f t="shared" si="6"/>
        <v>35208.600000000006</v>
      </c>
    </row>
    <row r="428" spans="5:5" x14ac:dyDescent="0.25">
      <c r="E428" s="4">
        <f t="shared" si="6"/>
        <v>35208.600000000006</v>
      </c>
    </row>
    <row r="429" spans="5:5" x14ac:dyDescent="0.25">
      <c r="E429" s="4">
        <f t="shared" si="6"/>
        <v>35208.600000000006</v>
      </c>
    </row>
    <row r="430" spans="5:5" x14ac:dyDescent="0.25">
      <c r="E430" s="4">
        <f t="shared" si="6"/>
        <v>35208.600000000006</v>
      </c>
    </row>
    <row r="431" spans="5:5" x14ac:dyDescent="0.25">
      <c r="E431" s="4">
        <f t="shared" si="6"/>
        <v>35208.600000000006</v>
      </c>
    </row>
    <row r="432" spans="5:5" x14ac:dyDescent="0.25">
      <c r="E432" s="4">
        <f t="shared" si="6"/>
        <v>35208.600000000006</v>
      </c>
    </row>
    <row r="433" spans="5:5" x14ac:dyDescent="0.25">
      <c r="E433" s="4">
        <f t="shared" si="6"/>
        <v>35208.600000000006</v>
      </c>
    </row>
    <row r="434" spans="5:5" x14ac:dyDescent="0.25">
      <c r="E434" s="4">
        <f t="shared" si="6"/>
        <v>35208.600000000006</v>
      </c>
    </row>
    <row r="435" spans="5:5" x14ac:dyDescent="0.25">
      <c r="E435" s="4">
        <f t="shared" si="6"/>
        <v>35208.600000000006</v>
      </c>
    </row>
    <row r="436" spans="5:5" x14ac:dyDescent="0.25">
      <c r="E436" s="4">
        <f t="shared" si="6"/>
        <v>35208.600000000006</v>
      </c>
    </row>
    <row r="437" spans="5:5" x14ac:dyDescent="0.25">
      <c r="E437" s="4">
        <f t="shared" si="6"/>
        <v>35208.600000000006</v>
      </c>
    </row>
    <row r="438" spans="5:5" x14ac:dyDescent="0.25">
      <c r="E438" s="4">
        <f t="shared" si="6"/>
        <v>35208.600000000006</v>
      </c>
    </row>
    <row r="439" spans="5:5" x14ac:dyDescent="0.25">
      <c r="E439" s="4">
        <f t="shared" si="6"/>
        <v>35208.600000000006</v>
      </c>
    </row>
    <row r="440" spans="5:5" x14ac:dyDescent="0.25">
      <c r="E440" s="4">
        <f t="shared" si="6"/>
        <v>35208.600000000006</v>
      </c>
    </row>
    <row r="441" spans="5:5" x14ac:dyDescent="0.25">
      <c r="E441" s="4">
        <f t="shared" si="6"/>
        <v>35208.600000000006</v>
      </c>
    </row>
    <row r="442" spans="5:5" x14ac:dyDescent="0.25">
      <c r="E442" s="4">
        <f t="shared" si="6"/>
        <v>35208.600000000006</v>
      </c>
    </row>
    <row r="443" spans="5:5" x14ac:dyDescent="0.25">
      <c r="E443" s="4">
        <f t="shared" si="6"/>
        <v>35208.600000000006</v>
      </c>
    </row>
    <row r="444" spans="5:5" x14ac:dyDescent="0.25">
      <c r="E444" s="4">
        <f t="shared" si="6"/>
        <v>35208.600000000006</v>
      </c>
    </row>
    <row r="445" spans="5:5" x14ac:dyDescent="0.25">
      <c r="E445" s="4">
        <f t="shared" si="6"/>
        <v>35208.600000000006</v>
      </c>
    </row>
    <row r="446" spans="5:5" x14ac:dyDescent="0.25">
      <c r="E446" s="4">
        <f t="shared" si="6"/>
        <v>35208.600000000006</v>
      </c>
    </row>
    <row r="447" spans="5:5" x14ac:dyDescent="0.25">
      <c r="E447" s="4">
        <f t="shared" si="6"/>
        <v>35208.600000000006</v>
      </c>
    </row>
    <row r="448" spans="5:5" x14ac:dyDescent="0.25">
      <c r="E448" s="4">
        <f t="shared" si="6"/>
        <v>35208.600000000006</v>
      </c>
    </row>
    <row r="449" spans="5:5" x14ac:dyDescent="0.25">
      <c r="E449" s="4">
        <f t="shared" si="6"/>
        <v>35208.600000000006</v>
      </c>
    </row>
    <row r="450" spans="5:5" x14ac:dyDescent="0.25">
      <c r="E450" s="4">
        <f t="shared" si="6"/>
        <v>35208.600000000006</v>
      </c>
    </row>
    <row r="451" spans="5:5" x14ac:dyDescent="0.25">
      <c r="E451" s="4">
        <f t="shared" si="6"/>
        <v>35208.600000000006</v>
      </c>
    </row>
    <row r="452" spans="5:5" x14ac:dyDescent="0.25">
      <c r="E452" s="4">
        <f t="shared" si="6"/>
        <v>35208.600000000006</v>
      </c>
    </row>
    <row r="453" spans="5:5" x14ac:dyDescent="0.25">
      <c r="E453" s="4">
        <f t="shared" ref="E453:E500" si="7">E452+C453-D453</f>
        <v>35208.600000000006</v>
      </c>
    </row>
    <row r="454" spans="5:5" x14ac:dyDescent="0.25">
      <c r="E454" s="4">
        <f t="shared" si="7"/>
        <v>35208.600000000006</v>
      </c>
    </row>
    <row r="455" spans="5:5" x14ac:dyDescent="0.25">
      <c r="E455" s="4">
        <f t="shared" si="7"/>
        <v>35208.600000000006</v>
      </c>
    </row>
    <row r="456" spans="5:5" x14ac:dyDescent="0.25">
      <c r="E456" s="4">
        <f t="shared" si="7"/>
        <v>35208.600000000006</v>
      </c>
    </row>
    <row r="457" spans="5:5" x14ac:dyDescent="0.25">
      <c r="E457" s="4">
        <f t="shared" si="7"/>
        <v>35208.600000000006</v>
      </c>
    </row>
    <row r="458" spans="5:5" x14ac:dyDescent="0.25">
      <c r="E458" s="4">
        <f t="shared" si="7"/>
        <v>35208.600000000006</v>
      </c>
    </row>
    <row r="459" spans="5:5" x14ac:dyDescent="0.25">
      <c r="E459" s="4">
        <f t="shared" si="7"/>
        <v>35208.600000000006</v>
      </c>
    </row>
    <row r="460" spans="5:5" x14ac:dyDescent="0.25">
      <c r="E460" s="4">
        <f t="shared" si="7"/>
        <v>35208.600000000006</v>
      </c>
    </row>
    <row r="461" spans="5:5" x14ac:dyDescent="0.25">
      <c r="E461" s="4">
        <f t="shared" si="7"/>
        <v>35208.600000000006</v>
      </c>
    </row>
    <row r="462" spans="5:5" x14ac:dyDescent="0.25">
      <c r="E462" s="4">
        <f t="shared" si="7"/>
        <v>35208.600000000006</v>
      </c>
    </row>
    <row r="463" spans="5:5" x14ac:dyDescent="0.25">
      <c r="E463" s="4">
        <f t="shared" si="7"/>
        <v>35208.600000000006</v>
      </c>
    </row>
    <row r="464" spans="5:5" x14ac:dyDescent="0.25">
      <c r="E464" s="4">
        <f t="shared" si="7"/>
        <v>35208.600000000006</v>
      </c>
    </row>
    <row r="465" spans="5:5" x14ac:dyDescent="0.25">
      <c r="E465" s="4">
        <f t="shared" si="7"/>
        <v>35208.600000000006</v>
      </c>
    </row>
    <row r="466" spans="5:5" x14ac:dyDescent="0.25">
      <c r="E466" s="4">
        <f t="shared" si="7"/>
        <v>35208.600000000006</v>
      </c>
    </row>
    <row r="467" spans="5:5" x14ac:dyDescent="0.25">
      <c r="E467" s="4">
        <f t="shared" si="7"/>
        <v>35208.600000000006</v>
      </c>
    </row>
    <row r="468" spans="5:5" x14ac:dyDescent="0.25">
      <c r="E468" s="4">
        <f t="shared" si="7"/>
        <v>35208.600000000006</v>
      </c>
    </row>
    <row r="469" spans="5:5" x14ac:dyDescent="0.25">
      <c r="E469" s="4">
        <f t="shared" si="7"/>
        <v>35208.600000000006</v>
      </c>
    </row>
    <row r="470" spans="5:5" x14ac:dyDescent="0.25">
      <c r="E470" s="4">
        <f t="shared" si="7"/>
        <v>35208.600000000006</v>
      </c>
    </row>
    <row r="471" spans="5:5" x14ac:dyDescent="0.25">
      <c r="E471" s="4">
        <f t="shared" si="7"/>
        <v>35208.600000000006</v>
      </c>
    </row>
    <row r="472" spans="5:5" x14ac:dyDescent="0.25">
      <c r="E472" s="4">
        <f t="shared" si="7"/>
        <v>35208.600000000006</v>
      </c>
    </row>
    <row r="473" spans="5:5" x14ac:dyDescent="0.25">
      <c r="E473" s="4">
        <f t="shared" si="7"/>
        <v>35208.600000000006</v>
      </c>
    </row>
    <row r="474" spans="5:5" x14ac:dyDescent="0.25">
      <c r="E474" s="4">
        <f t="shared" si="7"/>
        <v>35208.600000000006</v>
      </c>
    </row>
    <row r="475" spans="5:5" x14ac:dyDescent="0.25">
      <c r="E475" s="4">
        <f t="shared" si="7"/>
        <v>35208.600000000006</v>
      </c>
    </row>
    <row r="476" spans="5:5" x14ac:dyDescent="0.25">
      <c r="E476" s="4">
        <f t="shared" si="7"/>
        <v>35208.600000000006</v>
      </c>
    </row>
    <row r="477" spans="5:5" x14ac:dyDescent="0.25">
      <c r="E477" s="4">
        <f t="shared" si="7"/>
        <v>35208.600000000006</v>
      </c>
    </row>
    <row r="478" spans="5:5" x14ac:dyDescent="0.25">
      <c r="E478" s="4">
        <f t="shared" si="7"/>
        <v>35208.600000000006</v>
      </c>
    </row>
    <row r="479" spans="5:5" x14ac:dyDescent="0.25">
      <c r="E479" s="4">
        <f t="shared" si="7"/>
        <v>35208.600000000006</v>
      </c>
    </row>
    <row r="480" spans="5:5" x14ac:dyDescent="0.25">
      <c r="E480" s="4">
        <f t="shared" si="7"/>
        <v>35208.600000000006</v>
      </c>
    </row>
    <row r="481" spans="5:5" x14ac:dyDescent="0.25">
      <c r="E481" s="4">
        <f t="shared" si="7"/>
        <v>35208.600000000006</v>
      </c>
    </row>
    <row r="482" spans="5:5" x14ac:dyDescent="0.25">
      <c r="E482" s="4">
        <f t="shared" si="7"/>
        <v>35208.600000000006</v>
      </c>
    </row>
    <row r="483" spans="5:5" x14ac:dyDescent="0.25">
      <c r="E483" s="4">
        <f t="shared" si="7"/>
        <v>35208.600000000006</v>
      </c>
    </row>
    <row r="484" spans="5:5" x14ac:dyDescent="0.25">
      <c r="E484" s="4">
        <f t="shared" si="7"/>
        <v>35208.600000000006</v>
      </c>
    </row>
    <row r="485" spans="5:5" x14ac:dyDescent="0.25">
      <c r="E485" s="4">
        <f t="shared" si="7"/>
        <v>35208.600000000006</v>
      </c>
    </row>
    <row r="486" spans="5:5" x14ac:dyDescent="0.25">
      <c r="E486" s="4">
        <f t="shared" si="7"/>
        <v>35208.600000000006</v>
      </c>
    </row>
    <row r="487" spans="5:5" x14ac:dyDescent="0.25">
      <c r="E487" s="4">
        <f t="shared" si="7"/>
        <v>35208.600000000006</v>
      </c>
    </row>
    <row r="488" spans="5:5" x14ac:dyDescent="0.25">
      <c r="E488" s="4">
        <f t="shared" si="7"/>
        <v>35208.600000000006</v>
      </c>
    </row>
    <row r="489" spans="5:5" x14ac:dyDescent="0.25">
      <c r="E489" s="4">
        <f t="shared" si="7"/>
        <v>35208.600000000006</v>
      </c>
    </row>
    <row r="490" spans="5:5" x14ac:dyDescent="0.25">
      <c r="E490" s="4">
        <f t="shared" si="7"/>
        <v>35208.600000000006</v>
      </c>
    </row>
    <row r="491" spans="5:5" x14ac:dyDescent="0.25">
      <c r="E491" s="4">
        <f t="shared" si="7"/>
        <v>35208.600000000006</v>
      </c>
    </row>
    <row r="492" spans="5:5" x14ac:dyDescent="0.25">
      <c r="E492" s="4">
        <f t="shared" si="7"/>
        <v>35208.600000000006</v>
      </c>
    </row>
    <row r="493" spans="5:5" x14ac:dyDescent="0.25">
      <c r="E493" s="4">
        <f t="shared" si="7"/>
        <v>35208.600000000006</v>
      </c>
    </row>
    <row r="494" spans="5:5" x14ac:dyDescent="0.25">
      <c r="E494" s="4">
        <f t="shared" si="7"/>
        <v>35208.600000000006</v>
      </c>
    </row>
    <row r="495" spans="5:5" x14ac:dyDescent="0.25">
      <c r="E495" s="4">
        <f t="shared" si="7"/>
        <v>35208.600000000006</v>
      </c>
    </row>
    <row r="496" spans="5:5" x14ac:dyDescent="0.25">
      <c r="E496" s="4">
        <f t="shared" si="7"/>
        <v>35208.600000000006</v>
      </c>
    </row>
    <row r="497" spans="5:5" x14ac:dyDescent="0.25">
      <c r="E497" s="4">
        <f t="shared" si="7"/>
        <v>35208.600000000006</v>
      </c>
    </row>
    <row r="498" spans="5:5" x14ac:dyDescent="0.25">
      <c r="E498" s="4">
        <f t="shared" si="7"/>
        <v>35208.600000000006</v>
      </c>
    </row>
    <row r="499" spans="5:5" x14ac:dyDescent="0.25">
      <c r="E499" s="4">
        <f t="shared" si="7"/>
        <v>35208.600000000006</v>
      </c>
    </row>
    <row r="500" spans="5:5" x14ac:dyDescent="0.25">
      <c r="E500" s="4">
        <f t="shared" si="7"/>
        <v>35208.600000000006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  <oddFooter>&amp;CS.E.U.O.&amp;R&amp;"-,Cursiva"Tejidos Lucania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500"/>
  <sheetViews>
    <sheetView workbookViewId="0">
      <selection activeCell="M8" sqref="M8"/>
    </sheetView>
  </sheetViews>
  <sheetFormatPr baseColWidth="10" defaultRowHeight="15" x14ac:dyDescent="0.25"/>
  <cols>
    <col min="1" max="5" width="11.42578125" style="2"/>
    <col min="7" max="7" width="18.28515625" style="2" bestFit="1" customWidth="1"/>
    <col min="9" max="9" width="17.42578125" bestFit="1" customWidth="1"/>
    <col min="10" max="10" width="15" bestFit="1" customWidth="1"/>
  </cols>
  <sheetData>
    <row r="1" spans="1:10" ht="18.75" x14ac:dyDescent="0.3">
      <c r="A1" s="273" t="s">
        <v>1172</v>
      </c>
      <c r="B1" s="273"/>
      <c r="C1" s="273"/>
      <c r="D1" s="273"/>
      <c r="E1" s="273"/>
      <c r="G1" s="33"/>
      <c r="I1" s="10" t="s">
        <v>4</v>
      </c>
      <c r="J1" s="12">
        <f>E500</f>
        <v>126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G2" s="34" t="s">
        <v>284</v>
      </c>
      <c r="I2" s="11" t="s">
        <v>92</v>
      </c>
      <c r="J2" s="13">
        <f>MAX(A3:A500)</f>
        <v>44097</v>
      </c>
    </row>
    <row r="3" spans="1:10" x14ac:dyDescent="0.25">
      <c r="A3" s="7">
        <v>44097</v>
      </c>
      <c r="B3" s="2" t="s">
        <v>1173</v>
      </c>
      <c r="C3" s="4">
        <v>126</v>
      </c>
      <c r="D3" s="4">
        <v>0</v>
      </c>
      <c r="E3" s="9">
        <f>C3-D3</f>
        <v>126</v>
      </c>
      <c r="G3" s="2">
        <v>7</v>
      </c>
    </row>
    <row r="4" spans="1:10" x14ac:dyDescent="0.25">
      <c r="A4" s="5"/>
      <c r="C4" s="4"/>
      <c r="D4" s="4"/>
      <c r="E4" s="4">
        <f>E3+C4-D4</f>
        <v>126</v>
      </c>
    </row>
    <row r="5" spans="1:10" x14ac:dyDescent="0.25">
      <c r="E5" s="4">
        <f t="shared" ref="E5:E68" si="0">E4+C5-D5</f>
        <v>126</v>
      </c>
    </row>
    <row r="6" spans="1:10" x14ac:dyDescent="0.25">
      <c r="E6" s="4">
        <f t="shared" si="0"/>
        <v>126</v>
      </c>
    </row>
    <row r="7" spans="1:10" x14ac:dyDescent="0.25">
      <c r="E7" s="4">
        <f t="shared" si="0"/>
        <v>126</v>
      </c>
    </row>
    <row r="8" spans="1:10" x14ac:dyDescent="0.25">
      <c r="E8" s="4">
        <f t="shared" si="0"/>
        <v>126</v>
      </c>
    </row>
    <row r="9" spans="1:10" x14ac:dyDescent="0.25">
      <c r="E9" s="4">
        <f t="shared" si="0"/>
        <v>126</v>
      </c>
    </row>
    <row r="10" spans="1:10" x14ac:dyDescent="0.25">
      <c r="E10" s="4">
        <f t="shared" si="0"/>
        <v>126</v>
      </c>
    </row>
    <row r="11" spans="1:10" x14ac:dyDescent="0.25">
      <c r="E11" s="4">
        <f t="shared" si="0"/>
        <v>126</v>
      </c>
    </row>
    <row r="12" spans="1:10" x14ac:dyDescent="0.25">
      <c r="E12" s="4">
        <f t="shared" si="0"/>
        <v>126</v>
      </c>
    </row>
    <row r="13" spans="1:10" x14ac:dyDescent="0.25">
      <c r="E13" s="4">
        <f t="shared" si="0"/>
        <v>126</v>
      </c>
    </row>
    <row r="14" spans="1:10" x14ac:dyDescent="0.25">
      <c r="E14" s="4">
        <f t="shared" si="0"/>
        <v>126</v>
      </c>
    </row>
    <row r="15" spans="1:10" x14ac:dyDescent="0.25">
      <c r="E15" s="4">
        <f t="shared" si="0"/>
        <v>126</v>
      </c>
    </row>
    <row r="16" spans="1:10" x14ac:dyDescent="0.25">
      <c r="E16" s="4">
        <f t="shared" si="0"/>
        <v>126</v>
      </c>
    </row>
    <row r="17" spans="5:5" x14ac:dyDescent="0.25">
      <c r="E17" s="4">
        <f t="shared" si="0"/>
        <v>126</v>
      </c>
    </row>
    <row r="18" spans="5:5" x14ac:dyDescent="0.25">
      <c r="E18" s="4">
        <f t="shared" si="0"/>
        <v>126</v>
      </c>
    </row>
    <row r="19" spans="5:5" x14ac:dyDescent="0.25">
      <c r="E19" s="4">
        <f t="shared" si="0"/>
        <v>126</v>
      </c>
    </row>
    <row r="20" spans="5:5" x14ac:dyDescent="0.25">
      <c r="E20" s="4">
        <f t="shared" si="0"/>
        <v>126</v>
      </c>
    </row>
    <row r="21" spans="5:5" x14ac:dyDescent="0.25">
      <c r="E21" s="4">
        <f t="shared" si="0"/>
        <v>126</v>
      </c>
    </row>
    <row r="22" spans="5:5" x14ac:dyDescent="0.25">
      <c r="E22" s="4">
        <f t="shared" si="0"/>
        <v>126</v>
      </c>
    </row>
    <row r="23" spans="5:5" x14ac:dyDescent="0.25">
      <c r="E23" s="4">
        <f t="shared" si="0"/>
        <v>126</v>
      </c>
    </row>
    <row r="24" spans="5:5" x14ac:dyDescent="0.25">
      <c r="E24" s="4">
        <f t="shared" si="0"/>
        <v>126</v>
      </c>
    </row>
    <row r="25" spans="5:5" x14ac:dyDescent="0.25">
      <c r="E25" s="4">
        <f t="shared" si="0"/>
        <v>126</v>
      </c>
    </row>
    <row r="26" spans="5:5" x14ac:dyDescent="0.25">
      <c r="E26" s="4">
        <f t="shared" si="0"/>
        <v>126</v>
      </c>
    </row>
    <row r="27" spans="5:5" x14ac:dyDescent="0.25">
      <c r="E27" s="4">
        <f t="shared" si="0"/>
        <v>126</v>
      </c>
    </row>
    <row r="28" spans="5:5" x14ac:dyDescent="0.25">
      <c r="E28" s="4">
        <f t="shared" si="0"/>
        <v>126</v>
      </c>
    </row>
    <row r="29" spans="5:5" x14ac:dyDescent="0.25">
      <c r="E29" s="4">
        <f t="shared" si="0"/>
        <v>126</v>
      </c>
    </row>
    <row r="30" spans="5:5" x14ac:dyDescent="0.25">
      <c r="E30" s="4">
        <f t="shared" si="0"/>
        <v>126</v>
      </c>
    </row>
    <row r="31" spans="5:5" x14ac:dyDescent="0.25">
      <c r="E31" s="4">
        <f t="shared" si="0"/>
        <v>126</v>
      </c>
    </row>
    <row r="32" spans="5:5" x14ac:dyDescent="0.25">
      <c r="E32" s="4">
        <f t="shared" si="0"/>
        <v>126</v>
      </c>
    </row>
    <row r="33" spans="5:5" x14ac:dyDescent="0.25">
      <c r="E33" s="4">
        <f t="shared" si="0"/>
        <v>126</v>
      </c>
    </row>
    <row r="34" spans="5:5" x14ac:dyDescent="0.25">
      <c r="E34" s="4">
        <f t="shared" si="0"/>
        <v>126</v>
      </c>
    </row>
    <row r="35" spans="5:5" x14ac:dyDescent="0.25">
      <c r="E35" s="4">
        <f t="shared" si="0"/>
        <v>126</v>
      </c>
    </row>
    <row r="36" spans="5:5" x14ac:dyDescent="0.25">
      <c r="E36" s="4">
        <f t="shared" si="0"/>
        <v>126</v>
      </c>
    </row>
    <row r="37" spans="5:5" x14ac:dyDescent="0.25">
      <c r="E37" s="4">
        <f t="shared" si="0"/>
        <v>126</v>
      </c>
    </row>
    <row r="38" spans="5:5" x14ac:dyDescent="0.25">
      <c r="E38" s="4">
        <f t="shared" si="0"/>
        <v>126</v>
      </c>
    </row>
    <row r="39" spans="5:5" x14ac:dyDescent="0.25">
      <c r="E39" s="4">
        <f t="shared" si="0"/>
        <v>126</v>
      </c>
    </row>
    <row r="40" spans="5:5" x14ac:dyDescent="0.25">
      <c r="E40" s="4">
        <f t="shared" si="0"/>
        <v>126</v>
      </c>
    </row>
    <row r="41" spans="5:5" x14ac:dyDescent="0.25">
      <c r="E41" s="4">
        <f t="shared" si="0"/>
        <v>126</v>
      </c>
    </row>
    <row r="42" spans="5:5" x14ac:dyDescent="0.25">
      <c r="E42" s="4">
        <f t="shared" si="0"/>
        <v>126</v>
      </c>
    </row>
    <row r="43" spans="5:5" x14ac:dyDescent="0.25">
      <c r="E43" s="4">
        <f t="shared" si="0"/>
        <v>126</v>
      </c>
    </row>
    <row r="44" spans="5:5" x14ac:dyDescent="0.25">
      <c r="E44" s="4">
        <f t="shared" si="0"/>
        <v>126</v>
      </c>
    </row>
    <row r="45" spans="5:5" x14ac:dyDescent="0.25">
      <c r="E45" s="4">
        <f t="shared" si="0"/>
        <v>126</v>
      </c>
    </row>
    <row r="46" spans="5:5" x14ac:dyDescent="0.25">
      <c r="E46" s="4">
        <f t="shared" si="0"/>
        <v>126</v>
      </c>
    </row>
    <row r="47" spans="5:5" x14ac:dyDescent="0.25">
      <c r="E47" s="4">
        <f t="shared" si="0"/>
        <v>126</v>
      </c>
    </row>
    <row r="48" spans="5:5" x14ac:dyDescent="0.25">
      <c r="E48" s="4">
        <f t="shared" si="0"/>
        <v>126</v>
      </c>
    </row>
    <row r="49" spans="5:5" x14ac:dyDescent="0.25">
      <c r="E49" s="4">
        <f t="shared" si="0"/>
        <v>126</v>
      </c>
    </row>
    <row r="50" spans="5:5" x14ac:dyDescent="0.25">
      <c r="E50" s="4">
        <f t="shared" si="0"/>
        <v>126</v>
      </c>
    </row>
    <row r="51" spans="5:5" x14ac:dyDescent="0.25">
      <c r="E51" s="4">
        <f t="shared" si="0"/>
        <v>126</v>
      </c>
    </row>
    <row r="52" spans="5:5" x14ac:dyDescent="0.25">
      <c r="E52" s="4">
        <f t="shared" si="0"/>
        <v>126</v>
      </c>
    </row>
    <row r="53" spans="5:5" x14ac:dyDescent="0.25">
      <c r="E53" s="4">
        <f t="shared" si="0"/>
        <v>126</v>
      </c>
    </row>
    <row r="54" spans="5:5" x14ac:dyDescent="0.25">
      <c r="E54" s="4">
        <f t="shared" si="0"/>
        <v>126</v>
      </c>
    </row>
    <row r="55" spans="5:5" x14ac:dyDescent="0.25">
      <c r="E55" s="4">
        <f t="shared" si="0"/>
        <v>126</v>
      </c>
    </row>
    <row r="56" spans="5:5" x14ac:dyDescent="0.25">
      <c r="E56" s="4">
        <f t="shared" si="0"/>
        <v>126</v>
      </c>
    </row>
    <row r="57" spans="5:5" x14ac:dyDescent="0.25">
      <c r="E57" s="4">
        <f t="shared" si="0"/>
        <v>126</v>
      </c>
    </row>
    <row r="58" spans="5:5" x14ac:dyDescent="0.25">
      <c r="E58" s="4">
        <f t="shared" si="0"/>
        <v>126</v>
      </c>
    </row>
    <row r="59" spans="5:5" x14ac:dyDescent="0.25">
      <c r="E59" s="4">
        <f t="shared" si="0"/>
        <v>126</v>
      </c>
    </row>
    <row r="60" spans="5:5" x14ac:dyDescent="0.25">
      <c r="E60" s="4">
        <f t="shared" si="0"/>
        <v>126</v>
      </c>
    </row>
    <row r="61" spans="5:5" x14ac:dyDescent="0.25">
      <c r="E61" s="4">
        <f t="shared" si="0"/>
        <v>126</v>
      </c>
    </row>
    <row r="62" spans="5:5" x14ac:dyDescent="0.25">
      <c r="E62" s="4">
        <f t="shared" si="0"/>
        <v>126</v>
      </c>
    </row>
    <row r="63" spans="5:5" x14ac:dyDescent="0.25">
      <c r="E63" s="4">
        <f t="shared" si="0"/>
        <v>126</v>
      </c>
    </row>
    <row r="64" spans="5:5" x14ac:dyDescent="0.25">
      <c r="E64" s="4">
        <f t="shared" si="0"/>
        <v>126</v>
      </c>
    </row>
    <row r="65" spans="5:5" x14ac:dyDescent="0.25">
      <c r="E65" s="4">
        <f t="shared" si="0"/>
        <v>126</v>
      </c>
    </row>
    <row r="66" spans="5:5" x14ac:dyDescent="0.25">
      <c r="E66" s="4">
        <f t="shared" si="0"/>
        <v>126</v>
      </c>
    </row>
    <row r="67" spans="5:5" x14ac:dyDescent="0.25">
      <c r="E67" s="4">
        <f t="shared" si="0"/>
        <v>126</v>
      </c>
    </row>
    <row r="68" spans="5:5" x14ac:dyDescent="0.25">
      <c r="E68" s="4">
        <f t="shared" si="0"/>
        <v>126</v>
      </c>
    </row>
    <row r="69" spans="5:5" x14ac:dyDescent="0.25">
      <c r="E69" s="4">
        <f t="shared" ref="E69:E132" si="1">E68+C69-D69</f>
        <v>126</v>
      </c>
    </row>
    <row r="70" spans="5:5" x14ac:dyDescent="0.25">
      <c r="E70" s="4">
        <f t="shared" si="1"/>
        <v>126</v>
      </c>
    </row>
    <row r="71" spans="5:5" x14ac:dyDescent="0.25">
      <c r="E71" s="4">
        <f t="shared" si="1"/>
        <v>126</v>
      </c>
    </row>
    <row r="72" spans="5:5" x14ac:dyDescent="0.25">
      <c r="E72" s="4">
        <f t="shared" si="1"/>
        <v>126</v>
      </c>
    </row>
    <row r="73" spans="5:5" x14ac:dyDescent="0.25">
      <c r="E73" s="4">
        <f t="shared" si="1"/>
        <v>126</v>
      </c>
    </row>
    <row r="74" spans="5:5" x14ac:dyDescent="0.25">
      <c r="E74" s="4">
        <f t="shared" si="1"/>
        <v>126</v>
      </c>
    </row>
    <row r="75" spans="5:5" x14ac:dyDescent="0.25">
      <c r="E75" s="4">
        <f t="shared" si="1"/>
        <v>126</v>
      </c>
    </row>
    <row r="76" spans="5:5" x14ac:dyDescent="0.25">
      <c r="E76" s="4">
        <f t="shared" si="1"/>
        <v>126</v>
      </c>
    </row>
    <row r="77" spans="5:5" x14ac:dyDescent="0.25">
      <c r="E77" s="4">
        <f t="shared" si="1"/>
        <v>126</v>
      </c>
    </row>
    <row r="78" spans="5:5" x14ac:dyDescent="0.25">
      <c r="E78" s="4">
        <f t="shared" si="1"/>
        <v>126</v>
      </c>
    </row>
    <row r="79" spans="5:5" x14ac:dyDescent="0.25">
      <c r="E79" s="4">
        <f t="shared" si="1"/>
        <v>126</v>
      </c>
    </row>
    <row r="80" spans="5:5" x14ac:dyDescent="0.25">
      <c r="E80" s="4">
        <f t="shared" si="1"/>
        <v>126</v>
      </c>
    </row>
    <row r="81" spans="5:5" x14ac:dyDescent="0.25">
      <c r="E81" s="4">
        <f t="shared" si="1"/>
        <v>126</v>
      </c>
    </row>
    <row r="82" spans="5:5" x14ac:dyDescent="0.25">
      <c r="E82" s="4">
        <f t="shared" si="1"/>
        <v>126</v>
      </c>
    </row>
    <row r="83" spans="5:5" x14ac:dyDescent="0.25">
      <c r="E83" s="4">
        <f t="shared" si="1"/>
        <v>126</v>
      </c>
    </row>
    <row r="84" spans="5:5" x14ac:dyDescent="0.25">
      <c r="E84" s="4">
        <f t="shared" si="1"/>
        <v>126</v>
      </c>
    </row>
    <row r="85" spans="5:5" x14ac:dyDescent="0.25">
      <c r="E85" s="4">
        <f t="shared" si="1"/>
        <v>126</v>
      </c>
    </row>
    <row r="86" spans="5:5" x14ac:dyDescent="0.25">
      <c r="E86" s="4">
        <f t="shared" si="1"/>
        <v>126</v>
      </c>
    </row>
    <row r="87" spans="5:5" x14ac:dyDescent="0.25">
      <c r="E87" s="4">
        <f t="shared" si="1"/>
        <v>126</v>
      </c>
    </row>
    <row r="88" spans="5:5" x14ac:dyDescent="0.25">
      <c r="E88" s="4">
        <f t="shared" si="1"/>
        <v>126</v>
      </c>
    </row>
    <row r="89" spans="5:5" x14ac:dyDescent="0.25">
      <c r="E89" s="4">
        <f t="shared" si="1"/>
        <v>126</v>
      </c>
    </row>
    <row r="90" spans="5:5" x14ac:dyDescent="0.25">
      <c r="E90" s="4">
        <f t="shared" si="1"/>
        <v>126</v>
      </c>
    </row>
    <row r="91" spans="5:5" x14ac:dyDescent="0.25">
      <c r="E91" s="4">
        <f t="shared" si="1"/>
        <v>126</v>
      </c>
    </row>
    <row r="92" spans="5:5" x14ac:dyDescent="0.25">
      <c r="E92" s="4">
        <f t="shared" si="1"/>
        <v>126</v>
      </c>
    </row>
    <row r="93" spans="5:5" x14ac:dyDescent="0.25">
      <c r="E93" s="4">
        <f t="shared" si="1"/>
        <v>126</v>
      </c>
    </row>
    <row r="94" spans="5:5" x14ac:dyDescent="0.25">
      <c r="E94" s="4">
        <f t="shared" si="1"/>
        <v>126</v>
      </c>
    </row>
    <row r="95" spans="5:5" x14ac:dyDescent="0.25">
      <c r="E95" s="4">
        <f t="shared" si="1"/>
        <v>126</v>
      </c>
    </row>
    <row r="96" spans="5:5" x14ac:dyDescent="0.25">
      <c r="E96" s="4">
        <f t="shared" si="1"/>
        <v>126</v>
      </c>
    </row>
    <row r="97" spans="5:5" x14ac:dyDescent="0.25">
      <c r="E97" s="4">
        <f t="shared" si="1"/>
        <v>126</v>
      </c>
    </row>
    <row r="98" spans="5:5" x14ac:dyDescent="0.25">
      <c r="E98" s="4">
        <f t="shared" si="1"/>
        <v>126</v>
      </c>
    </row>
    <row r="99" spans="5:5" x14ac:dyDescent="0.25">
      <c r="E99" s="4">
        <f t="shared" si="1"/>
        <v>126</v>
      </c>
    </row>
    <row r="100" spans="5:5" x14ac:dyDescent="0.25">
      <c r="E100" s="4">
        <f t="shared" si="1"/>
        <v>126</v>
      </c>
    </row>
    <row r="101" spans="5:5" x14ac:dyDescent="0.25">
      <c r="E101" s="4">
        <f t="shared" si="1"/>
        <v>126</v>
      </c>
    </row>
    <row r="102" spans="5:5" x14ac:dyDescent="0.25">
      <c r="E102" s="4">
        <f t="shared" si="1"/>
        <v>126</v>
      </c>
    </row>
    <row r="103" spans="5:5" x14ac:dyDescent="0.25">
      <c r="E103" s="4">
        <f t="shared" si="1"/>
        <v>126</v>
      </c>
    </row>
    <row r="104" spans="5:5" x14ac:dyDescent="0.25">
      <c r="E104" s="4">
        <f t="shared" si="1"/>
        <v>126</v>
      </c>
    </row>
    <row r="105" spans="5:5" x14ac:dyDescent="0.25">
      <c r="E105" s="4">
        <f t="shared" si="1"/>
        <v>126</v>
      </c>
    </row>
    <row r="106" spans="5:5" x14ac:dyDescent="0.25">
      <c r="E106" s="4">
        <f t="shared" si="1"/>
        <v>126</v>
      </c>
    </row>
    <row r="107" spans="5:5" x14ac:dyDescent="0.25">
      <c r="E107" s="4">
        <f t="shared" si="1"/>
        <v>126</v>
      </c>
    </row>
    <row r="108" spans="5:5" x14ac:dyDescent="0.25">
      <c r="E108" s="4">
        <f t="shared" si="1"/>
        <v>126</v>
      </c>
    </row>
    <row r="109" spans="5:5" x14ac:dyDescent="0.25">
      <c r="E109" s="4">
        <f t="shared" si="1"/>
        <v>126</v>
      </c>
    </row>
    <row r="110" spans="5:5" x14ac:dyDescent="0.25">
      <c r="E110" s="4">
        <f t="shared" si="1"/>
        <v>126</v>
      </c>
    </row>
    <row r="111" spans="5:5" x14ac:dyDescent="0.25">
      <c r="E111" s="4">
        <f t="shared" si="1"/>
        <v>126</v>
      </c>
    </row>
    <row r="112" spans="5:5" x14ac:dyDescent="0.25">
      <c r="E112" s="4">
        <f t="shared" si="1"/>
        <v>126</v>
      </c>
    </row>
    <row r="113" spans="5:5" x14ac:dyDescent="0.25">
      <c r="E113" s="4">
        <f t="shared" si="1"/>
        <v>126</v>
      </c>
    </row>
    <row r="114" spans="5:5" x14ac:dyDescent="0.25">
      <c r="E114" s="4">
        <f t="shared" si="1"/>
        <v>126</v>
      </c>
    </row>
    <row r="115" spans="5:5" x14ac:dyDescent="0.25">
      <c r="E115" s="4">
        <f t="shared" si="1"/>
        <v>126</v>
      </c>
    </row>
    <row r="116" spans="5:5" x14ac:dyDescent="0.25">
      <c r="E116" s="4">
        <f t="shared" si="1"/>
        <v>126</v>
      </c>
    </row>
    <row r="117" spans="5:5" x14ac:dyDescent="0.25">
      <c r="E117" s="4">
        <f t="shared" si="1"/>
        <v>126</v>
      </c>
    </row>
    <row r="118" spans="5:5" x14ac:dyDescent="0.25">
      <c r="E118" s="4">
        <f t="shared" si="1"/>
        <v>126</v>
      </c>
    </row>
    <row r="119" spans="5:5" x14ac:dyDescent="0.25">
      <c r="E119" s="4">
        <f t="shared" si="1"/>
        <v>126</v>
      </c>
    </row>
    <row r="120" spans="5:5" x14ac:dyDescent="0.25">
      <c r="E120" s="4">
        <f t="shared" si="1"/>
        <v>126</v>
      </c>
    </row>
    <row r="121" spans="5:5" x14ac:dyDescent="0.25">
      <c r="E121" s="4">
        <f t="shared" si="1"/>
        <v>126</v>
      </c>
    </row>
    <row r="122" spans="5:5" x14ac:dyDescent="0.25">
      <c r="E122" s="4">
        <f t="shared" si="1"/>
        <v>126</v>
      </c>
    </row>
    <row r="123" spans="5:5" x14ac:dyDescent="0.25">
      <c r="E123" s="4">
        <f t="shared" si="1"/>
        <v>126</v>
      </c>
    </row>
    <row r="124" spans="5:5" x14ac:dyDescent="0.25">
      <c r="E124" s="4">
        <f t="shared" si="1"/>
        <v>126</v>
      </c>
    </row>
    <row r="125" spans="5:5" x14ac:dyDescent="0.25">
      <c r="E125" s="4">
        <f t="shared" si="1"/>
        <v>126</v>
      </c>
    </row>
    <row r="126" spans="5:5" x14ac:dyDescent="0.25">
      <c r="E126" s="4">
        <f t="shared" si="1"/>
        <v>126</v>
      </c>
    </row>
    <row r="127" spans="5:5" x14ac:dyDescent="0.25">
      <c r="E127" s="4">
        <f t="shared" si="1"/>
        <v>126</v>
      </c>
    </row>
    <row r="128" spans="5:5" x14ac:dyDescent="0.25">
      <c r="E128" s="4">
        <f t="shared" si="1"/>
        <v>126</v>
      </c>
    </row>
    <row r="129" spans="5:5" x14ac:dyDescent="0.25">
      <c r="E129" s="4">
        <f t="shared" si="1"/>
        <v>126</v>
      </c>
    </row>
    <row r="130" spans="5:5" x14ac:dyDescent="0.25">
      <c r="E130" s="4">
        <f t="shared" si="1"/>
        <v>126</v>
      </c>
    </row>
    <row r="131" spans="5:5" x14ac:dyDescent="0.25">
      <c r="E131" s="4">
        <f t="shared" si="1"/>
        <v>126</v>
      </c>
    </row>
    <row r="132" spans="5:5" x14ac:dyDescent="0.25">
      <c r="E132" s="4">
        <f t="shared" si="1"/>
        <v>126</v>
      </c>
    </row>
    <row r="133" spans="5:5" x14ac:dyDescent="0.25">
      <c r="E133" s="4">
        <f t="shared" ref="E133:E196" si="2">E132+C133-D133</f>
        <v>126</v>
      </c>
    </row>
    <row r="134" spans="5:5" x14ac:dyDescent="0.25">
      <c r="E134" s="4">
        <f t="shared" si="2"/>
        <v>126</v>
      </c>
    </row>
    <row r="135" spans="5:5" x14ac:dyDescent="0.25">
      <c r="E135" s="4">
        <f t="shared" si="2"/>
        <v>126</v>
      </c>
    </row>
    <row r="136" spans="5:5" x14ac:dyDescent="0.25">
      <c r="E136" s="4">
        <f t="shared" si="2"/>
        <v>126</v>
      </c>
    </row>
    <row r="137" spans="5:5" x14ac:dyDescent="0.25">
      <c r="E137" s="4">
        <f t="shared" si="2"/>
        <v>126</v>
      </c>
    </row>
    <row r="138" spans="5:5" x14ac:dyDescent="0.25">
      <c r="E138" s="4">
        <f t="shared" si="2"/>
        <v>126</v>
      </c>
    </row>
    <row r="139" spans="5:5" x14ac:dyDescent="0.25">
      <c r="E139" s="4">
        <f t="shared" si="2"/>
        <v>126</v>
      </c>
    </row>
    <row r="140" spans="5:5" x14ac:dyDescent="0.25">
      <c r="E140" s="4">
        <f t="shared" si="2"/>
        <v>126</v>
      </c>
    </row>
    <row r="141" spans="5:5" x14ac:dyDescent="0.25">
      <c r="E141" s="4">
        <f t="shared" si="2"/>
        <v>126</v>
      </c>
    </row>
    <row r="142" spans="5:5" x14ac:dyDescent="0.25">
      <c r="E142" s="4">
        <f t="shared" si="2"/>
        <v>126</v>
      </c>
    </row>
    <row r="143" spans="5:5" x14ac:dyDescent="0.25">
      <c r="E143" s="4">
        <f t="shared" si="2"/>
        <v>126</v>
      </c>
    </row>
    <row r="144" spans="5:5" x14ac:dyDescent="0.25">
      <c r="E144" s="4">
        <f t="shared" si="2"/>
        <v>126</v>
      </c>
    </row>
    <row r="145" spans="5:5" x14ac:dyDescent="0.25">
      <c r="E145" s="4">
        <f t="shared" si="2"/>
        <v>126</v>
      </c>
    </row>
    <row r="146" spans="5:5" x14ac:dyDescent="0.25">
      <c r="E146" s="4">
        <f t="shared" si="2"/>
        <v>126</v>
      </c>
    </row>
    <row r="147" spans="5:5" x14ac:dyDescent="0.25">
      <c r="E147" s="4">
        <f t="shared" si="2"/>
        <v>126</v>
      </c>
    </row>
    <row r="148" spans="5:5" x14ac:dyDescent="0.25">
      <c r="E148" s="4">
        <f t="shared" si="2"/>
        <v>126</v>
      </c>
    </row>
    <row r="149" spans="5:5" x14ac:dyDescent="0.25">
      <c r="E149" s="4">
        <f t="shared" si="2"/>
        <v>126</v>
      </c>
    </row>
    <row r="150" spans="5:5" x14ac:dyDescent="0.25">
      <c r="E150" s="4">
        <f t="shared" si="2"/>
        <v>126</v>
      </c>
    </row>
    <row r="151" spans="5:5" x14ac:dyDescent="0.25">
      <c r="E151" s="4">
        <f t="shared" si="2"/>
        <v>126</v>
      </c>
    </row>
    <row r="152" spans="5:5" x14ac:dyDescent="0.25">
      <c r="E152" s="4">
        <f t="shared" si="2"/>
        <v>126</v>
      </c>
    </row>
    <row r="153" spans="5:5" x14ac:dyDescent="0.25">
      <c r="E153" s="4">
        <f t="shared" si="2"/>
        <v>126</v>
      </c>
    </row>
    <row r="154" spans="5:5" x14ac:dyDescent="0.25">
      <c r="E154" s="4">
        <f t="shared" si="2"/>
        <v>126</v>
      </c>
    </row>
    <row r="155" spans="5:5" x14ac:dyDescent="0.25">
      <c r="E155" s="4">
        <f t="shared" si="2"/>
        <v>126</v>
      </c>
    </row>
    <row r="156" spans="5:5" x14ac:dyDescent="0.25">
      <c r="E156" s="4">
        <f t="shared" si="2"/>
        <v>126</v>
      </c>
    </row>
    <row r="157" spans="5:5" x14ac:dyDescent="0.25">
      <c r="E157" s="4">
        <f t="shared" si="2"/>
        <v>126</v>
      </c>
    </row>
    <row r="158" spans="5:5" x14ac:dyDescent="0.25">
      <c r="E158" s="4">
        <f t="shared" si="2"/>
        <v>126</v>
      </c>
    </row>
    <row r="159" spans="5:5" x14ac:dyDescent="0.25">
      <c r="E159" s="4">
        <f t="shared" si="2"/>
        <v>126</v>
      </c>
    </row>
    <row r="160" spans="5:5" x14ac:dyDescent="0.25">
      <c r="E160" s="4">
        <f t="shared" si="2"/>
        <v>126</v>
      </c>
    </row>
    <row r="161" spans="5:5" x14ac:dyDescent="0.25">
      <c r="E161" s="4">
        <f t="shared" si="2"/>
        <v>126</v>
      </c>
    </row>
    <row r="162" spans="5:5" x14ac:dyDescent="0.25">
      <c r="E162" s="4">
        <f t="shared" si="2"/>
        <v>126</v>
      </c>
    </row>
    <row r="163" spans="5:5" x14ac:dyDescent="0.25">
      <c r="E163" s="4">
        <f t="shared" si="2"/>
        <v>126</v>
      </c>
    </row>
    <row r="164" spans="5:5" x14ac:dyDescent="0.25">
      <c r="E164" s="4">
        <f t="shared" si="2"/>
        <v>126</v>
      </c>
    </row>
    <row r="165" spans="5:5" x14ac:dyDescent="0.25">
      <c r="E165" s="4">
        <f t="shared" si="2"/>
        <v>126</v>
      </c>
    </row>
    <row r="166" spans="5:5" x14ac:dyDescent="0.25">
      <c r="E166" s="4">
        <f t="shared" si="2"/>
        <v>126</v>
      </c>
    </row>
    <row r="167" spans="5:5" x14ac:dyDescent="0.25">
      <c r="E167" s="4">
        <f t="shared" si="2"/>
        <v>126</v>
      </c>
    </row>
    <row r="168" spans="5:5" x14ac:dyDescent="0.25">
      <c r="E168" s="4">
        <f t="shared" si="2"/>
        <v>126</v>
      </c>
    </row>
    <row r="169" spans="5:5" x14ac:dyDescent="0.25">
      <c r="E169" s="4">
        <f t="shared" si="2"/>
        <v>126</v>
      </c>
    </row>
    <row r="170" spans="5:5" x14ac:dyDescent="0.25">
      <c r="E170" s="4">
        <f t="shared" si="2"/>
        <v>126</v>
      </c>
    </row>
    <row r="171" spans="5:5" x14ac:dyDescent="0.25">
      <c r="E171" s="4">
        <f t="shared" si="2"/>
        <v>126</v>
      </c>
    </row>
    <row r="172" spans="5:5" x14ac:dyDescent="0.25">
      <c r="E172" s="4">
        <f t="shared" si="2"/>
        <v>126</v>
      </c>
    </row>
    <row r="173" spans="5:5" x14ac:dyDescent="0.25">
      <c r="E173" s="4">
        <f t="shared" si="2"/>
        <v>126</v>
      </c>
    </row>
    <row r="174" spans="5:5" x14ac:dyDescent="0.25">
      <c r="E174" s="4">
        <f t="shared" si="2"/>
        <v>126</v>
      </c>
    </row>
    <row r="175" spans="5:5" x14ac:dyDescent="0.25">
      <c r="E175" s="4">
        <f t="shared" si="2"/>
        <v>126</v>
      </c>
    </row>
    <row r="176" spans="5:5" x14ac:dyDescent="0.25">
      <c r="E176" s="4">
        <f t="shared" si="2"/>
        <v>126</v>
      </c>
    </row>
    <row r="177" spans="5:5" x14ac:dyDescent="0.25">
      <c r="E177" s="4">
        <f t="shared" si="2"/>
        <v>126</v>
      </c>
    </row>
    <row r="178" spans="5:5" x14ac:dyDescent="0.25">
      <c r="E178" s="4">
        <f t="shared" si="2"/>
        <v>126</v>
      </c>
    </row>
    <row r="179" spans="5:5" x14ac:dyDescent="0.25">
      <c r="E179" s="4">
        <f t="shared" si="2"/>
        <v>126</v>
      </c>
    </row>
    <row r="180" spans="5:5" x14ac:dyDescent="0.25">
      <c r="E180" s="4">
        <f t="shared" si="2"/>
        <v>126</v>
      </c>
    </row>
    <row r="181" spans="5:5" x14ac:dyDescent="0.25">
      <c r="E181" s="4">
        <f t="shared" si="2"/>
        <v>126</v>
      </c>
    </row>
    <row r="182" spans="5:5" x14ac:dyDescent="0.25">
      <c r="E182" s="4">
        <f t="shared" si="2"/>
        <v>126</v>
      </c>
    </row>
    <row r="183" spans="5:5" x14ac:dyDescent="0.25">
      <c r="E183" s="4">
        <f t="shared" si="2"/>
        <v>126</v>
      </c>
    </row>
    <row r="184" spans="5:5" x14ac:dyDescent="0.25">
      <c r="E184" s="4">
        <f t="shared" si="2"/>
        <v>126</v>
      </c>
    </row>
    <row r="185" spans="5:5" x14ac:dyDescent="0.25">
      <c r="E185" s="4">
        <f t="shared" si="2"/>
        <v>126</v>
      </c>
    </row>
    <row r="186" spans="5:5" x14ac:dyDescent="0.25">
      <c r="E186" s="4">
        <f t="shared" si="2"/>
        <v>126</v>
      </c>
    </row>
    <row r="187" spans="5:5" x14ac:dyDescent="0.25">
      <c r="E187" s="4">
        <f t="shared" si="2"/>
        <v>126</v>
      </c>
    </row>
    <row r="188" spans="5:5" x14ac:dyDescent="0.25">
      <c r="E188" s="4">
        <f t="shared" si="2"/>
        <v>126</v>
      </c>
    </row>
    <row r="189" spans="5:5" x14ac:dyDescent="0.25">
      <c r="E189" s="4">
        <f t="shared" si="2"/>
        <v>126</v>
      </c>
    </row>
    <row r="190" spans="5:5" x14ac:dyDescent="0.25">
      <c r="E190" s="4">
        <f t="shared" si="2"/>
        <v>126</v>
      </c>
    </row>
    <row r="191" spans="5:5" x14ac:dyDescent="0.25">
      <c r="E191" s="4">
        <f t="shared" si="2"/>
        <v>126</v>
      </c>
    </row>
    <row r="192" spans="5:5" x14ac:dyDescent="0.25">
      <c r="E192" s="4">
        <f t="shared" si="2"/>
        <v>126</v>
      </c>
    </row>
    <row r="193" spans="5:5" x14ac:dyDescent="0.25">
      <c r="E193" s="4">
        <f t="shared" si="2"/>
        <v>126</v>
      </c>
    </row>
    <row r="194" spans="5:5" x14ac:dyDescent="0.25">
      <c r="E194" s="4">
        <f t="shared" si="2"/>
        <v>126</v>
      </c>
    </row>
    <row r="195" spans="5:5" x14ac:dyDescent="0.25">
      <c r="E195" s="4">
        <f t="shared" si="2"/>
        <v>126</v>
      </c>
    </row>
    <row r="196" spans="5:5" x14ac:dyDescent="0.25">
      <c r="E196" s="4">
        <f t="shared" si="2"/>
        <v>126</v>
      </c>
    </row>
    <row r="197" spans="5:5" x14ac:dyDescent="0.25">
      <c r="E197" s="4">
        <f t="shared" ref="E197:E260" si="3">E196+C197-D197</f>
        <v>126</v>
      </c>
    </row>
    <row r="198" spans="5:5" x14ac:dyDescent="0.25">
      <c r="E198" s="4">
        <f t="shared" si="3"/>
        <v>126</v>
      </c>
    </row>
    <row r="199" spans="5:5" x14ac:dyDescent="0.25">
      <c r="E199" s="4">
        <f t="shared" si="3"/>
        <v>126</v>
      </c>
    </row>
    <row r="200" spans="5:5" x14ac:dyDescent="0.25">
      <c r="E200" s="4">
        <f t="shared" si="3"/>
        <v>126</v>
      </c>
    </row>
    <row r="201" spans="5:5" x14ac:dyDescent="0.25">
      <c r="E201" s="4">
        <f t="shared" si="3"/>
        <v>126</v>
      </c>
    </row>
    <row r="202" spans="5:5" x14ac:dyDescent="0.25">
      <c r="E202" s="4">
        <f t="shared" si="3"/>
        <v>126</v>
      </c>
    </row>
    <row r="203" spans="5:5" x14ac:dyDescent="0.25">
      <c r="E203" s="4">
        <f t="shared" si="3"/>
        <v>126</v>
      </c>
    </row>
    <row r="204" spans="5:5" x14ac:dyDescent="0.25">
      <c r="E204" s="4">
        <f t="shared" si="3"/>
        <v>126</v>
      </c>
    </row>
    <row r="205" spans="5:5" x14ac:dyDescent="0.25">
      <c r="E205" s="4">
        <f t="shared" si="3"/>
        <v>126</v>
      </c>
    </row>
    <row r="206" spans="5:5" x14ac:dyDescent="0.25">
      <c r="E206" s="4">
        <f t="shared" si="3"/>
        <v>126</v>
      </c>
    </row>
    <row r="207" spans="5:5" x14ac:dyDescent="0.25">
      <c r="E207" s="4">
        <f t="shared" si="3"/>
        <v>126</v>
      </c>
    </row>
    <row r="208" spans="5:5" x14ac:dyDescent="0.25">
      <c r="E208" s="4">
        <f t="shared" si="3"/>
        <v>126</v>
      </c>
    </row>
    <row r="209" spans="5:5" x14ac:dyDescent="0.25">
      <c r="E209" s="4">
        <f t="shared" si="3"/>
        <v>126</v>
      </c>
    </row>
    <row r="210" spans="5:5" x14ac:dyDescent="0.25">
      <c r="E210" s="4">
        <f t="shared" si="3"/>
        <v>126</v>
      </c>
    </row>
    <row r="211" spans="5:5" x14ac:dyDescent="0.25">
      <c r="E211" s="4">
        <f t="shared" si="3"/>
        <v>126</v>
      </c>
    </row>
    <row r="212" spans="5:5" x14ac:dyDescent="0.25">
      <c r="E212" s="4">
        <f t="shared" si="3"/>
        <v>126</v>
      </c>
    </row>
    <row r="213" spans="5:5" x14ac:dyDescent="0.25">
      <c r="E213" s="4">
        <f t="shared" si="3"/>
        <v>126</v>
      </c>
    </row>
    <row r="214" spans="5:5" x14ac:dyDescent="0.25">
      <c r="E214" s="4">
        <f t="shared" si="3"/>
        <v>126</v>
      </c>
    </row>
    <row r="215" spans="5:5" x14ac:dyDescent="0.25">
      <c r="E215" s="4">
        <f t="shared" si="3"/>
        <v>126</v>
      </c>
    </row>
    <row r="216" spans="5:5" x14ac:dyDescent="0.25">
      <c r="E216" s="4">
        <f t="shared" si="3"/>
        <v>126</v>
      </c>
    </row>
    <row r="217" spans="5:5" x14ac:dyDescent="0.25">
      <c r="E217" s="4">
        <f t="shared" si="3"/>
        <v>126</v>
      </c>
    </row>
    <row r="218" spans="5:5" x14ac:dyDescent="0.25">
      <c r="E218" s="4">
        <f t="shared" si="3"/>
        <v>126</v>
      </c>
    </row>
    <row r="219" spans="5:5" x14ac:dyDescent="0.25">
      <c r="E219" s="4">
        <f t="shared" si="3"/>
        <v>126</v>
      </c>
    </row>
    <row r="220" spans="5:5" x14ac:dyDescent="0.25">
      <c r="E220" s="4">
        <f t="shared" si="3"/>
        <v>126</v>
      </c>
    </row>
    <row r="221" spans="5:5" x14ac:dyDescent="0.25">
      <c r="E221" s="4">
        <f t="shared" si="3"/>
        <v>126</v>
      </c>
    </row>
    <row r="222" spans="5:5" x14ac:dyDescent="0.25">
      <c r="E222" s="4">
        <f t="shared" si="3"/>
        <v>126</v>
      </c>
    </row>
    <row r="223" spans="5:5" x14ac:dyDescent="0.25">
      <c r="E223" s="4">
        <f t="shared" si="3"/>
        <v>126</v>
      </c>
    </row>
    <row r="224" spans="5:5" x14ac:dyDescent="0.25">
      <c r="E224" s="4">
        <f t="shared" si="3"/>
        <v>126</v>
      </c>
    </row>
    <row r="225" spans="5:5" x14ac:dyDescent="0.25">
      <c r="E225" s="4">
        <f t="shared" si="3"/>
        <v>126</v>
      </c>
    </row>
    <row r="226" spans="5:5" x14ac:dyDescent="0.25">
      <c r="E226" s="4">
        <f t="shared" si="3"/>
        <v>126</v>
      </c>
    </row>
    <row r="227" spans="5:5" x14ac:dyDescent="0.25">
      <c r="E227" s="4">
        <f t="shared" si="3"/>
        <v>126</v>
      </c>
    </row>
    <row r="228" spans="5:5" x14ac:dyDescent="0.25">
      <c r="E228" s="4">
        <f t="shared" si="3"/>
        <v>126</v>
      </c>
    </row>
    <row r="229" spans="5:5" x14ac:dyDescent="0.25">
      <c r="E229" s="4">
        <f t="shared" si="3"/>
        <v>126</v>
      </c>
    </row>
    <row r="230" spans="5:5" x14ac:dyDescent="0.25">
      <c r="E230" s="4">
        <f t="shared" si="3"/>
        <v>126</v>
      </c>
    </row>
    <row r="231" spans="5:5" x14ac:dyDescent="0.25">
      <c r="E231" s="4">
        <f t="shared" si="3"/>
        <v>126</v>
      </c>
    </row>
    <row r="232" spans="5:5" x14ac:dyDescent="0.25">
      <c r="E232" s="4">
        <f t="shared" si="3"/>
        <v>126</v>
      </c>
    </row>
    <row r="233" spans="5:5" x14ac:dyDescent="0.25">
      <c r="E233" s="4">
        <f t="shared" si="3"/>
        <v>126</v>
      </c>
    </row>
    <row r="234" spans="5:5" x14ac:dyDescent="0.25">
      <c r="E234" s="4">
        <f t="shared" si="3"/>
        <v>126</v>
      </c>
    </row>
    <row r="235" spans="5:5" x14ac:dyDescent="0.25">
      <c r="E235" s="4">
        <f t="shared" si="3"/>
        <v>126</v>
      </c>
    </row>
    <row r="236" spans="5:5" x14ac:dyDescent="0.25">
      <c r="E236" s="4">
        <f t="shared" si="3"/>
        <v>126</v>
      </c>
    </row>
    <row r="237" spans="5:5" x14ac:dyDescent="0.25">
      <c r="E237" s="4">
        <f t="shared" si="3"/>
        <v>126</v>
      </c>
    </row>
    <row r="238" spans="5:5" x14ac:dyDescent="0.25">
      <c r="E238" s="4">
        <f t="shared" si="3"/>
        <v>126</v>
      </c>
    </row>
    <row r="239" spans="5:5" x14ac:dyDescent="0.25">
      <c r="E239" s="4">
        <f t="shared" si="3"/>
        <v>126</v>
      </c>
    </row>
    <row r="240" spans="5:5" x14ac:dyDescent="0.25">
      <c r="E240" s="4">
        <f t="shared" si="3"/>
        <v>126</v>
      </c>
    </row>
    <row r="241" spans="5:5" x14ac:dyDescent="0.25">
      <c r="E241" s="4">
        <f t="shared" si="3"/>
        <v>126</v>
      </c>
    </row>
    <row r="242" spans="5:5" x14ac:dyDescent="0.25">
      <c r="E242" s="4">
        <f t="shared" si="3"/>
        <v>126</v>
      </c>
    </row>
    <row r="243" spans="5:5" x14ac:dyDescent="0.25">
      <c r="E243" s="4">
        <f t="shared" si="3"/>
        <v>126</v>
      </c>
    </row>
    <row r="244" spans="5:5" x14ac:dyDescent="0.25">
      <c r="E244" s="4">
        <f t="shared" si="3"/>
        <v>126</v>
      </c>
    </row>
    <row r="245" spans="5:5" x14ac:dyDescent="0.25">
      <c r="E245" s="4">
        <f t="shared" si="3"/>
        <v>126</v>
      </c>
    </row>
    <row r="246" spans="5:5" x14ac:dyDescent="0.25">
      <c r="E246" s="4">
        <f t="shared" si="3"/>
        <v>126</v>
      </c>
    </row>
    <row r="247" spans="5:5" x14ac:dyDescent="0.25">
      <c r="E247" s="4">
        <f t="shared" si="3"/>
        <v>126</v>
      </c>
    </row>
    <row r="248" spans="5:5" x14ac:dyDescent="0.25">
      <c r="E248" s="4">
        <f t="shared" si="3"/>
        <v>126</v>
      </c>
    </row>
    <row r="249" spans="5:5" x14ac:dyDescent="0.25">
      <c r="E249" s="4">
        <f t="shared" si="3"/>
        <v>126</v>
      </c>
    </row>
    <row r="250" spans="5:5" x14ac:dyDescent="0.25">
      <c r="E250" s="4">
        <f t="shared" si="3"/>
        <v>126</v>
      </c>
    </row>
    <row r="251" spans="5:5" x14ac:dyDescent="0.25">
      <c r="E251" s="4">
        <f t="shared" si="3"/>
        <v>126</v>
      </c>
    </row>
    <row r="252" spans="5:5" x14ac:dyDescent="0.25">
      <c r="E252" s="4">
        <f t="shared" si="3"/>
        <v>126</v>
      </c>
    </row>
    <row r="253" spans="5:5" x14ac:dyDescent="0.25">
      <c r="E253" s="4">
        <f t="shared" si="3"/>
        <v>126</v>
      </c>
    </row>
    <row r="254" spans="5:5" x14ac:dyDescent="0.25">
      <c r="E254" s="4">
        <f t="shared" si="3"/>
        <v>126</v>
      </c>
    </row>
    <row r="255" spans="5:5" x14ac:dyDescent="0.25">
      <c r="E255" s="4">
        <f t="shared" si="3"/>
        <v>126</v>
      </c>
    </row>
    <row r="256" spans="5:5" x14ac:dyDescent="0.25">
      <c r="E256" s="4">
        <f t="shared" si="3"/>
        <v>126</v>
      </c>
    </row>
    <row r="257" spans="5:5" x14ac:dyDescent="0.25">
      <c r="E257" s="4">
        <f t="shared" si="3"/>
        <v>126</v>
      </c>
    </row>
    <row r="258" spans="5:5" x14ac:dyDescent="0.25">
      <c r="E258" s="4">
        <f t="shared" si="3"/>
        <v>126</v>
      </c>
    </row>
    <row r="259" spans="5:5" x14ac:dyDescent="0.25">
      <c r="E259" s="4">
        <f t="shared" si="3"/>
        <v>126</v>
      </c>
    </row>
    <row r="260" spans="5:5" x14ac:dyDescent="0.25">
      <c r="E260" s="4">
        <f t="shared" si="3"/>
        <v>126</v>
      </c>
    </row>
    <row r="261" spans="5:5" x14ac:dyDescent="0.25">
      <c r="E261" s="4">
        <f t="shared" ref="E261:E324" si="4">E260+C261-D261</f>
        <v>126</v>
      </c>
    </row>
    <row r="262" spans="5:5" x14ac:dyDescent="0.25">
      <c r="E262" s="4">
        <f t="shared" si="4"/>
        <v>126</v>
      </c>
    </row>
    <row r="263" spans="5:5" x14ac:dyDescent="0.25">
      <c r="E263" s="4">
        <f t="shared" si="4"/>
        <v>126</v>
      </c>
    </row>
    <row r="264" spans="5:5" x14ac:dyDescent="0.25">
      <c r="E264" s="4">
        <f t="shared" si="4"/>
        <v>126</v>
      </c>
    </row>
    <row r="265" spans="5:5" x14ac:dyDescent="0.25">
      <c r="E265" s="4">
        <f t="shared" si="4"/>
        <v>126</v>
      </c>
    </row>
    <row r="266" spans="5:5" x14ac:dyDescent="0.25">
      <c r="E266" s="4">
        <f t="shared" si="4"/>
        <v>126</v>
      </c>
    </row>
    <row r="267" spans="5:5" x14ac:dyDescent="0.25">
      <c r="E267" s="4">
        <f t="shared" si="4"/>
        <v>126</v>
      </c>
    </row>
    <row r="268" spans="5:5" x14ac:dyDescent="0.25">
      <c r="E268" s="4">
        <f t="shared" si="4"/>
        <v>126</v>
      </c>
    </row>
    <row r="269" spans="5:5" x14ac:dyDescent="0.25">
      <c r="E269" s="4">
        <f t="shared" si="4"/>
        <v>126</v>
      </c>
    </row>
    <row r="270" spans="5:5" x14ac:dyDescent="0.25">
      <c r="E270" s="4">
        <f t="shared" si="4"/>
        <v>126</v>
      </c>
    </row>
    <row r="271" spans="5:5" x14ac:dyDescent="0.25">
      <c r="E271" s="4">
        <f t="shared" si="4"/>
        <v>126</v>
      </c>
    </row>
    <row r="272" spans="5:5" x14ac:dyDescent="0.25">
      <c r="E272" s="4">
        <f t="shared" si="4"/>
        <v>126</v>
      </c>
    </row>
    <row r="273" spans="5:5" x14ac:dyDescent="0.25">
      <c r="E273" s="4">
        <f t="shared" si="4"/>
        <v>126</v>
      </c>
    </row>
    <row r="274" spans="5:5" x14ac:dyDescent="0.25">
      <c r="E274" s="4">
        <f t="shared" si="4"/>
        <v>126</v>
      </c>
    </row>
    <row r="275" spans="5:5" x14ac:dyDescent="0.25">
      <c r="E275" s="4">
        <f t="shared" si="4"/>
        <v>126</v>
      </c>
    </row>
    <row r="276" spans="5:5" x14ac:dyDescent="0.25">
      <c r="E276" s="4">
        <f t="shared" si="4"/>
        <v>126</v>
      </c>
    </row>
    <row r="277" spans="5:5" x14ac:dyDescent="0.25">
      <c r="E277" s="4">
        <f t="shared" si="4"/>
        <v>126</v>
      </c>
    </row>
    <row r="278" spans="5:5" x14ac:dyDescent="0.25">
      <c r="E278" s="4">
        <f t="shared" si="4"/>
        <v>126</v>
      </c>
    </row>
    <row r="279" spans="5:5" x14ac:dyDescent="0.25">
      <c r="E279" s="4">
        <f t="shared" si="4"/>
        <v>126</v>
      </c>
    </row>
    <row r="280" spans="5:5" x14ac:dyDescent="0.25">
      <c r="E280" s="4">
        <f t="shared" si="4"/>
        <v>126</v>
      </c>
    </row>
    <row r="281" spans="5:5" x14ac:dyDescent="0.25">
      <c r="E281" s="4">
        <f t="shared" si="4"/>
        <v>126</v>
      </c>
    </row>
    <row r="282" spans="5:5" x14ac:dyDescent="0.25">
      <c r="E282" s="4">
        <f t="shared" si="4"/>
        <v>126</v>
      </c>
    </row>
    <row r="283" spans="5:5" x14ac:dyDescent="0.25">
      <c r="E283" s="4">
        <f t="shared" si="4"/>
        <v>126</v>
      </c>
    </row>
    <row r="284" spans="5:5" x14ac:dyDescent="0.25">
      <c r="E284" s="4">
        <f t="shared" si="4"/>
        <v>126</v>
      </c>
    </row>
    <row r="285" spans="5:5" x14ac:dyDescent="0.25">
      <c r="E285" s="4">
        <f t="shared" si="4"/>
        <v>126</v>
      </c>
    </row>
    <row r="286" spans="5:5" x14ac:dyDescent="0.25">
      <c r="E286" s="4">
        <f t="shared" si="4"/>
        <v>126</v>
      </c>
    </row>
    <row r="287" spans="5:5" x14ac:dyDescent="0.25">
      <c r="E287" s="4">
        <f t="shared" si="4"/>
        <v>126</v>
      </c>
    </row>
    <row r="288" spans="5:5" x14ac:dyDescent="0.25">
      <c r="E288" s="4">
        <f t="shared" si="4"/>
        <v>126</v>
      </c>
    </row>
    <row r="289" spans="5:5" x14ac:dyDescent="0.25">
      <c r="E289" s="4">
        <f t="shared" si="4"/>
        <v>126</v>
      </c>
    </row>
    <row r="290" spans="5:5" x14ac:dyDescent="0.25">
      <c r="E290" s="4">
        <f t="shared" si="4"/>
        <v>126</v>
      </c>
    </row>
    <row r="291" spans="5:5" x14ac:dyDescent="0.25">
      <c r="E291" s="4">
        <f t="shared" si="4"/>
        <v>126</v>
      </c>
    </row>
    <row r="292" spans="5:5" x14ac:dyDescent="0.25">
      <c r="E292" s="4">
        <f t="shared" si="4"/>
        <v>126</v>
      </c>
    </row>
    <row r="293" spans="5:5" x14ac:dyDescent="0.25">
      <c r="E293" s="4">
        <f t="shared" si="4"/>
        <v>126</v>
      </c>
    </row>
    <row r="294" spans="5:5" x14ac:dyDescent="0.25">
      <c r="E294" s="4">
        <f t="shared" si="4"/>
        <v>126</v>
      </c>
    </row>
    <row r="295" spans="5:5" x14ac:dyDescent="0.25">
      <c r="E295" s="4">
        <f t="shared" si="4"/>
        <v>126</v>
      </c>
    </row>
    <row r="296" spans="5:5" x14ac:dyDescent="0.25">
      <c r="E296" s="4">
        <f t="shared" si="4"/>
        <v>126</v>
      </c>
    </row>
    <row r="297" spans="5:5" x14ac:dyDescent="0.25">
      <c r="E297" s="4">
        <f t="shared" si="4"/>
        <v>126</v>
      </c>
    </row>
    <row r="298" spans="5:5" x14ac:dyDescent="0.25">
      <c r="E298" s="4">
        <f t="shared" si="4"/>
        <v>126</v>
      </c>
    </row>
    <row r="299" spans="5:5" x14ac:dyDescent="0.25">
      <c r="E299" s="4">
        <f t="shared" si="4"/>
        <v>126</v>
      </c>
    </row>
    <row r="300" spans="5:5" x14ac:dyDescent="0.25">
      <c r="E300" s="4">
        <f t="shared" si="4"/>
        <v>126</v>
      </c>
    </row>
    <row r="301" spans="5:5" x14ac:dyDescent="0.25">
      <c r="E301" s="4">
        <f t="shared" si="4"/>
        <v>126</v>
      </c>
    </row>
    <row r="302" spans="5:5" x14ac:dyDescent="0.25">
      <c r="E302" s="4">
        <f t="shared" si="4"/>
        <v>126</v>
      </c>
    </row>
    <row r="303" spans="5:5" x14ac:dyDescent="0.25">
      <c r="E303" s="4">
        <f t="shared" si="4"/>
        <v>126</v>
      </c>
    </row>
    <row r="304" spans="5:5" x14ac:dyDescent="0.25">
      <c r="E304" s="4">
        <f t="shared" si="4"/>
        <v>126</v>
      </c>
    </row>
    <row r="305" spans="5:5" x14ac:dyDescent="0.25">
      <c r="E305" s="4">
        <f t="shared" si="4"/>
        <v>126</v>
      </c>
    </row>
    <row r="306" spans="5:5" x14ac:dyDescent="0.25">
      <c r="E306" s="4">
        <f t="shared" si="4"/>
        <v>126</v>
      </c>
    </row>
    <row r="307" spans="5:5" x14ac:dyDescent="0.25">
      <c r="E307" s="4">
        <f t="shared" si="4"/>
        <v>126</v>
      </c>
    </row>
    <row r="308" spans="5:5" x14ac:dyDescent="0.25">
      <c r="E308" s="4">
        <f t="shared" si="4"/>
        <v>126</v>
      </c>
    </row>
    <row r="309" spans="5:5" x14ac:dyDescent="0.25">
      <c r="E309" s="4">
        <f t="shared" si="4"/>
        <v>126</v>
      </c>
    </row>
    <row r="310" spans="5:5" x14ac:dyDescent="0.25">
      <c r="E310" s="4">
        <f t="shared" si="4"/>
        <v>126</v>
      </c>
    </row>
    <row r="311" spans="5:5" x14ac:dyDescent="0.25">
      <c r="E311" s="4">
        <f t="shared" si="4"/>
        <v>126</v>
      </c>
    </row>
    <row r="312" spans="5:5" x14ac:dyDescent="0.25">
      <c r="E312" s="4">
        <f t="shared" si="4"/>
        <v>126</v>
      </c>
    </row>
    <row r="313" spans="5:5" x14ac:dyDescent="0.25">
      <c r="E313" s="4">
        <f t="shared" si="4"/>
        <v>126</v>
      </c>
    </row>
    <row r="314" spans="5:5" x14ac:dyDescent="0.25">
      <c r="E314" s="4">
        <f t="shared" si="4"/>
        <v>126</v>
      </c>
    </row>
    <row r="315" spans="5:5" x14ac:dyDescent="0.25">
      <c r="E315" s="4">
        <f t="shared" si="4"/>
        <v>126</v>
      </c>
    </row>
    <row r="316" spans="5:5" x14ac:dyDescent="0.25">
      <c r="E316" s="4">
        <f t="shared" si="4"/>
        <v>126</v>
      </c>
    </row>
    <row r="317" spans="5:5" x14ac:dyDescent="0.25">
      <c r="E317" s="4">
        <f t="shared" si="4"/>
        <v>126</v>
      </c>
    </row>
    <row r="318" spans="5:5" x14ac:dyDescent="0.25">
      <c r="E318" s="4">
        <f t="shared" si="4"/>
        <v>126</v>
      </c>
    </row>
    <row r="319" spans="5:5" x14ac:dyDescent="0.25">
      <c r="E319" s="4">
        <f t="shared" si="4"/>
        <v>126</v>
      </c>
    </row>
    <row r="320" spans="5:5" x14ac:dyDescent="0.25">
      <c r="E320" s="4">
        <f t="shared" si="4"/>
        <v>126</v>
      </c>
    </row>
    <row r="321" spans="5:5" x14ac:dyDescent="0.25">
      <c r="E321" s="4">
        <f t="shared" si="4"/>
        <v>126</v>
      </c>
    </row>
    <row r="322" spans="5:5" x14ac:dyDescent="0.25">
      <c r="E322" s="4">
        <f t="shared" si="4"/>
        <v>126</v>
      </c>
    </row>
    <row r="323" spans="5:5" x14ac:dyDescent="0.25">
      <c r="E323" s="4">
        <f t="shared" si="4"/>
        <v>126</v>
      </c>
    </row>
    <row r="324" spans="5:5" x14ac:dyDescent="0.25">
      <c r="E324" s="4">
        <f t="shared" si="4"/>
        <v>126</v>
      </c>
    </row>
    <row r="325" spans="5:5" x14ac:dyDescent="0.25">
      <c r="E325" s="4">
        <f t="shared" ref="E325:E388" si="5">E324+C325-D325</f>
        <v>126</v>
      </c>
    </row>
    <row r="326" spans="5:5" x14ac:dyDescent="0.25">
      <c r="E326" s="4">
        <f t="shared" si="5"/>
        <v>126</v>
      </c>
    </row>
    <row r="327" spans="5:5" x14ac:dyDescent="0.25">
      <c r="E327" s="4">
        <f t="shared" si="5"/>
        <v>126</v>
      </c>
    </row>
    <row r="328" spans="5:5" x14ac:dyDescent="0.25">
      <c r="E328" s="4">
        <f t="shared" si="5"/>
        <v>126</v>
      </c>
    </row>
    <row r="329" spans="5:5" x14ac:dyDescent="0.25">
      <c r="E329" s="4">
        <f t="shared" si="5"/>
        <v>126</v>
      </c>
    </row>
    <row r="330" spans="5:5" x14ac:dyDescent="0.25">
      <c r="E330" s="4">
        <f t="shared" si="5"/>
        <v>126</v>
      </c>
    </row>
    <row r="331" spans="5:5" x14ac:dyDescent="0.25">
      <c r="E331" s="4">
        <f t="shared" si="5"/>
        <v>126</v>
      </c>
    </row>
    <row r="332" spans="5:5" x14ac:dyDescent="0.25">
      <c r="E332" s="4">
        <f t="shared" si="5"/>
        <v>126</v>
      </c>
    </row>
    <row r="333" spans="5:5" x14ac:dyDescent="0.25">
      <c r="E333" s="4">
        <f t="shared" si="5"/>
        <v>126</v>
      </c>
    </row>
    <row r="334" spans="5:5" x14ac:dyDescent="0.25">
      <c r="E334" s="4">
        <f t="shared" si="5"/>
        <v>126</v>
      </c>
    </row>
    <row r="335" spans="5:5" x14ac:dyDescent="0.25">
      <c r="E335" s="4">
        <f t="shared" si="5"/>
        <v>126</v>
      </c>
    </row>
    <row r="336" spans="5:5" x14ac:dyDescent="0.25">
      <c r="E336" s="4">
        <f t="shared" si="5"/>
        <v>126</v>
      </c>
    </row>
    <row r="337" spans="5:5" x14ac:dyDescent="0.25">
      <c r="E337" s="4">
        <f t="shared" si="5"/>
        <v>126</v>
      </c>
    </row>
    <row r="338" spans="5:5" x14ac:dyDescent="0.25">
      <c r="E338" s="4">
        <f t="shared" si="5"/>
        <v>126</v>
      </c>
    </row>
    <row r="339" spans="5:5" x14ac:dyDescent="0.25">
      <c r="E339" s="4">
        <f t="shared" si="5"/>
        <v>126</v>
      </c>
    </row>
    <row r="340" spans="5:5" x14ac:dyDescent="0.25">
      <c r="E340" s="4">
        <f t="shared" si="5"/>
        <v>126</v>
      </c>
    </row>
    <row r="341" spans="5:5" x14ac:dyDescent="0.25">
      <c r="E341" s="4">
        <f t="shared" si="5"/>
        <v>126</v>
      </c>
    </row>
    <row r="342" spans="5:5" x14ac:dyDescent="0.25">
      <c r="E342" s="4">
        <f t="shared" si="5"/>
        <v>126</v>
      </c>
    </row>
    <row r="343" spans="5:5" x14ac:dyDescent="0.25">
      <c r="E343" s="4">
        <f t="shared" si="5"/>
        <v>126</v>
      </c>
    </row>
    <row r="344" spans="5:5" x14ac:dyDescent="0.25">
      <c r="E344" s="4">
        <f t="shared" si="5"/>
        <v>126</v>
      </c>
    </row>
    <row r="345" spans="5:5" x14ac:dyDescent="0.25">
      <c r="E345" s="4">
        <f t="shared" si="5"/>
        <v>126</v>
      </c>
    </row>
    <row r="346" spans="5:5" x14ac:dyDescent="0.25">
      <c r="E346" s="4">
        <f t="shared" si="5"/>
        <v>126</v>
      </c>
    </row>
    <row r="347" spans="5:5" x14ac:dyDescent="0.25">
      <c r="E347" s="4">
        <f t="shared" si="5"/>
        <v>126</v>
      </c>
    </row>
    <row r="348" spans="5:5" x14ac:dyDescent="0.25">
      <c r="E348" s="4">
        <f t="shared" si="5"/>
        <v>126</v>
      </c>
    </row>
    <row r="349" spans="5:5" x14ac:dyDescent="0.25">
      <c r="E349" s="4">
        <f t="shared" si="5"/>
        <v>126</v>
      </c>
    </row>
    <row r="350" spans="5:5" x14ac:dyDescent="0.25">
      <c r="E350" s="4">
        <f t="shared" si="5"/>
        <v>126</v>
      </c>
    </row>
    <row r="351" spans="5:5" x14ac:dyDescent="0.25">
      <c r="E351" s="4">
        <f t="shared" si="5"/>
        <v>126</v>
      </c>
    </row>
    <row r="352" spans="5:5" x14ac:dyDescent="0.25">
      <c r="E352" s="4">
        <f t="shared" si="5"/>
        <v>126</v>
      </c>
    </row>
    <row r="353" spans="5:5" x14ac:dyDescent="0.25">
      <c r="E353" s="4">
        <f t="shared" si="5"/>
        <v>126</v>
      </c>
    </row>
    <row r="354" spans="5:5" x14ac:dyDescent="0.25">
      <c r="E354" s="4">
        <f t="shared" si="5"/>
        <v>126</v>
      </c>
    </row>
    <row r="355" spans="5:5" x14ac:dyDescent="0.25">
      <c r="E355" s="4">
        <f t="shared" si="5"/>
        <v>126</v>
      </c>
    </row>
    <row r="356" spans="5:5" x14ac:dyDescent="0.25">
      <c r="E356" s="4">
        <f t="shared" si="5"/>
        <v>126</v>
      </c>
    </row>
    <row r="357" spans="5:5" x14ac:dyDescent="0.25">
      <c r="E357" s="4">
        <f t="shared" si="5"/>
        <v>126</v>
      </c>
    </row>
    <row r="358" spans="5:5" x14ac:dyDescent="0.25">
      <c r="E358" s="4">
        <f t="shared" si="5"/>
        <v>126</v>
      </c>
    </row>
    <row r="359" spans="5:5" x14ac:dyDescent="0.25">
      <c r="E359" s="4">
        <f t="shared" si="5"/>
        <v>126</v>
      </c>
    </row>
    <row r="360" spans="5:5" x14ac:dyDescent="0.25">
      <c r="E360" s="4">
        <f t="shared" si="5"/>
        <v>126</v>
      </c>
    </row>
    <row r="361" spans="5:5" x14ac:dyDescent="0.25">
      <c r="E361" s="4">
        <f t="shared" si="5"/>
        <v>126</v>
      </c>
    </row>
    <row r="362" spans="5:5" x14ac:dyDescent="0.25">
      <c r="E362" s="4">
        <f t="shared" si="5"/>
        <v>126</v>
      </c>
    </row>
    <row r="363" spans="5:5" x14ac:dyDescent="0.25">
      <c r="E363" s="4">
        <f t="shared" si="5"/>
        <v>126</v>
      </c>
    </row>
    <row r="364" spans="5:5" x14ac:dyDescent="0.25">
      <c r="E364" s="4">
        <f t="shared" si="5"/>
        <v>126</v>
      </c>
    </row>
    <row r="365" spans="5:5" x14ac:dyDescent="0.25">
      <c r="E365" s="4">
        <f t="shared" si="5"/>
        <v>126</v>
      </c>
    </row>
    <row r="366" spans="5:5" x14ac:dyDescent="0.25">
      <c r="E366" s="4">
        <f t="shared" si="5"/>
        <v>126</v>
      </c>
    </row>
    <row r="367" spans="5:5" x14ac:dyDescent="0.25">
      <c r="E367" s="4">
        <f t="shared" si="5"/>
        <v>126</v>
      </c>
    </row>
    <row r="368" spans="5:5" x14ac:dyDescent="0.25">
      <c r="E368" s="4">
        <f t="shared" si="5"/>
        <v>126</v>
      </c>
    </row>
    <row r="369" spans="5:5" x14ac:dyDescent="0.25">
      <c r="E369" s="4">
        <f t="shared" si="5"/>
        <v>126</v>
      </c>
    </row>
    <row r="370" spans="5:5" x14ac:dyDescent="0.25">
      <c r="E370" s="4">
        <f t="shared" si="5"/>
        <v>126</v>
      </c>
    </row>
    <row r="371" spans="5:5" x14ac:dyDescent="0.25">
      <c r="E371" s="4">
        <f t="shared" si="5"/>
        <v>126</v>
      </c>
    </row>
    <row r="372" spans="5:5" x14ac:dyDescent="0.25">
      <c r="E372" s="4">
        <f t="shared" si="5"/>
        <v>126</v>
      </c>
    </row>
    <row r="373" spans="5:5" x14ac:dyDescent="0.25">
      <c r="E373" s="4">
        <f t="shared" si="5"/>
        <v>126</v>
      </c>
    </row>
    <row r="374" spans="5:5" x14ac:dyDescent="0.25">
      <c r="E374" s="4">
        <f t="shared" si="5"/>
        <v>126</v>
      </c>
    </row>
    <row r="375" spans="5:5" x14ac:dyDescent="0.25">
      <c r="E375" s="4">
        <f t="shared" si="5"/>
        <v>126</v>
      </c>
    </row>
    <row r="376" spans="5:5" x14ac:dyDescent="0.25">
      <c r="E376" s="4">
        <f t="shared" si="5"/>
        <v>126</v>
      </c>
    </row>
    <row r="377" spans="5:5" x14ac:dyDescent="0.25">
      <c r="E377" s="4">
        <f t="shared" si="5"/>
        <v>126</v>
      </c>
    </row>
    <row r="378" spans="5:5" x14ac:dyDescent="0.25">
      <c r="E378" s="4">
        <f t="shared" si="5"/>
        <v>126</v>
      </c>
    </row>
    <row r="379" spans="5:5" x14ac:dyDescent="0.25">
      <c r="E379" s="4">
        <f t="shared" si="5"/>
        <v>126</v>
      </c>
    </row>
    <row r="380" spans="5:5" x14ac:dyDescent="0.25">
      <c r="E380" s="4">
        <f t="shared" si="5"/>
        <v>126</v>
      </c>
    </row>
    <row r="381" spans="5:5" x14ac:dyDescent="0.25">
      <c r="E381" s="4">
        <f t="shared" si="5"/>
        <v>126</v>
      </c>
    </row>
    <row r="382" spans="5:5" x14ac:dyDescent="0.25">
      <c r="E382" s="4">
        <f t="shared" si="5"/>
        <v>126</v>
      </c>
    </row>
    <row r="383" spans="5:5" x14ac:dyDescent="0.25">
      <c r="E383" s="4">
        <f t="shared" si="5"/>
        <v>126</v>
      </c>
    </row>
    <row r="384" spans="5:5" x14ac:dyDescent="0.25">
      <c r="E384" s="4">
        <f t="shared" si="5"/>
        <v>126</v>
      </c>
    </row>
    <row r="385" spans="5:5" x14ac:dyDescent="0.25">
      <c r="E385" s="4">
        <f t="shared" si="5"/>
        <v>126</v>
      </c>
    </row>
    <row r="386" spans="5:5" x14ac:dyDescent="0.25">
      <c r="E386" s="4">
        <f t="shared" si="5"/>
        <v>126</v>
      </c>
    </row>
    <row r="387" spans="5:5" x14ac:dyDescent="0.25">
      <c r="E387" s="4">
        <f t="shared" si="5"/>
        <v>126</v>
      </c>
    </row>
    <row r="388" spans="5:5" x14ac:dyDescent="0.25">
      <c r="E388" s="4">
        <f t="shared" si="5"/>
        <v>126</v>
      </c>
    </row>
    <row r="389" spans="5:5" x14ac:dyDescent="0.25">
      <c r="E389" s="4">
        <f t="shared" ref="E389:E452" si="6">E388+C389-D389</f>
        <v>126</v>
      </c>
    </row>
    <row r="390" spans="5:5" x14ac:dyDescent="0.25">
      <c r="E390" s="4">
        <f t="shared" si="6"/>
        <v>126</v>
      </c>
    </row>
    <row r="391" spans="5:5" x14ac:dyDescent="0.25">
      <c r="E391" s="4">
        <f t="shared" si="6"/>
        <v>126</v>
      </c>
    </row>
    <row r="392" spans="5:5" x14ac:dyDescent="0.25">
      <c r="E392" s="4">
        <f t="shared" si="6"/>
        <v>126</v>
      </c>
    </row>
    <row r="393" spans="5:5" x14ac:dyDescent="0.25">
      <c r="E393" s="4">
        <f t="shared" si="6"/>
        <v>126</v>
      </c>
    </row>
    <row r="394" spans="5:5" x14ac:dyDescent="0.25">
      <c r="E394" s="4">
        <f t="shared" si="6"/>
        <v>126</v>
      </c>
    </row>
    <row r="395" spans="5:5" x14ac:dyDescent="0.25">
      <c r="E395" s="4">
        <f t="shared" si="6"/>
        <v>126</v>
      </c>
    </row>
    <row r="396" spans="5:5" x14ac:dyDescent="0.25">
      <c r="E396" s="4">
        <f t="shared" si="6"/>
        <v>126</v>
      </c>
    </row>
    <row r="397" spans="5:5" x14ac:dyDescent="0.25">
      <c r="E397" s="4">
        <f t="shared" si="6"/>
        <v>126</v>
      </c>
    </row>
    <row r="398" spans="5:5" x14ac:dyDescent="0.25">
      <c r="E398" s="4">
        <f t="shared" si="6"/>
        <v>126</v>
      </c>
    </row>
    <row r="399" spans="5:5" x14ac:dyDescent="0.25">
      <c r="E399" s="4">
        <f t="shared" si="6"/>
        <v>126</v>
      </c>
    </row>
    <row r="400" spans="5:5" x14ac:dyDescent="0.25">
      <c r="E400" s="4">
        <f t="shared" si="6"/>
        <v>126</v>
      </c>
    </row>
    <row r="401" spans="5:5" x14ac:dyDescent="0.25">
      <c r="E401" s="4">
        <f t="shared" si="6"/>
        <v>126</v>
      </c>
    </row>
    <row r="402" spans="5:5" x14ac:dyDescent="0.25">
      <c r="E402" s="4">
        <f t="shared" si="6"/>
        <v>126</v>
      </c>
    </row>
    <row r="403" spans="5:5" x14ac:dyDescent="0.25">
      <c r="E403" s="4">
        <f t="shared" si="6"/>
        <v>126</v>
      </c>
    </row>
    <row r="404" spans="5:5" x14ac:dyDescent="0.25">
      <c r="E404" s="4">
        <f t="shared" si="6"/>
        <v>126</v>
      </c>
    </row>
    <row r="405" spans="5:5" x14ac:dyDescent="0.25">
      <c r="E405" s="4">
        <f t="shared" si="6"/>
        <v>126</v>
      </c>
    </row>
    <row r="406" spans="5:5" x14ac:dyDescent="0.25">
      <c r="E406" s="4">
        <f t="shared" si="6"/>
        <v>126</v>
      </c>
    </row>
    <row r="407" spans="5:5" x14ac:dyDescent="0.25">
      <c r="E407" s="4">
        <f t="shared" si="6"/>
        <v>126</v>
      </c>
    </row>
    <row r="408" spans="5:5" x14ac:dyDescent="0.25">
      <c r="E408" s="4">
        <f t="shared" si="6"/>
        <v>126</v>
      </c>
    </row>
    <row r="409" spans="5:5" x14ac:dyDescent="0.25">
      <c r="E409" s="4">
        <f t="shared" si="6"/>
        <v>126</v>
      </c>
    </row>
    <row r="410" spans="5:5" x14ac:dyDescent="0.25">
      <c r="E410" s="4">
        <f t="shared" si="6"/>
        <v>126</v>
      </c>
    </row>
    <row r="411" spans="5:5" x14ac:dyDescent="0.25">
      <c r="E411" s="4">
        <f t="shared" si="6"/>
        <v>126</v>
      </c>
    </row>
    <row r="412" spans="5:5" x14ac:dyDescent="0.25">
      <c r="E412" s="4">
        <f t="shared" si="6"/>
        <v>126</v>
      </c>
    </row>
    <row r="413" spans="5:5" x14ac:dyDescent="0.25">
      <c r="E413" s="4">
        <f t="shared" si="6"/>
        <v>126</v>
      </c>
    </row>
    <row r="414" spans="5:5" x14ac:dyDescent="0.25">
      <c r="E414" s="4">
        <f t="shared" si="6"/>
        <v>126</v>
      </c>
    </row>
    <row r="415" spans="5:5" x14ac:dyDescent="0.25">
      <c r="E415" s="4">
        <f t="shared" si="6"/>
        <v>126</v>
      </c>
    </row>
    <row r="416" spans="5:5" x14ac:dyDescent="0.25">
      <c r="E416" s="4">
        <f t="shared" si="6"/>
        <v>126</v>
      </c>
    </row>
    <row r="417" spans="5:5" x14ac:dyDescent="0.25">
      <c r="E417" s="4">
        <f t="shared" si="6"/>
        <v>126</v>
      </c>
    </row>
    <row r="418" spans="5:5" x14ac:dyDescent="0.25">
      <c r="E418" s="4">
        <f t="shared" si="6"/>
        <v>126</v>
      </c>
    </row>
    <row r="419" spans="5:5" x14ac:dyDescent="0.25">
      <c r="E419" s="4">
        <f t="shared" si="6"/>
        <v>126</v>
      </c>
    </row>
    <row r="420" spans="5:5" x14ac:dyDescent="0.25">
      <c r="E420" s="4">
        <f t="shared" si="6"/>
        <v>126</v>
      </c>
    </row>
    <row r="421" spans="5:5" x14ac:dyDescent="0.25">
      <c r="E421" s="4">
        <f t="shared" si="6"/>
        <v>126</v>
      </c>
    </row>
    <row r="422" spans="5:5" x14ac:dyDescent="0.25">
      <c r="E422" s="4">
        <f t="shared" si="6"/>
        <v>126</v>
      </c>
    </row>
    <row r="423" spans="5:5" x14ac:dyDescent="0.25">
      <c r="E423" s="4">
        <f t="shared" si="6"/>
        <v>126</v>
      </c>
    </row>
    <row r="424" spans="5:5" x14ac:dyDescent="0.25">
      <c r="E424" s="4">
        <f t="shared" si="6"/>
        <v>126</v>
      </c>
    </row>
    <row r="425" spans="5:5" x14ac:dyDescent="0.25">
      <c r="E425" s="4">
        <f t="shared" si="6"/>
        <v>126</v>
      </c>
    </row>
    <row r="426" spans="5:5" x14ac:dyDescent="0.25">
      <c r="E426" s="4">
        <f t="shared" si="6"/>
        <v>126</v>
      </c>
    </row>
    <row r="427" spans="5:5" x14ac:dyDescent="0.25">
      <c r="E427" s="4">
        <f t="shared" si="6"/>
        <v>126</v>
      </c>
    </row>
    <row r="428" spans="5:5" x14ac:dyDescent="0.25">
      <c r="E428" s="4">
        <f t="shared" si="6"/>
        <v>126</v>
      </c>
    </row>
    <row r="429" spans="5:5" x14ac:dyDescent="0.25">
      <c r="E429" s="4">
        <f t="shared" si="6"/>
        <v>126</v>
      </c>
    </row>
    <row r="430" spans="5:5" x14ac:dyDescent="0.25">
      <c r="E430" s="4">
        <f t="shared" si="6"/>
        <v>126</v>
      </c>
    </row>
    <row r="431" spans="5:5" x14ac:dyDescent="0.25">
      <c r="E431" s="4">
        <f t="shared" si="6"/>
        <v>126</v>
      </c>
    </row>
    <row r="432" spans="5:5" x14ac:dyDescent="0.25">
      <c r="E432" s="4">
        <f t="shared" si="6"/>
        <v>126</v>
      </c>
    </row>
    <row r="433" spans="5:5" x14ac:dyDescent="0.25">
      <c r="E433" s="4">
        <f t="shared" si="6"/>
        <v>126</v>
      </c>
    </row>
    <row r="434" spans="5:5" x14ac:dyDescent="0.25">
      <c r="E434" s="4">
        <f t="shared" si="6"/>
        <v>126</v>
      </c>
    </row>
    <row r="435" spans="5:5" x14ac:dyDescent="0.25">
      <c r="E435" s="4">
        <f t="shared" si="6"/>
        <v>126</v>
      </c>
    </row>
    <row r="436" spans="5:5" x14ac:dyDescent="0.25">
      <c r="E436" s="4">
        <f t="shared" si="6"/>
        <v>126</v>
      </c>
    </row>
    <row r="437" spans="5:5" x14ac:dyDescent="0.25">
      <c r="E437" s="4">
        <f t="shared" si="6"/>
        <v>126</v>
      </c>
    </row>
    <row r="438" spans="5:5" x14ac:dyDescent="0.25">
      <c r="E438" s="4">
        <f t="shared" si="6"/>
        <v>126</v>
      </c>
    </row>
    <row r="439" spans="5:5" x14ac:dyDescent="0.25">
      <c r="E439" s="4">
        <f t="shared" si="6"/>
        <v>126</v>
      </c>
    </row>
    <row r="440" spans="5:5" x14ac:dyDescent="0.25">
      <c r="E440" s="4">
        <f t="shared" si="6"/>
        <v>126</v>
      </c>
    </row>
    <row r="441" spans="5:5" x14ac:dyDescent="0.25">
      <c r="E441" s="4">
        <f t="shared" si="6"/>
        <v>126</v>
      </c>
    </row>
    <row r="442" spans="5:5" x14ac:dyDescent="0.25">
      <c r="E442" s="4">
        <f t="shared" si="6"/>
        <v>126</v>
      </c>
    </row>
    <row r="443" spans="5:5" x14ac:dyDescent="0.25">
      <c r="E443" s="4">
        <f t="shared" si="6"/>
        <v>126</v>
      </c>
    </row>
    <row r="444" spans="5:5" x14ac:dyDescent="0.25">
      <c r="E444" s="4">
        <f t="shared" si="6"/>
        <v>126</v>
      </c>
    </row>
    <row r="445" spans="5:5" x14ac:dyDescent="0.25">
      <c r="E445" s="4">
        <f t="shared" si="6"/>
        <v>126</v>
      </c>
    </row>
    <row r="446" spans="5:5" x14ac:dyDescent="0.25">
      <c r="E446" s="4">
        <f t="shared" si="6"/>
        <v>126</v>
      </c>
    </row>
    <row r="447" spans="5:5" x14ac:dyDescent="0.25">
      <c r="E447" s="4">
        <f t="shared" si="6"/>
        <v>126</v>
      </c>
    </row>
    <row r="448" spans="5:5" x14ac:dyDescent="0.25">
      <c r="E448" s="4">
        <f t="shared" si="6"/>
        <v>126</v>
      </c>
    </row>
    <row r="449" spans="5:5" x14ac:dyDescent="0.25">
      <c r="E449" s="4">
        <f t="shared" si="6"/>
        <v>126</v>
      </c>
    </row>
    <row r="450" spans="5:5" x14ac:dyDescent="0.25">
      <c r="E450" s="4">
        <f t="shared" si="6"/>
        <v>126</v>
      </c>
    </row>
    <row r="451" spans="5:5" x14ac:dyDescent="0.25">
      <c r="E451" s="4">
        <f t="shared" si="6"/>
        <v>126</v>
      </c>
    </row>
    <row r="452" spans="5:5" x14ac:dyDescent="0.25">
      <c r="E452" s="4">
        <f t="shared" si="6"/>
        <v>126</v>
      </c>
    </row>
    <row r="453" spans="5:5" x14ac:dyDescent="0.25">
      <c r="E453" s="4">
        <f t="shared" ref="E453:E500" si="7">E452+C453-D453</f>
        <v>126</v>
      </c>
    </row>
    <row r="454" spans="5:5" x14ac:dyDescent="0.25">
      <c r="E454" s="4">
        <f t="shared" si="7"/>
        <v>126</v>
      </c>
    </row>
    <row r="455" spans="5:5" x14ac:dyDescent="0.25">
      <c r="E455" s="4">
        <f t="shared" si="7"/>
        <v>126</v>
      </c>
    </row>
    <row r="456" spans="5:5" x14ac:dyDescent="0.25">
      <c r="E456" s="4">
        <f t="shared" si="7"/>
        <v>126</v>
      </c>
    </row>
    <row r="457" spans="5:5" x14ac:dyDescent="0.25">
      <c r="E457" s="4">
        <f t="shared" si="7"/>
        <v>126</v>
      </c>
    </row>
    <row r="458" spans="5:5" x14ac:dyDescent="0.25">
      <c r="E458" s="4">
        <f t="shared" si="7"/>
        <v>126</v>
      </c>
    </row>
    <row r="459" spans="5:5" x14ac:dyDescent="0.25">
      <c r="E459" s="4">
        <f t="shared" si="7"/>
        <v>126</v>
      </c>
    </row>
    <row r="460" spans="5:5" x14ac:dyDescent="0.25">
      <c r="E460" s="4">
        <f t="shared" si="7"/>
        <v>126</v>
      </c>
    </row>
    <row r="461" spans="5:5" x14ac:dyDescent="0.25">
      <c r="E461" s="4">
        <f t="shared" si="7"/>
        <v>126</v>
      </c>
    </row>
    <row r="462" spans="5:5" x14ac:dyDescent="0.25">
      <c r="E462" s="4">
        <f t="shared" si="7"/>
        <v>126</v>
      </c>
    </row>
    <row r="463" spans="5:5" x14ac:dyDescent="0.25">
      <c r="E463" s="4">
        <f t="shared" si="7"/>
        <v>126</v>
      </c>
    </row>
    <row r="464" spans="5:5" x14ac:dyDescent="0.25">
      <c r="E464" s="4">
        <f t="shared" si="7"/>
        <v>126</v>
      </c>
    </row>
    <row r="465" spans="5:5" x14ac:dyDescent="0.25">
      <c r="E465" s="4">
        <f t="shared" si="7"/>
        <v>126</v>
      </c>
    </row>
    <row r="466" spans="5:5" x14ac:dyDescent="0.25">
      <c r="E466" s="4">
        <f t="shared" si="7"/>
        <v>126</v>
      </c>
    </row>
    <row r="467" spans="5:5" x14ac:dyDescent="0.25">
      <c r="E467" s="4">
        <f t="shared" si="7"/>
        <v>126</v>
      </c>
    </row>
    <row r="468" spans="5:5" x14ac:dyDescent="0.25">
      <c r="E468" s="4">
        <f t="shared" si="7"/>
        <v>126</v>
      </c>
    </row>
    <row r="469" spans="5:5" x14ac:dyDescent="0.25">
      <c r="E469" s="4">
        <f t="shared" si="7"/>
        <v>126</v>
      </c>
    </row>
    <row r="470" spans="5:5" x14ac:dyDescent="0.25">
      <c r="E470" s="4">
        <f t="shared" si="7"/>
        <v>126</v>
      </c>
    </row>
    <row r="471" spans="5:5" x14ac:dyDescent="0.25">
      <c r="E471" s="4">
        <f t="shared" si="7"/>
        <v>126</v>
      </c>
    </row>
    <row r="472" spans="5:5" x14ac:dyDescent="0.25">
      <c r="E472" s="4">
        <f t="shared" si="7"/>
        <v>126</v>
      </c>
    </row>
    <row r="473" spans="5:5" x14ac:dyDescent="0.25">
      <c r="E473" s="4">
        <f t="shared" si="7"/>
        <v>126</v>
      </c>
    </row>
    <row r="474" spans="5:5" x14ac:dyDescent="0.25">
      <c r="E474" s="4">
        <f t="shared" si="7"/>
        <v>126</v>
      </c>
    </row>
    <row r="475" spans="5:5" x14ac:dyDescent="0.25">
      <c r="E475" s="4">
        <f t="shared" si="7"/>
        <v>126</v>
      </c>
    </row>
    <row r="476" spans="5:5" x14ac:dyDescent="0.25">
      <c r="E476" s="4">
        <f t="shared" si="7"/>
        <v>126</v>
      </c>
    </row>
    <row r="477" spans="5:5" x14ac:dyDescent="0.25">
      <c r="E477" s="4">
        <f t="shared" si="7"/>
        <v>126</v>
      </c>
    </row>
    <row r="478" spans="5:5" x14ac:dyDescent="0.25">
      <c r="E478" s="4">
        <f t="shared" si="7"/>
        <v>126</v>
      </c>
    </row>
    <row r="479" spans="5:5" x14ac:dyDescent="0.25">
      <c r="E479" s="4">
        <f t="shared" si="7"/>
        <v>126</v>
      </c>
    </row>
    <row r="480" spans="5:5" x14ac:dyDescent="0.25">
      <c r="E480" s="4">
        <f t="shared" si="7"/>
        <v>126</v>
      </c>
    </row>
    <row r="481" spans="5:5" x14ac:dyDescent="0.25">
      <c r="E481" s="4">
        <f t="shared" si="7"/>
        <v>126</v>
      </c>
    </row>
    <row r="482" spans="5:5" x14ac:dyDescent="0.25">
      <c r="E482" s="4">
        <f t="shared" si="7"/>
        <v>126</v>
      </c>
    </row>
    <row r="483" spans="5:5" x14ac:dyDescent="0.25">
      <c r="E483" s="4">
        <f t="shared" si="7"/>
        <v>126</v>
      </c>
    </row>
    <row r="484" spans="5:5" x14ac:dyDescent="0.25">
      <c r="E484" s="4">
        <f t="shared" si="7"/>
        <v>126</v>
      </c>
    </row>
    <row r="485" spans="5:5" x14ac:dyDescent="0.25">
      <c r="E485" s="4">
        <f t="shared" si="7"/>
        <v>126</v>
      </c>
    </row>
    <row r="486" spans="5:5" x14ac:dyDescent="0.25">
      <c r="E486" s="4">
        <f t="shared" si="7"/>
        <v>126</v>
      </c>
    </row>
    <row r="487" spans="5:5" x14ac:dyDescent="0.25">
      <c r="E487" s="4">
        <f t="shared" si="7"/>
        <v>126</v>
      </c>
    </row>
    <row r="488" spans="5:5" x14ac:dyDescent="0.25">
      <c r="E488" s="4">
        <f t="shared" si="7"/>
        <v>126</v>
      </c>
    </row>
    <row r="489" spans="5:5" x14ac:dyDescent="0.25">
      <c r="E489" s="4">
        <f t="shared" si="7"/>
        <v>126</v>
      </c>
    </row>
    <row r="490" spans="5:5" x14ac:dyDescent="0.25">
      <c r="E490" s="4">
        <f t="shared" si="7"/>
        <v>126</v>
      </c>
    </row>
    <row r="491" spans="5:5" x14ac:dyDescent="0.25">
      <c r="E491" s="4">
        <f t="shared" si="7"/>
        <v>126</v>
      </c>
    </row>
    <row r="492" spans="5:5" x14ac:dyDescent="0.25">
      <c r="E492" s="4">
        <f t="shared" si="7"/>
        <v>126</v>
      </c>
    </row>
    <row r="493" spans="5:5" x14ac:dyDescent="0.25">
      <c r="E493" s="4">
        <f t="shared" si="7"/>
        <v>126</v>
      </c>
    </row>
    <row r="494" spans="5:5" x14ac:dyDescent="0.25">
      <c r="E494" s="4">
        <f t="shared" si="7"/>
        <v>126</v>
      </c>
    </row>
    <row r="495" spans="5:5" x14ac:dyDescent="0.25">
      <c r="E495" s="4">
        <f t="shared" si="7"/>
        <v>126</v>
      </c>
    </row>
    <row r="496" spans="5:5" x14ac:dyDescent="0.25">
      <c r="E496" s="4">
        <f t="shared" si="7"/>
        <v>126</v>
      </c>
    </row>
    <row r="497" spans="5:5" x14ac:dyDescent="0.25">
      <c r="E497" s="4">
        <f t="shared" si="7"/>
        <v>126</v>
      </c>
    </row>
    <row r="498" spans="5:5" x14ac:dyDescent="0.25">
      <c r="E498" s="4">
        <f t="shared" si="7"/>
        <v>126</v>
      </c>
    </row>
    <row r="499" spans="5:5" x14ac:dyDescent="0.25">
      <c r="E499" s="4">
        <f t="shared" si="7"/>
        <v>126</v>
      </c>
    </row>
    <row r="500" spans="5:5" x14ac:dyDescent="0.25">
      <c r="E500" s="4">
        <f t="shared" si="7"/>
        <v>126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500"/>
  <sheetViews>
    <sheetView workbookViewId="0">
      <selection activeCell="H73" sqref="H73"/>
    </sheetView>
  </sheetViews>
  <sheetFormatPr baseColWidth="10" defaultRowHeight="15" x14ac:dyDescent="0.25"/>
  <cols>
    <col min="1" max="1" width="11.42578125" style="2"/>
    <col min="2" max="2" width="34.7109375" style="2" customWidth="1"/>
    <col min="3" max="5" width="12" style="4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46</v>
      </c>
      <c r="B1" s="273"/>
      <c r="C1" s="273"/>
      <c r="D1" s="273"/>
      <c r="E1" s="273"/>
      <c r="I1" s="10" t="s">
        <v>4</v>
      </c>
      <c r="J1" s="12">
        <f>E500</f>
        <v>18040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MAX(A4:A500)</f>
        <v>43384</v>
      </c>
    </row>
    <row r="3" spans="1:10" x14ac:dyDescent="0.25">
      <c r="A3" s="7" t="s">
        <v>6</v>
      </c>
      <c r="B3" s="2" t="s">
        <v>47</v>
      </c>
      <c r="C3" s="4">
        <v>15300</v>
      </c>
      <c r="D3" s="4">
        <v>0</v>
      </c>
      <c r="E3" s="3">
        <f>C3-D3</f>
        <v>15300</v>
      </c>
    </row>
    <row r="4" spans="1:10" x14ac:dyDescent="0.25">
      <c r="A4" s="5">
        <v>43342</v>
      </c>
      <c r="B4" s="2" t="s">
        <v>48</v>
      </c>
      <c r="C4" s="4">
        <v>4500</v>
      </c>
      <c r="D4" s="4">
        <v>5000</v>
      </c>
      <c r="E4" s="4">
        <f>E3+C4-D4</f>
        <v>14800</v>
      </c>
    </row>
    <row r="5" spans="1:10" x14ac:dyDescent="0.25">
      <c r="A5" s="5">
        <v>43353</v>
      </c>
      <c r="B5" s="2" t="s">
        <v>49</v>
      </c>
      <c r="C5" s="4">
        <v>10840</v>
      </c>
      <c r="D5" s="4">
        <v>15000</v>
      </c>
      <c r="E5" s="4">
        <f t="shared" ref="E5:E68" si="0">E4+C5-D5</f>
        <v>10640</v>
      </c>
    </row>
    <row r="6" spans="1:10" x14ac:dyDescent="0.25">
      <c r="A6" s="5">
        <v>43377</v>
      </c>
      <c r="B6" s="2" t="s">
        <v>50</v>
      </c>
      <c r="C6" s="4">
        <v>7400</v>
      </c>
      <c r="D6" s="4">
        <v>0</v>
      </c>
      <c r="E6" s="4">
        <f t="shared" si="0"/>
        <v>18040</v>
      </c>
    </row>
    <row r="7" spans="1:10" x14ac:dyDescent="0.25">
      <c r="A7" s="5">
        <v>43384</v>
      </c>
      <c r="B7" s="2" t="s">
        <v>51</v>
      </c>
      <c r="C7" s="4">
        <v>5200</v>
      </c>
      <c r="D7" s="4">
        <v>5200</v>
      </c>
      <c r="E7" s="4">
        <f t="shared" si="0"/>
        <v>18040</v>
      </c>
    </row>
    <row r="8" spans="1:10" x14ac:dyDescent="0.25">
      <c r="E8" s="4">
        <f t="shared" si="0"/>
        <v>18040</v>
      </c>
    </row>
    <row r="9" spans="1:10" x14ac:dyDescent="0.25">
      <c r="E9" s="4">
        <f t="shared" si="0"/>
        <v>18040</v>
      </c>
    </row>
    <row r="10" spans="1:10" x14ac:dyDescent="0.25">
      <c r="E10" s="4">
        <f t="shared" si="0"/>
        <v>18040</v>
      </c>
    </row>
    <row r="11" spans="1:10" x14ac:dyDescent="0.25">
      <c r="E11" s="4">
        <f t="shared" si="0"/>
        <v>18040</v>
      </c>
    </row>
    <row r="12" spans="1:10" x14ac:dyDescent="0.25">
      <c r="E12" s="4">
        <f t="shared" si="0"/>
        <v>18040</v>
      </c>
    </row>
    <row r="13" spans="1:10" x14ac:dyDescent="0.25">
      <c r="E13" s="4">
        <f t="shared" si="0"/>
        <v>18040</v>
      </c>
    </row>
    <row r="14" spans="1:10" x14ac:dyDescent="0.25">
      <c r="E14" s="4">
        <f t="shared" si="0"/>
        <v>18040</v>
      </c>
    </row>
    <row r="15" spans="1:10" x14ac:dyDescent="0.25">
      <c r="E15" s="4">
        <f t="shared" si="0"/>
        <v>18040</v>
      </c>
    </row>
    <row r="16" spans="1:10" x14ac:dyDescent="0.25">
      <c r="E16" s="4">
        <f t="shared" si="0"/>
        <v>18040</v>
      </c>
    </row>
    <row r="17" spans="5:5" x14ac:dyDescent="0.25">
      <c r="E17" s="4">
        <f t="shared" si="0"/>
        <v>18040</v>
      </c>
    </row>
    <row r="18" spans="5:5" x14ac:dyDescent="0.25">
      <c r="E18" s="4">
        <f t="shared" si="0"/>
        <v>18040</v>
      </c>
    </row>
    <row r="19" spans="5:5" x14ac:dyDescent="0.25">
      <c r="E19" s="4">
        <f t="shared" si="0"/>
        <v>18040</v>
      </c>
    </row>
    <row r="20" spans="5:5" x14ac:dyDescent="0.25">
      <c r="E20" s="4">
        <f t="shared" si="0"/>
        <v>18040</v>
      </c>
    </row>
    <row r="21" spans="5:5" x14ac:dyDescent="0.25">
      <c r="E21" s="4">
        <f t="shared" si="0"/>
        <v>18040</v>
      </c>
    </row>
    <row r="22" spans="5:5" x14ac:dyDescent="0.25">
      <c r="E22" s="4">
        <f t="shared" si="0"/>
        <v>18040</v>
      </c>
    </row>
    <row r="23" spans="5:5" x14ac:dyDescent="0.25">
      <c r="E23" s="4">
        <f t="shared" si="0"/>
        <v>18040</v>
      </c>
    </row>
    <row r="24" spans="5:5" x14ac:dyDescent="0.25">
      <c r="E24" s="4">
        <f t="shared" si="0"/>
        <v>18040</v>
      </c>
    </row>
    <row r="25" spans="5:5" x14ac:dyDescent="0.25">
      <c r="E25" s="4">
        <f t="shared" si="0"/>
        <v>18040</v>
      </c>
    </row>
    <row r="26" spans="5:5" x14ac:dyDescent="0.25">
      <c r="E26" s="4">
        <f t="shared" si="0"/>
        <v>18040</v>
      </c>
    </row>
    <row r="27" spans="5:5" x14ac:dyDescent="0.25">
      <c r="E27" s="4">
        <f t="shared" si="0"/>
        <v>18040</v>
      </c>
    </row>
    <row r="28" spans="5:5" x14ac:dyDescent="0.25">
      <c r="E28" s="4">
        <f t="shared" si="0"/>
        <v>18040</v>
      </c>
    </row>
    <row r="29" spans="5:5" x14ac:dyDescent="0.25">
      <c r="E29" s="4">
        <f t="shared" si="0"/>
        <v>18040</v>
      </c>
    </row>
    <row r="30" spans="5:5" x14ac:dyDescent="0.25">
      <c r="E30" s="4">
        <f t="shared" si="0"/>
        <v>18040</v>
      </c>
    </row>
    <row r="31" spans="5:5" x14ac:dyDescent="0.25">
      <c r="E31" s="4">
        <f t="shared" si="0"/>
        <v>18040</v>
      </c>
    </row>
    <row r="32" spans="5:5" x14ac:dyDescent="0.25">
      <c r="E32" s="4">
        <f t="shared" si="0"/>
        <v>18040</v>
      </c>
    </row>
    <row r="33" spans="5:5" x14ac:dyDescent="0.25">
      <c r="E33" s="4">
        <f t="shared" si="0"/>
        <v>18040</v>
      </c>
    </row>
    <row r="34" spans="5:5" x14ac:dyDescent="0.25">
      <c r="E34" s="4">
        <f t="shared" si="0"/>
        <v>18040</v>
      </c>
    </row>
    <row r="35" spans="5:5" x14ac:dyDescent="0.25">
      <c r="E35" s="4">
        <f t="shared" si="0"/>
        <v>18040</v>
      </c>
    </row>
    <row r="36" spans="5:5" x14ac:dyDescent="0.25">
      <c r="E36" s="4">
        <f t="shared" si="0"/>
        <v>18040</v>
      </c>
    </row>
    <row r="37" spans="5:5" x14ac:dyDescent="0.25">
      <c r="E37" s="4">
        <f t="shared" si="0"/>
        <v>18040</v>
      </c>
    </row>
    <row r="38" spans="5:5" x14ac:dyDescent="0.25">
      <c r="E38" s="4">
        <f t="shared" si="0"/>
        <v>18040</v>
      </c>
    </row>
    <row r="39" spans="5:5" x14ac:dyDescent="0.25">
      <c r="E39" s="4">
        <f t="shared" si="0"/>
        <v>18040</v>
      </c>
    </row>
    <row r="40" spans="5:5" x14ac:dyDescent="0.25">
      <c r="E40" s="4">
        <f t="shared" si="0"/>
        <v>18040</v>
      </c>
    </row>
    <row r="41" spans="5:5" x14ac:dyDescent="0.25">
      <c r="E41" s="4">
        <f t="shared" si="0"/>
        <v>18040</v>
      </c>
    </row>
    <row r="42" spans="5:5" x14ac:dyDescent="0.25">
      <c r="E42" s="4">
        <f t="shared" si="0"/>
        <v>18040</v>
      </c>
    </row>
    <row r="43" spans="5:5" x14ac:dyDescent="0.25">
      <c r="E43" s="4">
        <f t="shared" si="0"/>
        <v>18040</v>
      </c>
    </row>
    <row r="44" spans="5:5" x14ac:dyDescent="0.25">
      <c r="E44" s="4">
        <f t="shared" si="0"/>
        <v>18040</v>
      </c>
    </row>
    <row r="45" spans="5:5" x14ac:dyDescent="0.25">
      <c r="E45" s="4">
        <f t="shared" si="0"/>
        <v>18040</v>
      </c>
    </row>
    <row r="46" spans="5:5" x14ac:dyDescent="0.25">
      <c r="E46" s="4">
        <f t="shared" si="0"/>
        <v>18040</v>
      </c>
    </row>
    <row r="47" spans="5:5" x14ac:dyDescent="0.25">
      <c r="E47" s="4">
        <f t="shared" si="0"/>
        <v>18040</v>
      </c>
    </row>
    <row r="48" spans="5:5" x14ac:dyDescent="0.25">
      <c r="E48" s="4">
        <f t="shared" si="0"/>
        <v>18040</v>
      </c>
    </row>
    <row r="49" spans="5:5" x14ac:dyDescent="0.25">
      <c r="E49" s="4">
        <f t="shared" si="0"/>
        <v>18040</v>
      </c>
    </row>
    <row r="50" spans="5:5" x14ac:dyDescent="0.25">
      <c r="E50" s="4">
        <f t="shared" si="0"/>
        <v>18040</v>
      </c>
    </row>
    <row r="51" spans="5:5" x14ac:dyDescent="0.25">
      <c r="E51" s="4">
        <f t="shared" si="0"/>
        <v>18040</v>
      </c>
    </row>
    <row r="52" spans="5:5" x14ac:dyDescent="0.25">
      <c r="E52" s="4">
        <f t="shared" si="0"/>
        <v>18040</v>
      </c>
    </row>
    <row r="53" spans="5:5" x14ac:dyDescent="0.25">
      <c r="E53" s="4">
        <f t="shared" si="0"/>
        <v>18040</v>
      </c>
    </row>
    <row r="54" spans="5:5" x14ac:dyDescent="0.25">
      <c r="E54" s="4">
        <f t="shared" si="0"/>
        <v>18040</v>
      </c>
    </row>
    <row r="55" spans="5:5" x14ac:dyDescent="0.25">
      <c r="E55" s="4">
        <f t="shared" si="0"/>
        <v>18040</v>
      </c>
    </row>
    <row r="56" spans="5:5" x14ac:dyDescent="0.25">
      <c r="E56" s="4">
        <f t="shared" si="0"/>
        <v>18040</v>
      </c>
    </row>
    <row r="57" spans="5:5" x14ac:dyDescent="0.25">
      <c r="E57" s="4">
        <f t="shared" si="0"/>
        <v>18040</v>
      </c>
    </row>
    <row r="58" spans="5:5" x14ac:dyDescent="0.25">
      <c r="E58" s="4">
        <f t="shared" si="0"/>
        <v>18040</v>
      </c>
    </row>
    <row r="59" spans="5:5" x14ac:dyDescent="0.25">
      <c r="E59" s="4">
        <f t="shared" si="0"/>
        <v>18040</v>
      </c>
    </row>
    <row r="60" spans="5:5" x14ac:dyDescent="0.25">
      <c r="E60" s="4">
        <f t="shared" si="0"/>
        <v>18040</v>
      </c>
    </row>
    <row r="61" spans="5:5" x14ac:dyDescent="0.25">
      <c r="E61" s="4">
        <f t="shared" si="0"/>
        <v>18040</v>
      </c>
    </row>
    <row r="62" spans="5:5" x14ac:dyDescent="0.25">
      <c r="E62" s="4">
        <f t="shared" si="0"/>
        <v>18040</v>
      </c>
    </row>
    <row r="63" spans="5:5" x14ac:dyDescent="0.25">
      <c r="E63" s="4">
        <f t="shared" si="0"/>
        <v>18040</v>
      </c>
    </row>
    <row r="64" spans="5:5" x14ac:dyDescent="0.25">
      <c r="E64" s="4">
        <f t="shared" si="0"/>
        <v>18040</v>
      </c>
    </row>
    <row r="65" spans="5:5" x14ac:dyDescent="0.25">
      <c r="E65" s="4">
        <f t="shared" si="0"/>
        <v>18040</v>
      </c>
    </row>
    <row r="66" spans="5:5" x14ac:dyDescent="0.25">
      <c r="E66" s="4">
        <f t="shared" si="0"/>
        <v>18040</v>
      </c>
    </row>
    <row r="67" spans="5:5" x14ac:dyDescent="0.25">
      <c r="E67" s="4">
        <f t="shared" si="0"/>
        <v>18040</v>
      </c>
    </row>
    <row r="68" spans="5:5" x14ac:dyDescent="0.25">
      <c r="E68" s="4">
        <f t="shared" si="0"/>
        <v>18040</v>
      </c>
    </row>
    <row r="69" spans="5:5" x14ac:dyDescent="0.25">
      <c r="E69" s="4">
        <f t="shared" ref="E69:E132" si="1">E68+C69-D69</f>
        <v>18040</v>
      </c>
    </row>
    <row r="70" spans="5:5" x14ac:dyDescent="0.25">
      <c r="E70" s="4">
        <f t="shared" si="1"/>
        <v>18040</v>
      </c>
    </row>
    <row r="71" spans="5:5" x14ac:dyDescent="0.25">
      <c r="E71" s="4">
        <f t="shared" si="1"/>
        <v>18040</v>
      </c>
    </row>
    <row r="72" spans="5:5" x14ac:dyDescent="0.25">
      <c r="E72" s="4">
        <f t="shared" si="1"/>
        <v>18040</v>
      </c>
    </row>
    <row r="73" spans="5:5" x14ac:dyDescent="0.25">
      <c r="E73" s="4">
        <f t="shared" si="1"/>
        <v>18040</v>
      </c>
    </row>
    <row r="74" spans="5:5" x14ac:dyDescent="0.25">
      <c r="E74" s="4">
        <f t="shared" si="1"/>
        <v>18040</v>
      </c>
    </row>
    <row r="75" spans="5:5" x14ac:dyDescent="0.25">
      <c r="E75" s="4">
        <f t="shared" si="1"/>
        <v>18040</v>
      </c>
    </row>
    <row r="76" spans="5:5" x14ac:dyDescent="0.25">
      <c r="E76" s="4">
        <f t="shared" si="1"/>
        <v>18040</v>
      </c>
    </row>
    <row r="77" spans="5:5" x14ac:dyDescent="0.25">
      <c r="E77" s="4">
        <f t="shared" si="1"/>
        <v>18040</v>
      </c>
    </row>
    <row r="78" spans="5:5" x14ac:dyDescent="0.25">
      <c r="E78" s="4">
        <f t="shared" si="1"/>
        <v>18040</v>
      </c>
    </row>
    <row r="79" spans="5:5" x14ac:dyDescent="0.25">
      <c r="E79" s="4">
        <f t="shared" si="1"/>
        <v>18040</v>
      </c>
    </row>
    <row r="80" spans="5:5" x14ac:dyDescent="0.25">
      <c r="E80" s="4">
        <f t="shared" si="1"/>
        <v>18040</v>
      </c>
    </row>
    <row r="81" spans="5:5" x14ac:dyDescent="0.25">
      <c r="E81" s="4">
        <f t="shared" si="1"/>
        <v>18040</v>
      </c>
    </row>
    <row r="82" spans="5:5" x14ac:dyDescent="0.25">
      <c r="E82" s="4">
        <f t="shared" si="1"/>
        <v>18040</v>
      </c>
    </row>
    <row r="83" spans="5:5" x14ac:dyDescent="0.25">
      <c r="E83" s="4">
        <f t="shared" si="1"/>
        <v>18040</v>
      </c>
    </row>
    <row r="84" spans="5:5" x14ac:dyDescent="0.25">
      <c r="E84" s="4">
        <f t="shared" si="1"/>
        <v>18040</v>
      </c>
    </row>
    <row r="85" spans="5:5" x14ac:dyDescent="0.25">
      <c r="E85" s="4">
        <f t="shared" si="1"/>
        <v>18040</v>
      </c>
    </row>
    <row r="86" spans="5:5" x14ac:dyDescent="0.25">
      <c r="E86" s="4">
        <f t="shared" si="1"/>
        <v>18040</v>
      </c>
    </row>
    <row r="87" spans="5:5" x14ac:dyDescent="0.25">
      <c r="E87" s="4">
        <f t="shared" si="1"/>
        <v>18040</v>
      </c>
    </row>
    <row r="88" spans="5:5" x14ac:dyDescent="0.25">
      <c r="E88" s="4">
        <f t="shared" si="1"/>
        <v>18040</v>
      </c>
    </row>
    <row r="89" spans="5:5" x14ac:dyDescent="0.25">
      <c r="E89" s="4">
        <f t="shared" si="1"/>
        <v>18040</v>
      </c>
    </row>
    <row r="90" spans="5:5" x14ac:dyDescent="0.25">
      <c r="E90" s="4">
        <f t="shared" si="1"/>
        <v>18040</v>
      </c>
    </row>
    <row r="91" spans="5:5" x14ac:dyDescent="0.25">
      <c r="E91" s="4">
        <f t="shared" si="1"/>
        <v>18040</v>
      </c>
    </row>
    <row r="92" spans="5:5" x14ac:dyDescent="0.25">
      <c r="E92" s="4">
        <f t="shared" si="1"/>
        <v>18040</v>
      </c>
    </row>
    <row r="93" spans="5:5" x14ac:dyDescent="0.25">
      <c r="E93" s="4">
        <f t="shared" si="1"/>
        <v>18040</v>
      </c>
    </row>
    <row r="94" spans="5:5" x14ac:dyDescent="0.25">
      <c r="E94" s="4">
        <f t="shared" si="1"/>
        <v>18040</v>
      </c>
    </row>
    <row r="95" spans="5:5" x14ac:dyDescent="0.25">
      <c r="E95" s="4">
        <f t="shared" si="1"/>
        <v>18040</v>
      </c>
    </row>
    <row r="96" spans="5:5" x14ac:dyDescent="0.25">
      <c r="E96" s="4">
        <f t="shared" si="1"/>
        <v>18040</v>
      </c>
    </row>
    <row r="97" spans="5:5" x14ac:dyDescent="0.25">
      <c r="E97" s="4">
        <f t="shared" si="1"/>
        <v>18040</v>
      </c>
    </row>
    <row r="98" spans="5:5" x14ac:dyDescent="0.25">
      <c r="E98" s="4">
        <f t="shared" si="1"/>
        <v>18040</v>
      </c>
    </row>
    <row r="99" spans="5:5" x14ac:dyDescent="0.25">
      <c r="E99" s="4">
        <f t="shared" si="1"/>
        <v>18040</v>
      </c>
    </row>
    <row r="100" spans="5:5" x14ac:dyDescent="0.25">
      <c r="E100" s="4">
        <f t="shared" si="1"/>
        <v>18040</v>
      </c>
    </row>
    <row r="101" spans="5:5" x14ac:dyDescent="0.25">
      <c r="E101" s="4">
        <f t="shared" si="1"/>
        <v>18040</v>
      </c>
    </row>
    <row r="102" spans="5:5" x14ac:dyDescent="0.25">
      <c r="E102" s="4">
        <f t="shared" si="1"/>
        <v>18040</v>
      </c>
    </row>
    <row r="103" spans="5:5" x14ac:dyDescent="0.25">
      <c r="E103" s="4">
        <f t="shared" si="1"/>
        <v>18040</v>
      </c>
    </row>
    <row r="104" spans="5:5" x14ac:dyDescent="0.25">
      <c r="E104" s="4">
        <f t="shared" si="1"/>
        <v>18040</v>
      </c>
    </row>
    <row r="105" spans="5:5" x14ac:dyDescent="0.25">
      <c r="E105" s="4">
        <f t="shared" si="1"/>
        <v>18040</v>
      </c>
    </row>
    <row r="106" spans="5:5" x14ac:dyDescent="0.25">
      <c r="E106" s="4">
        <f t="shared" si="1"/>
        <v>18040</v>
      </c>
    </row>
    <row r="107" spans="5:5" x14ac:dyDescent="0.25">
      <c r="E107" s="4">
        <f t="shared" si="1"/>
        <v>18040</v>
      </c>
    </row>
    <row r="108" spans="5:5" x14ac:dyDescent="0.25">
      <c r="E108" s="4">
        <f t="shared" si="1"/>
        <v>18040</v>
      </c>
    </row>
    <row r="109" spans="5:5" x14ac:dyDescent="0.25">
      <c r="E109" s="4">
        <f t="shared" si="1"/>
        <v>18040</v>
      </c>
    </row>
    <row r="110" spans="5:5" x14ac:dyDescent="0.25">
      <c r="E110" s="4">
        <f t="shared" si="1"/>
        <v>18040</v>
      </c>
    </row>
    <row r="111" spans="5:5" x14ac:dyDescent="0.25">
      <c r="E111" s="4">
        <f t="shared" si="1"/>
        <v>18040</v>
      </c>
    </row>
    <row r="112" spans="5:5" x14ac:dyDescent="0.25">
      <c r="E112" s="4">
        <f t="shared" si="1"/>
        <v>18040</v>
      </c>
    </row>
    <row r="113" spans="5:5" x14ac:dyDescent="0.25">
      <c r="E113" s="4">
        <f t="shared" si="1"/>
        <v>18040</v>
      </c>
    </row>
    <row r="114" spans="5:5" x14ac:dyDescent="0.25">
      <c r="E114" s="4">
        <f t="shared" si="1"/>
        <v>18040</v>
      </c>
    </row>
    <row r="115" spans="5:5" x14ac:dyDescent="0.25">
      <c r="E115" s="4">
        <f t="shared" si="1"/>
        <v>18040</v>
      </c>
    </row>
    <row r="116" spans="5:5" x14ac:dyDescent="0.25">
      <c r="E116" s="4">
        <f t="shared" si="1"/>
        <v>18040</v>
      </c>
    </row>
    <row r="117" spans="5:5" x14ac:dyDescent="0.25">
      <c r="E117" s="4">
        <f t="shared" si="1"/>
        <v>18040</v>
      </c>
    </row>
    <row r="118" spans="5:5" x14ac:dyDescent="0.25">
      <c r="E118" s="4">
        <f t="shared" si="1"/>
        <v>18040</v>
      </c>
    </row>
    <row r="119" spans="5:5" x14ac:dyDescent="0.25">
      <c r="E119" s="4">
        <f t="shared" si="1"/>
        <v>18040</v>
      </c>
    </row>
    <row r="120" spans="5:5" x14ac:dyDescent="0.25">
      <c r="E120" s="4">
        <f t="shared" si="1"/>
        <v>18040</v>
      </c>
    </row>
    <row r="121" spans="5:5" x14ac:dyDescent="0.25">
      <c r="E121" s="4">
        <f t="shared" si="1"/>
        <v>18040</v>
      </c>
    </row>
    <row r="122" spans="5:5" x14ac:dyDescent="0.25">
      <c r="E122" s="4">
        <f t="shared" si="1"/>
        <v>18040</v>
      </c>
    </row>
    <row r="123" spans="5:5" x14ac:dyDescent="0.25">
      <c r="E123" s="4">
        <f t="shared" si="1"/>
        <v>18040</v>
      </c>
    </row>
    <row r="124" spans="5:5" x14ac:dyDescent="0.25">
      <c r="E124" s="4">
        <f t="shared" si="1"/>
        <v>18040</v>
      </c>
    </row>
    <row r="125" spans="5:5" x14ac:dyDescent="0.25">
      <c r="E125" s="4">
        <f t="shared" si="1"/>
        <v>18040</v>
      </c>
    </row>
    <row r="126" spans="5:5" x14ac:dyDescent="0.25">
      <c r="E126" s="4">
        <f t="shared" si="1"/>
        <v>18040</v>
      </c>
    </row>
    <row r="127" spans="5:5" x14ac:dyDescent="0.25">
      <c r="E127" s="4">
        <f t="shared" si="1"/>
        <v>18040</v>
      </c>
    </row>
    <row r="128" spans="5:5" x14ac:dyDescent="0.25">
      <c r="E128" s="4">
        <f t="shared" si="1"/>
        <v>18040</v>
      </c>
    </row>
    <row r="129" spans="5:5" x14ac:dyDescent="0.25">
      <c r="E129" s="4">
        <f t="shared" si="1"/>
        <v>18040</v>
      </c>
    </row>
    <row r="130" spans="5:5" x14ac:dyDescent="0.25">
      <c r="E130" s="4">
        <f t="shared" si="1"/>
        <v>18040</v>
      </c>
    </row>
    <row r="131" spans="5:5" x14ac:dyDescent="0.25">
      <c r="E131" s="4">
        <f t="shared" si="1"/>
        <v>18040</v>
      </c>
    </row>
    <row r="132" spans="5:5" x14ac:dyDescent="0.25">
      <c r="E132" s="4">
        <f t="shared" si="1"/>
        <v>18040</v>
      </c>
    </row>
    <row r="133" spans="5:5" x14ac:dyDescent="0.25">
      <c r="E133" s="4">
        <f t="shared" ref="E133:E196" si="2">E132+C133-D133</f>
        <v>18040</v>
      </c>
    </row>
    <row r="134" spans="5:5" x14ac:dyDescent="0.25">
      <c r="E134" s="4">
        <f t="shared" si="2"/>
        <v>18040</v>
      </c>
    </row>
    <row r="135" spans="5:5" x14ac:dyDescent="0.25">
      <c r="E135" s="4">
        <f t="shared" si="2"/>
        <v>18040</v>
      </c>
    </row>
    <row r="136" spans="5:5" x14ac:dyDescent="0.25">
      <c r="E136" s="4">
        <f t="shared" si="2"/>
        <v>18040</v>
      </c>
    </row>
    <row r="137" spans="5:5" x14ac:dyDescent="0.25">
      <c r="E137" s="4">
        <f t="shared" si="2"/>
        <v>18040</v>
      </c>
    </row>
    <row r="138" spans="5:5" x14ac:dyDescent="0.25">
      <c r="E138" s="4">
        <f t="shared" si="2"/>
        <v>18040</v>
      </c>
    </row>
    <row r="139" spans="5:5" x14ac:dyDescent="0.25">
      <c r="E139" s="4">
        <f t="shared" si="2"/>
        <v>18040</v>
      </c>
    </row>
    <row r="140" spans="5:5" x14ac:dyDescent="0.25">
      <c r="E140" s="4">
        <f t="shared" si="2"/>
        <v>18040</v>
      </c>
    </row>
    <row r="141" spans="5:5" x14ac:dyDescent="0.25">
      <c r="E141" s="4">
        <f t="shared" si="2"/>
        <v>18040</v>
      </c>
    </row>
    <row r="142" spans="5:5" x14ac:dyDescent="0.25">
      <c r="E142" s="4">
        <f t="shared" si="2"/>
        <v>18040</v>
      </c>
    </row>
    <row r="143" spans="5:5" x14ac:dyDescent="0.25">
      <c r="E143" s="4">
        <f t="shared" si="2"/>
        <v>18040</v>
      </c>
    </row>
    <row r="144" spans="5:5" x14ac:dyDescent="0.25">
      <c r="E144" s="4">
        <f t="shared" si="2"/>
        <v>18040</v>
      </c>
    </row>
    <row r="145" spans="5:5" x14ac:dyDescent="0.25">
      <c r="E145" s="4">
        <f t="shared" si="2"/>
        <v>18040</v>
      </c>
    </row>
    <row r="146" spans="5:5" x14ac:dyDescent="0.25">
      <c r="E146" s="4">
        <f t="shared" si="2"/>
        <v>18040</v>
      </c>
    </row>
    <row r="147" spans="5:5" x14ac:dyDescent="0.25">
      <c r="E147" s="4">
        <f t="shared" si="2"/>
        <v>18040</v>
      </c>
    </row>
    <row r="148" spans="5:5" x14ac:dyDescent="0.25">
      <c r="E148" s="4">
        <f t="shared" si="2"/>
        <v>18040</v>
      </c>
    </row>
    <row r="149" spans="5:5" x14ac:dyDescent="0.25">
      <c r="E149" s="4">
        <f t="shared" si="2"/>
        <v>18040</v>
      </c>
    </row>
    <row r="150" spans="5:5" x14ac:dyDescent="0.25">
      <c r="E150" s="4">
        <f t="shared" si="2"/>
        <v>18040</v>
      </c>
    </row>
    <row r="151" spans="5:5" x14ac:dyDescent="0.25">
      <c r="E151" s="4">
        <f t="shared" si="2"/>
        <v>18040</v>
      </c>
    </row>
    <row r="152" spans="5:5" x14ac:dyDescent="0.25">
      <c r="E152" s="4">
        <f t="shared" si="2"/>
        <v>18040</v>
      </c>
    </row>
    <row r="153" spans="5:5" x14ac:dyDescent="0.25">
      <c r="E153" s="4">
        <f t="shared" si="2"/>
        <v>18040</v>
      </c>
    </row>
    <row r="154" spans="5:5" x14ac:dyDescent="0.25">
      <c r="E154" s="4">
        <f t="shared" si="2"/>
        <v>18040</v>
      </c>
    </row>
    <row r="155" spans="5:5" x14ac:dyDescent="0.25">
      <c r="E155" s="4">
        <f t="shared" si="2"/>
        <v>18040</v>
      </c>
    </row>
    <row r="156" spans="5:5" x14ac:dyDescent="0.25">
      <c r="E156" s="4">
        <f t="shared" si="2"/>
        <v>18040</v>
      </c>
    </row>
    <row r="157" spans="5:5" x14ac:dyDescent="0.25">
      <c r="E157" s="4">
        <f t="shared" si="2"/>
        <v>18040</v>
      </c>
    </row>
    <row r="158" spans="5:5" x14ac:dyDescent="0.25">
      <c r="E158" s="4">
        <f t="shared" si="2"/>
        <v>18040</v>
      </c>
    </row>
    <row r="159" spans="5:5" x14ac:dyDescent="0.25">
      <c r="E159" s="4">
        <f t="shared" si="2"/>
        <v>18040</v>
      </c>
    </row>
    <row r="160" spans="5:5" x14ac:dyDescent="0.25">
      <c r="E160" s="4">
        <f t="shared" si="2"/>
        <v>18040</v>
      </c>
    </row>
    <row r="161" spans="5:5" x14ac:dyDescent="0.25">
      <c r="E161" s="4">
        <f t="shared" si="2"/>
        <v>18040</v>
      </c>
    </row>
    <row r="162" spans="5:5" x14ac:dyDescent="0.25">
      <c r="E162" s="4">
        <f t="shared" si="2"/>
        <v>18040</v>
      </c>
    </row>
    <row r="163" spans="5:5" x14ac:dyDescent="0.25">
      <c r="E163" s="4">
        <f t="shared" si="2"/>
        <v>18040</v>
      </c>
    </row>
    <row r="164" spans="5:5" x14ac:dyDescent="0.25">
      <c r="E164" s="4">
        <f t="shared" si="2"/>
        <v>18040</v>
      </c>
    </row>
    <row r="165" spans="5:5" x14ac:dyDescent="0.25">
      <c r="E165" s="4">
        <f t="shared" si="2"/>
        <v>18040</v>
      </c>
    </row>
    <row r="166" spans="5:5" x14ac:dyDescent="0.25">
      <c r="E166" s="4">
        <f t="shared" si="2"/>
        <v>18040</v>
      </c>
    </row>
    <row r="167" spans="5:5" x14ac:dyDescent="0.25">
      <c r="E167" s="4">
        <f t="shared" si="2"/>
        <v>18040</v>
      </c>
    </row>
    <row r="168" spans="5:5" x14ac:dyDescent="0.25">
      <c r="E168" s="4">
        <f t="shared" si="2"/>
        <v>18040</v>
      </c>
    </row>
    <row r="169" spans="5:5" x14ac:dyDescent="0.25">
      <c r="E169" s="4">
        <f t="shared" si="2"/>
        <v>18040</v>
      </c>
    </row>
    <row r="170" spans="5:5" x14ac:dyDescent="0.25">
      <c r="E170" s="4">
        <f t="shared" si="2"/>
        <v>18040</v>
      </c>
    </row>
    <row r="171" spans="5:5" x14ac:dyDescent="0.25">
      <c r="E171" s="4">
        <f t="shared" si="2"/>
        <v>18040</v>
      </c>
    </row>
    <row r="172" spans="5:5" x14ac:dyDescent="0.25">
      <c r="E172" s="4">
        <f t="shared" si="2"/>
        <v>18040</v>
      </c>
    </row>
    <row r="173" spans="5:5" x14ac:dyDescent="0.25">
      <c r="E173" s="4">
        <f t="shared" si="2"/>
        <v>18040</v>
      </c>
    </row>
    <row r="174" spans="5:5" x14ac:dyDescent="0.25">
      <c r="E174" s="4">
        <f t="shared" si="2"/>
        <v>18040</v>
      </c>
    </row>
    <row r="175" spans="5:5" x14ac:dyDescent="0.25">
      <c r="E175" s="4">
        <f t="shared" si="2"/>
        <v>18040</v>
      </c>
    </row>
    <row r="176" spans="5:5" x14ac:dyDescent="0.25">
      <c r="E176" s="4">
        <f t="shared" si="2"/>
        <v>18040</v>
      </c>
    </row>
    <row r="177" spans="5:5" x14ac:dyDescent="0.25">
      <c r="E177" s="4">
        <f t="shared" si="2"/>
        <v>18040</v>
      </c>
    </row>
    <row r="178" spans="5:5" x14ac:dyDescent="0.25">
      <c r="E178" s="4">
        <f t="shared" si="2"/>
        <v>18040</v>
      </c>
    </row>
    <row r="179" spans="5:5" x14ac:dyDescent="0.25">
      <c r="E179" s="4">
        <f t="shared" si="2"/>
        <v>18040</v>
      </c>
    </row>
    <row r="180" spans="5:5" x14ac:dyDescent="0.25">
      <c r="E180" s="4">
        <f t="shared" si="2"/>
        <v>18040</v>
      </c>
    </row>
    <row r="181" spans="5:5" x14ac:dyDescent="0.25">
      <c r="E181" s="4">
        <f t="shared" si="2"/>
        <v>18040</v>
      </c>
    </row>
    <row r="182" spans="5:5" x14ac:dyDescent="0.25">
      <c r="E182" s="4">
        <f t="shared" si="2"/>
        <v>18040</v>
      </c>
    </row>
    <row r="183" spans="5:5" x14ac:dyDescent="0.25">
      <c r="E183" s="4">
        <f t="shared" si="2"/>
        <v>18040</v>
      </c>
    </row>
    <row r="184" spans="5:5" x14ac:dyDescent="0.25">
      <c r="E184" s="4">
        <f t="shared" si="2"/>
        <v>18040</v>
      </c>
    </row>
    <row r="185" spans="5:5" x14ac:dyDescent="0.25">
      <c r="E185" s="4">
        <f t="shared" si="2"/>
        <v>18040</v>
      </c>
    </row>
    <row r="186" spans="5:5" x14ac:dyDescent="0.25">
      <c r="E186" s="4">
        <f t="shared" si="2"/>
        <v>18040</v>
      </c>
    </row>
    <row r="187" spans="5:5" x14ac:dyDescent="0.25">
      <c r="E187" s="4">
        <f t="shared" si="2"/>
        <v>18040</v>
      </c>
    </row>
    <row r="188" spans="5:5" x14ac:dyDescent="0.25">
      <c r="E188" s="4">
        <f t="shared" si="2"/>
        <v>18040</v>
      </c>
    </row>
    <row r="189" spans="5:5" x14ac:dyDescent="0.25">
      <c r="E189" s="4">
        <f t="shared" si="2"/>
        <v>18040</v>
      </c>
    </row>
    <row r="190" spans="5:5" x14ac:dyDescent="0.25">
      <c r="E190" s="4">
        <f t="shared" si="2"/>
        <v>18040</v>
      </c>
    </row>
    <row r="191" spans="5:5" x14ac:dyDescent="0.25">
      <c r="E191" s="4">
        <f t="shared" si="2"/>
        <v>18040</v>
      </c>
    </row>
    <row r="192" spans="5:5" x14ac:dyDescent="0.25">
      <c r="E192" s="4">
        <f t="shared" si="2"/>
        <v>18040</v>
      </c>
    </row>
    <row r="193" spans="5:5" x14ac:dyDescent="0.25">
      <c r="E193" s="4">
        <f t="shared" si="2"/>
        <v>18040</v>
      </c>
    </row>
    <row r="194" spans="5:5" x14ac:dyDescent="0.25">
      <c r="E194" s="4">
        <f t="shared" si="2"/>
        <v>18040</v>
      </c>
    </row>
    <row r="195" spans="5:5" x14ac:dyDescent="0.25">
      <c r="E195" s="4">
        <f t="shared" si="2"/>
        <v>18040</v>
      </c>
    </row>
    <row r="196" spans="5:5" x14ac:dyDescent="0.25">
      <c r="E196" s="4">
        <f t="shared" si="2"/>
        <v>18040</v>
      </c>
    </row>
    <row r="197" spans="5:5" x14ac:dyDescent="0.25">
      <c r="E197" s="4">
        <f t="shared" ref="E197:E260" si="3">E196+C197-D197</f>
        <v>18040</v>
      </c>
    </row>
    <row r="198" spans="5:5" x14ac:dyDescent="0.25">
      <c r="E198" s="4">
        <f t="shared" si="3"/>
        <v>18040</v>
      </c>
    </row>
    <row r="199" spans="5:5" x14ac:dyDescent="0.25">
      <c r="E199" s="4">
        <f t="shared" si="3"/>
        <v>18040</v>
      </c>
    </row>
    <row r="200" spans="5:5" x14ac:dyDescent="0.25">
      <c r="E200" s="4">
        <f t="shared" si="3"/>
        <v>18040</v>
      </c>
    </row>
    <row r="201" spans="5:5" x14ac:dyDescent="0.25">
      <c r="E201" s="4">
        <f t="shared" si="3"/>
        <v>18040</v>
      </c>
    </row>
    <row r="202" spans="5:5" x14ac:dyDescent="0.25">
      <c r="E202" s="4">
        <f t="shared" si="3"/>
        <v>18040</v>
      </c>
    </row>
    <row r="203" spans="5:5" x14ac:dyDescent="0.25">
      <c r="E203" s="4">
        <f t="shared" si="3"/>
        <v>18040</v>
      </c>
    </row>
    <row r="204" spans="5:5" x14ac:dyDescent="0.25">
      <c r="E204" s="4">
        <f t="shared" si="3"/>
        <v>18040</v>
      </c>
    </row>
    <row r="205" spans="5:5" x14ac:dyDescent="0.25">
      <c r="E205" s="4">
        <f t="shared" si="3"/>
        <v>18040</v>
      </c>
    </row>
    <row r="206" spans="5:5" x14ac:dyDescent="0.25">
      <c r="E206" s="4">
        <f t="shared" si="3"/>
        <v>18040</v>
      </c>
    </row>
    <row r="207" spans="5:5" x14ac:dyDescent="0.25">
      <c r="E207" s="4">
        <f t="shared" si="3"/>
        <v>18040</v>
      </c>
    </row>
    <row r="208" spans="5:5" x14ac:dyDescent="0.25">
      <c r="E208" s="4">
        <f t="shared" si="3"/>
        <v>18040</v>
      </c>
    </row>
    <row r="209" spans="5:5" x14ac:dyDescent="0.25">
      <c r="E209" s="4">
        <f t="shared" si="3"/>
        <v>18040</v>
      </c>
    </row>
    <row r="210" spans="5:5" x14ac:dyDescent="0.25">
      <c r="E210" s="4">
        <f t="shared" si="3"/>
        <v>18040</v>
      </c>
    </row>
    <row r="211" spans="5:5" x14ac:dyDescent="0.25">
      <c r="E211" s="4">
        <f t="shared" si="3"/>
        <v>18040</v>
      </c>
    </row>
    <row r="212" spans="5:5" x14ac:dyDescent="0.25">
      <c r="E212" s="4">
        <f t="shared" si="3"/>
        <v>18040</v>
      </c>
    </row>
    <row r="213" spans="5:5" x14ac:dyDescent="0.25">
      <c r="E213" s="4">
        <f t="shared" si="3"/>
        <v>18040</v>
      </c>
    </row>
    <row r="214" spans="5:5" x14ac:dyDescent="0.25">
      <c r="E214" s="4">
        <f t="shared" si="3"/>
        <v>18040</v>
      </c>
    </row>
    <row r="215" spans="5:5" x14ac:dyDescent="0.25">
      <c r="E215" s="4">
        <f t="shared" si="3"/>
        <v>18040</v>
      </c>
    </row>
    <row r="216" spans="5:5" x14ac:dyDescent="0.25">
      <c r="E216" s="4">
        <f t="shared" si="3"/>
        <v>18040</v>
      </c>
    </row>
    <row r="217" spans="5:5" x14ac:dyDescent="0.25">
      <c r="E217" s="4">
        <f t="shared" si="3"/>
        <v>18040</v>
      </c>
    </row>
    <row r="218" spans="5:5" x14ac:dyDescent="0.25">
      <c r="E218" s="4">
        <f t="shared" si="3"/>
        <v>18040</v>
      </c>
    </row>
    <row r="219" spans="5:5" x14ac:dyDescent="0.25">
      <c r="E219" s="4">
        <f t="shared" si="3"/>
        <v>18040</v>
      </c>
    </row>
    <row r="220" spans="5:5" x14ac:dyDescent="0.25">
      <c r="E220" s="4">
        <f t="shared" si="3"/>
        <v>18040</v>
      </c>
    </row>
    <row r="221" spans="5:5" x14ac:dyDescent="0.25">
      <c r="E221" s="4">
        <f t="shared" si="3"/>
        <v>18040</v>
      </c>
    </row>
    <row r="222" spans="5:5" x14ac:dyDescent="0.25">
      <c r="E222" s="4">
        <f t="shared" si="3"/>
        <v>18040</v>
      </c>
    </row>
    <row r="223" spans="5:5" x14ac:dyDescent="0.25">
      <c r="E223" s="4">
        <f t="shared" si="3"/>
        <v>18040</v>
      </c>
    </row>
    <row r="224" spans="5:5" x14ac:dyDescent="0.25">
      <c r="E224" s="4">
        <f t="shared" si="3"/>
        <v>18040</v>
      </c>
    </row>
    <row r="225" spans="5:5" x14ac:dyDescent="0.25">
      <c r="E225" s="4">
        <f t="shared" si="3"/>
        <v>18040</v>
      </c>
    </row>
    <row r="226" spans="5:5" x14ac:dyDescent="0.25">
      <c r="E226" s="4">
        <f t="shared" si="3"/>
        <v>18040</v>
      </c>
    </row>
    <row r="227" spans="5:5" x14ac:dyDescent="0.25">
      <c r="E227" s="4">
        <f t="shared" si="3"/>
        <v>18040</v>
      </c>
    </row>
    <row r="228" spans="5:5" x14ac:dyDescent="0.25">
      <c r="E228" s="4">
        <f t="shared" si="3"/>
        <v>18040</v>
      </c>
    </row>
    <row r="229" spans="5:5" x14ac:dyDescent="0.25">
      <c r="E229" s="4">
        <f t="shared" si="3"/>
        <v>18040</v>
      </c>
    </row>
    <row r="230" spans="5:5" x14ac:dyDescent="0.25">
      <c r="E230" s="4">
        <f t="shared" si="3"/>
        <v>18040</v>
      </c>
    </row>
    <row r="231" spans="5:5" x14ac:dyDescent="0.25">
      <c r="E231" s="4">
        <f t="shared" si="3"/>
        <v>18040</v>
      </c>
    </row>
    <row r="232" spans="5:5" x14ac:dyDescent="0.25">
      <c r="E232" s="4">
        <f t="shared" si="3"/>
        <v>18040</v>
      </c>
    </row>
    <row r="233" spans="5:5" x14ac:dyDescent="0.25">
      <c r="E233" s="4">
        <f t="shared" si="3"/>
        <v>18040</v>
      </c>
    </row>
    <row r="234" spans="5:5" x14ac:dyDescent="0.25">
      <c r="E234" s="4">
        <f t="shared" si="3"/>
        <v>18040</v>
      </c>
    </row>
    <row r="235" spans="5:5" x14ac:dyDescent="0.25">
      <c r="E235" s="4">
        <f t="shared" si="3"/>
        <v>18040</v>
      </c>
    </row>
    <row r="236" spans="5:5" x14ac:dyDescent="0.25">
      <c r="E236" s="4">
        <f t="shared" si="3"/>
        <v>18040</v>
      </c>
    </row>
    <row r="237" spans="5:5" x14ac:dyDescent="0.25">
      <c r="E237" s="4">
        <f t="shared" si="3"/>
        <v>18040</v>
      </c>
    </row>
    <row r="238" spans="5:5" x14ac:dyDescent="0.25">
      <c r="E238" s="4">
        <f t="shared" si="3"/>
        <v>18040</v>
      </c>
    </row>
    <row r="239" spans="5:5" x14ac:dyDescent="0.25">
      <c r="E239" s="4">
        <f t="shared" si="3"/>
        <v>18040</v>
      </c>
    </row>
    <row r="240" spans="5:5" x14ac:dyDescent="0.25">
      <c r="E240" s="4">
        <f t="shared" si="3"/>
        <v>18040</v>
      </c>
    </row>
    <row r="241" spans="5:5" x14ac:dyDescent="0.25">
      <c r="E241" s="4">
        <f t="shared" si="3"/>
        <v>18040</v>
      </c>
    </row>
    <row r="242" spans="5:5" x14ac:dyDescent="0.25">
      <c r="E242" s="4">
        <f t="shared" si="3"/>
        <v>18040</v>
      </c>
    </row>
    <row r="243" spans="5:5" x14ac:dyDescent="0.25">
      <c r="E243" s="4">
        <f t="shared" si="3"/>
        <v>18040</v>
      </c>
    </row>
    <row r="244" spans="5:5" x14ac:dyDescent="0.25">
      <c r="E244" s="4">
        <f t="shared" si="3"/>
        <v>18040</v>
      </c>
    </row>
    <row r="245" spans="5:5" x14ac:dyDescent="0.25">
      <c r="E245" s="4">
        <f t="shared" si="3"/>
        <v>18040</v>
      </c>
    </row>
    <row r="246" spans="5:5" x14ac:dyDescent="0.25">
      <c r="E246" s="4">
        <f t="shared" si="3"/>
        <v>18040</v>
      </c>
    </row>
    <row r="247" spans="5:5" x14ac:dyDescent="0.25">
      <c r="E247" s="4">
        <f t="shared" si="3"/>
        <v>18040</v>
      </c>
    </row>
    <row r="248" spans="5:5" x14ac:dyDescent="0.25">
      <c r="E248" s="4">
        <f t="shared" si="3"/>
        <v>18040</v>
      </c>
    </row>
    <row r="249" spans="5:5" x14ac:dyDescent="0.25">
      <c r="E249" s="4">
        <f t="shared" si="3"/>
        <v>18040</v>
      </c>
    </row>
    <row r="250" spans="5:5" x14ac:dyDescent="0.25">
      <c r="E250" s="4">
        <f t="shared" si="3"/>
        <v>18040</v>
      </c>
    </row>
    <row r="251" spans="5:5" x14ac:dyDescent="0.25">
      <c r="E251" s="4">
        <f t="shared" si="3"/>
        <v>18040</v>
      </c>
    </row>
    <row r="252" spans="5:5" x14ac:dyDescent="0.25">
      <c r="E252" s="4">
        <f t="shared" si="3"/>
        <v>18040</v>
      </c>
    </row>
    <row r="253" spans="5:5" x14ac:dyDescent="0.25">
      <c r="E253" s="4">
        <f t="shared" si="3"/>
        <v>18040</v>
      </c>
    </row>
    <row r="254" spans="5:5" x14ac:dyDescent="0.25">
      <c r="E254" s="4">
        <f t="shared" si="3"/>
        <v>18040</v>
      </c>
    </row>
    <row r="255" spans="5:5" x14ac:dyDescent="0.25">
      <c r="E255" s="4">
        <f t="shared" si="3"/>
        <v>18040</v>
      </c>
    </row>
    <row r="256" spans="5:5" x14ac:dyDescent="0.25">
      <c r="E256" s="4">
        <f t="shared" si="3"/>
        <v>18040</v>
      </c>
    </row>
    <row r="257" spans="5:5" x14ac:dyDescent="0.25">
      <c r="E257" s="4">
        <f t="shared" si="3"/>
        <v>18040</v>
      </c>
    </row>
    <row r="258" spans="5:5" x14ac:dyDescent="0.25">
      <c r="E258" s="4">
        <f t="shared" si="3"/>
        <v>18040</v>
      </c>
    </row>
    <row r="259" spans="5:5" x14ac:dyDescent="0.25">
      <c r="E259" s="4">
        <f t="shared" si="3"/>
        <v>18040</v>
      </c>
    </row>
    <row r="260" spans="5:5" x14ac:dyDescent="0.25">
      <c r="E260" s="4">
        <f t="shared" si="3"/>
        <v>18040</v>
      </c>
    </row>
    <row r="261" spans="5:5" x14ac:dyDescent="0.25">
      <c r="E261" s="4">
        <f t="shared" ref="E261:E324" si="4">E260+C261-D261</f>
        <v>18040</v>
      </c>
    </row>
    <row r="262" spans="5:5" x14ac:dyDescent="0.25">
      <c r="E262" s="4">
        <f t="shared" si="4"/>
        <v>18040</v>
      </c>
    </row>
    <row r="263" spans="5:5" x14ac:dyDescent="0.25">
      <c r="E263" s="4">
        <f t="shared" si="4"/>
        <v>18040</v>
      </c>
    </row>
    <row r="264" spans="5:5" x14ac:dyDescent="0.25">
      <c r="E264" s="4">
        <f t="shared" si="4"/>
        <v>18040</v>
      </c>
    </row>
    <row r="265" spans="5:5" x14ac:dyDescent="0.25">
      <c r="E265" s="4">
        <f t="shared" si="4"/>
        <v>18040</v>
      </c>
    </row>
    <row r="266" spans="5:5" x14ac:dyDescent="0.25">
      <c r="E266" s="4">
        <f t="shared" si="4"/>
        <v>18040</v>
      </c>
    </row>
    <row r="267" spans="5:5" x14ac:dyDescent="0.25">
      <c r="E267" s="4">
        <f t="shared" si="4"/>
        <v>18040</v>
      </c>
    </row>
    <row r="268" spans="5:5" x14ac:dyDescent="0.25">
      <c r="E268" s="4">
        <f t="shared" si="4"/>
        <v>18040</v>
      </c>
    </row>
    <row r="269" spans="5:5" x14ac:dyDescent="0.25">
      <c r="E269" s="4">
        <f t="shared" si="4"/>
        <v>18040</v>
      </c>
    </row>
    <row r="270" spans="5:5" x14ac:dyDescent="0.25">
      <c r="E270" s="4">
        <f t="shared" si="4"/>
        <v>18040</v>
      </c>
    </row>
    <row r="271" spans="5:5" x14ac:dyDescent="0.25">
      <c r="E271" s="4">
        <f t="shared" si="4"/>
        <v>18040</v>
      </c>
    </row>
    <row r="272" spans="5:5" x14ac:dyDescent="0.25">
      <c r="E272" s="4">
        <f t="shared" si="4"/>
        <v>18040</v>
      </c>
    </row>
    <row r="273" spans="5:5" x14ac:dyDescent="0.25">
      <c r="E273" s="4">
        <f t="shared" si="4"/>
        <v>18040</v>
      </c>
    </row>
    <row r="274" spans="5:5" x14ac:dyDescent="0.25">
      <c r="E274" s="4">
        <f t="shared" si="4"/>
        <v>18040</v>
      </c>
    </row>
    <row r="275" spans="5:5" x14ac:dyDescent="0.25">
      <c r="E275" s="4">
        <f t="shared" si="4"/>
        <v>18040</v>
      </c>
    </row>
    <row r="276" spans="5:5" x14ac:dyDescent="0.25">
      <c r="E276" s="4">
        <f t="shared" si="4"/>
        <v>18040</v>
      </c>
    </row>
    <row r="277" spans="5:5" x14ac:dyDescent="0.25">
      <c r="E277" s="4">
        <f t="shared" si="4"/>
        <v>18040</v>
      </c>
    </row>
    <row r="278" spans="5:5" x14ac:dyDescent="0.25">
      <c r="E278" s="4">
        <f t="shared" si="4"/>
        <v>18040</v>
      </c>
    </row>
    <row r="279" spans="5:5" x14ac:dyDescent="0.25">
      <c r="E279" s="4">
        <f t="shared" si="4"/>
        <v>18040</v>
      </c>
    </row>
    <row r="280" spans="5:5" x14ac:dyDescent="0.25">
      <c r="E280" s="4">
        <f t="shared" si="4"/>
        <v>18040</v>
      </c>
    </row>
    <row r="281" spans="5:5" x14ac:dyDescent="0.25">
      <c r="E281" s="4">
        <f t="shared" si="4"/>
        <v>18040</v>
      </c>
    </row>
    <row r="282" spans="5:5" x14ac:dyDescent="0.25">
      <c r="E282" s="4">
        <f t="shared" si="4"/>
        <v>18040</v>
      </c>
    </row>
    <row r="283" spans="5:5" x14ac:dyDescent="0.25">
      <c r="E283" s="4">
        <f t="shared" si="4"/>
        <v>18040</v>
      </c>
    </row>
    <row r="284" spans="5:5" x14ac:dyDescent="0.25">
      <c r="E284" s="4">
        <f t="shared" si="4"/>
        <v>18040</v>
      </c>
    </row>
    <row r="285" spans="5:5" x14ac:dyDescent="0.25">
      <c r="E285" s="4">
        <f t="shared" si="4"/>
        <v>18040</v>
      </c>
    </row>
    <row r="286" spans="5:5" x14ac:dyDescent="0.25">
      <c r="E286" s="4">
        <f t="shared" si="4"/>
        <v>18040</v>
      </c>
    </row>
    <row r="287" spans="5:5" x14ac:dyDescent="0.25">
      <c r="E287" s="4">
        <f t="shared" si="4"/>
        <v>18040</v>
      </c>
    </row>
    <row r="288" spans="5:5" x14ac:dyDescent="0.25">
      <c r="E288" s="4">
        <f t="shared" si="4"/>
        <v>18040</v>
      </c>
    </row>
    <row r="289" spans="5:5" x14ac:dyDescent="0.25">
      <c r="E289" s="4">
        <f t="shared" si="4"/>
        <v>18040</v>
      </c>
    </row>
    <row r="290" spans="5:5" x14ac:dyDescent="0.25">
      <c r="E290" s="4">
        <f t="shared" si="4"/>
        <v>18040</v>
      </c>
    </row>
    <row r="291" spans="5:5" x14ac:dyDescent="0.25">
      <c r="E291" s="4">
        <f t="shared" si="4"/>
        <v>18040</v>
      </c>
    </row>
    <row r="292" spans="5:5" x14ac:dyDescent="0.25">
      <c r="E292" s="4">
        <f t="shared" si="4"/>
        <v>18040</v>
      </c>
    </row>
    <row r="293" spans="5:5" x14ac:dyDescent="0.25">
      <c r="E293" s="4">
        <f t="shared" si="4"/>
        <v>18040</v>
      </c>
    </row>
    <row r="294" spans="5:5" x14ac:dyDescent="0.25">
      <c r="E294" s="4">
        <f t="shared" si="4"/>
        <v>18040</v>
      </c>
    </row>
    <row r="295" spans="5:5" x14ac:dyDescent="0.25">
      <c r="E295" s="4">
        <f t="shared" si="4"/>
        <v>18040</v>
      </c>
    </row>
    <row r="296" spans="5:5" x14ac:dyDescent="0.25">
      <c r="E296" s="4">
        <f t="shared" si="4"/>
        <v>18040</v>
      </c>
    </row>
    <row r="297" spans="5:5" x14ac:dyDescent="0.25">
      <c r="E297" s="4">
        <f t="shared" si="4"/>
        <v>18040</v>
      </c>
    </row>
    <row r="298" spans="5:5" x14ac:dyDescent="0.25">
      <c r="E298" s="4">
        <f t="shared" si="4"/>
        <v>18040</v>
      </c>
    </row>
    <row r="299" spans="5:5" x14ac:dyDescent="0.25">
      <c r="E299" s="4">
        <f t="shared" si="4"/>
        <v>18040</v>
      </c>
    </row>
    <row r="300" spans="5:5" x14ac:dyDescent="0.25">
      <c r="E300" s="4">
        <f t="shared" si="4"/>
        <v>18040</v>
      </c>
    </row>
    <row r="301" spans="5:5" x14ac:dyDescent="0.25">
      <c r="E301" s="4">
        <f t="shared" si="4"/>
        <v>18040</v>
      </c>
    </row>
    <row r="302" spans="5:5" x14ac:dyDescent="0.25">
      <c r="E302" s="4">
        <f t="shared" si="4"/>
        <v>18040</v>
      </c>
    </row>
    <row r="303" spans="5:5" x14ac:dyDescent="0.25">
      <c r="E303" s="4">
        <f t="shared" si="4"/>
        <v>18040</v>
      </c>
    </row>
    <row r="304" spans="5:5" x14ac:dyDescent="0.25">
      <c r="E304" s="4">
        <f t="shared" si="4"/>
        <v>18040</v>
      </c>
    </row>
    <row r="305" spans="5:5" x14ac:dyDescent="0.25">
      <c r="E305" s="4">
        <f t="shared" si="4"/>
        <v>18040</v>
      </c>
    </row>
    <row r="306" spans="5:5" x14ac:dyDescent="0.25">
      <c r="E306" s="4">
        <f t="shared" si="4"/>
        <v>18040</v>
      </c>
    </row>
    <row r="307" spans="5:5" x14ac:dyDescent="0.25">
      <c r="E307" s="4">
        <f t="shared" si="4"/>
        <v>18040</v>
      </c>
    </row>
    <row r="308" spans="5:5" x14ac:dyDescent="0.25">
      <c r="E308" s="4">
        <f t="shared" si="4"/>
        <v>18040</v>
      </c>
    </row>
    <row r="309" spans="5:5" x14ac:dyDescent="0.25">
      <c r="E309" s="4">
        <f t="shared" si="4"/>
        <v>18040</v>
      </c>
    </row>
    <row r="310" spans="5:5" x14ac:dyDescent="0.25">
      <c r="E310" s="4">
        <f t="shared" si="4"/>
        <v>18040</v>
      </c>
    </row>
    <row r="311" spans="5:5" x14ac:dyDescent="0.25">
      <c r="E311" s="4">
        <f t="shared" si="4"/>
        <v>18040</v>
      </c>
    </row>
    <row r="312" spans="5:5" x14ac:dyDescent="0.25">
      <c r="E312" s="4">
        <f t="shared" si="4"/>
        <v>18040</v>
      </c>
    </row>
    <row r="313" spans="5:5" x14ac:dyDescent="0.25">
      <c r="E313" s="4">
        <f t="shared" si="4"/>
        <v>18040</v>
      </c>
    </row>
    <row r="314" spans="5:5" x14ac:dyDescent="0.25">
      <c r="E314" s="4">
        <f t="shared" si="4"/>
        <v>18040</v>
      </c>
    </row>
    <row r="315" spans="5:5" x14ac:dyDescent="0.25">
      <c r="E315" s="4">
        <f t="shared" si="4"/>
        <v>18040</v>
      </c>
    </row>
    <row r="316" spans="5:5" x14ac:dyDescent="0.25">
      <c r="E316" s="4">
        <f t="shared" si="4"/>
        <v>18040</v>
      </c>
    </row>
    <row r="317" spans="5:5" x14ac:dyDescent="0.25">
      <c r="E317" s="4">
        <f t="shared" si="4"/>
        <v>18040</v>
      </c>
    </row>
    <row r="318" spans="5:5" x14ac:dyDescent="0.25">
      <c r="E318" s="4">
        <f t="shared" si="4"/>
        <v>18040</v>
      </c>
    </row>
    <row r="319" spans="5:5" x14ac:dyDescent="0.25">
      <c r="E319" s="4">
        <f t="shared" si="4"/>
        <v>18040</v>
      </c>
    </row>
    <row r="320" spans="5:5" x14ac:dyDescent="0.25">
      <c r="E320" s="4">
        <f t="shared" si="4"/>
        <v>18040</v>
      </c>
    </row>
    <row r="321" spans="5:5" x14ac:dyDescent="0.25">
      <c r="E321" s="4">
        <f t="shared" si="4"/>
        <v>18040</v>
      </c>
    </row>
    <row r="322" spans="5:5" x14ac:dyDescent="0.25">
      <c r="E322" s="4">
        <f t="shared" si="4"/>
        <v>18040</v>
      </c>
    </row>
    <row r="323" spans="5:5" x14ac:dyDescent="0.25">
      <c r="E323" s="4">
        <f t="shared" si="4"/>
        <v>18040</v>
      </c>
    </row>
    <row r="324" spans="5:5" x14ac:dyDescent="0.25">
      <c r="E324" s="4">
        <f t="shared" si="4"/>
        <v>18040</v>
      </c>
    </row>
    <row r="325" spans="5:5" x14ac:dyDescent="0.25">
      <c r="E325" s="4">
        <f t="shared" ref="E325:E388" si="5">E324+C325-D325</f>
        <v>18040</v>
      </c>
    </row>
    <row r="326" spans="5:5" x14ac:dyDescent="0.25">
      <c r="E326" s="4">
        <f t="shared" si="5"/>
        <v>18040</v>
      </c>
    </row>
    <row r="327" spans="5:5" x14ac:dyDescent="0.25">
      <c r="E327" s="4">
        <f t="shared" si="5"/>
        <v>18040</v>
      </c>
    </row>
    <row r="328" spans="5:5" x14ac:dyDescent="0.25">
      <c r="E328" s="4">
        <f t="shared" si="5"/>
        <v>18040</v>
      </c>
    </row>
    <row r="329" spans="5:5" x14ac:dyDescent="0.25">
      <c r="E329" s="4">
        <f t="shared" si="5"/>
        <v>18040</v>
      </c>
    </row>
    <row r="330" spans="5:5" x14ac:dyDescent="0.25">
      <c r="E330" s="4">
        <f t="shared" si="5"/>
        <v>18040</v>
      </c>
    </row>
    <row r="331" spans="5:5" x14ac:dyDescent="0.25">
      <c r="E331" s="4">
        <f t="shared" si="5"/>
        <v>18040</v>
      </c>
    </row>
    <row r="332" spans="5:5" x14ac:dyDescent="0.25">
      <c r="E332" s="4">
        <f t="shared" si="5"/>
        <v>18040</v>
      </c>
    </row>
    <row r="333" spans="5:5" x14ac:dyDescent="0.25">
      <c r="E333" s="4">
        <f t="shared" si="5"/>
        <v>18040</v>
      </c>
    </row>
    <row r="334" spans="5:5" x14ac:dyDescent="0.25">
      <c r="E334" s="4">
        <f t="shared" si="5"/>
        <v>18040</v>
      </c>
    </row>
    <row r="335" spans="5:5" x14ac:dyDescent="0.25">
      <c r="E335" s="4">
        <f t="shared" si="5"/>
        <v>18040</v>
      </c>
    </row>
    <row r="336" spans="5:5" x14ac:dyDescent="0.25">
      <c r="E336" s="4">
        <f t="shared" si="5"/>
        <v>18040</v>
      </c>
    </row>
    <row r="337" spans="5:5" x14ac:dyDescent="0.25">
      <c r="E337" s="4">
        <f t="shared" si="5"/>
        <v>18040</v>
      </c>
    </row>
    <row r="338" spans="5:5" x14ac:dyDescent="0.25">
      <c r="E338" s="4">
        <f t="shared" si="5"/>
        <v>18040</v>
      </c>
    </row>
    <row r="339" spans="5:5" x14ac:dyDescent="0.25">
      <c r="E339" s="4">
        <f t="shared" si="5"/>
        <v>18040</v>
      </c>
    </row>
    <row r="340" spans="5:5" x14ac:dyDescent="0.25">
      <c r="E340" s="4">
        <f t="shared" si="5"/>
        <v>18040</v>
      </c>
    </row>
    <row r="341" spans="5:5" x14ac:dyDescent="0.25">
      <c r="E341" s="4">
        <f t="shared" si="5"/>
        <v>18040</v>
      </c>
    </row>
    <row r="342" spans="5:5" x14ac:dyDescent="0.25">
      <c r="E342" s="4">
        <f t="shared" si="5"/>
        <v>18040</v>
      </c>
    </row>
    <row r="343" spans="5:5" x14ac:dyDescent="0.25">
      <c r="E343" s="4">
        <f t="shared" si="5"/>
        <v>18040</v>
      </c>
    </row>
    <row r="344" spans="5:5" x14ac:dyDescent="0.25">
      <c r="E344" s="4">
        <f t="shared" si="5"/>
        <v>18040</v>
      </c>
    </row>
    <row r="345" spans="5:5" x14ac:dyDescent="0.25">
      <c r="E345" s="4">
        <f t="shared" si="5"/>
        <v>18040</v>
      </c>
    </row>
    <row r="346" spans="5:5" x14ac:dyDescent="0.25">
      <c r="E346" s="4">
        <f t="shared" si="5"/>
        <v>18040</v>
      </c>
    </row>
    <row r="347" spans="5:5" x14ac:dyDescent="0.25">
      <c r="E347" s="4">
        <f t="shared" si="5"/>
        <v>18040</v>
      </c>
    </row>
    <row r="348" spans="5:5" x14ac:dyDescent="0.25">
      <c r="E348" s="4">
        <f t="shared" si="5"/>
        <v>18040</v>
      </c>
    </row>
    <row r="349" spans="5:5" x14ac:dyDescent="0.25">
      <c r="E349" s="4">
        <f t="shared" si="5"/>
        <v>18040</v>
      </c>
    </row>
    <row r="350" spans="5:5" x14ac:dyDescent="0.25">
      <c r="E350" s="4">
        <f t="shared" si="5"/>
        <v>18040</v>
      </c>
    </row>
    <row r="351" spans="5:5" x14ac:dyDescent="0.25">
      <c r="E351" s="4">
        <f t="shared" si="5"/>
        <v>18040</v>
      </c>
    </row>
    <row r="352" spans="5:5" x14ac:dyDescent="0.25">
      <c r="E352" s="4">
        <f t="shared" si="5"/>
        <v>18040</v>
      </c>
    </row>
    <row r="353" spans="5:5" x14ac:dyDescent="0.25">
      <c r="E353" s="4">
        <f t="shared" si="5"/>
        <v>18040</v>
      </c>
    </row>
    <row r="354" spans="5:5" x14ac:dyDescent="0.25">
      <c r="E354" s="4">
        <f t="shared" si="5"/>
        <v>18040</v>
      </c>
    </row>
    <row r="355" spans="5:5" x14ac:dyDescent="0.25">
      <c r="E355" s="4">
        <f t="shared" si="5"/>
        <v>18040</v>
      </c>
    </row>
    <row r="356" spans="5:5" x14ac:dyDescent="0.25">
      <c r="E356" s="4">
        <f t="shared" si="5"/>
        <v>18040</v>
      </c>
    </row>
    <row r="357" spans="5:5" x14ac:dyDescent="0.25">
      <c r="E357" s="4">
        <f t="shared" si="5"/>
        <v>18040</v>
      </c>
    </row>
    <row r="358" spans="5:5" x14ac:dyDescent="0.25">
      <c r="E358" s="4">
        <f t="shared" si="5"/>
        <v>18040</v>
      </c>
    </row>
    <row r="359" spans="5:5" x14ac:dyDescent="0.25">
      <c r="E359" s="4">
        <f t="shared" si="5"/>
        <v>18040</v>
      </c>
    </row>
    <row r="360" spans="5:5" x14ac:dyDescent="0.25">
      <c r="E360" s="4">
        <f t="shared" si="5"/>
        <v>18040</v>
      </c>
    </row>
    <row r="361" spans="5:5" x14ac:dyDescent="0.25">
      <c r="E361" s="4">
        <f t="shared" si="5"/>
        <v>18040</v>
      </c>
    </row>
    <row r="362" spans="5:5" x14ac:dyDescent="0.25">
      <c r="E362" s="4">
        <f t="shared" si="5"/>
        <v>18040</v>
      </c>
    </row>
    <row r="363" spans="5:5" x14ac:dyDescent="0.25">
      <c r="E363" s="4">
        <f t="shared" si="5"/>
        <v>18040</v>
      </c>
    </row>
    <row r="364" spans="5:5" x14ac:dyDescent="0.25">
      <c r="E364" s="4">
        <f t="shared" si="5"/>
        <v>18040</v>
      </c>
    </row>
    <row r="365" spans="5:5" x14ac:dyDescent="0.25">
      <c r="E365" s="4">
        <f t="shared" si="5"/>
        <v>18040</v>
      </c>
    </row>
    <row r="366" spans="5:5" x14ac:dyDescent="0.25">
      <c r="E366" s="4">
        <f t="shared" si="5"/>
        <v>18040</v>
      </c>
    </row>
    <row r="367" spans="5:5" x14ac:dyDescent="0.25">
      <c r="E367" s="4">
        <f t="shared" si="5"/>
        <v>18040</v>
      </c>
    </row>
    <row r="368" spans="5:5" x14ac:dyDescent="0.25">
      <c r="E368" s="4">
        <f t="shared" si="5"/>
        <v>18040</v>
      </c>
    </row>
    <row r="369" spans="5:5" x14ac:dyDescent="0.25">
      <c r="E369" s="4">
        <f t="shared" si="5"/>
        <v>18040</v>
      </c>
    </row>
    <row r="370" spans="5:5" x14ac:dyDescent="0.25">
      <c r="E370" s="4">
        <f t="shared" si="5"/>
        <v>18040</v>
      </c>
    </row>
    <row r="371" spans="5:5" x14ac:dyDescent="0.25">
      <c r="E371" s="4">
        <f t="shared" si="5"/>
        <v>18040</v>
      </c>
    </row>
    <row r="372" spans="5:5" x14ac:dyDescent="0.25">
      <c r="E372" s="4">
        <f t="shared" si="5"/>
        <v>18040</v>
      </c>
    </row>
    <row r="373" spans="5:5" x14ac:dyDescent="0.25">
      <c r="E373" s="4">
        <f t="shared" si="5"/>
        <v>18040</v>
      </c>
    </row>
    <row r="374" spans="5:5" x14ac:dyDescent="0.25">
      <c r="E374" s="4">
        <f t="shared" si="5"/>
        <v>18040</v>
      </c>
    </row>
    <row r="375" spans="5:5" x14ac:dyDescent="0.25">
      <c r="E375" s="4">
        <f t="shared" si="5"/>
        <v>18040</v>
      </c>
    </row>
    <row r="376" spans="5:5" x14ac:dyDescent="0.25">
      <c r="E376" s="4">
        <f t="shared" si="5"/>
        <v>18040</v>
      </c>
    </row>
    <row r="377" spans="5:5" x14ac:dyDescent="0.25">
      <c r="E377" s="4">
        <f t="shared" si="5"/>
        <v>18040</v>
      </c>
    </row>
    <row r="378" spans="5:5" x14ac:dyDescent="0.25">
      <c r="E378" s="4">
        <f t="shared" si="5"/>
        <v>18040</v>
      </c>
    </row>
    <row r="379" spans="5:5" x14ac:dyDescent="0.25">
      <c r="E379" s="4">
        <f t="shared" si="5"/>
        <v>18040</v>
      </c>
    </row>
    <row r="380" spans="5:5" x14ac:dyDescent="0.25">
      <c r="E380" s="4">
        <f t="shared" si="5"/>
        <v>18040</v>
      </c>
    </row>
    <row r="381" spans="5:5" x14ac:dyDescent="0.25">
      <c r="E381" s="4">
        <f t="shared" si="5"/>
        <v>18040</v>
      </c>
    </row>
    <row r="382" spans="5:5" x14ac:dyDescent="0.25">
      <c r="E382" s="4">
        <f t="shared" si="5"/>
        <v>18040</v>
      </c>
    </row>
    <row r="383" spans="5:5" x14ac:dyDescent="0.25">
      <c r="E383" s="4">
        <f t="shared" si="5"/>
        <v>18040</v>
      </c>
    </row>
    <row r="384" spans="5:5" x14ac:dyDescent="0.25">
      <c r="E384" s="4">
        <f t="shared" si="5"/>
        <v>18040</v>
      </c>
    </row>
    <row r="385" spans="5:5" x14ac:dyDescent="0.25">
      <c r="E385" s="4">
        <f t="shared" si="5"/>
        <v>18040</v>
      </c>
    </row>
    <row r="386" spans="5:5" x14ac:dyDescent="0.25">
      <c r="E386" s="4">
        <f t="shared" si="5"/>
        <v>18040</v>
      </c>
    </row>
    <row r="387" spans="5:5" x14ac:dyDescent="0.25">
      <c r="E387" s="4">
        <f t="shared" si="5"/>
        <v>18040</v>
      </c>
    </row>
    <row r="388" spans="5:5" x14ac:dyDescent="0.25">
      <c r="E388" s="4">
        <f t="shared" si="5"/>
        <v>18040</v>
      </c>
    </row>
    <row r="389" spans="5:5" x14ac:dyDescent="0.25">
      <c r="E389" s="4">
        <f t="shared" ref="E389:E452" si="6">E388+C389-D389</f>
        <v>18040</v>
      </c>
    </row>
    <row r="390" spans="5:5" x14ac:dyDescent="0.25">
      <c r="E390" s="4">
        <f t="shared" si="6"/>
        <v>18040</v>
      </c>
    </row>
    <row r="391" spans="5:5" x14ac:dyDescent="0.25">
      <c r="E391" s="4">
        <f t="shared" si="6"/>
        <v>18040</v>
      </c>
    </row>
    <row r="392" spans="5:5" x14ac:dyDescent="0.25">
      <c r="E392" s="4">
        <f t="shared" si="6"/>
        <v>18040</v>
      </c>
    </row>
    <row r="393" spans="5:5" x14ac:dyDescent="0.25">
      <c r="E393" s="4">
        <f t="shared" si="6"/>
        <v>18040</v>
      </c>
    </row>
    <row r="394" spans="5:5" x14ac:dyDescent="0.25">
      <c r="E394" s="4">
        <f t="shared" si="6"/>
        <v>18040</v>
      </c>
    </row>
    <row r="395" spans="5:5" x14ac:dyDescent="0.25">
      <c r="E395" s="4">
        <f t="shared" si="6"/>
        <v>18040</v>
      </c>
    </row>
    <row r="396" spans="5:5" x14ac:dyDescent="0.25">
      <c r="E396" s="4">
        <f t="shared" si="6"/>
        <v>18040</v>
      </c>
    </row>
    <row r="397" spans="5:5" x14ac:dyDescent="0.25">
      <c r="E397" s="4">
        <f t="shared" si="6"/>
        <v>18040</v>
      </c>
    </row>
    <row r="398" spans="5:5" x14ac:dyDescent="0.25">
      <c r="E398" s="4">
        <f t="shared" si="6"/>
        <v>18040</v>
      </c>
    </row>
    <row r="399" spans="5:5" x14ac:dyDescent="0.25">
      <c r="E399" s="4">
        <f t="shared" si="6"/>
        <v>18040</v>
      </c>
    </row>
    <row r="400" spans="5:5" x14ac:dyDescent="0.25">
      <c r="E400" s="4">
        <f t="shared" si="6"/>
        <v>18040</v>
      </c>
    </row>
    <row r="401" spans="5:5" x14ac:dyDescent="0.25">
      <c r="E401" s="4">
        <f t="shared" si="6"/>
        <v>18040</v>
      </c>
    </row>
    <row r="402" spans="5:5" x14ac:dyDescent="0.25">
      <c r="E402" s="4">
        <f t="shared" si="6"/>
        <v>18040</v>
      </c>
    </row>
    <row r="403" spans="5:5" x14ac:dyDescent="0.25">
      <c r="E403" s="4">
        <f t="shared" si="6"/>
        <v>18040</v>
      </c>
    </row>
    <row r="404" spans="5:5" x14ac:dyDescent="0.25">
      <c r="E404" s="4">
        <f t="shared" si="6"/>
        <v>18040</v>
      </c>
    </row>
    <row r="405" spans="5:5" x14ac:dyDescent="0.25">
      <c r="E405" s="4">
        <f t="shared" si="6"/>
        <v>18040</v>
      </c>
    </row>
    <row r="406" spans="5:5" x14ac:dyDescent="0.25">
      <c r="E406" s="4">
        <f t="shared" si="6"/>
        <v>18040</v>
      </c>
    </row>
    <row r="407" spans="5:5" x14ac:dyDescent="0.25">
      <c r="E407" s="4">
        <f t="shared" si="6"/>
        <v>18040</v>
      </c>
    </row>
    <row r="408" spans="5:5" x14ac:dyDescent="0.25">
      <c r="E408" s="4">
        <f t="shared" si="6"/>
        <v>18040</v>
      </c>
    </row>
    <row r="409" spans="5:5" x14ac:dyDescent="0.25">
      <c r="E409" s="4">
        <f t="shared" si="6"/>
        <v>18040</v>
      </c>
    </row>
    <row r="410" spans="5:5" x14ac:dyDescent="0.25">
      <c r="E410" s="4">
        <f t="shared" si="6"/>
        <v>18040</v>
      </c>
    </row>
    <row r="411" spans="5:5" x14ac:dyDescent="0.25">
      <c r="E411" s="4">
        <f t="shared" si="6"/>
        <v>18040</v>
      </c>
    </row>
    <row r="412" spans="5:5" x14ac:dyDescent="0.25">
      <c r="E412" s="4">
        <f t="shared" si="6"/>
        <v>18040</v>
      </c>
    </row>
    <row r="413" spans="5:5" x14ac:dyDescent="0.25">
      <c r="E413" s="4">
        <f t="shared" si="6"/>
        <v>18040</v>
      </c>
    </row>
    <row r="414" spans="5:5" x14ac:dyDescent="0.25">
      <c r="E414" s="4">
        <f t="shared" si="6"/>
        <v>18040</v>
      </c>
    </row>
    <row r="415" spans="5:5" x14ac:dyDescent="0.25">
      <c r="E415" s="4">
        <f t="shared" si="6"/>
        <v>18040</v>
      </c>
    </row>
    <row r="416" spans="5:5" x14ac:dyDescent="0.25">
      <c r="E416" s="4">
        <f t="shared" si="6"/>
        <v>18040</v>
      </c>
    </row>
    <row r="417" spans="5:5" x14ac:dyDescent="0.25">
      <c r="E417" s="4">
        <f t="shared" si="6"/>
        <v>18040</v>
      </c>
    </row>
    <row r="418" spans="5:5" x14ac:dyDescent="0.25">
      <c r="E418" s="4">
        <f t="shared" si="6"/>
        <v>18040</v>
      </c>
    </row>
    <row r="419" spans="5:5" x14ac:dyDescent="0.25">
      <c r="E419" s="4">
        <f t="shared" si="6"/>
        <v>18040</v>
      </c>
    </row>
    <row r="420" spans="5:5" x14ac:dyDescent="0.25">
      <c r="E420" s="4">
        <f t="shared" si="6"/>
        <v>18040</v>
      </c>
    </row>
    <row r="421" spans="5:5" x14ac:dyDescent="0.25">
      <c r="E421" s="4">
        <f t="shared" si="6"/>
        <v>18040</v>
      </c>
    </row>
    <row r="422" spans="5:5" x14ac:dyDescent="0.25">
      <c r="E422" s="4">
        <f t="shared" si="6"/>
        <v>18040</v>
      </c>
    </row>
    <row r="423" spans="5:5" x14ac:dyDescent="0.25">
      <c r="E423" s="4">
        <f t="shared" si="6"/>
        <v>18040</v>
      </c>
    </row>
    <row r="424" spans="5:5" x14ac:dyDescent="0.25">
      <c r="E424" s="4">
        <f t="shared" si="6"/>
        <v>18040</v>
      </c>
    </row>
    <row r="425" spans="5:5" x14ac:dyDescent="0.25">
      <c r="E425" s="4">
        <f t="shared" si="6"/>
        <v>18040</v>
      </c>
    </row>
    <row r="426" spans="5:5" x14ac:dyDescent="0.25">
      <c r="E426" s="4">
        <f t="shared" si="6"/>
        <v>18040</v>
      </c>
    </row>
    <row r="427" spans="5:5" x14ac:dyDescent="0.25">
      <c r="E427" s="4">
        <f t="shared" si="6"/>
        <v>18040</v>
      </c>
    </row>
    <row r="428" spans="5:5" x14ac:dyDescent="0.25">
      <c r="E428" s="4">
        <f t="shared" si="6"/>
        <v>18040</v>
      </c>
    </row>
    <row r="429" spans="5:5" x14ac:dyDescent="0.25">
      <c r="E429" s="4">
        <f t="shared" si="6"/>
        <v>18040</v>
      </c>
    </row>
    <row r="430" spans="5:5" x14ac:dyDescent="0.25">
      <c r="E430" s="4">
        <f t="shared" si="6"/>
        <v>18040</v>
      </c>
    </row>
    <row r="431" spans="5:5" x14ac:dyDescent="0.25">
      <c r="E431" s="4">
        <f t="shared" si="6"/>
        <v>18040</v>
      </c>
    </row>
    <row r="432" spans="5:5" x14ac:dyDescent="0.25">
      <c r="E432" s="4">
        <f t="shared" si="6"/>
        <v>18040</v>
      </c>
    </row>
    <row r="433" spans="5:5" x14ac:dyDescent="0.25">
      <c r="E433" s="4">
        <f t="shared" si="6"/>
        <v>18040</v>
      </c>
    </row>
    <row r="434" spans="5:5" x14ac:dyDescent="0.25">
      <c r="E434" s="4">
        <f t="shared" si="6"/>
        <v>18040</v>
      </c>
    </row>
    <row r="435" spans="5:5" x14ac:dyDescent="0.25">
      <c r="E435" s="4">
        <f t="shared" si="6"/>
        <v>18040</v>
      </c>
    </row>
    <row r="436" spans="5:5" x14ac:dyDescent="0.25">
      <c r="E436" s="4">
        <f t="shared" si="6"/>
        <v>18040</v>
      </c>
    </row>
    <row r="437" spans="5:5" x14ac:dyDescent="0.25">
      <c r="E437" s="4">
        <f t="shared" si="6"/>
        <v>18040</v>
      </c>
    </row>
    <row r="438" spans="5:5" x14ac:dyDescent="0.25">
      <c r="E438" s="4">
        <f t="shared" si="6"/>
        <v>18040</v>
      </c>
    </row>
    <row r="439" spans="5:5" x14ac:dyDescent="0.25">
      <c r="E439" s="4">
        <f t="shared" si="6"/>
        <v>18040</v>
      </c>
    </row>
    <row r="440" spans="5:5" x14ac:dyDescent="0.25">
      <c r="E440" s="4">
        <f t="shared" si="6"/>
        <v>18040</v>
      </c>
    </row>
    <row r="441" spans="5:5" x14ac:dyDescent="0.25">
      <c r="E441" s="4">
        <f t="shared" si="6"/>
        <v>18040</v>
      </c>
    </row>
    <row r="442" spans="5:5" x14ac:dyDescent="0.25">
      <c r="E442" s="4">
        <f t="shared" si="6"/>
        <v>18040</v>
      </c>
    </row>
    <row r="443" spans="5:5" x14ac:dyDescent="0.25">
      <c r="E443" s="4">
        <f t="shared" si="6"/>
        <v>18040</v>
      </c>
    </row>
    <row r="444" spans="5:5" x14ac:dyDescent="0.25">
      <c r="E444" s="4">
        <f t="shared" si="6"/>
        <v>18040</v>
      </c>
    </row>
    <row r="445" spans="5:5" x14ac:dyDescent="0.25">
      <c r="E445" s="4">
        <f t="shared" si="6"/>
        <v>18040</v>
      </c>
    </row>
    <row r="446" spans="5:5" x14ac:dyDescent="0.25">
      <c r="E446" s="4">
        <f t="shared" si="6"/>
        <v>18040</v>
      </c>
    </row>
    <row r="447" spans="5:5" x14ac:dyDescent="0.25">
      <c r="E447" s="4">
        <f t="shared" si="6"/>
        <v>18040</v>
      </c>
    </row>
    <row r="448" spans="5:5" x14ac:dyDescent="0.25">
      <c r="E448" s="4">
        <f t="shared" si="6"/>
        <v>18040</v>
      </c>
    </row>
    <row r="449" spans="5:5" x14ac:dyDescent="0.25">
      <c r="E449" s="4">
        <f t="shared" si="6"/>
        <v>18040</v>
      </c>
    </row>
    <row r="450" spans="5:5" x14ac:dyDescent="0.25">
      <c r="E450" s="4">
        <f t="shared" si="6"/>
        <v>18040</v>
      </c>
    </row>
    <row r="451" spans="5:5" x14ac:dyDescent="0.25">
      <c r="E451" s="4">
        <f t="shared" si="6"/>
        <v>18040</v>
      </c>
    </row>
    <row r="452" spans="5:5" x14ac:dyDescent="0.25">
      <c r="E452" s="4">
        <f t="shared" si="6"/>
        <v>18040</v>
      </c>
    </row>
    <row r="453" spans="5:5" x14ac:dyDescent="0.25">
      <c r="E453" s="4">
        <f t="shared" ref="E453:E500" si="7">E452+C453-D453</f>
        <v>18040</v>
      </c>
    </row>
    <row r="454" spans="5:5" x14ac:dyDescent="0.25">
      <c r="E454" s="4">
        <f t="shared" si="7"/>
        <v>18040</v>
      </c>
    </row>
    <row r="455" spans="5:5" x14ac:dyDescent="0.25">
      <c r="E455" s="4">
        <f t="shared" si="7"/>
        <v>18040</v>
      </c>
    </row>
    <row r="456" spans="5:5" x14ac:dyDescent="0.25">
      <c r="E456" s="4">
        <f t="shared" si="7"/>
        <v>18040</v>
      </c>
    </row>
    <row r="457" spans="5:5" x14ac:dyDescent="0.25">
      <c r="E457" s="4">
        <f t="shared" si="7"/>
        <v>18040</v>
      </c>
    </row>
    <row r="458" spans="5:5" x14ac:dyDescent="0.25">
      <c r="E458" s="4">
        <f t="shared" si="7"/>
        <v>18040</v>
      </c>
    </row>
    <row r="459" spans="5:5" x14ac:dyDescent="0.25">
      <c r="E459" s="4">
        <f t="shared" si="7"/>
        <v>18040</v>
      </c>
    </row>
    <row r="460" spans="5:5" x14ac:dyDescent="0.25">
      <c r="E460" s="4">
        <f t="shared" si="7"/>
        <v>18040</v>
      </c>
    </row>
    <row r="461" spans="5:5" x14ac:dyDescent="0.25">
      <c r="E461" s="4">
        <f t="shared" si="7"/>
        <v>18040</v>
      </c>
    </row>
    <row r="462" spans="5:5" x14ac:dyDescent="0.25">
      <c r="E462" s="4">
        <f t="shared" si="7"/>
        <v>18040</v>
      </c>
    </row>
    <row r="463" spans="5:5" x14ac:dyDescent="0.25">
      <c r="E463" s="4">
        <f t="shared" si="7"/>
        <v>18040</v>
      </c>
    </row>
    <row r="464" spans="5:5" x14ac:dyDescent="0.25">
      <c r="E464" s="4">
        <f t="shared" si="7"/>
        <v>18040</v>
      </c>
    </row>
    <row r="465" spans="5:5" x14ac:dyDescent="0.25">
      <c r="E465" s="4">
        <f t="shared" si="7"/>
        <v>18040</v>
      </c>
    </row>
    <row r="466" spans="5:5" x14ac:dyDescent="0.25">
      <c r="E466" s="4">
        <f t="shared" si="7"/>
        <v>18040</v>
      </c>
    </row>
    <row r="467" spans="5:5" x14ac:dyDescent="0.25">
      <c r="E467" s="4">
        <f t="shared" si="7"/>
        <v>18040</v>
      </c>
    </row>
    <row r="468" spans="5:5" x14ac:dyDescent="0.25">
      <c r="E468" s="4">
        <f t="shared" si="7"/>
        <v>18040</v>
      </c>
    </row>
    <row r="469" spans="5:5" x14ac:dyDescent="0.25">
      <c r="E469" s="4">
        <f t="shared" si="7"/>
        <v>18040</v>
      </c>
    </row>
    <row r="470" spans="5:5" x14ac:dyDescent="0.25">
      <c r="E470" s="4">
        <f t="shared" si="7"/>
        <v>18040</v>
      </c>
    </row>
    <row r="471" spans="5:5" x14ac:dyDescent="0.25">
      <c r="E471" s="4">
        <f t="shared" si="7"/>
        <v>18040</v>
      </c>
    </row>
    <row r="472" spans="5:5" x14ac:dyDescent="0.25">
      <c r="E472" s="4">
        <f t="shared" si="7"/>
        <v>18040</v>
      </c>
    </row>
    <row r="473" spans="5:5" x14ac:dyDescent="0.25">
      <c r="E473" s="4">
        <f t="shared" si="7"/>
        <v>18040</v>
      </c>
    </row>
    <row r="474" spans="5:5" x14ac:dyDescent="0.25">
      <c r="E474" s="4">
        <f t="shared" si="7"/>
        <v>18040</v>
      </c>
    </row>
    <row r="475" spans="5:5" x14ac:dyDescent="0.25">
      <c r="E475" s="4">
        <f t="shared" si="7"/>
        <v>18040</v>
      </c>
    </row>
    <row r="476" spans="5:5" x14ac:dyDescent="0.25">
      <c r="E476" s="4">
        <f t="shared" si="7"/>
        <v>18040</v>
      </c>
    </row>
    <row r="477" spans="5:5" x14ac:dyDescent="0.25">
      <c r="E477" s="4">
        <f t="shared" si="7"/>
        <v>18040</v>
      </c>
    </row>
    <row r="478" spans="5:5" x14ac:dyDescent="0.25">
      <c r="E478" s="4">
        <f t="shared" si="7"/>
        <v>18040</v>
      </c>
    </row>
    <row r="479" spans="5:5" x14ac:dyDescent="0.25">
      <c r="E479" s="4">
        <f t="shared" si="7"/>
        <v>18040</v>
      </c>
    </row>
    <row r="480" spans="5:5" x14ac:dyDescent="0.25">
      <c r="E480" s="4">
        <f t="shared" si="7"/>
        <v>18040</v>
      </c>
    </row>
    <row r="481" spans="5:5" x14ac:dyDescent="0.25">
      <c r="E481" s="4">
        <f t="shared" si="7"/>
        <v>18040</v>
      </c>
    </row>
    <row r="482" spans="5:5" x14ac:dyDescent="0.25">
      <c r="E482" s="4">
        <f t="shared" si="7"/>
        <v>18040</v>
      </c>
    </row>
    <row r="483" spans="5:5" x14ac:dyDescent="0.25">
      <c r="E483" s="4">
        <f t="shared" si="7"/>
        <v>18040</v>
      </c>
    </row>
    <row r="484" spans="5:5" x14ac:dyDescent="0.25">
      <c r="E484" s="4">
        <f t="shared" si="7"/>
        <v>18040</v>
      </c>
    </row>
    <row r="485" spans="5:5" x14ac:dyDescent="0.25">
      <c r="E485" s="4">
        <f t="shared" si="7"/>
        <v>18040</v>
      </c>
    </row>
    <row r="486" spans="5:5" x14ac:dyDescent="0.25">
      <c r="E486" s="4">
        <f t="shared" si="7"/>
        <v>18040</v>
      </c>
    </row>
    <row r="487" spans="5:5" x14ac:dyDescent="0.25">
      <c r="E487" s="4">
        <f t="shared" si="7"/>
        <v>18040</v>
      </c>
    </row>
    <row r="488" spans="5:5" x14ac:dyDescent="0.25">
      <c r="E488" s="4">
        <f t="shared" si="7"/>
        <v>18040</v>
      </c>
    </row>
    <row r="489" spans="5:5" x14ac:dyDescent="0.25">
      <c r="E489" s="4">
        <f t="shared" si="7"/>
        <v>18040</v>
      </c>
    </row>
    <row r="490" spans="5:5" x14ac:dyDescent="0.25">
      <c r="E490" s="4">
        <f t="shared" si="7"/>
        <v>18040</v>
      </c>
    </row>
    <row r="491" spans="5:5" x14ac:dyDescent="0.25">
      <c r="E491" s="4">
        <f t="shared" si="7"/>
        <v>18040</v>
      </c>
    </row>
    <row r="492" spans="5:5" x14ac:dyDescent="0.25">
      <c r="E492" s="4">
        <f t="shared" si="7"/>
        <v>18040</v>
      </c>
    </row>
    <row r="493" spans="5:5" x14ac:dyDescent="0.25">
      <c r="E493" s="4">
        <f t="shared" si="7"/>
        <v>18040</v>
      </c>
    </row>
    <row r="494" spans="5:5" x14ac:dyDescent="0.25">
      <c r="E494" s="4">
        <f t="shared" si="7"/>
        <v>18040</v>
      </c>
    </row>
    <row r="495" spans="5:5" x14ac:dyDescent="0.25">
      <c r="E495" s="4">
        <f t="shared" si="7"/>
        <v>18040</v>
      </c>
    </row>
    <row r="496" spans="5:5" x14ac:dyDescent="0.25">
      <c r="E496" s="4">
        <f t="shared" si="7"/>
        <v>18040</v>
      </c>
    </row>
    <row r="497" spans="5:5" x14ac:dyDescent="0.25">
      <c r="E497" s="4">
        <f t="shared" si="7"/>
        <v>18040</v>
      </c>
    </row>
    <row r="498" spans="5:5" x14ac:dyDescent="0.25">
      <c r="E498" s="4">
        <f t="shared" si="7"/>
        <v>18040</v>
      </c>
    </row>
    <row r="499" spans="5:5" x14ac:dyDescent="0.25">
      <c r="E499" s="4">
        <f t="shared" si="7"/>
        <v>18040</v>
      </c>
    </row>
    <row r="500" spans="5:5" x14ac:dyDescent="0.25">
      <c r="E500" s="4">
        <f t="shared" si="7"/>
        <v>18040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500"/>
  <sheetViews>
    <sheetView topLeftCell="A46" workbookViewId="0">
      <selection activeCell="H73" sqref="H73"/>
    </sheetView>
  </sheetViews>
  <sheetFormatPr baseColWidth="10" defaultRowHeight="15" x14ac:dyDescent="0.25"/>
  <cols>
    <col min="1" max="1" width="11.42578125" style="5"/>
    <col min="2" max="2" width="29.140625" style="2" bestFit="1" customWidth="1"/>
    <col min="3" max="4" width="12" style="4" bestFit="1" customWidth="1"/>
    <col min="5" max="5" width="13" style="4" bestFit="1" customWidth="1"/>
    <col min="8" max="8" width="17.42578125" bestFit="1" customWidth="1"/>
    <col min="9" max="9" width="18" bestFit="1" customWidth="1"/>
    <col min="10" max="10" width="17.7109375" bestFit="1" customWidth="1"/>
  </cols>
  <sheetData>
    <row r="1" spans="1:9" ht="18.75" x14ac:dyDescent="0.3">
      <c r="A1" s="273" t="s">
        <v>416</v>
      </c>
      <c r="B1" s="273"/>
      <c r="C1" s="273"/>
      <c r="D1" s="273"/>
      <c r="E1" s="273"/>
      <c r="H1" s="10" t="s">
        <v>4</v>
      </c>
      <c r="I1" s="12">
        <f>E500</f>
        <v>74030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MAX(A3:A500)</f>
        <v>43748</v>
      </c>
    </row>
    <row r="3" spans="1:9" x14ac:dyDescent="0.25">
      <c r="A3" s="7" t="s">
        <v>6</v>
      </c>
      <c r="B3" s="2" t="s">
        <v>376</v>
      </c>
      <c r="C3" s="4">
        <v>17000</v>
      </c>
      <c r="D3" s="4">
        <v>0</v>
      </c>
      <c r="E3" s="4">
        <f>C3-D3</f>
        <v>17000</v>
      </c>
    </row>
    <row r="4" spans="1:9" x14ac:dyDescent="0.25">
      <c r="A4" s="5">
        <v>42794</v>
      </c>
      <c r="B4" s="2" t="s">
        <v>377</v>
      </c>
      <c r="C4" s="4">
        <v>73790</v>
      </c>
      <c r="D4" s="4">
        <v>0</v>
      </c>
      <c r="E4" s="4">
        <f>E3+C4-D4</f>
        <v>90790</v>
      </c>
    </row>
    <row r="5" spans="1:9" x14ac:dyDescent="0.25">
      <c r="A5" s="5">
        <v>43171</v>
      </c>
      <c r="B5" s="2" t="s">
        <v>378</v>
      </c>
      <c r="C5" s="4">
        <v>55085</v>
      </c>
      <c r="D5" s="4">
        <v>0</v>
      </c>
      <c r="E5" s="4">
        <f t="shared" ref="E5:E68" si="0">E4+C5-D5</f>
        <v>145875</v>
      </c>
    </row>
    <row r="6" spans="1:9" x14ac:dyDescent="0.25">
      <c r="A6" s="5">
        <v>43179</v>
      </c>
      <c r="B6" s="2" t="s">
        <v>379</v>
      </c>
      <c r="C6" s="4">
        <v>55010</v>
      </c>
      <c r="D6" s="4">
        <v>0</v>
      </c>
      <c r="E6" s="4">
        <f t="shared" si="0"/>
        <v>200885</v>
      </c>
    </row>
    <row r="7" spans="1:9" x14ac:dyDescent="0.25">
      <c r="A7" s="5">
        <v>43193</v>
      </c>
      <c r="B7" s="2" t="s">
        <v>380</v>
      </c>
      <c r="C7" s="4">
        <v>3900</v>
      </c>
      <c r="D7" s="4">
        <v>0</v>
      </c>
      <c r="E7" s="4">
        <f t="shared" si="0"/>
        <v>204785</v>
      </c>
    </row>
    <row r="8" spans="1:9" x14ac:dyDescent="0.25">
      <c r="A8" s="5">
        <v>43207</v>
      </c>
      <c r="B8" s="2" t="s">
        <v>381</v>
      </c>
      <c r="C8" s="4">
        <v>9515</v>
      </c>
      <c r="D8" s="4">
        <v>0</v>
      </c>
      <c r="E8" s="4">
        <f t="shared" si="0"/>
        <v>214300</v>
      </c>
    </row>
    <row r="9" spans="1:9" x14ac:dyDescent="0.25">
      <c r="A9" s="5">
        <v>43218</v>
      </c>
      <c r="B9" s="2" t="s">
        <v>382</v>
      </c>
      <c r="C9" s="4">
        <v>11350</v>
      </c>
      <c r="D9" s="4">
        <v>2000</v>
      </c>
      <c r="E9" s="4">
        <f t="shared" si="0"/>
        <v>223650</v>
      </c>
    </row>
    <row r="10" spans="1:9" x14ac:dyDescent="0.25">
      <c r="A10" s="5">
        <v>43224</v>
      </c>
      <c r="B10" s="2" t="s">
        <v>57</v>
      </c>
      <c r="C10" s="4">
        <v>0</v>
      </c>
      <c r="D10" s="4">
        <v>3000</v>
      </c>
      <c r="E10" s="4">
        <f t="shared" si="0"/>
        <v>220650</v>
      </c>
    </row>
    <row r="11" spans="1:9" x14ac:dyDescent="0.25">
      <c r="A11" s="5">
        <v>43227</v>
      </c>
      <c r="B11" s="2" t="s">
        <v>383</v>
      </c>
      <c r="C11" s="4">
        <v>3360</v>
      </c>
      <c r="D11" s="4">
        <v>0</v>
      </c>
      <c r="E11" s="4">
        <f t="shared" si="0"/>
        <v>224010</v>
      </c>
    </row>
    <row r="12" spans="1:9" x14ac:dyDescent="0.25">
      <c r="A12" s="5">
        <v>43241</v>
      </c>
      <c r="B12" s="2" t="s">
        <v>384</v>
      </c>
      <c r="C12" s="4">
        <v>7520</v>
      </c>
      <c r="D12" s="4">
        <v>0</v>
      </c>
      <c r="E12" s="4">
        <f t="shared" si="0"/>
        <v>231530</v>
      </c>
    </row>
    <row r="13" spans="1:9" x14ac:dyDescent="0.25">
      <c r="A13" s="5">
        <v>43236</v>
      </c>
      <c r="B13" s="2" t="s">
        <v>57</v>
      </c>
      <c r="C13" s="4">
        <v>0</v>
      </c>
      <c r="D13" s="4">
        <v>1500</v>
      </c>
      <c r="E13" s="4">
        <f t="shared" si="0"/>
        <v>230030</v>
      </c>
    </row>
    <row r="14" spans="1:9" x14ac:dyDescent="0.25">
      <c r="A14" s="5">
        <v>43241</v>
      </c>
      <c r="B14" s="2" t="s">
        <v>57</v>
      </c>
      <c r="C14" s="4">
        <v>0</v>
      </c>
      <c r="D14" s="4">
        <v>1500</v>
      </c>
      <c r="E14" s="4">
        <f t="shared" si="0"/>
        <v>228530</v>
      </c>
    </row>
    <row r="15" spans="1:9" x14ac:dyDescent="0.25">
      <c r="A15" s="5">
        <v>43248</v>
      </c>
      <c r="B15" s="2" t="s">
        <v>57</v>
      </c>
      <c r="C15" s="4">
        <v>0</v>
      </c>
      <c r="D15" s="4">
        <v>1500</v>
      </c>
      <c r="E15" s="4">
        <f t="shared" si="0"/>
        <v>227030</v>
      </c>
    </row>
    <row r="16" spans="1:9" x14ac:dyDescent="0.25">
      <c r="A16" s="5">
        <v>43250</v>
      </c>
      <c r="B16" s="2" t="s">
        <v>57</v>
      </c>
      <c r="C16" s="4">
        <v>0</v>
      </c>
      <c r="D16" s="4">
        <v>4000</v>
      </c>
      <c r="E16" s="4">
        <f t="shared" si="0"/>
        <v>223030</v>
      </c>
    </row>
    <row r="17" spans="1:5" x14ac:dyDescent="0.25">
      <c r="A17" s="5">
        <v>43250</v>
      </c>
      <c r="B17" s="2" t="s">
        <v>385</v>
      </c>
      <c r="C17" s="4">
        <v>18120</v>
      </c>
      <c r="D17" s="4">
        <v>0</v>
      </c>
      <c r="E17" s="4">
        <f t="shared" si="0"/>
        <v>241150</v>
      </c>
    </row>
    <row r="18" spans="1:5" x14ac:dyDescent="0.25">
      <c r="A18" s="5">
        <v>43257</v>
      </c>
      <c r="B18" s="2" t="s">
        <v>386</v>
      </c>
      <c r="C18" s="4">
        <v>12970</v>
      </c>
      <c r="D18" s="4">
        <v>0</v>
      </c>
      <c r="E18" s="4">
        <f t="shared" si="0"/>
        <v>254120</v>
      </c>
    </row>
    <row r="19" spans="1:5" x14ac:dyDescent="0.25">
      <c r="A19" s="5">
        <v>43257</v>
      </c>
      <c r="B19" s="2" t="s">
        <v>57</v>
      </c>
      <c r="C19" s="4">
        <v>0</v>
      </c>
      <c r="D19" s="4">
        <v>6000</v>
      </c>
      <c r="E19" s="4">
        <f t="shared" si="0"/>
        <v>248120</v>
      </c>
    </row>
    <row r="20" spans="1:5" x14ac:dyDescent="0.25">
      <c r="A20" s="5">
        <v>43266</v>
      </c>
      <c r="B20" s="2" t="s">
        <v>57</v>
      </c>
      <c r="C20" s="4">
        <v>0</v>
      </c>
      <c r="D20" s="4">
        <v>4000</v>
      </c>
      <c r="E20" s="4">
        <f t="shared" si="0"/>
        <v>244120</v>
      </c>
    </row>
    <row r="21" spans="1:5" x14ac:dyDescent="0.25">
      <c r="A21" s="5">
        <v>43270</v>
      </c>
      <c r="B21" s="2" t="s">
        <v>387</v>
      </c>
      <c r="C21" s="4">
        <v>13280</v>
      </c>
      <c r="D21" s="4">
        <v>0</v>
      </c>
      <c r="E21" s="4">
        <f t="shared" si="0"/>
        <v>257400</v>
      </c>
    </row>
    <row r="22" spans="1:5" x14ac:dyDescent="0.25">
      <c r="A22" s="5">
        <v>43270</v>
      </c>
      <c r="B22" s="2" t="s">
        <v>57</v>
      </c>
      <c r="C22" s="4">
        <v>0</v>
      </c>
      <c r="D22" s="4">
        <v>3000</v>
      </c>
      <c r="E22" s="4">
        <f t="shared" si="0"/>
        <v>254400</v>
      </c>
    </row>
    <row r="23" spans="1:5" x14ac:dyDescent="0.25">
      <c r="A23" s="5">
        <v>43273</v>
      </c>
      <c r="B23" s="2" t="s">
        <v>388</v>
      </c>
      <c r="C23" s="4">
        <v>10730</v>
      </c>
      <c r="D23" s="4">
        <v>0</v>
      </c>
      <c r="E23" s="4">
        <f t="shared" si="0"/>
        <v>265130</v>
      </c>
    </row>
    <row r="24" spans="1:5" x14ac:dyDescent="0.25">
      <c r="A24" s="5">
        <v>43273</v>
      </c>
      <c r="B24" s="2" t="s">
        <v>57</v>
      </c>
      <c r="C24" s="4">
        <v>0</v>
      </c>
      <c r="D24" s="4">
        <v>5000</v>
      </c>
      <c r="E24" s="4">
        <f t="shared" si="0"/>
        <v>260130</v>
      </c>
    </row>
    <row r="25" spans="1:5" x14ac:dyDescent="0.25">
      <c r="A25" s="5">
        <v>43279</v>
      </c>
      <c r="B25" s="2" t="s">
        <v>389</v>
      </c>
      <c r="C25" s="4">
        <v>7260</v>
      </c>
      <c r="D25" s="4">
        <v>0</v>
      </c>
      <c r="E25" s="4">
        <f t="shared" si="0"/>
        <v>267390</v>
      </c>
    </row>
    <row r="26" spans="1:5" x14ac:dyDescent="0.25">
      <c r="A26" s="5">
        <v>43279</v>
      </c>
      <c r="B26" s="2" t="s">
        <v>57</v>
      </c>
      <c r="C26" s="4">
        <v>0</v>
      </c>
      <c r="D26" s="4">
        <v>4000</v>
      </c>
      <c r="E26" s="4">
        <f t="shared" si="0"/>
        <v>263390</v>
      </c>
    </row>
    <row r="27" spans="1:5" x14ac:dyDescent="0.25">
      <c r="A27" s="5">
        <v>43285</v>
      </c>
      <c r="B27" s="2" t="s">
        <v>390</v>
      </c>
      <c r="C27" s="4">
        <v>8880</v>
      </c>
      <c r="D27" s="4">
        <v>3000</v>
      </c>
      <c r="E27" s="4">
        <f t="shared" si="0"/>
        <v>269270</v>
      </c>
    </row>
    <row r="28" spans="1:5" x14ac:dyDescent="0.25">
      <c r="A28" s="5">
        <v>43290</v>
      </c>
      <c r="B28" s="2" t="s">
        <v>391</v>
      </c>
      <c r="C28" s="4">
        <v>10920</v>
      </c>
      <c r="D28" s="4">
        <v>10000</v>
      </c>
      <c r="E28" s="4">
        <f t="shared" si="0"/>
        <v>270190</v>
      </c>
    </row>
    <row r="29" spans="1:5" x14ac:dyDescent="0.25">
      <c r="A29" s="5">
        <v>43292</v>
      </c>
      <c r="B29" s="2" t="s">
        <v>392</v>
      </c>
      <c r="C29" s="4">
        <v>5800</v>
      </c>
      <c r="D29" s="4">
        <v>0</v>
      </c>
      <c r="E29" s="4">
        <f t="shared" si="0"/>
        <v>275990</v>
      </c>
    </row>
    <row r="30" spans="1:5" x14ac:dyDescent="0.25">
      <c r="A30" s="5">
        <v>43294</v>
      </c>
      <c r="B30" s="2" t="s">
        <v>393</v>
      </c>
      <c r="C30" s="4">
        <v>3640</v>
      </c>
      <c r="D30" s="4">
        <v>6000</v>
      </c>
      <c r="E30" s="4">
        <f t="shared" si="0"/>
        <v>273630</v>
      </c>
    </row>
    <row r="31" spans="1:5" x14ac:dyDescent="0.25">
      <c r="A31" s="5">
        <v>43298</v>
      </c>
      <c r="B31" s="2" t="s">
        <v>394</v>
      </c>
      <c r="C31" s="4">
        <v>25200</v>
      </c>
      <c r="D31" s="4">
        <v>6000</v>
      </c>
      <c r="E31" s="4">
        <f t="shared" si="0"/>
        <v>292830</v>
      </c>
    </row>
    <row r="32" spans="1:5" x14ac:dyDescent="0.25">
      <c r="A32" s="5">
        <v>43305</v>
      </c>
      <c r="B32" s="2" t="s">
        <v>395</v>
      </c>
      <c r="C32" s="4">
        <v>20350</v>
      </c>
      <c r="D32" s="4">
        <v>8000</v>
      </c>
      <c r="E32" s="4">
        <f t="shared" si="0"/>
        <v>305180</v>
      </c>
    </row>
    <row r="33" spans="1:5" x14ac:dyDescent="0.25">
      <c r="A33" s="5">
        <v>43311</v>
      </c>
      <c r="B33" s="2" t="s">
        <v>396</v>
      </c>
      <c r="C33" s="4">
        <v>12050</v>
      </c>
      <c r="D33" s="4">
        <v>10000</v>
      </c>
      <c r="E33" s="4">
        <f t="shared" si="0"/>
        <v>307230</v>
      </c>
    </row>
    <row r="34" spans="1:5" x14ac:dyDescent="0.25">
      <c r="A34" s="5">
        <v>43319</v>
      </c>
      <c r="B34" s="2" t="s">
        <v>397</v>
      </c>
      <c r="C34" s="4">
        <v>3200</v>
      </c>
      <c r="D34" s="4">
        <v>10000</v>
      </c>
      <c r="E34" s="4">
        <f t="shared" si="0"/>
        <v>300430</v>
      </c>
    </row>
    <row r="35" spans="1:5" x14ac:dyDescent="0.25">
      <c r="A35" s="5">
        <v>43327</v>
      </c>
      <c r="B35" s="2" t="s">
        <v>398</v>
      </c>
      <c r="C35" s="4">
        <v>5010</v>
      </c>
      <c r="D35" s="4">
        <v>3500</v>
      </c>
      <c r="E35" s="4">
        <f t="shared" si="0"/>
        <v>301940</v>
      </c>
    </row>
    <row r="36" spans="1:5" x14ac:dyDescent="0.25">
      <c r="A36" s="5">
        <v>43333</v>
      </c>
      <c r="B36" s="2" t="s">
        <v>399</v>
      </c>
      <c r="C36" s="4">
        <v>5300</v>
      </c>
      <c r="D36" s="4">
        <v>5000</v>
      </c>
      <c r="E36" s="4">
        <f t="shared" si="0"/>
        <v>302240</v>
      </c>
    </row>
    <row r="37" spans="1:5" x14ac:dyDescent="0.25">
      <c r="A37" s="5">
        <v>43336</v>
      </c>
      <c r="B37" s="2" t="s">
        <v>57</v>
      </c>
      <c r="C37" s="4">
        <v>0</v>
      </c>
      <c r="D37" s="4">
        <v>3000</v>
      </c>
      <c r="E37" s="4">
        <f t="shared" si="0"/>
        <v>299240</v>
      </c>
    </row>
    <row r="38" spans="1:5" x14ac:dyDescent="0.25">
      <c r="A38" s="5">
        <v>43343</v>
      </c>
      <c r="B38" s="2" t="s">
        <v>57</v>
      </c>
      <c r="C38" s="4">
        <v>0</v>
      </c>
      <c r="D38" s="4">
        <v>5000</v>
      </c>
      <c r="E38" s="4">
        <f t="shared" si="0"/>
        <v>294240</v>
      </c>
    </row>
    <row r="39" spans="1:5" x14ac:dyDescent="0.25">
      <c r="A39" s="5">
        <v>43347</v>
      </c>
      <c r="B39" s="2" t="s">
        <v>400</v>
      </c>
      <c r="C39" s="4">
        <v>5310</v>
      </c>
      <c r="D39" s="4">
        <v>3500</v>
      </c>
      <c r="E39" s="4">
        <f t="shared" si="0"/>
        <v>296050</v>
      </c>
    </row>
    <row r="40" spans="1:5" x14ac:dyDescent="0.25">
      <c r="A40" s="5">
        <v>43350</v>
      </c>
      <c r="B40" s="2" t="s">
        <v>401</v>
      </c>
      <c r="C40" s="4">
        <v>0</v>
      </c>
      <c r="D40" s="4">
        <v>4690</v>
      </c>
      <c r="E40" s="4">
        <f t="shared" si="0"/>
        <v>291360</v>
      </c>
    </row>
    <row r="41" spans="1:5" x14ac:dyDescent="0.25">
      <c r="A41" s="5">
        <v>43350</v>
      </c>
      <c r="B41" s="2" t="s">
        <v>57</v>
      </c>
      <c r="C41" s="4">
        <v>0</v>
      </c>
      <c r="D41" s="4">
        <v>3000</v>
      </c>
      <c r="E41" s="4">
        <f t="shared" si="0"/>
        <v>288360</v>
      </c>
    </row>
    <row r="42" spans="1:5" x14ac:dyDescent="0.25">
      <c r="A42" s="5">
        <v>43350</v>
      </c>
      <c r="B42" s="2" t="s">
        <v>402</v>
      </c>
      <c r="C42" s="4">
        <v>2860</v>
      </c>
      <c r="D42" s="4">
        <v>0</v>
      </c>
      <c r="E42" s="4">
        <f t="shared" si="0"/>
        <v>291220</v>
      </c>
    </row>
    <row r="43" spans="1:5" x14ac:dyDescent="0.25">
      <c r="A43" s="5">
        <v>43362</v>
      </c>
      <c r="B43" s="2" t="s">
        <v>57</v>
      </c>
      <c r="C43" s="4">
        <v>0</v>
      </c>
      <c r="D43" s="4">
        <v>6000</v>
      </c>
      <c r="E43" s="4">
        <f t="shared" si="0"/>
        <v>285220</v>
      </c>
    </row>
    <row r="44" spans="1:5" x14ac:dyDescent="0.25">
      <c r="A44" s="5">
        <v>43413</v>
      </c>
      <c r="B44" s="2" t="s">
        <v>57</v>
      </c>
      <c r="C44" s="4">
        <v>0</v>
      </c>
      <c r="D44" s="4">
        <v>3000</v>
      </c>
      <c r="E44" s="4">
        <f t="shared" si="0"/>
        <v>282220</v>
      </c>
    </row>
    <row r="45" spans="1:5" x14ac:dyDescent="0.25">
      <c r="A45" s="5">
        <v>43427</v>
      </c>
      <c r="B45" s="2" t="s">
        <v>57</v>
      </c>
      <c r="C45" s="4">
        <v>0</v>
      </c>
      <c r="D45" s="4">
        <v>2000</v>
      </c>
      <c r="E45" s="4">
        <f t="shared" si="0"/>
        <v>280220</v>
      </c>
    </row>
    <row r="46" spans="1:5" x14ac:dyDescent="0.25">
      <c r="A46" s="5">
        <v>43431</v>
      </c>
      <c r="B46" s="2" t="s">
        <v>57</v>
      </c>
      <c r="C46" s="4">
        <v>0</v>
      </c>
      <c r="D46" s="4">
        <v>1000</v>
      </c>
      <c r="E46" s="4">
        <f t="shared" si="0"/>
        <v>279220</v>
      </c>
    </row>
    <row r="47" spans="1:5" x14ac:dyDescent="0.25">
      <c r="A47" s="5">
        <v>43431</v>
      </c>
      <c r="B47" s="2" t="s">
        <v>403</v>
      </c>
      <c r="C47" s="4">
        <v>0</v>
      </c>
      <c r="D47" s="4">
        <v>17720</v>
      </c>
      <c r="E47" s="4">
        <f t="shared" si="0"/>
        <v>261500</v>
      </c>
    </row>
    <row r="48" spans="1:5" x14ac:dyDescent="0.25">
      <c r="A48" s="5">
        <v>43440</v>
      </c>
      <c r="B48" s="2" t="s">
        <v>404</v>
      </c>
      <c r="C48" s="4">
        <v>0</v>
      </c>
      <c r="D48" s="4">
        <v>39290</v>
      </c>
      <c r="E48" s="4">
        <f t="shared" si="0"/>
        <v>222210</v>
      </c>
    </row>
    <row r="49" spans="1:11" x14ac:dyDescent="0.25">
      <c r="A49" s="5">
        <v>43451</v>
      </c>
      <c r="B49" s="2" t="s">
        <v>405</v>
      </c>
      <c r="C49" s="4">
        <v>0</v>
      </c>
      <c r="D49" s="4">
        <v>31895</v>
      </c>
      <c r="E49" s="4">
        <f t="shared" si="0"/>
        <v>190315</v>
      </c>
      <c r="G49" s="39">
        <v>43449</v>
      </c>
      <c r="H49" t="s">
        <v>414</v>
      </c>
      <c r="I49">
        <v>37</v>
      </c>
    </row>
    <row r="50" spans="1:11" x14ac:dyDescent="0.25">
      <c r="A50" s="5">
        <v>43451</v>
      </c>
      <c r="B50" s="2" t="s">
        <v>57</v>
      </c>
      <c r="C50" s="4">
        <v>0</v>
      </c>
      <c r="D50" s="4">
        <v>1000</v>
      </c>
      <c r="E50" s="4">
        <f t="shared" si="0"/>
        <v>189315</v>
      </c>
    </row>
    <row r="51" spans="1:11" x14ac:dyDescent="0.25">
      <c r="A51" s="5">
        <v>43455</v>
      </c>
      <c r="B51" s="2" t="s">
        <v>406</v>
      </c>
      <c r="C51" s="4">
        <v>0</v>
      </c>
      <c r="D51" s="4">
        <v>10600</v>
      </c>
      <c r="E51" s="4">
        <f t="shared" si="0"/>
        <v>178715</v>
      </c>
    </row>
    <row r="52" spans="1:11" x14ac:dyDescent="0.25">
      <c r="A52" s="5">
        <v>43455</v>
      </c>
      <c r="B52" s="2" t="s">
        <v>407</v>
      </c>
      <c r="C52" s="4">
        <v>0</v>
      </c>
      <c r="D52" s="4">
        <v>17780</v>
      </c>
      <c r="E52" s="4">
        <f t="shared" si="0"/>
        <v>160935</v>
      </c>
    </row>
    <row r="53" spans="1:11" x14ac:dyDescent="0.25">
      <c r="A53" s="5">
        <v>43462</v>
      </c>
      <c r="B53" s="2" t="s">
        <v>408</v>
      </c>
      <c r="C53" s="4">
        <v>0</v>
      </c>
      <c r="D53" s="4">
        <v>16260</v>
      </c>
      <c r="E53" s="4">
        <f t="shared" si="0"/>
        <v>144675</v>
      </c>
    </row>
    <row r="54" spans="1:11" x14ac:dyDescent="0.25">
      <c r="A54" s="5">
        <v>43469</v>
      </c>
      <c r="B54" s="2" t="s">
        <v>409</v>
      </c>
      <c r="C54" s="4">
        <v>0</v>
      </c>
      <c r="D54" s="4">
        <v>14780</v>
      </c>
      <c r="E54" s="4">
        <f t="shared" si="0"/>
        <v>129895</v>
      </c>
    </row>
    <row r="55" spans="1:11" x14ac:dyDescent="0.25">
      <c r="A55" s="5">
        <v>43469</v>
      </c>
      <c r="B55" s="2" t="s">
        <v>410</v>
      </c>
      <c r="C55" s="4">
        <v>0</v>
      </c>
      <c r="D55" s="4">
        <v>5790</v>
      </c>
      <c r="E55" s="4">
        <f t="shared" si="0"/>
        <v>124105</v>
      </c>
    </row>
    <row r="56" spans="1:11" x14ac:dyDescent="0.25">
      <c r="A56" s="5">
        <v>43488</v>
      </c>
      <c r="B56" s="2" t="s">
        <v>411</v>
      </c>
      <c r="C56" s="4">
        <v>0</v>
      </c>
      <c r="D56" s="4">
        <v>21855</v>
      </c>
      <c r="E56" s="4">
        <f t="shared" si="0"/>
        <v>102250</v>
      </c>
    </row>
    <row r="57" spans="1:11" x14ac:dyDescent="0.25">
      <c r="A57" s="5">
        <v>43558</v>
      </c>
      <c r="B57" s="2" t="s">
        <v>412</v>
      </c>
      <c r="C57" s="4">
        <v>0</v>
      </c>
      <c r="D57" s="4">
        <v>9500</v>
      </c>
      <c r="E57" s="4">
        <f t="shared" si="0"/>
        <v>92750</v>
      </c>
    </row>
    <row r="58" spans="1:11" x14ac:dyDescent="0.25">
      <c r="A58" s="5">
        <v>43558</v>
      </c>
      <c r="B58" s="2" t="s">
        <v>57</v>
      </c>
      <c r="C58" s="4">
        <v>0</v>
      </c>
      <c r="D58" s="4">
        <v>1500</v>
      </c>
      <c r="E58" s="4">
        <f t="shared" si="0"/>
        <v>91250</v>
      </c>
    </row>
    <row r="59" spans="1:11" x14ac:dyDescent="0.25">
      <c r="A59" s="5">
        <v>43580</v>
      </c>
      <c r="B59" s="2" t="s">
        <v>57</v>
      </c>
      <c r="C59" s="4">
        <v>0</v>
      </c>
      <c r="D59" s="4">
        <v>3000</v>
      </c>
      <c r="E59" s="4">
        <f t="shared" si="0"/>
        <v>88250</v>
      </c>
    </row>
    <row r="60" spans="1:11" x14ac:dyDescent="0.25">
      <c r="A60" s="5">
        <v>43748</v>
      </c>
      <c r="B60" s="2" t="s">
        <v>413</v>
      </c>
      <c r="C60" s="4">
        <v>0</v>
      </c>
      <c r="D60" s="4">
        <v>14220</v>
      </c>
      <c r="E60" s="4">
        <f t="shared" si="0"/>
        <v>74030</v>
      </c>
      <c r="G60" s="39">
        <v>43748</v>
      </c>
      <c r="H60" t="s">
        <v>414</v>
      </c>
      <c r="I60">
        <v>60</v>
      </c>
      <c r="K60" s="40"/>
    </row>
    <row r="61" spans="1:11" x14ac:dyDescent="0.25">
      <c r="E61" s="4">
        <f t="shared" si="0"/>
        <v>74030</v>
      </c>
      <c r="G61" t="s">
        <v>415</v>
      </c>
      <c r="I61" s="40">
        <f>I60/I49</f>
        <v>1.6216216216216217</v>
      </c>
    </row>
    <row r="62" spans="1:11" x14ac:dyDescent="0.25">
      <c r="E62" s="4">
        <f t="shared" si="0"/>
        <v>74030</v>
      </c>
    </row>
    <row r="63" spans="1:11" x14ac:dyDescent="0.25">
      <c r="E63" s="4">
        <f t="shared" si="0"/>
        <v>74030</v>
      </c>
    </row>
    <row r="64" spans="1:11" x14ac:dyDescent="0.25">
      <c r="E64" s="4">
        <f t="shared" si="0"/>
        <v>74030</v>
      </c>
    </row>
    <row r="65" spans="5:5" x14ac:dyDescent="0.25">
      <c r="E65" s="4">
        <f t="shared" si="0"/>
        <v>74030</v>
      </c>
    </row>
    <row r="66" spans="5:5" x14ac:dyDescent="0.25">
      <c r="E66" s="4">
        <f t="shared" si="0"/>
        <v>74030</v>
      </c>
    </row>
    <row r="67" spans="5:5" x14ac:dyDescent="0.25">
      <c r="E67" s="4">
        <f t="shared" si="0"/>
        <v>74030</v>
      </c>
    </row>
    <row r="68" spans="5:5" x14ac:dyDescent="0.25">
      <c r="E68" s="4">
        <f t="shared" si="0"/>
        <v>74030</v>
      </c>
    </row>
    <row r="69" spans="5:5" x14ac:dyDescent="0.25">
      <c r="E69" s="4">
        <f t="shared" ref="E69:E132" si="1">E68+C69-D69</f>
        <v>74030</v>
      </c>
    </row>
    <row r="70" spans="5:5" x14ac:dyDescent="0.25">
      <c r="E70" s="4">
        <f t="shared" si="1"/>
        <v>74030</v>
      </c>
    </row>
    <row r="71" spans="5:5" x14ac:dyDescent="0.25">
      <c r="E71" s="4">
        <f t="shared" si="1"/>
        <v>74030</v>
      </c>
    </row>
    <row r="72" spans="5:5" x14ac:dyDescent="0.25">
      <c r="E72" s="4">
        <f t="shared" si="1"/>
        <v>74030</v>
      </c>
    </row>
    <row r="73" spans="5:5" x14ac:dyDescent="0.25">
      <c r="E73" s="4">
        <f t="shared" si="1"/>
        <v>74030</v>
      </c>
    </row>
    <row r="74" spans="5:5" x14ac:dyDescent="0.25">
      <c r="E74" s="4">
        <f t="shared" si="1"/>
        <v>74030</v>
      </c>
    </row>
    <row r="75" spans="5:5" x14ac:dyDescent="0.25">
      <c r="E75" s="4">
        <f t="shared" si="1"/>
        <v>74030</v>
      </c>
    </row>
    <row r="76" spans="5:5" x14ac:dyDescent="0.25">
      <c r="E76" s="4">
        <f t="shared" si="1"/>
        <v>74030</v>
      </c>
    </row>
    <row r="77" spans="5:5" x14ac:dyDescent="0.25">
      <c r="E77" s="4">
        <f t="shared" si="1"/>
        <v>74030</v>
      </c>
    </row>
    <row r="78" spans="5:5" x14ac:dyDescent="0.25">
      <c r="E78" s="4">
        <f t="shared" si="1"/>
        <v>74030</v>
      </c>
    </row>
    <row r="79" spans="5:5" x14ac:dyDescent="0.25">
      <c r="E79" s="4">
        <f t="shared" si="1"/>
        <v>74030</v>
      </c>
    </row>
    <row r="80" spans="5:5" x14ac:dyDescent="0.25">
      <c r="E80" s="4">
        <f t="shared" si="1"/>
        <v>74030</v>
      </c>
    </row>
    <row r="81" spans="5:5" x14ac:dyDescent="0.25">
      <c r="E81" s="4">
        <f t="shared" si="1"/>
        <v>74030</v>
      </c>
    </row>
    <row r="82" spans="5:5" x14ac:dyDescent="0.25">
      <c r="E82" s="4">
        <f t="shared" si="1"/>
        <v>74030</v>
      </c>
    </row>
    <row r="83" spans="5:5" x14ac:dyDescent="0.25">
      <c r="E83" s="4">
        <f t="shared" si="1"/>
        <v>74030</v>
      </c>
    </row>
    <row r="84" spans="5:5" x14ac:dyDescent="0.25">
      <c r="E84" s="4">
        <f t="shared" si="1"/>
        <v>74030</v>
      </c>
    </row>
    <row r="85" spans="5:5" x14ac:dyDescent="0.25">
      <c r="E85" s="4">
        <f t="shared" si="1"/>
        <v>74030</v>
      </c>
    </row>
    <row r="86" spans="5:5" x14ac:dyDescent="0.25">
      <c r="E86" s="4">
        <f t="shared" si="1"/>
        <v>74030</v>
      </c>
    </row>
    <row r="87" spans="5:5" x14ac:dyDescent="0.25">
      <c r="E87" s="4">
        <f t="shared" si="1"/>
        <v>74030</v>
      </c>
    </row>
    <row r="88" spans="5:5" x14ac:dyDescent="0.25">
      <c r="E88" s="4">
        <f t="shared" si="1"/>
        <v>74030</v>
      </c>
    </row>
    <row r="89" spans="5:5" x14ac:dyDescent="0.25">
      <c r="E89" s="4">
        <f t="shared" si="1"/>
        <v>74030</v>
      </c>
    </row>
    <row r="90" spans="5:5" x14ac:dyDescent="0.25">
      <c r="E90" s="4">
        <f t="shared" si="1"/>
        <v>74030</v>
      </c>
    </row>
    <row r="91" spans="5:5" x14ac:dyDescent="0.25">
      <c r="E91" s="4">
        <f t="shared" si="1"/>
        <v>74030</v>
      </c>
    </row>
    <row r="92" spans="5:5" x14ac:dyDescent="0.25">
      <c r="E92" s="4">
        <f t="shared" si="1"/>
        <v>74030</v>
      </c>
    </row>
    <row r="93" spans="5:5" x14ac:dyDescent="0.25">
      <c r="E93" s="4">
        <f t="shared" si="1"/>
        <v>74030</v>
      </c>
    </row>
    <row r="94" spans="5:5" x14ac:dyDescent="0.25">
      <c r="E94" s="4">
        <f t="shared" si="1"/>
        <v>74030</v>
      </c>
    </row>
    <row r="95" spans="5:5" x14ac:dyDescent="0.25">
      <c r="E95" s="4">
        <f t="shared" si="1"/>
        <v>74030</v>
      </c>
    </row>
    <row r="96" spans="5:5" x14ac:dyDescent="0.25">
      <c r="E96" s="4">
        <f t="shared" si="1"/>
        <v>74030</v>
      </c>
    </row>
    <row r="97" spans="5:5" x14ac:dyDescent="0.25">
      <c r="E97" s="4">
        <f t="shared" si="1"/>
        <v>74030</v>
      </c>
    </row>
    <row r="98" spans="5:5" x14ac:dyDescent="0.25">
      <c r="E98" s="4">
        <f t="shared" si="1"/>
        <v>74030</v>
      </c>
    </row>
    <row r="99" spans="5:5" x14ac:dyDescent="0.25">
      <c r="E99" s="4">
        <f t="shared" si="1"/>
        <v>74030</v>
      </c>
    </row>
    <row r="100" spans="5:5" x14ac:dyDescent="0.25">
      <c r="E100" s="4">
        <f t="shared" si="1"/>
        <v>74030</v>
      </c>
    </row>
    <row r="101" spans="5:5" x14ac:dyDescent="0.25">
      <c r="E101" s="4">
        <f t="shared" si="1"/>
        <v>74030</v>
      </c>
    </row>
    <row r="102" spans="5:5" x14ac:dyDescent="0.25">
      <c r="E102" s="4">
        <f t="shared" si="1"/>
        <v>74030</v>
      </c>
    </row>
    <row r="103" spans="5:5" x14ac:dyDescent="0.25">
      <c r="E103" s="4">
        <f t="shared" si="1"/>
        <v>74030</v>
      </c>
    </row>
    <row r="104" spans="5:5" x14ac:dyDescent="0.25">
      <c r="E104" s="4">
        <f t="shared" si="1"/>
        <v>74030</v>
      </c>
    </row>
    <row r="105" spans="5:5" x14ac:dyDescent="0.25">
      <c r="E105" s="4">
        <f t="shared" si="1"/>
        <v>74030</v>
      </c>
    </row>
    <row r="106" spans="5:5" x14ac:dyDescent="0.25">
      <c r="E106" s="4">
        <f t="shared" si="1"/>
        <v>74030</v>
      </c>
    </row>
    <row r="107" spans="5:5" x14ac:dyDescent="0.25">
      <c r="E107" s="4">
        <f t="shared" si="1"/>
        <v>74030</v>
      </c>
    </row>
    <row r="108" spans="5:5" x14ac:dyDescent="0.25">
      <c r="E108" s="4">
        <f t="shared" si="1"/>
        <v>74030</v>
      </c>
    </row>
    <row r="109" spans="5:5" x14ac:dyDescent="0.25">
      <c r="E109" s="4">
        <f t="shared" si="1"/>
        <v>74030</v>
      </c>
    </row>
    <row r="110" spans="5:5" x14ac:dyDescent="0.25">
      <c r="E110" s="4">
        <f t="shared" si="1"/>
        <v>74030</v>
      </c>
    </row>
    <row r="111" spans="5:5" x14ac:dyDescent="0.25">
      <c r="E111" s="4">
        <f t="shared" si="1"/>
        <v>74030</v>
      </c>
    </row>
    <row r="112" spans="5:5" x14ac:dyDescent="0.25">
      <c r="E112" s="4">
        <f t="shared" si="1"/>
        <v>74030</v>
      </c>
    </row>
    <row r="113" spans="5:5" x14ac:dyDescent="0.25">
      <c r="E113" s="4">
        <f t="shared" si="1"/>
        <v>74030</v>
      </c>
    </row>
    <row r="114" spans="5:5" x14ac:dyDescent="0.25">
      <c r="E114" s="4">
        <f t="shared" si="1"/>
        <v>74030</v>
      </c>
    </row>
    <row r="115" spans="5:5" x14ac:dyDescent="0.25">
      <c r="E115" s="4">
        <f t="shared" si="1"/>
        <v>74030</v>
      </c>
    </row>
    <row r="116" spans="5:5" x14ac:dyDescent="0.25">
      <c r="E116" s="4">
        <f t="shared" si="1"/>
        <v>74030</v>
      </c>
    </row>
    <row r="117" spans="5:5" x14ac:dyDescent="0.25">
      <c r="E117" s="4">
        <f t="shared" si="1"/>
        <v>74030</v>
      </c>
    </row>
    <row r="118" spans="5:5" x14ac:dyDescent="0.25">
      <c r="E118" s="4">
        <f t="shared" si="1"/>
        <v>74030</v>
      </c>
    </row>
    <row r="119" spans="5:5" x14ac:dyDescent="0.25">
      <c r="E119" s="4">
        <f t="shared" si="1"/>
        <v>74030</v>
      </c>
    </row>
    <row r="120" spans="5:5" x14ac:dyDescent="0.25">
      <c r="E120" s="4">
        <f t="shared" si="1"/>
        <v>74030</v>
      </c>
    </row>
    <row r="121" spans="5:5" x14ac:dyDescent="0.25">
      <c r="E121" s="4">
        <f t="shared" si="1"/>
        <v>74030</v>
      </c>
    </row>
    <row r="122" spans="5:5" x14ac:dyDescent="0.25">
      <c r="E122" s="4">
        <f t="shared" si="1"/>
        <v>74030</v>
      </c>
    </row>
    <row r="123" spans="5:5" x14ac:dyDescent="0.25">
      <c r="E123" s="4">
        <f t="shared" si="1"/>
        <v>74030</v>
      </c>
    </row>
    <row r="124" spans="5:5" x14ac:dyDescent="0.25">
      <c r="E124" s="4">
        <f t="shared" si="1"/>
        <v>74030</v>
      </c>
    </row>
    <row r="125" spans="5:5" x14ac:dyDescent="0.25">
      <c r="E125" s="4">
        <f t="shared" si="1"/>
        <v>74030</v>
      </c>
    </row>
    <row r="126" spans="5:5" x14ac:dyDescent="0.25">
      <c r="E126" s="4">
        <f t="shared" si="1"/>
        <v>74030</v>
      </c>
    </row>
    <row r="127" spans="5:5" x14ac:dyDescent="0.25">
      <c r="E127" s="4">
        <f t="shared" si="1"/>
        <v>74030</v>
      </c>
    </row>
    <row r="128" spans="5:5" x14ac:dyDescent="0.25">
      <c r="E128" s="4">
        <f t="shared" si="1"/>
        <v>74030</v>
      </c>
    </row>
    <row r="129" spans="5:5" x14ac:dyDescent="0.25">
      <c r="E129" s="4">
        <f t="shared" si="1"/>
        <v>74030</v>
      </c>
    </row>
    <row r="130" spans="5:5" x14ac:dyDescent="0.25">
      <c r="E130" s="4">
        <f t="shared" si="1"/>
        <v>74030</v>
      </c>
    </row>
    <row r="131" spans="5:5" x14ac:dyDescent="0.25">
      <c r="E131" s="4">
        <f t="shared" si="1"/>
        <v>74030</v>
      </c>
    </row>
    <row r="132" spans="5:5" x14ac:dyDescent="0.25">
      <c r="E132" s="4">
        <f t="shared" si="1"/>
        <v>74030</v>
      </c>
    </row>
    <row r="133" spans="5:5" x14ac:dyDescent="0.25">
      <c r="E133" s="4">
        <f t="shared" ref="E133:E196" si="2">E132+C133-D133</f>
        <v>74030</v>
      </c>
    </row>
    <row r="134" spans="5:5" x14ac:dyDescent="0.25">
      <c r="E134" s="4">
        <f t="shared" si="2"/>
        <v>74030</v>
      </c>
    </row>
    <row r="135" spans="5:5" x14ac:dyDescent="0.25">
      <c r="E135" s="4">
        <f t="shared" si="2"/>
        <v>74030</v>
      </c>
    </row>
    <row r="136" spans="5:5" x14ac:dyDescent="0.25">
      <c r="E136" s="4">
        <f t="shared" si="2"/>
        <v>74030</v>
      </c>
    </row>
    <row r="137" spans="5:5" x14ac:dyDescent="0.25">
      <c r="E137" s="4">
        <f t="shared" si="2"/>
        <v>74030</v>
      </c>
    </row>
    <row r="138" spans="5:5" x14ac:dyDescent="0.25">
      <c r="E138" s="4">
        <f t="shared" si="2"/>
        <v>74030</v>
      </c>
    </row>
    <row r="139" spans="5:5" x14ac:dyDescent="0.25">
      <c r="E139" s="4">
        <f t="shared" si="2"/>
        <v>74030</v>
      </c>
    </row>
    <row r="140" spans="5:5" x14ac:dyDescent="0.25">
      <c r="E140" s="4">
        <f t="shared" si="2"/>
        <v>74030</v>
      </c>
    </row>
    <row r="141" spans="5:5" x14ac:dyDescent="0.25">
      <c r="E141" s="4">
        <f t="shared" si="2"/>
        <v>74030</v>
      </c>
    </row>
    <row r="142" spans="5:5" x14ac:dyDescent="0.25">
      <c r="E142" s="4">
        <f t="shared" si="2"/>
        <v>74030</v>
      </c>
    </row>
    <row r="143" spans="5:5" x14ac:dyDescent="0.25">
      <c r="E143" s="4">
        <f t="shared" si="2"/>
        <v>74030</v>
      </c>
    </row>
    <row r="144" spans="5:5" x14ac:dyDescent="0.25">
      <c r="E144" s="4">
        <f t="shared" si="2"/>
        <v>74030</v>
      </c>
    </row>
    <row r="145" spans="5:5" x14ac:dyDescent="0.25">
      <c r="E145" s="4">
        <f t="shared" si="2"/>
        <v>74030</v>
      </c>
    </row>
    <row r="146" spans="5:5" x14ac:dyDescent="0.25">
      <c r="E146" s="4">
        <f t="shared" si="2"/>
        <v>74030</v>
      </c>
    </row>
    <row r="147" spans="5:5" x14ac:dyDescent="0.25">
      <c r="E147" s="4">
        <f t="shared" si="2"/>
        <v>74030</v>
      </c>
    </row>
    <row r="148" spans="5:5" x14ac:dyDescent="0.25">
      <c r="E148" s="4">
        <f t="shared" si="2"/>
        <v>74030</v>
      </c>
    </row>
    <row r="149" spans="5:5" x14ac:dyDescent="0.25">
      <c r="E149" s="4">
        <f t="shared" si="2"/>
        <v>74030</v>
      </c>
    </row>
    <row r="150" spans="5:5" x14ac:dyDescent="0.25">
      <c r="E150" s="4">
        <f t="shared" si="2"/>
        <v>74030</v>
      </c>
    </row>
    <row r="151" spans="5:5" x14ac:dyDescent="0.25">
      <c r="E151" s="4">
        <f t="shared" si="2"/>
        <v>74030</v>
      </c>
    </row>
    <row r="152" spans="5:5" x14ac:dyDescent="0.25">
      <c r="E152" s="4">
        <f t="shared" si="2"/>
        <v>74030</v>
      </c>
    </row>
    <row r="153" spans="5:5" x14ac:dyDescent="0.25">
      <c r="E153" s="4">
        <f t="shared" si="2"/>
        <v>74030</v>
      </c>
    </row>
    <row r="154" spans="5:5" x14ac:dyDescent="0.25">
      <c r="E154" s="4">
        <f t="shared" si="2"/>
        <v>74030</v>
      </c>
    </row>
    <row r="155" spans="5:5" x14ac:dyDescent="0.25">
      <c r="E155" s="4">
        <f t="shared" si="2"/>
        <v>74030</v>
      </c>
    </row>
    <row r="156" spans="5:5" x14ac:dyDescent="0.25">
      <c r="E156" s="4">
        <f t="shared" si="2"/>
        <v>74030</v>
      </c>
    </row>
    <row r="157" spans="5:5" x14ac:dyDescent="0.25">
      <c r="E157" s="4">
        <f t="shared" si="2"/>
        <v>74030</v>
      </c>
    </row>
    <row r="158" spans="5:5" x14ac:dyDescent="0.25">
      <c r="E158" s="4">
        <f t="shared" si="2"/>
        <v>74030</v>
      </c>
    </row>
    <row r="159" spans="5:5" x14ac:dyDescent="0.25">
      <c r="E159" s="4">
        <f t="shared" si="2"/>
        <v>74030</v>
      </c>
    </row>
    <row r="160" spans="5:5" x14ac:dyDescent="0.25">
      <c r="E160" s="4">
        <f t="shared" si="2"/>
        <v>74030</v>
      </c>
    </row>
    <row r="161" spans="5:5" x14ac:dyDescent="0.25">
      <c r="E161" s="4">
        <f t="shared" si="2"/>
        <v>74030</v>
      </c>
    </row>
    <row r="162" spans="5:5" x14ac:dyDescent="0.25">
      <c r="E162" s="4">
        <f t="shared" si="2"/>
        <v>74030</v>
      </c>
    </row>
    <row r="163" spans="5:5" x14ac:dyDescent="0.25">
      <c r="E163" s="4">
        <f t="shared" si="2"/>
        <v>74030</v>
      </c>
    </row>
    <row r="164" spans="5:5" x14ac:dyDescent="0.25">
      <c r="E164" s="4">
        <f t="shared" si="2"/>
        <v>74030</v>
      </c>
    </row>
    <row r="165" spans="5:5" x14ac:dyDescent="0.25">
      <c r="E165" s="4">
        <f t="shared" si="2"/>
        <v>74030</v>
      </c>
    </row>
    <row r="166" spans="5:5" x14ac:dyDescent="0.25">
      <c r="E166" s="4">
        <f t="shared" si="2"/>
        <v>74030</v>
      </c>
    </row>
    <row r="167" spans="5:5" x14ac:dyDescent="0.25">
      <c r="E167" s="4">
        <f t="shared" si="2"/>
        <v>74030</v>
      </c>
    </row>
    <row r="168" spans="5:5" x14ac:dyDescent="0.25">
      <c r="E168" s="4">
        <f t="shared" si="2"/>
        <v>74030</v>
      </c>
    </row>
    <row r="169" spans="5:5" x14ac:dyDescent="0.25">
      <c r="E169" s="4">
        <f t="shared" si="2"/>
        <v>74030</v>
      </c>
    </row>
    <row r="170" spans="5:5" x14ac:dyDescent="0.25">
      <c r="E170" s="4">
        <f t="shared" si="2"/>
        <v>74030</v>
      </c>
    </row>
    <row r="171" spans="5:5" x14ac:dyDescent="0.25">
      <c r="E171" s="4">
        <f t="shared" si="2"/>
        <v>74030</v>
      </c>
    </row>
    <row r="172" spans="5:5" x14ac:dyDescent="0.25">
      <c r="E172" s="4">
        <f t="shared" si="2"/>
        <v>74030</v>
      </c>
    </row>
    <row r="173" spans="5:5" x14ac:dyDescent="0.25">
      <c r="E173" s="4">
        <f t="shared" si="2"/>
        <v>74030</v>
      </c>
    </row>
    <row r="174" spans="5:5" x14ac:dyDescent="0.25">
      <c r="E174" s="4">
        <f t="shared" si="2"/>
        <v>74030</v>
      </c>
    </row>
    <row r="175" spans="5:5" x14ac:dyDescent="0.25">
      <c r="E175" s="4">
        <f t="shared" si="2"/>
        <v>74030</v>
      </c>
    </row>
    <row r="176" spans="5:5" x14ac:dyDescent="0.25">
      <c r="E176" s="4">
        <f t="shared" si="2"/>
        <v>74030</v>
      </c>
    </row>
    <row r="177" spans="5:5" x14ac:dyDescent="0.25">
      <c r="E177" s="4">
        <f t="shared" si="2"/>
        <v>74030</v>
      </c>
    </row>
    <row r="178" spans="5:5" x14ac:dyDescent="0.25">
      <c r="E178" s="4">
        <f t="shared" si="2"/>
        <v>74030</v>
      </c>
    </row>
    <row r="179" spans="5:5" x14ac:dyDescent="0.25">
      <c r="E179" s="4">
        <f t="shared" si="2"/>
        <v>74030</v>
      </c>
    </row>
    <row r="180" spans="5:5" x14ac:dyDescent="0.25">
      <c r="E180" s="4">
        <f t="shared" si="2"/>
        <v>74030</v>
      </c>
    </row>
    <row r="181" spans="5:5" x14ac:dyDescent="0.25">
      <c r="E181" s="4">
        <f t="shared" si="2"/>
        <v>74030</v>
      </c>
    </row>
    <row r="182" spans="5:5" x14ac:dyDescent="0.25">
      <c r="E182" s="4">
        <f t="shared" si="2"/>
        <v>74030</v>
      </c>
    </row>
    <row r="183" spans="5:5" x14ac:dyDescent="0.25">
      <c r="E183" s="4">
        <f t="shared" si="2"/>
        <v>74030</v>
      </c>
    </row>
    <row r="184" spans="5:5" x14ac:dyDescent="0.25">
      <c r="E184" s="4">
        <f t="shared" si="2"/>
        <v>74030</v>
      </c>
    </row>
    <row r="185" spans="5:5" x14ac:dyDescent="0.25">
      <c r="E185" s="4">
        <f t="shared" si="2"/>
        <v>74030</v>
      </c>
    </row>
    <row r="186" spans="5:5" x14ac:dyDescent="0.25">
      <c r="E186" s="4">
        <f t="shared" si="2"/>
        <v>74030</v>
      </c>
    </row>
    <row r="187" spans="5:5" x14ac:dyDescent="0.25">
      <c r="E187" s="4">
        <f t="shared" si="2"/>
        <v>74030</v>
      </c>
    </row>
    <row r="188" spans="5:5" x14ac:dyDescent="0.25">
      <c r="E188" s="4">
        <f t="shared" si="2"/>
        <v>74030</v>
      </c>
    </row>
    <row r="189" spans="5:5" x14ac:dyDescent="0.25">
      <c r="E189" s="4">
        <f t="shared" si="2"/>
        <v>74030</v>
      </c>
    </row>
    <row r="190" spans="5:5" x14ac:dyDescent="0.25">
      <c r="E190" s="4">
        <f t="shared" si="2"/>
        <v>74030</v>
      </c>
    </row>
    <row r="191" spans="5:5" x14ac:dyDescent="0.25">
      <c r="E191" s="4">
        <f t="shared" si="2"/>
        <v>74030</v>
      </c>
    </row>
    <row r="192" spans="5:5" x14ac:dyDescent="0.25">
      <c r="E192" s="4">
        <f t="shared" si="2"/>
        <v>74030</v>
      </c>
    </row>
    <row r="193" spans="5:5" x14ac:dyDescent="0.25">
      <c r="E193" s="4">
        <f t="shared" si="2"/>
        <v>74030</v>
      </c>
    </row>
    <row r="194" spans="5:5" x14ac:dyDescent="0.25">
      <c r="E194" s="4">
        <f t="shared" si="2"/>
        <v>74030</v>
      </c>
    </row>
    <row r="195" spans="5:5" x14ac:dyDescent="0.25">
      <c r="E195" s="4">
        <f t="shared" si="2"/>
        <v>74030</v>
      </c>
    </row>
    <row r="196" spans="5:5" x14ac:dyDescent="0.25">
      <c r="E196" s="4">
        <f t="shared" si="2"/>
        <v>74030</v>
      </c>
    </row>
    <row r="197" spans="5:5" x14ac:dyDescent="0.25">
      <c r="E197" s="4">
        <f t="shared" ref="E197:E260" si="3">E196+C197-D197</f>
        <v>74030</v>
      </c>
    </row>
    <row r="198" spans="5:5" x14ac:dyDescent="0.25">
      <c r="E198" s="4">
        <f t="shared" si="3"/>
        <v>74030</v>
      </c>
    </row>
    <row r="199" spans="5:5" x14ac:dyDescent="0.25">
      <c r="E199" s="4">
        <f t="shared" si="3"/>
        <v>74030</v>
      </c>
    </row>
    <row r="200" spans="5:5" x14ac:dyDescent="0.25">
      <c r="E200" s="4">
        <f t="shared" si="3"/>
        <v>74030</v>
      </c>
    </row>
    <row r="201" spans="5:5" x14ac:dyDescent="0.25">
      <c r="E201" s="4">
        <f t="shared" si="3"/>
        <v>74030</v>
      </c>
    </row>
    <row r="202" spans="5:5" x14ac:dyDescent="0.25">
      <c r="E202" s="4">
        <f t="shared" si="3"/>
        <v>74030</v>
      </c>
    </row>
    <row r="203" spans="5:5" x14ac:dyDescent="0.25">
      <c r="E203" s="4">
        <f t="shared" si="3"/>
        <v>74030</v>
      </c>
    </row>
    <row r="204" spans="5:5" x14ac:dyDescent="0.25">
      <c r="E204" s="4">
        <f t="shared" si="3"/>
        <v>74030</v>
      </c>
    </row>
    <row r="205" spans="5:5" x14ac:dyDescent="0.25">
      <c r="E205" s="4">
        <f t="shared" si="3"/>
        <v>74030</v>
      </c>
    </row>
    <row r="206" spans="5:5" x14ac:dyDescent="0.25">
      <c r="E206" s="4">
        <f t="shared" si="3"/>
        <v>74030</v>
      </c>
    </row>
    <row r="207" spans="5:5" x14ac:dyDescent="0.25">
      <c r="E207" s="4">
        <f t="shared" si="3"/>
        <v>74030</v>
      </c>
    </row>
    <row r="208" spans="5:5" x14ac:dyDescent="0.25">
      <c r="E208" s="4">
        <f t="shared" si="3"/>
        <v>74030</v>
      </c>
    </row>
    <row r="209" spans="5:5" x14ac:dyDescent="0.25">
      <c r="E209" s="4">
        <f t="shared" si="3"/>
        <v>74030</v>
      </c>
    </row>
    <row r="210" spans="5:5" x14ac:dyDescent="0.25">
      <c r="E210" s="4">
        <f t="shared" si="3"/>
        <v>74030</v>
      </c>
    </row>
    <row r="211" spans="5:5" x14ac:dyDescent="0.25">
      <c r="E211" s="4">
        <f t="shared" si="3"/>
        <v>74030</v>
      </c>
    </row>
    <row r="212" spans="5:5" x14ac:dyDescent="0.25">
      <c r="E212" s="4">
        <f t="shared" si="3"/>
        <v>74030</v>
      </c>
    </row>
    <row r="213" spans="5:5" x14ac:dyDescent="0.25">
      <c r="E213" s="4">
        <f t="shared" si="3"/>
        <v>74030</v>
      </c>
    </row>
    <row r="214" spans="5:5" x14ac:dyDescent="0.25">
      <c r="E214" s="4">
        <f t="shared" si="3"/>
        <v>74030</v>
      </c>
    </row>
    <row r="215" spans="5:5" x14ac:dyDescent="0.25">
      <c r="E215" s="4">
        <f t="shared" si="3"/>
        <v>74030</v>
      </c>
    </row>
    <row r="216" spans="5:5" x14ac:dyDescent="0.25">
      <c r="E216" s="4">
        <f t="shared" si="3"/>
        <v>74030</v>
      </c>
    </row>
    <row r="217" spans="5:5" x14ac:dyDescent="0.25">
      <c r="E217" s="4">
        <f t="shared" si="3"/>
        <v>74030</v>
      </c>
    </row>
    <row r="218" spans="5:5" x14ac:dyDescent="0.25">
      <c r="E218" s="4">
        <f t="shared" si="3"/>
        <v>74030</v>
      </c>
    </row>
    <row r="219" spans="5:5" x14ac:dyDescent="0.25">
      <c r="E219" s="4">
        <f t="shared" si="3"/>
        <v>74030</v>
      </c>
    </row>
    <row r="220" spans="5:5" x14ac:dyDescent="0.25">
      <c r="E220" s="4">
        <f t="shared" si="3"/>
        <v>74030</v>
      </c>
    </row>
    <row r="221" spans="5:5" x14ac:dyDescent="0.25">
      <c r="E221" s="4">
        <f t="shared" si="3"/>
        <v>74030</v>
      </c>
    </row>
    <row r="222" spans="5:5" x14ac:dyDescent="0.25">
      <c r="E222" s="4">
        <f t="shared" si="3"/>
        <v>74030</v>
      </c>
    </row>
    <row r="223" spans="5:5" x14ac:dyDescent="0.25">
      <c r="E223" s="4">
        <f t="shared" si="3"/>
        <v>74030</v>
      </c>
    </row>
    <row r="224" spans="5:5" x14ac:dyDescent="0.25">
      <c r="E224" s="4">
        <f t="shared" si="3"/>
        <v>74030</v>
      </c>
    </row>
    <row r="225" spans="5:5" x14ac:dyDescent="0.25">
      <c r="E225" s="4">
        <f t="shared" si="3"/>
        <v>74030</v>
      </c>
    </row>
    <row r="226" spans="5:5" x14ac:dyDescent="0.25">
      <c r="E226" s="4">
        <f t="shared" si="3"/>
        <v>74030</v>
      </c>
    </row>
    <row r="227" spans="5:5" x14ac:dyDescent="0.25">
      <c r="E227" s="4">
        <f t="shared" si="3"/>
        <v>74030</v>
      </c>
    </row>
    <row r="228" spans="5:5" x14ac:dyDescent="0.25">
      <c r="E228" s="4">
        <f t="shared" si="3"/>
        <v>74030</v>
      </c>
    </row>
    <row r="229" spans="5:5" x14ac:dyDescent="0.25">
      <c r="E229" s="4">
        <f t="shared" si="3"/>
        <v>74030</v>
      </c>
    </row>
    <row r="230" spans="5:5" x14ac:dyDescent="0.25">
      <c r="E230" s="4">
        <f t="shared" si="3"/>
        <v>74030</v>
      </c>
    </row>
    <row r="231" spans="5:5" x14ac:dyDescent="0.25">
      <c r="E231" s="4">
        <f t="shared" si="3"/>
        <v>74030</v>
      </c>
    </row>
    <row r="232" spans="5:5" x14ac:dyDescent="0.25">
      <c r="E232" s="4">
        <f t="shared" si="3"/>
        <v>74030</v>
      </c>
    </row>
    <row r="233" spans="5:5" x14ac:dyDescent="0.25">
      <c r="E233" s="4">
        <f t="shared" si="3"/>
        <v>74030</v>
      </c>
    </row>
    <row r="234" spans="5:5" x14ac:dyDescent="0.25">
      <c r="E234" s="4">
        <f t="shared" si="3"/>
        <v>74030</v>
      </c>
    </row>
    <row r="235" spans="5:5" x14ac:dyDescent="0.25">
      <c r="E235" s="4">
        <f t="shared" si="3"/>
        <v>74030</v>
      </c>
    </row>
    <row r="236" spans="5:5" x14ac:dyDescent="0.25">
      <c r="E236" s="4">
        <f t="shared" si="3"/>
        <v>74030</v>
      </c>
    </row>
    <row r="237" spans="5:5" x14ac:dyDescent="0.25">
      <c r="E237" s="4">
        <f t="shared" si="3"/>
        <v>74030</v>
      </c>
    </row>
    <row r="238" spans="5:5" x14ac:dyDescent="0.25">
      <c r="E238" s="4">
        <f t="shared" si="3"/>
        <v>74030</v>
      </c>
    </row>
    <row r="239" spans="5:5" x14ac:dyDescent="0.25">
      <c r="E239" s="4">
        <f t="shared" si="3"/>
        <v>74030</v>
      </c>
    </row>
    <row r="240" spans="5:5" x14ac:dyDescent="0.25">
      <c r="E240" s="4">
        <f t="shared" si="3"/>
        <v>74030</v>
      </c>
    </row>
    <row r="241" spans="5:5" x14ac:dyDescent="0.25">
      <c r="E241" s="4">
        <f t="shared" si="3"/>
        <v>74030</v>
      </c>
    </row>
    <row r="242" spans="5:5" x14ac:dyDescent="0.25">
      <c r="E242" s="4">
        <f t="shared" si="3"/>
        <v>74030</v>
      </c>
    </row>
    <row r="243" spans="5:5" x14ac:dyDescent="0.25">
      <c r="E243" s="4">
        <f t="shared" si="3"/>
        <v>74030</v>
      </c>
    </row>
    <row r="244" spans="5:5" x14ac:dyDescent="0.25">
      <c r="E244" s="4">
        <f t="shared" si="3"/>
        <v>74030</v>
      </c>
    </row>
    <row r="245" spans="5:5" x14ac:dyDescent="0.25">
      <c r="E245" s="4">
        <f t="shared" si="3"/>
        <v>74030</v>
      </c>
    </row>
    <row r="246" spans="5:5" x14ac:dyDescent="0.25">
      <c r="E246" s="4">
        <f t="shared" si="3"/>
        <v>74030</v>
      </c>
    </row>
    <row r="247" spans="5:5" x14ac:dyDescent="0.25">
      <c r="E247" s="4">
        <f t="shared" si="3"/>
        <v>74030</v>
      </c>
    </row>
    <row r="248" spans="5:5" x14ac:dyDescent="0.25">
      <c r="E248" s="4">
        <f t="shared" si="3"/>
        <v>74030</v>
      </c>
    </row>
    <row r="249" spans="5:5" x14ac:dyDescent="0.25">
      <c r="E249" s="4">
        <f t="shared" si="3"/>
        <v>74030</v>
      </c>
    </row>
    <row r="250" spans="5:5" x14ac:dyDescent="0.25">
      <c r="E250" s="4">
        <f t="shared" si="3"/>
        <v>74030</v>
      </c>
    </row>
    <row r="251" spans="5:5" x14ac:dyDescent="0.25">
      <c r="E251" s="4">
        <f t="shared" si="3"/>
        <v>74030</v>
      </c>
    </row>
    <row r="252" spans="5:5" x14ac:dyDescent="0.25">
      <c r="E252" s="4">
        <f t="shared" si="3"/>
        <v>74030</v>
      </c>
    </row>
    <row r="253" spans="5:5" x14ac:dyDescent="0.25">
      <c r="E253" s="4">
        <f t="shared" si="3"/>
        <v>74030</v>
      </c>
    </row>
    <row r="254" spans="5:5" x14ac:dyDescent="0.25">
      <c r="E254" s="4">
        <f t="shared" si="3"/>
        <v>74030</v>
      </c>
    </row>
    <row r="255" spans="5:5" x14ac:dyDescent="0.25">
      <c r="E255" s="4">
        <f t="shared" si="3"/>
        <v>74030</v>
      </c>
    </row>
    <row r="256" spans="5:5" x14ac:dyDescent="0.25">
      <c r="E256" s="4">
        <f t="shared" si="3"/>
        <v>74030</v>
      </c>
    </row>
    <row r="257" spans="5:5" x14ac:dyDescent="0.25">
      <c r="E257" s="4">
        <f t="shared" si="3"/>
        <v>74030</v>
      </c>
    </row>
    <row r="258" spans="5:5" x14ac:dyDescent="0.25">
      <c r="E258" s="4">
        <f t="shared" si="3"/>
        <v>74030</v>
      </c>
    </row>
    <row r="259" spans="5:5" x14ac:dyDescent="0.25">
      <c r="E259" s="4">
        <f t="shared" si="3"/>
        <v>74030</v>
      </c>
    </row>
    <row r="260" spans="5:5" x14ac:dyDescent="0.25">
      <c r="E260" s="4">
        <f t="shared" si="3"/>
        <v>74030</v>
      </c>
    </row>
    <row r="261" spans="5:5" x14ac:dyDescent="0.25">
      <c r="E261" s="4">
        <f t="shared" ref="E261:E324" si="4">E260+C261-D261</f>
        <v>74030</v>
      </c>
    </row>
    <row r="262" spans="5:5" x14ac:dyDescent="0.25">
      <c r="E262" s="4">
        <f t="shared" si="4"/>
        <v>74030</v>
      </c>
    </row>
    <row r="263" spans="5:5" x14ac:dyDescent="0.25">
      <c r="E263" s="4">
        <f t="shared" si="4"/>
        <v>74030</v>
      </c>
    </row>
    <row r="264" spans="5:5" x14ac:dyDescent="0.25">
      <c r="E264" s="4">
        <f t="shared" si="4"/>
        <v>74030</v>
      </c>
    </row>
    <row r="265" spans="5:5" x14ac:dyDescent="0.25">
      <c r="E265" s="4">
        <f t="shared" si="4"/>
        <v>74030</v>
      </c>
    </row>
    <row r="266" spans="5:5" x14ac:dyDescent="0.25">
      <c r="E266" s="4">
        <f t="shared" si="4"/>
        <v>74030</v>
      </c>
    </row>
    <row r="267" spans="5:5" x14ac:dyDescent="0.25">
      <c r="E267" s="4">
        <f t="shared" si="4"/>
        <v>74030</v>
      </c>
    </row>
    <row r="268" spans="5:5" x14ac:dyDescent="0.25">
      <c r="E268" s="4">
        <f t="shared" si="4"/>
        <v>74030</v>
      </c>
    </row>
    <row r="269" spans="5:5" x14ac:dyDescent="0.25">
      <c r="E269" s="4">
        <f t="shared" si="4"/>
        <v>74030</v>
      </c>
    </row>
    <row r="270" spans="5:5" x14ac:dyDescent="0.25">
      <c r="E270" s="4">
        <f t="shared" si="4"/>
        <v>74030</v>
      </c>
    </row>
    <row r="271" spans="5:5" x14ac:dyDescent="0.25">
      <c r="E271" s="4">
        <f t="shared" si="4"/>
        <v>74030</v>
      </c>
    </row>
    <row r="272" spans="5:5" x14ac:dyDescent="0.25">
      <c r="E272" s="4">
        <f t="shared" si="4"/>
        <v>74030</v>
      </c>
    </row>
    <row r="273" spans="5:5" x14ac:dyDescent="0.25">
      <c r="E273" s="4">
        <f t="shared" si="4"/>
        <v>74030</v>
      </c>
    </row>
    <row r="274" spans="5:5" x14ac:dyDescent="0.25">
      <c r="E274" s="4">
        <f t="shared" si="4"/>
        <v>74030</v>
      </c>
    </row>
    <row r="275" spans="5:5" x14ac:dyDescent="0.25">
      <c r="E275" s="4">
        <f t="shared" si="4"/>
        <v>74030</v>
      </c>
    </row>
    <row r="276" spans="5:5" x14ac:dyDescent="0.25">
      <c r="E276" s="4">
        <f t="shared" si="4"/>
        <v>74030</v>
      </c>
    </row>
    <row r="277" spans="5:5" x14ac:dyDescent="0.25">
      <c r="E277" s="4">
        <f t="shared" si="4"/>
        <v>74030</v>
      </c>
    </row>
    <row r="278" spans="5:5" x14ac:dyDescent="0.25">
      <c r="E278" s="4">
        <f t="shared" si="4"/>
        <v>74030</v>
      </c>
    </row>
    <row r="279" spans="5:5" x14ac:dyDescent="0.25">
      <c r="E279" s="4">
        <f t="shared" si="4"/>
        <v>74030</v>
      </c>
    </row>
    <row r="280" spans="5:5" x14ac:dyDescent="0.25">
      <c r="E280" s="4">
        <f t="shared" si="4"/>
        <v>74030</v>
      </c>
    </row>
    <row r="281" spans="5:5" x14ac:dyDescent="0.25">
      <c r="E281" s="4">
        <f t="shared" si="4"/>
        <v>74030</v>
      </c>
    </row>
    <row r="282" spans="5:5" x14ac:dyDescent="0.25">
      <c r="E282" s="4">
        <f t="shared" si="4"/>
        <v>74030</v>
      </c>
    </row>
    <row r="283" spans="5:5" x14ac:dyDescent="0.25">
      <c r="E283" s="4">
        <f t="shared" si="4"/>
        <v>74030</v>
      </c>
    </row>
    <row r="284" spans="5:5" x14ac:dyDescent="0.25">
      <c r="E284" s="4">
        <f t="shared" si="4"/>
        <v>74030</v>
      </c>
    </row>
    <row r="285" spans="5:5" x14ac:dyDescent="0.25">
      <c r="E285" s="4">
        <f t="shared" si="4"/>
        <v>74030</v>
      </c>
    </row>
    <row r="286" spans="5:5" x14ac:dyDescent="0.25">
      <c r="E286" s="4">
        <f t="shared" si="4"/>
        <v>74030</v>
      </c>
    </row>
    <row r="287" spans="5:5" x14ac:dyDescent="0.25">
      <c r="E287" s="4">
        <f t="shared" si="4"/>
        <v>74030</v>
      </c>
    </row>
    <row r="288" spans="5:5" x14ac:dyDescent="0.25">
      <c r="E288" s="4">
        <f t="shared" si="4"/>
        <v>74030</v>
      </c>
    </row>
    <row r="289" spans="5:5" x14ac:dyDescent="0.25">
      <c r="E289" s="4">
        <f t="shared" si="4"/>
        <v>74030</v>
      </c>
    </row>
    <row r="290" spans="5:5" x14ac:dyDescent="0.25">
      <c r="E290" s="4">
        <f t="shared" si="4"/>
        <v>74030</v>
      </c>
    </row>
    <row r="291" spans="5:5" x14ac:dyDescent="0.25">
      <c r="E291" s="4">
        <f t="shared" si="4"/>
        <v>74030</v>
      </c>
    </row>
    <row r="292" spans="5:5" x14ac:dyDescent="0.25">
      <c r="E292" s="4">
        <f t="shared" si="4"/>
        <v>74030</v>
      </c>
    </row>
    <row r="293" spans="5:5" x14ac:dyDescent="0.25">
      <c r="E293" s="4">
        <f t="shared" si="4"/>
        <v>74030</v>
      </c>
    </row>
    <row r="294" spans="5:5" x14ac:dyDescent="0.25">
      <c r="E294" s="4">
        <f t="shared" si="4"/>
        <v>74030</v>
      </c>
    </row>
    <row r="295" spans="5:5" x14ac:dyDescent="0.25">
      <c r="E295" s="4">
        <f t="shared" si="4"/>
        <v>74030</v>
      </c>
    </row>
    <row r="296" spans="5:5" x14ac:dyDescent="0.25">
      <c r="E296" s="4">
        <f t="shared" si="4"/>
        <v>74030</v>
      </c>
    </row>
    <row r="297" spans="5:5" x14ac:dyDescent="0.25">
      <c r="E297" s="4">
        <f t="shared" si="4"/>
        <v>74030</v>
      </c>
    </row>
    <row r="298" spans="5:5" x14ac:dyDescent="0.25">
      <c r="E298" s="4">
        <f t="shared" si="4"/>
        <v>74030</v>
      </c>
    </row>
    <row r="299" spans="5:5" x14ac:dyDescent="0.25">
      <c r="E299" s="4">
        <f t="shared" si="4"/>
        <v>74030</v>
      </c>
    </row>
    <row r="300" spans="5:5" x14ac:dyDescent="0.25">
      <c r="E300" s="4">
        <f t="shared" si="4"/>
        <v>74030</v>
      </c>
    </row>
    <row r="301" spans="5:5" x14ac:dyDescent="0.25">
      <c r="E301" s="4">
        <f t="shared" si="4"/>
        <v>74030</v>
      </c>
    </row>
    <row r="302" spans="5:5" x14ac:dyDescent="0.25">
      <c r="E302" s="4">
        <f t="shared" si="4"/>
        <v>74030</v>
      </c>
    </row>
    <row r="303" spans="5:5" x14ac:dyDescent="0.25">
      <c r="E303" s="4">
        <f t="shared" si="4"/>
        <v>74030</v>
      </c>
    </row>
    <row r="304" spans="5:5" x14ac:dyDescent="0.25">
      <c r="E304" s="4">
        <f t="shared" si="4"/>
        <v>74030</v>
      </c>
    </row>
    <row r="305" spans="5:5" x14ac:dyDescent="0.25">
      <c r="E305" s="4">
        <f t="shared" si="4"/>
        <v>74030</v>
      </c>
    </row>
    <row r="306" spans="5:5" x14ac:dyDescent="0.25">
      <c r="E306" s="4">
        <f t="shared" si="4"/>
        <v>74030</v>
      </c>
    </row>
    <row r="307" spans="5:5" x14ac:dyDescent="0.25">
      <c r="E307" s="4">
        <f t="shared" si="4"/>
        <v>74030</v>
      </c>
    </row>
    <row r="308" spans="5:5" x14ac:dyDescent="0.25">
      <c r="E308" s="4">
        <f t="shared" si="4"/>
        <v>74030</v>
      </c>
    </row>
    <row r="309" spans="5:5" x14ac:dyDescent="0.25">
      <c r="E309" s="4">
        <f t="shared" si="4"/>
        <v>74030</v>
      </c>
    </row>
    <row r="310" spans="5:5" x14ac:dyDescent="0.25">
      <c r="E310" s="4">
        <f t="shared" si="4"/>
        <v>74030</v>
      </c>
    </row>
    <row r="311" spans="5:5" x14ac:dyDescent="0.25">
      <c r="E311" s="4">
        <f t="shared" si="4"/>
        <v>74030</v>
      </c>
    </row>
    <row r="312" spans="5:5" x14ac:dyDescent="0.25">
      <c r="E312" s="4">
        <f t="shared" si="4"/>
        <v>74030</v>
      </c>
    </row>
    <row r="313" spans="5:5" x14ac:dyDescent="0.25">
      <c r="E313" s="4">
        <f t="shared" si="4"/>
        <v>74030</v>
      </c>
    </row>
    <row r="314" spans="5:5" x14ac:dyDescent="0.25">
      <c r="E314" s="4">
        <f t="shared" si="4"/>
        <v>74030</v>
      </c>
    </row>
    <row r="315" spans="5:5" x14ac:dyDescent="0.25">
      <c r="E315" s="4">
        <f t="shared" si="4"/>
        <v>74030</v>
      </c>
    </row>
    <row r="316" spans="5:5" x14ac:dyDescent="0.25">
      <c r="E316" s="4">
        <f t="shared" si="4"/>
        <v>74030</v>
      </c>
    </row>
    <row r="317" spans="5:5" x14ac:dyDescent="0.25">
      <c r="E317" s="4">
        <f t="shared" si="4"/>
        <v>74030</v>
      </c>
    </row>
    <row r="318" spans="5:5" x14ac:dyDescent="0.25">
      <c r="E318" s="4">
        <f t="shared" si="4"/>
        <v>74030</v>
      </c>
    </row>
    <row r="319" spans="5:5" x14ac:dyDescent="0.25">
      <c r="E319" s="4">
        <f t="shared" si="4"/>
        <v>74030</v>
      </c>
    </row>
    <row r="320" spans="5:5" x14ac:dyDescent="0.25">
      <c r="E320" s="4">
        <f t="shared" si="4"/>
        <v>74030</v>
      </c>
    </row>
    <row r="321" spans="5:5" x14ac:dyDescent="0.25">
      <c r="E321" s="4">
        <f t="shared" si="4"/>
        <v>74030</v>
      </c>
    </row>
    <row r="322" spans="5:5" x14ac:dyDescent="0.25">
      <c r="E322" s="4">
        <f t="shared" si="4"/>
        <v>74030</v>
      </c>
    </row>
    <row r="323" spans="5:5" x14ac:dyDescent="0.25">
      <c r="E323" s="4">
        <f t="shared" si="4"/>
        <v>74030</v>
      </c>
    </row>
    <row r="324" spans="5:5" x14ac:dyDescent="0.25">
      <c r="E324" s="4">
        <f t="shared" si="4"/>
        <v>74030</v>
      </c>
    </row>
    <row r="325" spans="5:5" x14ac:dyDescent="0.25">
      <c r="E325" s="4">
        <f t="shared" ref="E325:E388" si="5">E324+C325-D325</f>
        <v>74030</v>
      </c>
    </row>
    <row r="326" spans="5:5" x14ac:dyDescent="0.25">
      <c r="E326" s="4">
        <f t="shared" si="5"/>
        <v>74030</v>
      </c>
    </row>
    <row r="327" spans="5:5" x14ac:dyDescent="0.25">
      <c r="E327" s="4">
        <f t="shared" si="5"/>
        <v>74030</v>
      </c>
    </row>
    <row r="328" spans="5:5" x14ac:dyDescent="0.25">
      <c r="E328" s="4">
        <f t="shared" si="5"/>
        <v>74030</v>
      </c>
    </row>
    <row r="329" spans="5:5" x14ac:dyDescent="0.25">
      <c r="E329" s="4">
        <f t="shared" si="5"/>
        <v>74030</v>
      </c>
    </row>
    <row r="330" spans="5:5" x14ac:dyDescent="0.25">
      <c r="E330" s="4">
        <f t="shared" si="5"/>
        <v>74030</v>
      </c>
    </row>
    <row r="331" spans="5:5" x14ac:dyDescent="0.25">
      <c r="E331" s="4">
        <f t="shared" si="5"/>
        <v>74030</v>
      </c>
    </row>
    <row r="332" spans="5:5" x14ac:dyDescent="0.25">
      <c r="E332" s="4">
        <f t="shared" si="5"/>
        <v>74030</v>
      </c>
    </row>
    <row r="333" spans="5:5" x14ac:dyDescent="0.25">
      <c r="E333" s="4">
        <f t="shared" si="5"/>
        <v>74030</v>
      </c>
    </row>
    <row r="334" spans="5:5" x14ac:dyDescent="0.25">
      <c r="E334" s="4">
        <f t="shared" si="5"/>
        <v>74030</v>
      </c>
    </row>
    <row r="335" spans="5:5" x14ac:dyDescent="0.25">
      <c r="E335" s="4">
        <f t="shared" si="5"/>
        <v>74030</v>
      </c>
    </row>
    <row r="336" spans="5:5" x14ac:dyDescent="0.25">
      <c r="E336" s="4">
        <f t="shared" si="5"/>
        <v>74030</v>
      </c>
    </row>
    <row r="337" spans="5:5" x14ac:dyDescent="0.25">
      <c r="E337" s="4">
        <f t="shared" si="5"/>
        <v>74030</v>
      </c>
    </row>
    <row r="338" spans="5:5" x14ac:dyDescent="0.25">
      <c r="E338" s="4">
        <f t="shared" si="5"/>
        <v>74030</v>
      </c>
    </row>
    <row r="339" spans="5:5" x14ac:dyDescent="0.25">
      <c r="E339" s="4">
        <f t="shared" si="5"/>
        <v>74030</v>
      </c>
    </row>
    <row r="340" spans="5:5" x14ac:dyDescent="0.25">
      <c r="E340" s="4">
        <f t="shared" si="5"/>
        <v>74030</v>
      </c>
    </row>
    <row r="341" spans="5:5" x14ac:dyDescent="0.25">
      <c r="E341" s="4">
        <f t="shared" si="5"/>
        <v>74030</v>
      </c>
    </row>
    <row r="342" spans="5:5" x14ac:dyDescent="0.25">
      <c r="E342" s="4">
        <f t="shared" si="5"/>
        <v>74030</v>
      </c>
    </row>
    <row r="343" spans="5:5" x14ac:dyDescent="0.25">
      <c r="E343" s="4">
        <f t="shared" si="5"/>
        <v>74030</v>
      </c>
    </row>
    <row r="344" spans="5:5" x14ac:dyDescent="0.25">
      <c r="E344" s="4">
        <f t="shared" si="5"/>
        <v>74030</v>
      </c>
    </row>
    <row r="345" spans="5:5" x14ac:dyDescent="0.25">
      <c r="E345" s="4">
        <f t="shared" si="5"/>
        <v>74030</v>
      </c>
    </row>
    <row r="346" spans="5:5" x14ac:dyDescent="0.25">
      <c r="E346" s="4">
        <f t="shared" si="5"/>
        <v>74030</v>
      </c>
    </row>
    <row r="347" spans="5:5" x14ac:dyDescent="0.25">
      <c r="E347" s="4">
        <f t="shared" si="5"/>
        <v>74030</v>
      </c>
    </row>
    <row r="348" spans="5:5" x14ac:dyDescent="0.25">
      <c r="E348" s="4">
        <f t="shared" si="5"/>
        <v>74030</v>
      </c>
    </row>
    <row r="349" spans="5:5" x14ac:dyDescent="0.25">
      <c r="E349" s="4">
        <f t="shared" si="5"/>
        <v>74030</v>
      </c>
    </row>
    <row r="350" spans="5:5" x14ac:dyDescent="0.25">
      <c r="E350" s="4">
        <f t="shared" si="5"/>
        <v>74030</v>
      </c>
    </row>
    <row r="351" spans="5:5" x14ac:dyDescent="0.25">
      <c r="E351" s="4">
        <f t="shared" si="5"/>
        <v>74030</v>
      </c>
    </row>
    <row r="352" spans="5:5" x14ac:dyDescent="0.25">
      <c r="E352" s="4">
        <f t="shared" si="5"/>
        <v>74030</v>
      </c>
    </row>
    <row r="353" spans="5:5" x14ac:dyDescent="0.25">
      <c r="E353" s="4">
        <f t="shared" si="5"/>
        <v>74030</v>
      </c>
    </row>
    <row r="354" spans="5:5" x14ac:dyDescent="0.25">
      <c r="E354" s="4">
        <f t="shared" si="5"/>
        <v>74030</v>
      </c>
    </row>
    <row r="355" spans="5:5" x14ac:dyDescent="0.25">
      <c r="E355" s="4">
        <f t="shared" si="5"/>
        <v>74030</v>
      </c>
    </row>
    <row r="356" spans="5:5" x14ac:dyDescent="0.25">
      <c r="E356" s="4">
        <f t="shared" si="5"/>
        <v>74030</v>
      </c>
    </row>
    <row r="357" spans="5:5" x14ac:dyDescent="0.25">
      <c r="E357" s="4">
        <f t="shared" si="5"/>
        <v>74030</v>
      </c>
    </row>
    <row r="358" spans="5:5" x14ac:dyDescent="0.25">
      <c r="E358" s="4">
        <f t="shared" si="5"/>
        <v>74030</v>
      </c>
    </row>
    <row r="359" spans="5:5" x14ac:dyDescent="0.25">
      <c r="E359" s="4">
        <f t="shared" si="5"/>
        <v>74030</v>
      </c>
    </row>
    <row r="360" spans="5:5" x14ac:dyDescent="0.25">
      <c r="E360" s="4">
        <f t="shared" si="5"/>
        <v>74030</v>
      </c>
    </row>
    <row r="361" spans="5:5" x14ac:dyDescent="0.25">
      <c r="E361" s="4">
        <f t="shared" si="5"/>
        <v>74030</v>
      </c>
    </row>
    <row r="362" spans="5:5" x14ac:dyDescent="0.25">
      <c r="E362" s="4">
        <f t="shared" si="5"/>
        <v>74030</v>
      </c>
    </row>
    <row r="363" spans="5:5" x14ac:dyDescent="0.25">
      <c r="E363" s="4">
        <f t="shared" si="5"/>
        <v>74030</v>
      </c>
    </row>
    <row r="364" spans="5:5" x14ac:dyDescent="0.25">
      <c r="E364" s="4">
        <f t="shared" si="5"/>
        <v>74030</v>
      </c>
    </row>
    <row r="365" spans="5:5" x14ac:dyDescent="0.25">
      <c r="E365" s="4">
        <f t="shared" si="5"/>
        <v>74030</v>
      </c>
    </row>
    <row r="366" spans="5:5" x14ac:dyDescent="0.25">
      <c r="E366" s="4">
        <f t="shared" si="5"/>
        <v>74030</v>
      </c>
    </row>
    <row r="367" spans="5:5" x14ac:dyDescent="0.25">
      <c r="E367" s="4">
        <f t="shared" si="5"/>
        <v>74030</v>
      </c>
    </row>
    <row r="368" spans="5:5" x14ac:dyDescent="0.25">
      <c r="E368" s="4">
        <f t="shared" si="5"/>
        <v>74030</v>
      </c>
    </row>
    <row r="369" spans="5:5" x14ac:dyDescent="0.25">
      <c r="E369" s="4">
        <f t="shared" si="5"/>
        <v>74030</v>
      </c>
    </row>
    <row r="370" spans="5:5" x14ac:dyDescent="0.25">
      <c r="E370" s="4">
        <f t="shared" si="5"/>
        <v>74030</v>
      </c>
    </row>
    <row r="371" spans="5:5" x14ac:dyDescent="0.25">
      <c r="E371" s="4">
        <f t="shared" si="5"/>
        <v>74030</v>
      </c>
    </row>
    <row r="372" spans="5:5" x14ac:dyDescent="0.25">
      <c r="E372" s="4">
        <f t="shared" si="5"/>
        <v>74030</v>
      </c>
    </row>
    <row r="373" spans="5:5" x14ac:dyDescent="0.25">
      <c r="E373" s="4">
        <f t="shared" si="5"/>
        <v>74030</v>
      </c>
    </row>
    <row r="374" spans="5:5" x14ac:dyDescent="0.25">
      <c r="E374" s="4">
        <f t="shared" si="5"/>
        <v>74030</v>
      </c>
    </row>
    <row r="375" spans="5:5" x14ac:dyDescent="0.25">
      <c r="E375" s="4">
        <f t="shared" si="5"/>
        <v>74030</v>
      </c>
    </row>
    <row r="376" spans="5:5" x14ac:dyDescent="0.25">
      <c r="E376" s="4">
        <f t="shared" si="5"/>
        <v>74030</v>
      </c>
    </row>
    <row r="377" spans="5:5" x14ac:dyDescent="0.25">
      <c r="E377" s="4">
        <f t="shared" si="5"/>
        <v>74030</v>
      </c>
    </row>
    <row r="378" spans="5:5" x14ac:dyDescent="0.25">
      <c r="E378" s="4">
        <f t="shared" si="5"/>
        <v>74030</v>
      </c>
    </row>
    <row r="379" spans="5:5" x14ac:dyDescent="0.25">
      <c r="E379" s="4">
        <f t="shared" si="5"/>
        <v>74030</v>
      </c>
    </row>
    <row r="380" spans="5:5" x14ac:dyDescent="0.25">
      <c r="E380" s="4">
        <f t="shared" si="5"/>
        <v>74030</v>
      </c>
    </row>
    <row r="381" spans="5:5" x14ac:dyDescent="0.25">
      <c r="E381" s="4">
        <f t="shared" si="5"/>
        <v>74030</v>
      </c>
    </row>
    <row r="382" spans="5:5" x14ac:dyDescent="0.25">
      <c r="E382" s="4">
        <f t="shared" si="5"/>
        <v>74030</v>
      </c>
    </row>
    <row r="383" spans="5:5" x14ac:dyDescent="0.25">
      <c r="E383" s="4">
        <f t="shared" si="5"/>
        <v>74030</v>
      </c>
    </row>
    <row r="384" spans="5:5" x14ac:dyDescent="0.25">
      <c r="E384" s="4">
        <f t="shared" si="5"/>
        <v>74030</v>
      </c>
    </row>
    <row r="385" spans="5:5" x14ac:dyDescent="0.25">
      <c r="E385" s="4">
        <f t="shared" si="5"/>
        <v>74030</v>
      </c>
    </row>
    <row r="386" spans="5:5" x14ac:dyDescent="0.25">
      <c r="E386" s="4">
        <f t="shared" si="5"/>
        <v>74030</v>
      </c>
    </row>
    <row r="387" spans="5:5" x14ac:dyDescent="0.25">
      <c r="E387" s="4">
        <f t="shared" si="5"/>
        <v>74030</v>
      </c>
    </row>
    <row r="388" spans="5:5" x14ac:dyDescent="0.25">
      <c r="E388" s="4">
        <f t="shared" si="5"/>
        <v>74030</v>
      </c>
    </row>
    <row r="389" spans="5:5" x14ac:dyDescent="0.25">
      <c r="E389" s="4">
        <f t="shared" ref="E389:E452" si="6">E388+C389-D389</f>
        <v>74030</v>
      </c>
    </row>
    <row r="390" spans="5:5" x14ac:dyDescent="0.25">
      <c r="E390" s="4">
        <f t="shared" si="6"/>
        <v>74030</v>
      </c>
    </row>
    <row r="391" spans="5:5" x14ac:dyDescent="0.25">
      <c r="E391" s="4">
        <f t="shared" si="6"/>
        <v>74030</v>
      </c>
    </row>
    <row r="392" spans="5:5" x14ac:dyDescent="0.25">
      <c r="E392" s="4">
        <f t="shared" si="6"/>
        <v>74030</v>
      </c>
    </row>
    <row r="393" spans="5:5" x14ac:dyDescent="0.25">
      <c r="E393" s="4">
        <f t="shared" si="6"/>
        <v>74030</v>
      </c>
    </row>
    <row r="394" spans="5:5" x14ac:dyDescent="0.25">
      <c r="E394" s="4">
        <f t="shared" si="6"/>
        <v>74030</v>
      </c>
    </row>
    <row r="395" spans="5:5" x14ac:dyDescent="0.25">
      <c r="E395" s="4">
        <f t="shared" si="6"/>
        <v>74030</v>
      </c>
    </row>
    <row r="396" spans="5:5" x14ac:dyDescent="0.25">
      <c r="E396" s="4">
        <f t="shared" si="6"/>
        <v>74030</v>
      </c>
    </row>
    <row r="397" spans="5:5" x14ac:dyDescent="0.25">
      <c r="E397" s="4">
        <f t="shared" si="6"/>
        <v>74030</v>
      </c>
    </row>
    <row r="398" spans="5:5" x14ac:dyDescent="0.25">
      <c r="E398" s="4">
        <f t="shared" si="6"/>
        <v>74030</v>
      </c>
    </row>
    <row r="399" spans="5:5" x14ac:dyDescent="0.25">
      <c r="E399" s="4">
        <f t="shared" si="6"/>
        <v>74030</v>
      </c>
    </row>
    <row r="400" spans="5:5" x14ac:dyDescent="0.25">
      <c r="E400" s="4">
        <f t="shared" si="6"/>
        <v>74030</v>
      </c>
    </row>
    <row r="401" spans="5:5" x14ac:dyDescent="0.25">
      <c r="E401" s="4">
        <f t="shared" si="6"/>
        <v>74030</v>
      </c>
    </row>
    <row r="402" spans="5:5" x14ac:dyDescent="0.25">
      <c r="E402" s="4">
        <f t="shared" si="6"/>
        <v>74030</v>
      </c>
    </row>
    <row r="403" spans="5:5" x14ac:dyDescent="0.25">
      <c r="E403" s="4">
        <f t="shared" si="6"/>
        <v>74030</v>
      </c>
    </row>
    <row r="404" spans="5:5" x14ac:dyDescent="0.25">
      <c r="E404" s="4">
        <f t="shared" si="6"/>
        <v>74030</v>
      </c>
    </row>
    <row r="405" spans="5:5" x14ac:dyDescent="0.25">
      <c r="E405" s="4">
        <f t="shared" si="6"/>
        <v>74030</v>
      </c>
    </row>
    <row r="406" spans="5:5" x14ac:dyDescent="0.25">
      <c r="E406" s="4">
        <f t="shared" si="6"/>
        <v>74030</v>
      </c>
    </row>
    <row r="407" spans="5:5" x14ac:dyDescent="0.25">
      <c r="E407" s="4">
        <f t="shared" si="6"/>
        <v>74030</v>
      </c>
    </row>
    <row r="408" spans="5:5" x14ac:dyDescent="0.25">
      <c r="E408" s="4">
        <f t="shared" si="6"/>
        <v>74030</v>
      </c>
    </row>
    <row r="409" spans="5:5" x14ac:dyDescent="0.25">
      <c r="E409" s="4">
        <f t="shared" si="6"/>
        <v>74030</v>
      </c>
    </row>
    <row r="410" spans="5:5" x14ac:dyDescent="0.25">
      <c r="E410" s="4">
        <f t="shared" si="6"/>
        <v>74030</v>
      </c>
    </row>
    <row r="411" spans="5:5" x14ac:dyDescent="0.25">
      <c r="E411" s="4">
        <f t="shared" si="6"/>
        <v>74030</v>
      </c>
    </row>
    <row r="412" spans="5:5" x14ac:dyDescent="0.25">
      <c r="E412" s="4">
        <f t="shared" si="6"/>
        <v>74030</v>
      </c>
    </row>
    <row r="413" spans="5:5" x14ac:dyDescent="0.25">
      <c r="E413" s="4">
        <f t="shared" si="6"/>
        <v>74030</v>
      </c>
    </row>
    <row r="414" spans="5:5" x14ac:dyDescent="0.25">
      <c r="E414" s="4">
        <f t="shared" si="6"/>
        <v>74030</v>
      </c>
    </row>
    <row r="415" spans="5:5" x14ac:dyDescent="0.25">
      <c r="E415" s="4">
        <f t="shared" si="6"/>
        <v>74030</v>
      </c>
    </row>
    <row r="416" spans="5:5" x14ac:dyDescent="0.25">
      <c r="E416" s="4">
        <f t="shared" si="6"/>
        <v>74030</v>
      </c>
    </row>
    <row r="417" spans="5:5" x14ac:dyDescent="0.25">
      <c r="E417" s="4">
        <f t="shared" si="6"/>
        <v>74030</v>
      </c>
    </row>
    <row r="418" spans="5:5" x14ac:dyDescent="0.25">
      <c r="E418" s="4">
        <f t="shared" si="6"/>
        <v>74030</v>
      </c>
    </row>
    <row r="419" spans="5:5" x14ac:dyDescent="0.25">
      <c r="E419" s="4">
        <f t="shared" si="6"/>
        <v>74030</v>
      </c>
    </row>
    <row r="420" spans="5:5" x14ac:dyDescent="0.25">
      <c r="E420" s="4">
        <f t="shared" si="6"/>
        <v>74030</v>
      </c>
    </row>
    <row r="421" spans="5:5" x14ac:dyDescent="0.25">
      <c r="E421" s="4">
        <f t="shared" si="6"/>
        <v>74030</v>
      </c>
    </row>
    <row r="422" spans="5:5" x14ac:dyDescent="0.25">
      <c r="E422" s="4">
        <f t="shared" si="6"/>
        <v>74030</v>
      </c>
    </row>
    <row r="423" spans="5:5" x14ac:dyDescent="0.25">
      <c r="E423" s="4">
        <f t="shared" si="6"/>
        <v>74030</v>
      </c>
    </row>
    <row r="424" spans="5:5" x14ac:dyDescent="0.25">
      <c r="E424" s="4">
        <f t="shared" si="6"/>
        <v>74030</v>
      </c>
    </row>
    <row r="425" spans="5:5" x14ac:dyDescent="0.25">
      <c r="E425" s="4">
        <f t="shared" si="6"/>
        <v>74030</v>
      </c>
    </row>
    <row r="426" spans="5:5" x14ac:dyDescent="0.25">
      <c r="E426" s="4">
        <f t="shared" si="6"/>
        <v>74030</v>
      </c>
    </row>
    <row r="427" spans="5:5" x14ac:dyDescent="0.25">
      <c r="E427" s="4">
        <f t="shared" si="6"/>
        <v>74030</v>
      </c>
    </row>
    <row r="428" spans="5:5" x14ac:dyDescent="0.25">
      <c r="E428" s="4">
        <f t="shared" si="6"/>
        <v>74030</v>
      </c>
    </row>
    <row r="429" spans="5:5" x14ac:dyDescent="0.25">
      <c r="E429" s="4">
        <f t="shared" si="6"/>
        <v>74030</v>
      </c>
    </row>
    <row r="430" spans="5:5" x14ac:dyDescent="0.25">
      <c r="E430" s="4">
        <f t="shared" si="6"/>
        <v>74030</v>
      </c>
    </row>
    <row r="431" spans="5:5" x14ac:dyDescent="0.25">
      <c r="E431" s="4">
        <f t="shared" si="6"/>
        <v>74030</v>
      </c>
    </row>
    <row r="432" spans="5:5" x14ac:dyDescent="0.25">
      <c r="E432" s="4">
        <f t="shared" si="6"/>
        <v>74030</v>
      </c>
    </row>
    <row r="433" spans="5:5" x14ac:dyDescent="0.25">
      <c r="E433" s="4">
        <f t="shared" si="6"/>
        <v>74030</v>
      </c>
    </row>
    <row r="434" spans="5:5" x14ac:dyDescent="0.25">
      <c r="E434" s="4">
        <f t="shared" si="6"/>
        <v>74030</v>
      </c>
    </row>
    <row r="435" spans="5:5" x14ac:dyDescent="0.25">
      <c r="E435" s="4">
        <f t="shared" si="6"/>
        <v>74030</v>
      </c>
    </row>
    <row r="436" spans="5:5" x14ac:dyDescent="0.25">
      <c r="E436" s="4">
        <f t="shared" si="6"/>
        <v>74030</v>
      </c>
    </row>
    <row r="437" spans="5:5" x14ac:dyDescent="0.25">
      <c r="E437" s="4">
        <f t="shared" si="6"/>
        <v>74030</v>
      </c>
    </row>
    <row r="438" spans="5:5" x14ac:dyDescent="0.25">
      <c r="E438" s="4">
        <f t="shared" si="6"/>
        <v>74030</v>
      </c>
    </row>
    <row r="439" spans="5:5" x14ac:dyDescent="0.25">
      <c r="E439" s="4">
        <f t="shared" si="6"/>
        <v>74030</v>
      </c>
    </row>
    <row r="440" spans="5:5" x14ac:dyDescent="0.25">
      <c r="E440" s="4">
        <f t="shared" si="6"/>
        <v>74030</v>
      </c>
    </row>
    <row r="441" spans="5:5" x14ac:dyDescent="0.25">
      <c r="E441" s="4">
        <f t="shared" si="6"/>
        <v>74030</v>
      </c>
    </row>
    <row r="442" spans="5:5" x14ac:dyDescent="0.25">
      <c r="E442" s="4">
        <f t="shared" si="6"/>
        <v>74030</v>
      </c>
    </row>
    <row r="443" spans="5:5" x14ac:dyDescent="0.25">
      <c r="E443" s="4">
        <f t="shared" si="6"/>
        <v>74030</v>
      </c>
    </row>
    <row r="444" spans="5:5" x14ac:dyDescent="0.25">
      <c r="E444" s="4">
        <f t="shared" si="6"/>
        <v>74030</v>
      </c>
    </row>
    <row r="445" spans="5:5" x14ac:dyDescent="0.25">
      <c r="E445" s="4">
        <f t="shared" si="6"/>
        <v>74030</v>
      </c>
    </row>
    <row r="446" spans="5:5" x14ac:dyDescent="0.25">
      <c r="E446" s="4">
        <f t="shared" si="6"/>
        <v>74030</v>
      </c>
    </row>
    <row r="447" spans="5:5" x14ac:dyDescent="0.25">
      <c r="E447" s="4">
        <f t="shared" si="6"/>
        <v>74030</v>
      </c>
    </row>
    <row r="448" spans="5:5" x14ac:dyDescent="0.25">
      <c r="E448" s="4">
        <f t="shared" si="6"/>
        <v>74030</v>
      </c>
    </row>
    <row r="449" spans="5:5" x14ac:dyDescent="0.25">
      <c r="E449" s="4">
        <f t="shared" si="6"/>
        <v>74030</v>
      </c>
    </row>
    <row r="450" spans="5:5" x14ac:dyDescent="0.25">
      <c r="E450" s="4">
        <f t="shared" si="6"/>
        <v>74030</v>
      </c>
    </row>
    <row r="451" spans="5:5" x14ac:dyDescent="0.25">
      <c r="E451" s="4">
        <f t="shared" si="6"/>
        <v>74030</v>
      </c>
    </row>
    <row r="452" spans="5:5" x14ac:dyDescent="0.25">
      <c r="E452" s="4">
        <f t="shared" si="6"/>
        <v>74030</v>
      </c>
    </row>
    <row r="453" spans="5:5" x14ac:dyDescent="0.25">
      <c r="E453" s="4">
        <f t="shared" ref="E453:E500" si="7">E452+C453-D453</f>
        <v>74030</v>
      </c>
    </row>
    <row r="454" spans="5:5" x14ac:dyDescent="0.25">
      <c r="E454" s="4">
        <f t="shared" si="7"/>
        <v>74030</v>
      </c>
    </row>
    <row r="455" spans="5:5" x14ac:dyDescent="0.25">
      <c r="E455" s="4">
        <f t="shared" si="7"/>
        <v>74030</v>
      </c>
    </row>
    <row r="456" spans="5:5" x14ac:dyDescent="0.25">
      <c r="E456" s="4">
        <f t="shared" si="7"/>
        <v>74030</v>
      </c>
    </row>
    <row r="457" spans="5:5" x14ac:dyDescent="0.25">
      <c r="E457" s="4">
        <f t="shared" si="7"/>
        <v>74030</v>
      </c>
    </row>
    <row r="458" spans="5:5" x14ac:dyDescent="0.25">
      <c r="E458" s="4">
        <f t="shared" si="7"/>
        <v>74030</v>
      </c>
    </row>
    <row r="459" spans="5:5" x14ac:dyDescent="0.25">
      <c r="E459" s="4">
        <f t="shared" si="7"/>
        <v>74030</v>
      </c>
    </row>
    <row r="460" spans="5:5" x14ac:dyDescent="0.25">
      <c r="E460" s="4">
        <f t="shared" si="7"/>
        <v>74030</v>
      </c>
    </row>
    <row r="461" spans="5:5" x14ac:dyDescent="0.25">
      <c r="E461" s="4">
        <f t="shared" si="7"/>
        <v>74030</v>
      </c>
    </row>
    <row r="462" spans="5:5" x14ac:dyDescent="0.25">
      <c r="E462" s="4">
        <f t="shared" si="7"/>
        <v>74030</v>
      </c>
    </row>
    <row r="463" spans="5:5" x14ac:dyDescent="0.25">
      <c r="E463" s="4">
        <f t="shared" si="7"/>
        <v>74030</v>
      </c>
    </row>
    <row r="464" spans="5:5" x14ac:dyDescent="0.25">
      <c r="E464" s="4">
        <f t="shared" si="7"/>
        <v>74030</v>
      </c>
    </row>
    <row r="465" spans="5:5" x14ac:dyDescent="0.25">
      <c r="E465" s="4">
        <f t="shared" si="7"/>
        <v>74030</v>
      </c>
    </row>
    <row r="466" spans="5:5" x14ac:dyDescent="0.25">
      <c r="E466" s="4">
        <f t="shared" si="7"/>
        <v>74030</v>
      </c>
    </row>
    <row r="467" spans="5:5" x14ac:dyDescent="0.25">
      <c r="E467" s="4">
        <f t="shared" si="7"/>
        <v>74030</v>
      </c>
    </row>
    <row r="468" spans="5:5" x14ac:dyDescent="0.25">
      <c r="E468" s="4">
        <f t="shared" si="7"/>
        <v>74030</v>
      </c>
    </row>
    <row r="469" spans="5:5" x14ac:dyDescent="0.25">
      <c r="E469" s="4">
        <f t="shared" si="7"/>
        <v>74030</v>
      </c>
    </row>
    <row r="470" spans="5:5" x14ac:dyDescent="0.25">
      <c r="E470" s="4">
        <f t="shared" si="7"/>
        <v>74030</v>
      </c>
    </row>
    <row r="471" spans="5:5" x14ac:dyDescent="0.25">
      <c r="E471" s="4">
        <f t="shared" si="7"/>
        <v>74030</v>
      </c>
    </row>
    <row r="472" spans="5:5" x14ac:dyDescent="0.25">
      <c r="E472" s="4">
        <f t="shared" si="7"/>
        <v>74030</v>
      </c>
    </row>
    <row r="473" spans="5:5" x14ac:dyDescent="0.25">
      <c r="E473" s="4">
        <f t="shared" si="7"/>
        <v>74030</v>
      </c>
    </row>
    <row r="474" spans="5:5" x14ac:dyDescent="0.25">
      <c r="E474" s="4">
        <f t="shared" si="7"/>
        <v>74030</v>
      </c>
    </row>
    <row r="475" spans="5:5" x14ac:dyDescent="0.25">
      <c r="E475" s="4">
        <f t="shared" si="7"/>
        <v>74030</v>
      </c>
    </row>
    <row r="476" spans="5:5" x14ac:dyDescent="0.25">
      <c r="E476" s="4">
        <f t="shared" si="7"/>
        <v>74030</v>
      </c>
    </row>
    <row r="477" spans="5:5" x14ac:dyDescent="0.25">
      <c r="E477" s="4">
        <f t="shared" si="7"/>
        <v>74030</v>
      </c>
    </row>
    <row r="478" spans="5:5" x14ac:dyDescent="0.25">
      <c r="E478" s="4">
        <f t="shared" si="7"/>
        <v>74030</v>
      </c>
    </row>
    <row r="479" spans="5:5" x14ac:dyDescent="0.25">
      <c r="E479" s="4">
        <f t="shared" si="7"/>
        <v>74030</v>
      </c>
    </row>
    <row r="480" spans="5:5" x14ac:dyDescent="0.25">
      <c r="E480" s="4">
        <f t="shared" si="7"/>
        <v>74030</v>
      </c>
    </row>
    <row r="481" spans="5:5" x14ac:dyDescent="0.25">
      <c r="E481" s="4">
        <f t="shared" si="7"/>
        <v>74030</v>
      </c>
    </row>
    <row r="482" spans="5:5" x14ac:dyDescent="0.25">
      <c r="E482" s="4">
        <f t="shared" si="7"/>
        <v>74030</v>
      </c>
    </row>
    <row r="483" spans="5:5" x14ac:dyDescent="0.25">
      <c r="E483" s="4">
        <f t="shared" si="7"/>
        <v>74030</v>
      </c>
    </row>
    <row r="484" spans="5:5" x14ac:dyDescent="0.25">
      <c r="E484" s="4">
        <f t="shared" si="7"/>
        <v>74030</v>
      </c>
    </row>
    <row r="485" spans="5:5" x14ac:dyDescent="0.25">
      <c r="E485" s="4">
        <f t="shared" si="7"/>
        <v>74030</v>
      </c>
    </row>
    <row r="486" spans="5:5" x14ac:dyDescent="0.25">
      <c r="E486" s="4">
        <f t="shared" si="7"/>
        <v>74030</v>
      </c>
    </row>
    <row r="487" spans="5:5" x14ac:dyDescent="0.25">
      <c r="E487" s="4">
        <f t="shared" si="7"/>
        <v>74030</v>
      </c>
    </row>
    <row r="488" spans="5:5" x14ac:dyDescent="0.25">
      <c r="E488" s="4">
        <f t="shared" si="7"/>
        <v>74030</v>
      </c>
    </row>
    <row r="489" spans="5:5" x14ac:dyDescent="0.25">
      <c r="E489" s="4">
        <f t="shared" si="7"/>
        <v>74030</v>
      </c>
    </row>
    <row r="490" spans="5:5" x14ac:dyDescent="0.25">
      <c r="E490" s="4">
        <f t="shared" si="7"/>
        <v>74030</v>
      </c>
    </row>
    <row r="491" spans="5:5" x14ac:dyDescent="0.25">
      <c r="E491" s="4">
        <f t="shared" si="7"/>
        <v>74030</v>
      </c>
    </row>
    <row r="492" spans="5:5" x14ac:dyDescent="0.25">
      <c r="E492" s="4">
        <f t="shared" si="7"/>
        <v>74030</v>
      </c>
    </row>
    <row r="493" spans="5:5" x14ac:dyDescent="0.25">
      <c r="E493" s="4">
        <f t="shared" si="7"/>
        <v>74030</v>
      </c>
    </row>
    <row r="494" spans="5:5" x14ac:dyDescent="0.25">
      <c r="E494" s="4">
        <f t="shared" si="7"/>
        <v>74030</v>
      </c>
    </row>
    <row r="495" spans="5:5" x14ac:dyDescent="0.25">
      <c r="E495" s="4">
        <f t="shared" si="7"/>
        <v>74030</v>
      </c>
    </row>
    <row r="496" spans="5:5" x14ac:dyDescent="0.25">
      <c r="E496" s="4">
        <f t="shared" si="7"/>
        <v>74030</v>
      </c>
    </row>
    <row r="497" spans="5:5" x14ac:dyDescent="0.25">
      <c r="E497" s="4">
        <f t="shared" si="7"/>
        <v>74030</v>
      </c>
    </row>
    <row r="498" spans="5:5" x14ac:dyDescent="0.25">
      <c r="E498" s="4">
        <f t="shared" si="7"/>
        <v>74030</v>
      </c>
    </row>
    <row r="499" spans="5:5" x14ac:dyDescent="0.25">
      <c r="E499" s="4">
        <f t="shared" si="7"/>
        <v>74030</v>
      </c>
    </row>
    <row r="500" spans="5:5" x14ac:dyDescent="0.25">
      <c r="E500" s="4">
        <f t="shared" si="7"/>
        <v>74030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497"/>
  <sheetViews>
    <sheetView topLeftCell="A21" workbookViewId="0">
      <selection activeCell="C46" sqref="C46"/>
    </sheetView>
  </sheetViews>
  <sheetFormatPr baseColWidth="10" defaultRowHeight="15" x14ac:dyDescent="0.25"/>
  <cols>
    <col min="1" max="1" width="11.42578125" style="2"/>
    <col min="2" max="2" width="27.5703125" style="2" bestFit="1" customWidth="1"/>
    <col min="3" max="5" width="12" style="4" bestFit="1" customWidth="1"/>
    <col min="8" max="8" width="17.42578125" bestFit="1" customWidth="1"/>
    <col min="9" max="9" width="16.5703125" bestFit="1" customWidth="1"/>
    <col min="12" max="12" width="27.5703125" bestFit="1" customWidth="1"/>
    <col min="13" max="15" width="12" bestFit="1" customWidth="1"/>
  </cols>
  <sheetData>
    <row r="1" spans="1:9" ht="18.75" x14ac:dyDescent="0.3">
      <c r="A1" s="273" t="s">
        <v>543</v>
      </c>
      <c r="B1" s="273"/>
      <c r="C1" s="273"/>
      <c r="D1" s="273"/>
      <c r="E1" s="273"/>
      <c r="H1" s="10" t="s">
        <v>4</v>
      </c>
      <c r="I1" s="12">
        <f>E497</f>
        <v>6841.2499999999982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MAX(A3:A497)</f>
        <v>44232</v>
      </c>
    </row>
    <row r="3" spans="1:9" x14ac:dyDescent="0.25">
      <c r="A3" s="7">
        <v>43809</v>
      </c>
      <c r="B3" s="2" t="s">
        <v>544</v>
      </c>
      <c r="C3" s="4">
        <v>69048</v>
      </c>
      <c r="D3" s="4">
        <v>0</v>
      </c>
      <c r="E3" s="4">
        <f>C3-D3</f>
        <v>69048</v>
      </c>
    </row>
    <row r="4" spans="1:9" x14ac:dyDescent="0.25">
      <c r="A4" s="5">
        <v>43809</v>
      </c>
      <c r="B4" s="2" t="s">
        <v>286</v>
      </c>
      <c r="C4" s="4">
        <v>0</v>
      </c>
      <c r="D4" s="4">
        <v>65000</v>
      </c>
      <c r="E4" s="4">
        <f>E3+C4-D4</f>
        <v>4048</v>
      </c>
      <c r="F4" s="58">
        <v>43907</v>
      </c>
    </row>
    <row r="5" spans="1:9" x14ac:dyDescent="0.25">
      <c r="A5" s="5">
        <v>43789</v>
      </c>
      <c r="B5" s="2" t="s">
        <v>545</v>
      </c>
      <c r="C5" s="4">
        <v>1180</v>
      </c>
      <c r="D5" s="4">
        <v>0</v>
      </c>
      <c r="E5" s="4">
        <f t="shared" ref="E5:E65" si="0">E4+C5-D5</f>
        <v>5228</v>
      </c>
      <c r="F5" s="39">
        <v>43907</v>
      </c>
    </row>
    <row r="6" spans="1:9" x14ac:dyDescent="0.25">
      <c r="A6" s="47">
        <v>43872</v>
      </c>
      <c r="B6" s="48" t="s">
        <v>546</v>
      </c>
      <c r="C6" s="49">
        <v>5080</v>
      </c>
      <c r="D6" s="49">
        <v>0</v>
      </c>
      <c r="E6" s="4">
        <f t="shared" si="0"/>
        <v>10308</v>
      </c>
    </row>
    <row r="7" spans="1:9" x14ac:dyDescent="0.25">
      <c r="A7" s="5">
        <v>43880</v>
      </c>
      <c r="B7" s="2" t="s">
        <v>547</v>
      </c>
      <c r="C7" s="4">
        <v>11700</v>
      </c>
      <c r="D7" s="4">
        <v>0</v>
      </c>
      <c r="E7" s="4">
        <f t="shared" si="0"/>
        <v>22008</v>
      </c>
      <c r="F7" s="39">
        <v>43902</v>
      </c>
    </row>
    <row r="8" spans="1:9" x14ac:dyDescent="0.25">
      <c r="A8" s="5">
        <v>43890</v>
      </c>
      <c r="B8" s="2" t="s">
        <v>548</v>
      </c>
      <c r="C8" s="4">
        <v>27310</v>
      </c>
      <c r="D8" s="4">
        <v>0</v>
      </c>
      <c r="E8" s="4">
        <f t="shared" si="0"/>
        <v>49318</v>
      </c>
      <c r="F8" t="s">
        <v>836</v>
      </c>
    </row>
    <row r="9" spans="1:9" x14ac:dyDescent="0.25">
      <c r="A9" s="5">
        <v>43895</v>
      </c>
      <c r="B9" s="2" t="s">
        <v>549</v>
      </c>
      <c r="C9" s="4">
        <v>7119</v>
      </c>
      <c r="D9" s="4">
        <v>0</v>
      </c>
      <c r="E9" s="4">
        <f t="shared" si="0"/>
        <v>56437</v>
      </c>
      <c r="F9" s="39">
        <v>43907</v>
      </c>
      <c r="H9" s="45"/>
    </row>
    <row r="10" spans="1:9" x14ac:dyDescent="0.25">
      <c r="A10" s="5">
        <v>43897</v>
      </c>
      <c r="B10" s="2" t="s">
        <v>550</v>
      </c>
      <c r="C10" s="4">
        <v>28762.5</v>
      </c>
      <c r="D10" s="4">
        <v>27310</v>
      </c>
      <c r="E10" s="4">
        <f t="shared" si="0"/>
        <v>57889.5</v>
      </c>
      <c r="F10" t="s">
        <v>577</v>
      </c>
      <c r="G10" s="14"/>
    </row>
    <row r="11" spans="1:9" x14ac:dyDescent="0.25">
      <c r="A11" s="5">
        <v>43902</v>
      </c>
      <c r="B11" s="2" t="s">
        <v>560</v>
      </c>
      <c r="C11" s="4">
        <v>660</v>
      </c>
      <c r="D11" s="4">
        <v>0</v>
      </c>
      <c r="E11" s="4">
        <f t="shared" si="0"/>
        <v>58549.5</v>
      </c>
    </row>
    <row r="12" spans="1:9" x14ac:dyDescent="0.25">
      <c r="A12" s="5">
        <v>43902</v>
      </c>
      <c r="B12" s="2" t="s">
        <v>561</v>
      </c>
      <c r="C12" s="4">
        <v>0</v>
      </c>
      <c r="D12" s="4">
        <v>11700</v>
      </c>
      <c r="E12" s="4">
        <f t="shared" si="0"/>
        <v>46849.5</v>
      </c>
    </row>
    <row r="13" spans="1:9" x14ac:dyDescent="0.25">
      <c r="A13" s="5">
        <v>43907</v>
      </c>
      <c r="B13" s="2" t="s">
        <v>837</v>
      </c>
      <c r="C13" s="4">
        <v>0</v>
      </c>
      <c r="D13" s="4">
        <v>12600</v>
      </c>
      <c r="E13" s="4">
        <f t="shared" si="0"/>
        <v>34249.5</v>
      </c>
    </row>
    <row r="14" spans="1:9" x14ac:dyDescent="0.25">
      <c r="A14" s="5">
        <v>43907</v>
      </c>
      <c r="B14" s="2" t="s">
        <v>838</v>
      </c>
      <c r="C14" s="4">
        <v>0</v>
      </c>
      <c r="D14" s="4">
        <v>885</v>
      </c>
      <c r="E14" s="4">
        <f t="shared" si="0"/>
        <v>33364.5</v>
      </c>
    </row>
    <row r="15" spans="1:9" x14ac:dyDescent="0.25">
      <c r="A15" s="5">
        <v>43907</v>
      </c>
      <c r="B15" s="2" t="s">
        <v>839</v>
      </c>
      <c r="C15" s="4">
        <v>785</v>
      </c>
      <c r="D15" s="4">
        <v>0</v>
      </c>
      <c r="E15" s="4">
        <f t="shared" si="0"/>
        <v>34149.5</v>
      </c>
    </row>
    <row r="16" spans="1:9" x14ac:dyDescent="0.25">
      <c r="A16" s="5">
        <v>43907</v>
      </c>
      <c r="B16" s="2" t="s">
        <v>840</v>
      </c>
      <c r="C16" s="4">
        <v>353</v>
      </c>
      <c r="D16" s="4">
        <v>0</v>
      </c>
      <c r="E16" s="4">
        <f t="shared" si="0"/>
        <v>34502.5</v>
      </c>
    </row>
    <row r="17" spans="1:6" x14ac:dyDescent="0.25">
      <c r="A17" s="5">
        <v>43907</v>
      </c>
      <c r="B17" s="2" t="s">
        <v>841</v>
      </c>
      <c r="C17" s="4">
        <v>0</v>
      </c>
      <c r="D17" s="4">
        <v>28763.33</v>
      </c>
      <c r="E17" s="4">
        <f t="shared" si="0"/>
        <v>5739.1699999999983</v>
      </c>
    </row>
    <row r="18" spans="1:6" x14ac:dyDescent="0.25">
      <c r="A18" s="5">
        <v>43967</v>
      </c>
      <c r="B18" s="2" t="s">
        <v>842</v>
      </c>
      <c r="C18" s="4">
        <v>2890</v>
      </c>
      <c r="D18" s="4">
        <v>0</v>
      </c>
      <c r="E18" s="4">
        <f t="shared" si="0"/>
        <v>8629.1699999999983</v>
      </c>
    </row>
    <row r="19" spans="1:6" x14ac:dyDescent="0.25">
      <c r="A19" s="5">
        <v>43967</v>
      </c>
      <c r="B19" s="2" t="s">
        <v>843</v>
      </c>
      <c r="C19" s="4">
        <v>-690</v>
      </c>
      <c r="D19" s="4">
        <v>1210</v>
      </c>
      <c r="E19" s="4">
        <f t="shared" si="0"/>
        <v>6729.1699999999983</v>
      </c>
    </row>
    <row r="20" spans="1:6" x14ac:dyDescent="0.25">
      <c r="A20" s="5">
        <v>43972</v>
      </c>
      <c r="B20" s="2" t="s">
        <v>844</v>
      </c>
      <c r="C20" s="4">
        <v>25600</v>
      </c>
      <c r="D20" s="4">
        <v>0</v>
      </c>
      <c r="E20" s="4">
        <f t="shared" si="0"/>
        <v>32329.17</v>
      </c>
      <c r="F20" t="s">
        <v>708</v>
      </c>
    </row>
    <row r="21" spans="1:6" x14ac:dyDescent="0.25">
      <c r="A21" s="5">
        <v>43972</v>
      </c>
      <c r="B21" s="2" t="s">
        <v>845</v>
      </c>
      <c r="C21" s="4">
        <v>1980</v>
      </c>
      <c r="D21" s="4">
        <v>0</v>
      </c>
      <c r="E21" s="4">
        <f t="shared" si="0"/>
        <v>34309.17</v>
      </c>
    </row>
    <row r="22" spans="1:6" x14ac:dyDescent="0.25">
      <c r="A22" s="5">
        <v>43980</v>
      </c>
      <c r="B22" s="2" t="s">
        <v>846</v>
      </c>
      <c r="C22" s="4">
        <v>-890</v>
      </c>
      <c r="D22" s="4">
        <v>890</v>
      </c>
      <c r="E22" s="4">
        <f t="shared" si="0"/>
        <v>32529.17</v>
      </c>
    </row>
    <row r="23" spans="1:6" x14ac:dyDescent="0.25">
      <c r="A23" s="5">
        <v>43985</v>
      </c>
      <c r="B23" s="2" t="s">
        <v>847</v>
      </c>
      <c r="C23" s="4">
        <v>0</v>
      </c>
      <c r="D23" s="4">
        <v>990</v>
      </c>
      <c r="E23" s="4">
        <f t="shared" si="0"/>
        <v>31539.17</v>
      </c>
    </row>
    <row r="24" spans="1:6" x14ac:dyDescent="0.25">
      <c r="A24" s="5">
        <v>43985</v>
      </c>
      <c r="B24" s="2" t="s">
        <v>848</v>
      </c>
      <c r="C24" s="4">
        <v>0</v>
      </c>
      <c r="D24" s="4">
        <v>4550</v>
      </c>
      <c r="E24" s="4">
        <f t="shared" si="0"/>
        <v>26989.17</v>
      </c>
    </row>
    <row r="25" spans="1:6" x14ac:dyDescent="0.25">
      <c r="A25" s="5">
        <v>43985</v>
      </c>
      <c r="B25" s="2" t="s">
        <v>849</v>
      </c>
      <c r="C25" s="4">
        <v>0</v>
      </c>
      <c r="D25" s="4">
        <v>21050</v>
      </c>
      <c r="E25" s="4">
        <f t="shared" si="0"/>
        <v>5939.1699999999983</v>
      </c>
    </row>
    <row r="26" spans="1:6" x14ac:dyDescent="0.25">
      <c r="A26" s="5">
        <v>43999</v>
      </c>
      <c r="B26" s="2" t="s">
        <v>797</v>
      </c>
      <c r="C26" s="4">
        <v>22540</v>
      </c>
      <c r="D26" s="4">
        <v>0</v>
      </c>
      <c r="E26" s="4">
        <f t="shared" si="0"/>
        <v>28479.17</v>
      </c>
    </row>
    <row r="27" spans="1:6" x14ac:dyDescent="0.25">
      <c r="A27" s="5">
        <v>44006</v>
      </c>
      <c r="B27" s="2" t="s">
        <v>850</v>
      </c>
      <c r="C27" s="4">
        <v>0</v>
      </c>
      <c r="D27" s="4">
        <v>20160</v>
      </c>
      <c r="E27" s="4">
        <f t="shared" si="0"/>
        <v>8319.1699999999983</v>
      </c>
      <c r="F27" t="s">
        <v>852</v>
      </c>
    </row>
    <row r="28" spans="1:6" x14ac:dyDescent="0.25">
      <c r="A28" s="5">
        <v>44006</v>
      </c>
      <c r="B28" s="2" t="s">
        <v>851</v>
      </c>
      <c r="C28" s="4">
        <v>0</v>
      </c>
      <c r="D28" s="4">
        <f>4*1070</f>
        <v>4280</v>
      </c>
      <c r="E28" s="4">
        <f t="shared" si="0"/>
        <v>4039.1699999999983</v>
      </c>
      <c r="F28" t="s">
        <v>852</v>
      </c>
    </row>
    <row r="29" spans="1:6" x14ac:dyDescent="0.25">
      <c r="A29" s="5">
        <v>44006</v>
      </c>
      <c r="B29" s="2" t="s">
        <v>835</v>
      </c>
      <c r="C29" s="4">
        <v>2970</v>
      </c>
      <c r="D29" s="4">
        <v>-870</v>
      </c>
      <c r="E29" s="4">
        <f t="shared" si="0"/>
        <v>7879.1699999999983</v>
      </c>
    </row>
    <row r="30" spans="1:6" x14ac:dyDescent="0.25">
      <c r="A30" s="5">
        <v>44025</v>
      </c>
      <c r="B30" s="2" t="s">
        <v>916</v>
      </c>
      <c r="C30" s="4">
        <v>2250</v>
      </c>
      <c r="D30" s="4">
        <v>0</v>
      </c>
      <c r="E30" s="4">
        <f t="shared" si="0"/>
        <v>10129.169999999998</v>
      </c>
    </row>
    <row r="31" spans="1:6" x14ac:dyDescent="0.25">
      <c r="A31" s="5">
        <v>44032</v>
      </c>
      <c r="B31" s="2" t="s">
        <v>934</v>
      </c>
      <c r="C31" s="4">
        <v>-750</v>
      </c>
      <c r="D31" s="4">
        <v>1500</v>
      </c>
      <c r="E31" s="4">
        <f t="shared" si="0"/>
        <v>7879.1699999999983</v>
      </c>
      <c r="F31" t="s">
        <v>916</v>
      </c>
    </row>
    <row r="32" spans="1:6" x14ac:dyDescent="0.25">
      <c r="A32" s="5">
        <v>44040</v>
      </c>
      <c r="B32" s="2" t="s">
        <v>979</v>
      </c>
      <c r="C32" s="4">
        <v>1825</v>
      </c>
      <c r="D32" s="4">
        <v>1800</v>
      </c>
      <c r="E32" s="4">
        <f t="shared" si="0"/>
        <v>7904.1699999999983</v>
      </c>
      <c r="F32" t="s">
        <v>1254</v>
      </c>
    </row>
    <row r="33" spans="1:6" x14ac:dyDescent="0.25">
      <c r="A33" s="5">
        <v>44043</v>
      </c>
      <c r="B33" s="2" t="s">
        <v>1005</v>
      </c>
      <c r="C33" s="4">
        <v>0</v>
      </c>
      <c r="D33" s="4">
        <v>2140</v>
      </c>
      <c r="E33" s="4">
        <f t="shared" si="0"/>
        <v>5764.1699999999983</v>
      </c>
    </row>
    <row r="34" spans="1:6" x14ac:dyDescent="0.25">
      <c r="A34" s="5">
        <v>44048</v>
      </c>
      <c r="B34" s="2" t="s">
        <v>1009</v>
      </c>
      <c r="C34" s="4">
        <v>4745</v>
      </c>
      <c r="D34" s="4">
        <v>4745</v>
      </c>
      <c r="E34" s="4">
        <f t="shared" si="0"/>
        <v>5764.1699999999983</v>
      </c>
      <c r="F34" t="s">
        <v>1254</v>
      </c>
    </row>
    <row r="35" spans="1:6" x14ac:dyDescent="0.25">
      <c r="A35" s="5">
        <v>44049</v>
      </c>
      <c r="B35" s="2" t="s">
        <v>1014</v>
      </c>
      <c r="C35" s="4">
        <v>3750</v>
      </c>
      <c r="D35" s="4">
        <v>0</v>
      </c>
      <c r="E35" s="4">
        <f t="shared" si="0"/>
        <v>9514.1699999999983</v>
      </c>
    </row>
    <row r="36" spans="1:6" x14ac:dyDescent="0.25">
      <c r="A36" s="5">
        <v>44053</v>
      </c>
      <c r="B36" s="2" t="s">
        <v>1024</v>
      </c>
      <c r="C36" s="4">
        <v>-3000</v>
      </c>
      <c r="D36" s="4">
        <v>750</v>
      </c>
      <c r="E36" s="4">
        <f t="shared" si="0"/>
        <v>5764.1699999999983</v>
      </c>
    </row>
    <row r="37" spans="1:6" x14ac:dyDescent="0.25">
      <c r="A37" s="5">
        <v>44057</v>
      </c>
      <c r="B37" s="2" t="s">
        <v>1046</v>
      </c>
      <c r="C37" s="4">
        <v>2580</v>
      </c>
      <c r="D37" s="4">
        <v>0</v>
      </c>
      <c r="E37" s="4">
        <f t="shared" si="0"/>
        <v>8344.1699999999983</v>
      </c>
    </row>
    <row r="38" spans="1:6" x14ac:dyDescent="0.25">
      <c r="A38" s="5">
        <v>44097</v>
      </c>
      <c r="B38" s="2" t="s">
        <v>1221</v>
      </c>
      <c r="C38" s="4">
        <v>22560</v>
      </c>
      <c r="D38" s="4">
        <v>0</v>
      </c>
      <c r="E38" s="4">
        <f t="shared" si="0"/>
        <v>30904.17</v>
      </c>
      <c r="F38" t="s">
        <v>1254</v>
      </c>
    </row>
    <row r="39" spans="1:6" x14ac:dyDescent="0.25">
      <c r="A39" s="5">
        <v>44117</v>
      </c>
      <c r="B39" s="2" t="s">
        <v>1220</v>
      </c>
      <c r="C39" s="4">
        <v>0</v>
      </c>
      <c r="D39" s="4">
        <v>22560</v>
      </c>
      <c r="E39" s="4">
        <f t="shared" si="0"/>
        <v>8344.1699999999983</v>
      </c>
      <c r="F39" t="s">
        <v>1254</v>
      </c>
    </row>
    <row r="40" spans="1:6" x14ac:dyDescent="0.25">
      <c r="A40" s="5">
        <v>44127</v>
      </c>
      <c r="B40" s="2" t="s">
        <v>1250</v>
      </c>
      <c r="C40" s="4">
        <v>0</v>
      </c>
      <c r="D40" s="4">
        <v>1290</v>
      </c>
      <c r="E40" s="4">
        <f t="shared" si="0"/>
        <v>7054.1699999999983</v>
      </c>
    </row>
    <row r="41" spans="1:6" x14ac:dyDescent="0.25">
      <c r="A41" s="5">
        <v>44127</v>
      </c>
      <c r="B41" s="2" t="s">
        <v>1251</v>
      </c>
      <c r="C41" s="4">
        <v>410</v>
      </c>
      <c r="D41" s="4">
        <v>0</v>
      </c>
      <c r="E41" s="4">
        <f t="shared" si="0"/>
        <v>7464.1699999999983</v>
      </c>
    </row>
    <row r="42" spans="1:6" x14ac:dyDescent="0.25">
      <c r="A42" s="5">
        <v>44127</v>
      </c>
      <c r="B42" s="2" t="s">
        <v>1252</v>
      </c>
      <c r="C42" s="4">
        <v>3145.08</v>
      </c>
      <c r="D42" s="4">
        <v>0</v>
      </c>
      <c r="E42" s="4">
        <f t="shared" si="0"/>
        <v>10609.249999999998</v>
      </c>
    </row>
    <row r="43" spans="1:6" x14ac:dyDescent="0.25">
      <c r="A43" s="5">
        <v>44127</v>
      </c>
      <c r="B43" s="2" t="s">
        <v>1253</v>
      </c>
      <c r="C43" s="4">
        <v>0</v>
      </c>
      <c r="D43" s="4">
        <v>5000</v>
      </c>
      <c r="E43" s="4">
        <f t="shared" si="0"/>
        <v>5609.2499999999982</v>
      </c>
      <c r="F43" t="s">
        <v>1255</v>
      </c>
    </row>
    <row r="44" spans="1:6" x14ac:dyDescent="0.25">
      <c r="A44" s="5">
        <v>44127</v>
      </c>
      <c r="B44" s="2" t="s">
        <v>1257</v>
      </c>
      <c r="C44" s="4">
        <v>3560</v>
      </c>
      <c r="D44" s="4">
        <v>0</v>
      </c>
      <c r="E44" s="4">
        <f t="shared" si="0"/>
        <v>9169.2499999999982</v>
      </c>
      <c r="F44" t="s">
        <v>1256</v>
      </c>
    </row>
    <row r="45" spans="1:6" x14ac:dyDescent="0.25">
      <c r="A45" s="5">
        <v>44232</v>
      </c>
      <c r="B45" s="2" t="s">
        <v>1257</v>
      </c>
      <c r="C45" s="4">
        <v>0</v>
      </c>
      <c r="D45" s="4">
        <v>3560</v>
      </c>
      <c r="E45" s="4">
        <f t="shared" si="0"/>
        <v>5609.2499999999982</v>
      </c>
    </row>
    <row r="46" spans="1:6" x14ac:dyDescent="0.25">
      <c r="A46" s="5">
        <v>44229</v>
      </c>
      <c r="B46" s="2" t="s">
        <v>1427</v>
      </c>
      <c r="C46" s="4">
        <v>1232</v>
      </c>
      <c r="D46" s="4">
        <v>0</v>
      </c>
      <c r="E46" s="4">
        <f t="shared" si="0"/>
        <v>6841.2499999999982</v>
      </c>
    </row>
    <row r="47" spans="1:6" x14ac:dyDescent="0.25">
      <c r="E47" s="4">
        <f t="shared" si="0"/>
        <v>6841.2499999999982</v>
      </c>
    </row>
    <row r="48" spans="1:6" x14ac:dyDescent="0.25">
      <c r="E48" s="4">
        <f t="shared" si="0"/>
        <v>6841.2499999999982</v>
      </c>
    </row>
    <row r="49" spans="5:5" x14ac:dyDescent="0.25">
      <c r="E49" s="4">
        <f t="shared" si="0"/>
        <v>6841.2499999999982</v>
      </c>
    </row>
    <row r="50" spans="5:5" x14ac:dyDescent="0.25">
      <c r="E50" s="4">
        <f t="shared" si="0"/>
        <v>6841.2499999999982</v>
      </c>
    </row>
    <row r="51" spans="5:5" x14ac:dyDescent="0.25">
      <c r="E51" s="4">
        <f t="shared" si="0"/>
        <v>6841.2499999999982</v>
      </c>
    </row>
    <row r="52" spans="5:5" x14ac:dyDescent="0.25">
      <c r="E52" s="4">
        <f t="shared" si="0"/>
        <v>6841.2499999999982</v>
      </c>
    </row>
    <row r="53" spans="5:5" x14ac:dyDescent="0.25">
      <c r="E53" s="4">
        <f t="shared" si="0"/>
        <v>6841.2499999999982</v>
      </c>
    </row>
    <row r="54" spans="5:5" x14ac:dyDescent="0.25">
      <c r="E54" s="4">
        <f t="shared" si="0"/>
        <v>6841.2499999999982</v>
      </c>
    </row>
    <row r="55" spans="5:5" x14ac:dyDescent="0.25">
      <c r="E55" s="4">
        <f t="shared" si="0"/>
        <v>6841.2499999999982</v>
      </c>
    </row>
    <row r="56" spans="5:5" x14ac:dyDescent="0.25">
      <c r="E56" s="4">
        <f t="shared" si="0"/>
        <v>6841.2499999999982</v>
      </c>
    </row>
    <row r="57" spans="5:5" x14ac:dyDescent="0.25">
      <c r="E57" s="4">
        <f t="shared" si="0"/>
        <v>6841.2499999999982</v>
      </c>
    </row>
    <row r="58" spans="5:5" x14ac:dyDescent="0.25">
      <c r="E58" s="4">
        <f t="shared" si="0"/>
        <v>6841.2499999999982</v>
      </c>
    </row>
    <row r="59" spans="5:5" x14ac:dyDescent="0.25">
      <c r="E59" s="4">
        <f t="shared" si="0"/>
        <v>6841.2499999999982</v>
      </c>
    </row>
    <row r="60" spans="5:5" x14ac:dyDescent="0.25">
      <c r="E60" s="4">
        <f t="shared" si="0"/>
        <v>6841.2499999999982</v>
      </c>
    </row>
    <row r="61" spans="5:5" x14ac:dyDescent="0.25">
      <c r="E61" s="4">
        <f t="shared" si="0"/>
        <v>6841.2499999999982</v>
      </c>
    </row>
    <row r="62" spans="5:5" x14ac:dyDescent="0.25">
      <c r="E62" s="4">
        <f t="shared" si="0"/>
        <v>6841.2499999999982</v>
      </c>
    </row>
    <row r="63" spans="5:5" x14ac:dyDescent="0.25">
      <c r="E63" s="4">
        <f t="shared" si="0"/>
        <v>6841.2499999999982</v>
      </c>
    </row>
    <row r="64" spans="5:5" x14ac:dyDescent="0.25">
      <c r="E64" s="4">
        <f t="shared" si="0"/>
        <v>6841.2499999999982</v>
      </c>
    </row>
    <row r="65" spans="5:5" x14ac:dyDescent="0.25">
      <c r="E65" s="4">
        <f t="shared" si="0"/>
        <v>6841.2499999999982</v>
      </c>
    </row>
    <row r="66" spans="5:5" x14ac:dyDescent="0.25">
      <c r="E66" s="4">
        <f t="shared" ref="E66:E129" si="1">E65+C66-D66</f>
        <v>6841.2499999999982</v>
      </c>
    </row>
    <row r="67" spans="5:5" x14ac:dyDescent="0.25">
      <c r="E67" s="4">
        <f t="shared" si="1"/>
        <v>6841.2499999999982</v>
      </c>
    </row>
    <row r="68" spans="5:5" x14ac:dyDescent="0.25">
      <c r="E68" s="4">
        <f t="shared" si="1"/>
        <v>6841.2499999999982</v>
      </c>
    </row>
    <row r="69" spans="5:5" x14ac:dyDescent="0.25">
      <c r="E69" s="4">
        <f t="shared" si="1"/>
        <v>6841.2499999999982</v>
      </c>
    </row>
    <row r="70" spans="5:5" x14ac:dyDescent="0.25">
      <c r="E70" s="4">
        <f t="shared" si="1"/>
        <v>6841.2499999999982</v>
      </c>
    </row>
    <row r="71" spans="5:5" x14ac:dyDescent="0.25">
      <c r="E71" s="4">
        <f t="shared" si="1"/>
        <v>6841.2499999999982</v>
      </c>
    </row>
    <row r="72" spans="5:5" x14ac:dyDescent="0.25">
      <c r="E72" s="4">
        <f t="shared" si="1"/>
        <v>6841.2499999999982</v>
      </c>
    </row>
    <row r="73" spans="5:5" x14ac:dyDescent="0.25">
      <c r="E73" s="4">
        <f t="shared" si="1"/>
        <v>6841.2499999999982</v>
      </c>
    </row>
    <row r="74" spans="5:5" x14ac:dyDescent="0.25">
      <c r="E74" s="4">
        <f t="shared" si="1"/>
        <v>6841.2499999999982</v>
      </c>
    </row>
    <row r="75" spans="5:5" x14ac:dyDescent="0.25">
      <c r="E75" s="4">
        <f t="shared" si="1"/>
        <v>6841.2499999999982</v>
      </c>
    </row>
    <row r="76" spans="5:5" x14ac:dyDescent="0.25">
      <c r="E76" s="4">
        <f t="shared" si="1"/>
        <v>6841.2499999999982</v>
      </c>
    </row>
    <row r="77" spans="5:5" x14ac:dyDescent="0.25">
      <c r="E77" s="4">
        <f t="shared" si="1"/>
        <v>6841.2499999999982</v>
      </c>
    </row>
    <row r="78" spans="5:5" x14ac:dyDescent="0.25">
      <c r="E78" s="4">
        <f t="shared" si="1"/>
        <v>6841.2499999999982</v>
      </c>
    </row>
    <row r="79" spans="5:5" x14ac:dyDescent="0.25">
      <c r="E79" s="4">
        <f t="shared" si="1"/>
        <v>6841.2499999999982</v>
      </c>
    </row>
    <row r="80" spans="5:5" x14ac:dyDescent="0.25">
      <c r="E80" s="4">
        <f t="shared" si="1"/>
        <v>6841.2499999999982</v>
      </c>
    </row>
    <row r="81" spans="5:5" x14ac:dyDescent="0.25">
      <c r="E81" s="4">
        <f t="shared" si="1"/>
        <v>6841.2499999999982</v>
      </c>
    </row>
    <row r="82" spans="5:5" x14ac:dyDescent="0.25">
      <c r="E82" s="4">
        <f t="shared" si="1"/>
        <v>6841.2499999999982</v>
      </c>
    </row>
    <row r="83" spans="5:5" x14ac:dyDescent="0.25">
      <c r="E83" s="4">
        <f t="shared" si="1"/>
        <v>6841.2499999999982</v>
      </c>
    </row>
    <row r="84" spans="5:5" x14ac:dyDescent="0.25">
      <c r="E84" s="4">
        <f t="shared" si="1"/>
        <v>6841.2499999999982</v>
      </c>
    </row>
    <row r="85" spans="5:5" x14ac:dyDescent="0.25">
      <c r="E85" s="4">
        <f t="shared" si="1"/>
        <v>6841.2499999999982</v>
      </c>
    </row>
    <row r="86" spans="5:5" x14ac:dyDescent="0.25">
      <c r="E86" s="4">
        <f t="shared" si="1"/>
        <v>6841.2499999999982</v>
      </c>
    </row>
    <row r="87" spans="5:5" x14ac:dyDescent="0.25">
      <c r="E87" s="4">
        <f t="shared" si="1"/>
        <v>6841.2499999999982</v>
      </c>
    </row>
    <row r="88" spans="5:5" x14ac:dyDescent="0.25">
      <c r="E88" s="4">
        <f t="shared" si="1"/>
        <v>6841.2499999999982</v>
      </c>
    </row>
    <row r="89" spans="5:5" x14ac:dyDescent="0.25">
      <c r="E89" s="4">
        <f t="shared" si="1"/>
        <v>6841.2499999999982</v>
      </c>
    </row>
    <row r="90" spans="5:5" x14ac:dyDescent="0.25">
      <c r="E90" s="4">
        <f t="shared" si="1"/>
        <v>6841.2499999999982</v>
      </c>
    </row>
    <row r="91" spans="5:5" x14ac:dyDescent="0.25">
      <c r="E91" s="4">
        <f t="shared" si="1"/>
        <v>6841.2499999999982</v>
      </c>
    </row>
    <row r="92" spans="5:5" x14ac:dyDescent="0.25">
      <c r="E92" s="4">
        <f t="shared" si="1"/>
        <v>6841.2499999999982</v>
      </c>
    </row>
    <row r="93" spans="5:5" x14ac:dyDescent="0.25">
      <c r="E93" s="4">
        <f t="shared" si="1"/>
        <v>6841.2499999999982</v>
      </c>
    </row>
    <row r="94" spans="5:5" x14ac:dyDescent="0.25">
      <c r="E94" s="4">
        <f t="shared" si="1"/>
        <v>6841.2499999999982</v>
      </c>
    </row>
    <row r="95" spans="5:5" x14ac:dyDescent="0.25">
      <c r="E95" s="4">
        <f t="shared" si="1"/>
        <v>6841.2499999999982</v>
      </c>
    </row>
    <row r="96" spans="5:5" x14ac:dyDescent="0.25">
      <c r="E96" s="4">
        <f t="shared" si="1"/>
        <v>6841.2499999999982</v>
      </c>
    </row>
    <row r="97" spans="5:5" x14ac:dyDescent="0.25">
      <c r="E97" s="4">
        <f t="shared" si="1"/>
        <v>6841.2499999999982</v>
      </c>
    </row>
    <row r="98" spans="5:5" x14ac:dyDescent="0.25">
      <c r="E98" s="4">
        <f t="shared" si="1"/>
        <v>6841.2499999999982</v>
      </c>
    </row>
    <row r="99" spans="5:5" x14ac:dyDescent="0.25">
      <c r="E99" s="4">
        <f t="shared" si="1"/>
        <v>6841.2499999999982</v>
      </c>
    </row>
    <row r="100" spans="5:5" x14ac:dyDescent="0.25">
      <c r="E100" s="4">
        <f t="shared" si="1"/>
        <v>6841.2499999999982</v>
      </c>
    </row>
    <row r="101" spans="5:5" x14ac:dyDescent="0.25">
      <c r="E101" s="4">
        <f t="shared" si="1"/>
        <v>6841.2499999999982</v>
      </c>
    </row>
    <row r="102" spans="5:5" x14ac:dyDescent="0.25">
      <c r="E102" s="4">
        <f t="shared" si="1"/>
        <v>6841.2499999999982</v>
      </c>
    </row>
    <row r="103" spans="5:5" x14ac:dyDescent="0.25">
      <c r="E103" s="4">
        <f t="shared" si="1"/>
        <v>6841.2499999999982</v>
      </c>
    </row>
    <row r="104" spans="5:5" x14ac:dyDescent="0.25">
      <c r="E104" s="4">
        <f t="shared" si="1"/>
        <v>6841.2499999999982</v>
      </c>
    </row>
    <row r="105" spans="5:5" x14ac:dyDescent="0.25">
      <c r="E105" s="4">
        <f t="shared" si="1"/>
        <v>6841.2499999999982</v>
      </c>
    </row>
    <row r="106" spans="5:5" x14ac:dyDescent="0.25">
      <c r="E106" s="4">
        <f t="shared" si="1"/>
        <v>6841.2499999999982</v>
      </c>
    </row>
    <row r="107" spans="5:5" x14ac:dyDescent="0.25">
      <c r="E107" s="4">
        <f t="shared" si="1"/>
        <v>6841.2499999999982</v>
      </c>
    </row>
    <row r="108" spans="5:5" x14ac:dyDescent="0.25">
      <c r="E108" s="4">
        <f t="shared" si="1"/>
        <v>6841.2499999999982</v>
      </c>
    </row>
    <row r="109" spans="5:5" x14ac:dyDescent="0.25">
      <c r="E109" s="4">
        <f t="shared" si="1"/>
        <v>6841.2499999999982</v>
      </c>
    </row>
    <row r="110" spans="5:5" x14ac:dyDescent="0.25">
      <c r="E110" s="4">
        <f t="shared" si="1"/>
        <v>6841.2499999999982</v>
      </c>
    </row>
    <row r="111" spans="5:5" x14ac:dyDescent="0.25">
      <c r="E111" s="4">
        <f t="shared" si="1"/>
        <v>6841.2499999999982</v>
      </c>
    </row>
    <row r="112" spans="5:5" x14ac:dyDescent="0.25">
      <c r="E112" s="4">
        <f t="shared" si="1"/>
        <v>6841.2499999999982</v>
      </c>
    </row>
    <row r="113" spans="5:5" x14ac:dyDescent="0.25">
      <c r="E113" s="4">
        <f t="shared" si="1"/>
        <v>6841.2499999999982</v>
      </c>
    </row>
    <row r="114" spans="5:5" x14ac:dyDescent="0.25">
      <c r="E114" s="4">
        <f t="shared" si="1"/>
        <v>6841.2499999999982</v>
      </c>
    </row>
    <row r="115" spans="5:5" x14ac:dyDescent="0.25">
      <c r="E115" s="4">
        <f t="shared" si="1"/>
        <v>6841.2499999999982</v>
      </c>
    </row>
    <row r="116" spans="5:5" x14ac:dyDescent="0.25">
      <c r="E116" s="4">
        <f t="shared" si="1"/>
        <v>6841.2499999999982</v>
      </c>
    </row>
    <row r="117" spans="5:5" x14ac:dyDescent="0.25">
      <c r="E117" s="4">
        <f t="shared" si="1"/>
        <v>6841.2499999999982</v>
      </c>
    </row>
    <row r="118" spans="5:5" x14ac:dyDescent="0.25">
      <c r="E118" s="4">
        <f t="shared" si="1"/>
        <v>6841.2499999999982</v>
      </c>
    </row>
    <row r="119" spans="5:5" x14ac:dyDescent="0.25">
      <c r="E119" s="4">
        <f t="shared" si="1"/>
        <v>6841.2499999999982</v>
      </c>
    </row>
    <row r="120" spans="5:5" x14ac:dyDescent="0.25">
      <c r="E120" s="4">
        <f t="shared" si="1"/>
        <v>6841.2499999999982</v>
      </c>
    </row>
    <row r="121" spans="5:5" x14ac:dyDescent="0.25">
      <c r="E121" s="4">
        <f t="shared" si="1"/>
        <v>6841.2499999999982</v>
      </c>
    </row>
    <row r="122" spans="5:5" x14ac:dyDescent="0.25">
      <c r="E122" s="4">
        <f t="shared" si="1"/>
        <v>6841.2499999999982</v>
      </c>
    </row>
    <row r="123" spans="5:5" x14ac:dyDescent="0.25">
      <c r="E123" s="4">
        <f t="shared" si="1"/>
        <v>6841.2499999999982</v>
      </c>
    </row>
    <row r="124" spans="5:5" x14ac:dyDescent="0.25">
      <c r="E124" s="4">
        <f t="shared" si="1"/>
        <v>6841.2499999999982</v>
      </c>
    </row>
    <row r="125" spans="5:5" x14ac:dyDescent="0.25">
      <c r="E125" s="4">
        <f t="shared" si="1"/>
        <v>6841.2499999999982</v>
      </c>
    </row>
    <row r="126" spans="5:5" x14ac:dyDescent="0.25">
      <c r="E126" s="4">
        <f t="shared" si="1"/>
        <v>6841.2499999999982</v>
      </c>
    </row>
    <row r="127" spans="5:5" x14ac:dyDescent="0.25">
      <c r="E127" s="4">
        <f t="shared" si="1"/>
        <v>6841.2499999999982</v>
      </c>
    </row>
    <row r="128" spans="5:5" x14ac:dyDescent="0.25">
      <c r="E128" s="4">
        <f t="shared" si="1"/>
        <v>6841.2499999999982</v>
      </c>
    </row>
    <row r="129" spans="5:5" x14ac:dyDescent="0.25">
      <c r="E129" s="4">
        <f t="shared" si="1"/>
        <v>6841.2499999999982</v>
      </c>
    </row>
    <row r="130" spans="5:5" x14ac:dyDescent="0.25">
      <c r="E130" s="4">
        <f t="shared" ref="E130:E193" si="2">E129+C130-D130</f>
        <v>6841.2499999999982</v>
      </c>
    </row>
    <row r="131" spans="5:5" x14ac:dyDescent="0.25">
      <c r="E131" s="4">
        <f t="shared" si="2"/>
        <v>6841.2499999999982</v>
      </c>
    </row>
    <row r="132" spans="5:5" x14ac:dyDescent="0.25">
      <c r="E132" s="4">
        <f t="shared" si="2"/>
        <v>6841.2499999999982</v>
      </c>
    </row>
    <row r="133" spans="5:5" x14ac:dyDescent="0.25">
      <c r="E133" s="4">
        <f t="shared" si="2"/>
        <v>6841.2499999999982</v>
      </c>
    </row>
    <row r="134" spans="5:5" x14ac:dyDescent="0.25">
      <c r="E134" s="4">
        <f t="shared" si="2"/>
        <v>6841.2499999999982</v>
      </c>
    </row>
    <row r="135" spans="5:5" x14ac:dyDescent="0.25">
      <c r="E135" s="4">
        <f t="shared" si="2"/>
        <v>6841.2499999999982</v>
      </c>
    </row>
    <row r="136" spans="5:5" x14ac:dyDescent="0.25">
      <c r="E136" s="4">
        <f t="shared" si="2"/>
        <v>6841.2499999999982</v>
      </c>
    </row>
    <row r="137" spans="5:5" x14ac:dyDescent="0.25">
      <c r="E137" s="4">
        <f t="shared" si="2"/>
        <v>6841.2499999999982</v>
      </c>
    </row>
    <row r="138" spans="5:5" x14ac:dyDescent="0.25">
      <c r="E138" s="4">
        <f t="shared" si="2"/>
        <v>6841.2499999999982</v>
      </c>
    </row>
    <row r="139" spans="5:5" x14ac:dyDescent="0.25">
      <c r="E139" s="4">
        <f t="shared" si="2"/>
        <v>6841.2499999999982</v>
      </c>
    </row>
    <row r="140" spans="5:5" x14ac:dyDescent="0.25">
      <c r="E140" s="4">
        <f t="shared" si="2"/>
        <v>6841.2499999999982</v>
      </c>
    </row>
    <row r="141" spans="5:5" x14ac:dyDescent="0.25">
      <c r="E141" s="4">
        <f t="shared" si="2"/>
        <v>6841.2499999999982</v>
      </c>
    </row>
    <row r="142" spans="5:5" x14ac:dyDescent="0.25">
      <c r="E142" s="4">
        <f t="shared" si="2"/>
        <v>6841.2499999999982</v>
      </c>
    </row>
    <row r="143" spans="5:5" x14ac:dyDescent="0.25">
      <c r="E143" s="4">
        <f t="shared" si="2"/>
        <v>6841.2499999999982</v>
      </c>
    </row>
    <row r="144" spans="5:5" x14ac:dyDescent="0.25">
      <c r="E144" s="4">
        <f t="shared" si="2"/>
        <v>6841.2499999999982</v>
      </c>
    </row>
    <row r="145" spans="5:5" x14ac:dyDescent="0.25">
      <c r="E145" s="4">
        <f t="shared" si="2"/>
        <v>6841.2499999999982</v>
      </c>
    </row>
    <row r="146" spans="5:5" x14ac:dyDescent="0.25">
      <c r="E146" s="4">
        <f t="shared" si="2"/>
        <v>6841.2499999999982</v>
      </c>
    </row>
    <row r="147" spans="5:5" x14ac:dyDescent="0.25">
      <c r="E147" s="4">
        <f t="shared" si="2"/>
        <v>6841.2499999999982</v>
      </c>
    </row>
    <row r="148" spans="5:5" x14ac:dyDescent="0.25">
      <c r="E148" s="4">
        <f t="shared" si="2"/>
        <v>6841.2499999999982</v>
      </c>
    </row>
    <row r="149" spans="5:5" x14ac:dyDescent="0.25">
      <c r="E149" s="4">
        <f t="shared" si="2"/>
        <v>6841.2499999999982</v>
      </c>
    </row>
    <row r="150" spans="5:5" x14ac:dyDescent="0.25">
      <c r="E150" s="4">
        <f t="shared" si="2"/>
        <v>6841.2499999999982</v>
      </c>
    </row>
    <row r="151" spans="5:5" x14ac:dyDescent="0.25">
      <c r="E151" s="4">
        <f t="shared" si="2"/>
        <v>6841.2499999999982</v>
      </c>
    </row>
    <row r="152" spans="5:5" x14ac:dyDescent="0.25">
      <c r="E152" s="4">
        <f t="shared" si="2"/>
        <v>6841.2499999999982</v>
      </c>
    </row>
    <row r="153" spans="5:5" x14ac:dyDescent="0.25">
      <c r="E153" s="4">
        <f t="shared" si="2"/>
        <v>6841.2499999999982</v>
      </c>
    </row>
    <row r="154" spans="5:5" x14ac:dyDescent="0.25">
      <c r="E154" s="4">
        <f t="shared" si="2"/>
        <v>6841.2499999999982</v>
      </c>
    </row>
    <row r="155" spans="5:5" x14ac:dyDescent="0.25">
      <c r="E155" s="4">
        <f t="shared" si="2"/>
        <v>6841.2499999999982</v>
      </c>
    </row>
    <row r="156" spans="5:5" x14ac:dyDescent="0.25">
      <c r="E156" s="4">
        <f t="shared" si="2"/>
        <v>6841.2499999999982</v>
      </c>
    </row>
    <row r="157" spans="5:5" x14ac:dyDescent="0.25">
      <c r="E157" s="4">
        <f t="shared" si="2"/>
        <v>6841.2499999999982</v>
      </c>
    </row>
    <row r="158" spans="5:5" x14ac:dyDescent="0.25">
      <c r="E158" s="4">
        <f t="shared" si="2"/>
        <v>6841.2499999999982</v>
      </c>
    </row>
    <row r="159" spans="5:5" x14ac:dyDescent="0.25">
      <c r="E159" s="4">
        <f t="shared" si="2"/>
        <v>6841.2499999999982</v>
      </c>
    </row>
    <row r="160" spans="5:5" x14ac:dyDescent="0.25">
      <c r="E160" s="4">
        <f t="shared" si="2"/>
        <v>6841.2499999999982</v>
      </c>
    </row>
    <row r="161" spans="5:5" x14ac:dyDescent="0.25">
      <c r="E161" s="4">
        <f t="shared" si="2"/>
        <v>6841.2499999999982</v>
      </c>
    </row>
    <row r="162" spans="5:5" x14ac:dyDescent="0.25">
      <c r="E162" s="4">
        <f t="shared" si="2"/>
        <v>6841.2499999999982</v>
      </c>
    </row>
    <row r="163" spans="5:5" x14ac:dyDescent="0.25">
      <c r="E163" s="4">
        <f t="shared" si="2"/>
        <v>6841.2499999999982</v>
      </c>
    </row>
    <row r="164" spans="5:5" x14ac:dyDescent="0.25">
      <c r="E164" s="4">
        <f t="shared" si="2"/>
        <v>6841.2499999999982</v>
      </c>
    </row>
    <row r="165" spans="5:5" x14ac:dyDescent="0.25">
      <c r="E165" s="4">
        <f t="shared" si="2"/>
        <v>6841.2499999999982</v>
      </c>
    </row>
    <row r="166" spans="5:5" x14ac:dyDescent="0.25">
      <c r="E166" s="4">
        <f t="shared" si="2"/>
        <v>6841.2499999999982</v>
      </c>
    </row>
    <row r="167" spans="5:5" x14ac:dyDescent="0.25">
      <c r="E167" s="4">
        <f t="shared" si="2"/>
        <v>6841.2499999999982</v>
      </c>
    </row>
    <row r="168" spans="5:5" x14ac:dyDescent="0.25">
      <c r="E168" s="4">
        <f t="shared" si="2"/>
        <v>6841.2499999999982</v>
      </c>
    </row>
    <row r="169" spans="5:5" x14ac:dyDescent="0.25">
      <c r="E169" s="4">
        <f t="shared" si="2"/>
        <v>6841.2499999999982</v>
      </c>
    </row>
    <row r="170" spans="5:5" x14ac:dyDescent="0.25">
      <c r="E170" s="4">
        <f t="shared" si="2"/>
        <v>6841.2499999999982</v>
      </c>
    </row>
    <row r="171" spans="5:5" x14ac:dyDescent="0.25">
      <c r="E171" s="4">
        <f t="shared" si="2"/>
        <v>6841.2499999999982</v>
      </c>
    </row>
    <row r="172" spans="5:5" x14ac:dyDescent="0.25">
      <c r="E172" s="4">
        <f t="shared" si="2"/>
        <v>6841.2499999999982</v>
      </c>
    </row>
    <row r="173" spans="5:5" x14ac:dyDescent="0.25">
      <c r="E173" s="4">
        <f t="shared" si="2"/>
        <v>6841.2499999999982</v>
      </c>
    </row>
    <row r="174" spans="5:5" x14ac:dyDescent="0.25">
      <c r="E174" s="4">
        <f t="shared" si="2"/>
        <v>6841.2499999999982</v>
      </c>
    </row>
    <row r="175" spans="5:5" x14ac:dyDescent="0.25">
      <c r="E175" s="4">
        <f t="shared" si="2"/>
        <v>6841.2499999999982</v>
      </c>
    </row>
    <row r="176" spans="5:5" x14ac:dyDescent="0.25">
      <c r="E176" s="4">
        <f t="shared" si="2"/>
        <v>6841.2499999999982</v>
      </c>
    </row>
    <row r="177" spans="5:5" x14ac:dyDescent="0.25">
      <c r="E177" s="4">
        <f t="shared" si="2"/>
        <v>6841.2499999999982</v>
      </c>
    </row>
    <row r="178" spans="5:5" x14ac:dyDescent="0.25">
      <c r="E178" s="4">
        <f t="shared" si="2"/>
        <v>6841.2499999999982</v>
      </c>
    </row>
    <row r="179" spans="5:5" x14ac:dyDescent="0.25">
      <c r="E179" s="4">
        <f t="shared" si="2"/>
        <v>6841.2499999999982</v>
      </c>
    </row>
    <row r="180" spans="5:5" x14ac:dyDescent="0.25">
      <c r="E180" s="4">
        <f t="shared" si="2"/>
        <v>6841.2499999999982</v>
      </c>
    </row>
    <row r="181" spans="5:5" x14ac:dyDescent="0.25">
      <c r="E181" s="4">
        <f t="shared" si="2"/>
        <v>6841.2499999999982</v>
      </c>
    </row>
    <row r="182" spans="5:5" x14ac:dyDescent="0.25">
      <c r="E182" s="4">
        <f t="shared" si="2"/>
        <v>6841.2499999999982</v>
      </c>
    </row>
    <row r="183" spans="5:5" x14ac:dyDescent="0.25">
      <c r="E183" s="4">
        <f t="shared" si="2"/>
        <v>6841.2499999999982</v>
      </c>
    </row>
    <row r="184" spans="5:5" x14ac:dyDescent="0.25">
      <c r="E184" s="4">
        <f t="shared" si="2"/>
        <v>6841.2499999999982</v>
      </c>
    </row>
    <row r="185" spans="5:5" x14ac:dyDescent="0.25">
      <c r="E185" s="4">
        <f t="shared" si="2"/>
        <v>6841.2499999999982</v>
      </c>
    </row>
    <row r="186" spans="5:5" x14ac:dyDescent="0.25">
      <c r="E186" s="4">
        <f t="shared" si="2"/>
        <v>6841.2499999999982</v>
      </c>
    </row>
    <row r="187" spans="5:5" x14ac:dyDescent="0.25">
      <c r="E187" s="4">
        <f t="shared" si="2"/>
        <v>6841.2499999999982</v>
      </c>
    </row>
    <row r="188" spans="5:5" x14ac:dyDescent="0.25">
      <c r="E188" s="4">
        <f t="shared" si="2"/>
        <v>6841.2499999999982</v>
      </c>
    </row>
    <row r="189" spans="5:5" x14ac:dyDescent="0.25">
      <c r="E189" s="4">
        <f t="shared" si="2"/>
        <v>6841.2499999999982</v>
      </c>
    </row>
    <row r="190" spans="5:5" x14ac:dyDescent="0.25">
      <c r="E190" s="4">
        <f t="shared" si="2"/>
        <v>6841.2499999999982</v>
      </c>
    </row>
    <row r="191" spans="5:5" x14ac:dyDescent="0.25">
      <c r="E191" s="4">
        <f t="shared" si="2"/>
        <v>6841.2499999999982</v>
      </c>
    </row>
    <row r="192" spans="5:5" x14ac:dyDescent="0.25">
      <c r="E192" s="4">
        <f t="shared" si="2"/>
        <v>6841.2499999999982</v>
      </c>
    </row>
    <row r="193" spans="5:5" x14ac:dyDescent="0.25">
      <c r="E193" s="4">
        <f t="shared" si="2"/>
        <v>6841.2499999999982</v>
      </c>
    </row>
    <row r="194" spans="5:5" x14ac:dyDescent="0.25">
      <c r="E194" s="4">
        <f t="shared" ref="E194:E257" si="3">E193+C194-D194</f>
        <v>6841.2499999999982</v>
      </c>
    </row>
    <row r="195" spans="5:5" x14ac:dyDescent="0.25">
      <c r="E195" s="4">
        <f t="shared" si="3"/>
        <v>6841.2499999999982</v>
      </c>
    </row>
    <row r="196" spans="5:5" x14ac:dyDescent="0.25">
      <c r="E196" s="4">
        <f t="shared" si="3"/>
        <v>6841.2499999999982</v>
      </c>
    </row>
    <row r="197" spans="5:5" x14ac:dyDescent="0.25">
      <c r="E197" s="4">
        <f t="shared" si="3"/>
        <v>6841.2499999999982</v>
      </c>
    </row>
    <row r="198" spans="5:5" x14ac:dyDescent="0.25">
      <c r="E198" s="4">
        <f t="shared" si="3"/>
        <v>6841.2499999999982</v>
      </c>
    </row>
    <row r="199" spans="5:5" x14ac:dyDescent="0.25">
      <c r="E199" s="4">
        <f t="shared" si="3"/>
        <v>6841.2499999999982</v>
      </c>
    </row>
    <row r="200" spans="5:5" x14ac:dyDescent="0.25">
      <c r="E200" s="4">
        <f t="shared" si="3"/>
        <v>6841.2499999999982</v>
      </c>
    </row>
    <row r="201" spans="5:5" x14ac:dyDescent="0.25">
      <c r="E201" s="4">
        <f t="shared" si="3"/>
        <v>6841.2499999999982</v>
      </c>
    </row>
    <row r="202" spans="5:5" x14ac:dyDescent="0.25">
      <c r="E202" s="4">
        <f t="shared" si="3"/>
        <v>6841.2499999999982</v>
      </c>
    </row>
    <row r="203" spans="5:5" x14ac:dyDescent="0.25">
      <c r="E203" s="4">
        <f t="shared" si="3"/>
        <v>6841.2499999999982</v>
      </c>
    </row>
    <row r="204" spans="5:5" x14ac:dyDescent="0.25">
      <c r="E204" s="4">
        <f t="shared" si="3"/>
        <v>6841.2499999999982</v>
      </c>
    </row>
    <row r="205" spans="5:5" x14ac:dyDescent="0.25">
      <c r="E205" s="4">
        <f t="shared" si="3"/>
        <v>6841.2499999999982</v>
      </c>
    </row>
    <row r="206" spans="5:5" x14ac:dyDescent="0.25">
      <c r="E206" s="4">
        <f t="shared" si="3"/>
        <v>6841.2499999999982</v>
      </c>
    </row>
    <row r="207" spans="5:5" x14ac:dyDescent="0.25">
      <c r="E207" s="4">
        <f t="shared" si="3"/>
        <v>6841.2499999999982</v>
      </c>
    </row>
    <row r="208" spans="5:5" x14ac:dyDescent="0.25">
      <c r="E208" s="4">
        <f t="shared" si="3"/>
        <v>6841.2499999999982</v>
      </c>
    </row>
    <row r="209" spans="5:5" x14ac:dyDescent="0.25">
      <c r="E209" s="4">
        <f t="shared" si="3"/>
        <v>6841.2499999999982</v>
      </c>
    </row>
    <row r="210" spans="5:5" x14ac:dyDescent="0.25">
      <c r="E210" s="4">
        <f t="shared" si="3"/>
        <v>6841.2499999999982</v>
      </c>
    </row>
    <row r="211" spans="5:5" x14ac:dyDescent="0.25">
      <c r="E211" s="4">
        <f t="shared" si="3"/>
        <v>6841.2499999999982</v>
      </c>
    </row>
    <row r="212" spans="5:5" x14ac:dyDescent="0.25">
      <c r="E212" s="4">
        <f t="shared" si="3"/>
        <v>6841.2499999999982</v>
      </c>
    </row>
    <row r="213" spans="5:5" x14ac:dyDescent="0.25">
      <c r="E213" s="4">
        <f t="shared" si="3"/>
        <v>6841.2499999999982</v>
      </c>
    </row>
    <row r="214" spans="5:5" x14ac:dyDescent="0.25">
      <c r="E214" s="4">
        <f t="shared" si="3"/>
        <v>6841.2499999999982</v>
      </c>
    </row>
    <row r="215" spans="5:5" x14ac:dyDescent="0.25">
      <c r="E215" s="4">
        <f t="shared" si="3"/>
        <v>6841.2499999999982</v>
      </c>
    </row>
    <row r="216" spans="5:5" x14ac:dyDescent="0.25">
      <c r="E216" s="4">
        <f t="shared" si="3"/>
        <v>6841.2499999999982</v>
      </c>
    </row>
    <row r="217" spans="5:5" x14ac:dyDescent="0.25">
      <c r="E217" s="4">
        <f t="shared" si="3"/>
        <v>6841.2499999999982</v>
      </c>
    </row>
    <row r="218" spans="5:5" x14ac:dyDescent="0.25">
      <c r="E218" s="4">
        <f t="shared" si="3"/>
        <v>6841.2499999999982</v>
      </c>
    </row>
    <row r="219" spans="5:5" x14ac:dyDescent="0.25">
      <c r="E219" s="4">
        <f t="shared" si="3"/>
        <v>6841.2499999999982</v>
      </c>
    </row>
    <row r="220" spans="5:5" x14ac:dyDescent="0.25">
      <c r="E220" s="4">
        <f t="shared" si="3"/>
        <v>6841.2499999999982</v>
      </c>
    </row>
    <row r="221" spans="5:5" x14ac:dyDescent="0.25">
      <c r="E221" s="4">
        <f t="shared" si="3"/>
        <v>6841.2499999999982</v>
      </c>
    </row>
    <row r="222" spans="5:5" x14ac:dyDescent="0.25">
      <c r="E222" s="4">
        <f t="shared" si="3"/>
        <v>6841.2499999999982</v>
      </c>
    </row>
    <row r="223" spans="5:5" x14ac:dyDescent="0.25">
      <c r="E223" s="4">
        <f t="shared" si="3"/>
        <v>6841.2499999999982</v>
      </c>
    </row>
    <row r="224" spans="5:5" x14ac:dyDescent="0.25">
      <c r="E224" s="4">
        <f t="shared" si="3"/>
        <v>6841.2499999999982</v>
      </c>
    </row>
    <row r="225" spans="5:5" x14ac:dyDescent="0.25">
      <c r="E225" s="4">
        <f t="shared" si="3"/>
        <v>6841.2499999999982</v>
      </c>
    </row>
    <row r="226" spans="5:5" x14ac:dyDescent="0.25">
      <c r="E226" s="4">
        <f t="shared" si="3"/>
        <v>6841.2499999999982</v>
      </c>
    </row>
    <row r="227" spans="5:5" x14ac:dyDescent="0.25">
      <c r="E227" s="4">
        <f t="shared" si="3"/>
        <v>6841.2499999999982</v>
      </c>
    </row>
    <row r="228" spans="5:5" x14ac:dyDescent="0.25">
      <c r="E228" s="4">
        <f t="shared" si="3"/>
        <v>6841.2499999999982</v>
      </c>
    </row>
    <row r="229" spans="5:5" x14ac:dyDescent="0.25">
      <c r="E229" s="4">
        <f t="shared" si="3"/>
        <v>6841.2499999999982</v>
      </c>
    </row>
    <row r="230" spans="5:5" x14ac:dyDescent="0.25">
      <c r="E230" s="4">
        <f t="shared" si="3"/>
        <v>6841.2499999999982</v>
      </c>
    </row>
    <row r="231" spans="5:5" x14ac:dyDescent="0.25">
      <c r="E231" s="4">
        <f t="shared" si="3"/>
        <v>6841.2499999999982</v>
      </c>
    </row>
    <row r="232" spans="5:5" x14ac:dyDescent="0.25">
      <c r="E232" s="4">
        <f t="shared" si="3"/>
        <v>6841.2499999999982</v>
      </c>
    </row>
    <row r="233" spans="5:5" x14ac:dyDescent="0.25">
      <c r="E233" s="4">
        <f t="shared" si="3"/>
        <v>6841.2499999999982</v>
      </c>
    </row>
    <row r="234" spans="5:5" x14ac:dyDescent="0.25">
      <c r="E234" s="4">
        <f t="shared" si="3"/>
        <v>6841.2499999999982</v>
      </c>
    </row>
    <row r="235" spans="5:5" x14ac:dyDescent="0.25">
      <c r="E235" s="4">
        <f t="shared" si="3"/>
        <v>6841.2499999999982</v>
      </c>
    </row>
    <row r="236" spans="5:5" x14ac:dyDescent="0.25">
      <c r="E236" s="4">
        <f t="shared" si="3"/>
        <v>6841.2499999999982</v>
      </c>
    </row>
    <row r="237" spans="5:5" x14ac:dyDescent="0.25">
      <c r="E237" s="4">
        <f t="shared" si="3"/>
        <v>6841.2499999999982</v>
      </c>
    </row>
    <row r="238" spans="5:5" x14ac:dyDescent="0.25">
      <c r="E238" s="4">
        <f t="shared" si="3"/>
        <v>6841.2499999999982</v>
      </c>
    </row>
    <row r="239" spans="5:5" x14ac:dyDescent="0.25">
      <c r="E239" s="4">
        <f t="shared" si="3"/>
        <v>6841.2499999999982</v>
      </c>
    </row>
    <row r="240" spans="5:5" x14ac:dyDescent="0.25">
      <c r="E240" s="4">
        <f t="shared" si="3"/>
        <v>6841.2499999999982</v>
      </c>
    </row>
    <row r="241" spans="5:5" x14ac:dyDescent="0.25">
      <c r="E241" s="4">
        <f t="shared" si="3"/>
        <v>6841.2499999999982</v>
      </c>
    </row>
    <row r="242" spans="5:5" x14ac:dyDescent="0.25">
      <c r="E242" s="4">
        <f t="shared" si="3"/>
        <v>6841.2499999999982</v>
      </c>
    </row>
    <row r="243" spans="5:5" x14ac:dyDescent="0.25">
      <c r="E243" s="4">
        <f t="shared" si="3"/>
        <v>6841.2499999999982</v>
      </c>
    </row>
    <row r="244" spans="5:5" x14ac:dyDescent="0.25">
      <c r="E244" s="4">
        <f t="shared" si="3"/>
        <v>6841.2499999999982</v>
      </c>
    </row>
    <row r="245" spans="5:5" x14ac:dyDescent="0.25">
      <c r="E245" s="4">
        <f t="shared" si="3"/>
        <v>6841.2499999999982</v>
      </c>
    </row>
    <row r="246" spans="5:5" x14ac:dyDescent="0.25">
      <c r="E246" s="4">
        <f t="shared" si="3"/>
        <v>6841.2499999999982</v>
      </c>
    </row>
    <row r="247" spans="5:5" x14ac:dyDescent="0.25">
      <c r="E247" s="4">
        <f t="shared" si="3"/>
        <v>6841.2499999999982</v>
      </c>
    </row>
    <row r="248" spans="5:5" x14ac:dyDescent="0.25">
      <c r="E248" s="4">
        <f t="shared" si="3"/>
        <v>6841.2499999999982</v>
      </c>
    </row>
    <row r="249" spans="5:5" x14ac:dyDescent="0.25">
      <c r="E249" s="4">
        <f t="shared" si="3"/>
        <v>6841.2499999999982</v>
      </c>
    </row>
    <row r="250" spans="5:5" x14ac:dyDescent="0.25">
      <c r="E250" s="4">
        <f t="shared" si="3"/>
        <v>6841.2499999999982</v>
      </c>
    </row>
    <row r="251" spans="5:5" x14ac:dyDescent="0.25">
      <c r="E251" s="4">
        <f t="shared" si="3"/>
        <v>6841.2499999999982</v>
      </c>
    </row>
    <row r="252" spans="5:5" x14ac:dyDescent="0.25">
      <c r="E252" s="4">
        <f t="shared" si="3"/>
        <v>6841.2499999999982</v>
      </c>
    </row>
    <row r="253" spans="5:5" x14ac:dyDescent="0.25">
      <c r="E253" s="4">
        <f t="shared" si="3"/>
        <v>6841.2499999999982</v>
      </c>
    </row>
    <row r="254" spans="5:5" x14ac:dyDescent="0.25">
      <c r="E254" s="4">
        <f t="shared" si="3"/>
        <v>6841.2499999999982</v>
      </c>
    </row>
    <row r="255" spans="5:5" x14ac:dyDescent="0.25">
      <c r="E255" s="4">
        <f t="shared" si="3"/>
        <v>6841.2499999999982</v>
      </c>
    </row>
    <row r="256" spans="5:5" x14ac:dyDescent="0.25">
      <c r="E256" s="4">
        <f t="shared" si="3"/>
        <v>6841.2499999999982</v>
      </c>
    </row>
    <row r="257" spans="5:5" x14ac:dyDescent="0.25">
      <c r="E257" s="4">
        <f t="shared" si="3"/>
        <v>6841.2499999999982</v>
      </c>
    </row>
    <row r="258" spans="5:5" x14ac:dyDescent="0.25">
      <c r="E258" s="4">
        <f t="shared" ref="E258:E321" si="4">E257+C258-D258</f>
        <v>6841.2499999999982</v>
      </c>
    </row>
    <row r="259" spans="5:5" x14ac:dyDescent="0.25">
      <c r="E259" s="4">
        <f t="shared" si="4"/>
        <v>6841.2499999999982</v>
      </c>
    </row>
    <row r="260" spans="5:5" x14ac:dyDescent="0.25">
      <c r="E260" s="4">
        <f t="shared" si="4"/>
        <v>6841.2499999999982</v>
      </c>
    </row>
    <row r="261" spans="5:5" x14ac:dyDescent="0.25">
      <c r="E261" s="4">
        <f t="shared" si="4"/>
        <v>6841.2499999999982</v>
      </c>
    </row>
    <row r="262" spans="5:5" x14ac:dyDescent="0.25">
      <c r="E262" s="4">
        <f t="shared" si="4"/>
        <v>6841.2499999999982</v>
      </c>
    </row>
    <row r="263" spans="5:5" x14ac:dyDescent="0.25">
      <c r="E263" s="4">
        <f t="shared" si="4"/>
        <v>6841.2499999999982</v>
      </c>
    </row>
    <row r="264" spans="5:5" x14ac:dyDescent="0.25">
      <c r="E264" s="4">
        <f t="shared" si="4"/>
        <v>6841.2499999999982</v>
      </c>
    </row>
    <row r="265" spans="5:5" x14ac:dyDescent="0.25">
      <c r="E265" s="4">
        <f t="shared" si="4"/>
        <v>6841.2499999999982</v>
      </c>
    </row>
    <row r="266" spans="5:5" x14ac:dyDescent="0.25">
      <c r="E266" s="4">
        <f t="shared" si="4"/>
        <v>6841.2499999999982</v>
      </c>
    </row>
    <row r="267" spans="5:5" x14ac:dyDescent="0.25">
      <c r="E267" s="4">
        <f t="shared" si="4"/>
        <v>6841.2499999999982</v>
      </c>
    </row>
    <row r="268" spans="5:5" x14ac:dyDescent="0.25">
      <c r="E268" s="4">
        <f t="shared" si="4"/>
        <v>6841.2499999999982</v>
      </c>
    </row>
    <row r="269" spans="5:5" x14ac:dyDescent="0.25">
      <c r="E269" s="4">
        <f t="shared" si="4"/>
        <v>6841.2499999999982</v>
      </c>
    </row>
    <row r="270" spans="5:5" x14ac:dyDescent="0.25">
      <c r="E270" s="4">
        <f t="shared" si="4"/>
        <v>6841.2499999999982</v>
      </c>
    </row>
    <row r="271" spans="5:5" x14ac:dyDescent="0.25">
      <c r="E271" s="4">
        <f t="shared" si="4"/>
        <v>6841.2499999999982</v>
      </c>
    </row>
    <row r="272" spans="5:5" x14ac:dyDescent="0.25">
      <c r="E272" s="4">
        <f t="shared" si="4"/>
        <v>6841.2499999999982</v>
      </c>
    </row>
    <row r="273" spans="5:5" x14ac:dyDescent="0.25">
      <c r="E273" s="4">
        <f t="shared" si="4"/>
        <v>6841.2499999999982</v>
      </c>
    </row>
    <row r="274" spans="5:5" x14ac:dyDescent="0.25">
      <c r="E274" s="4">
        <f t="shared" si="4"/>
        <v>6841.2499999999982</v>
      </c>
    </row>
    <row r="275" spans="5:5" x14ac:dyDescent="0.25">
      <c r="E275" s="4">
        <f t="shared" si="4"/>
        <v>6841.2499999999982</v>
      </c>
    </row>
    <row r="276" spans="5:5" x14ac:dyDescent="0.25">
      <c r="E276" s="4">
        <f t="shared" si="4"/>
        <v>6841.2499999999982</v>
      </c>
    </row>
    <row r="277" spans="5:5" x14ac:dyDescent="0.25">
      <c r="E277" s="4">
        <f t="shared" si="4"/>
        <v>6841.2499999999982</v>
      </c>
    </row>
    <row r="278" spans="5:5" x14ac:dyDescent="0.25">
      <c r="E278" s="4">
        <f t="shared" si="4"/>
        <v>6841.2499999999982</v>
      </c>
    </row>
    <row r="279" spans="5:5" x14ac:dyDescent="0.25">
      <c r="E279" s="4">
        <f t="shared" si="4"/>
        <v>6841.2499999999982</v>
      </c>
    </row>
    <row r="280" spans="5:5" x14ac:dyDescent="0.25">
      <c r="E280" s="4">
        <f t="shared" si="4"/>
        <v>6841.2499999999982</v>
      </c>
    </row>
    <row r="281" spans="5:5" x14ac:dyDescent="0.25">
      <c r="E281" s="4">
        <f t="shared" si="4"/>
        <v>6841.2499999999982</v>
      </c>
    </row>
    <row r="282" spans="5:5" x14ac:dyDescent="0.25">
      <c r="E282" s="4">
        <f t="shared" si="4"/>
        <v>6841.2499999999982</v>
      </c>
    </row>
    <row r="283" spans="5:5" x14ac:dyDescent="0.25">
      <c r="E283" s="4">
        <f t="shared" si="4"/>
        <v>6841.2499999999982</v>
      </c>
    </row>
    <row r="284" spans="5:5" x14ac:dyDescent="0.25">
      <c r="E284" s="4">
        <f t="shared" si="4"/>
        <v>6841.2499999999982</v>
      </c>
    </row>
    <row r="285" spans="5:5" x14ac:dyDescent="0.25">
      <c r="E285" s="4">
        <f t="shared" si="4"/>
        <v>6841.2499999999982</v>
      </c>
    </row>
    <row r="286" spans="5:5" x14ac:dyDescent="0.25">
      <c r="E286" s="4">
        <f t="shared" si="4"/>
        <v>6841.2499999999982</v>
      </c>
    </row>
    <row r="287" spans="5:5" x14ac:dyDescent="0.25">
      <c r="E287" s="4">
        <f t="shared" si="4"/>
        <v>6841.2499999999982</v>
      </c>
    </row>
    <row r="288" spans="5:5" x14ac:dyDescent="0.25">
      <c r="E288" s="4">
        <f t="shared" si="4"/>
        <v>6841.2499999999982</v>
      </c>
    </row>
    <row r="289" spans="5:5" x14ac:dyDescent="0.25">
      <c r="E289" s="4">
        <f t="shared" si="4"/>
        <v>6841.2499999999982</v>
      </c>
    </row>
    <row r="290" spans="5:5" x14ac:dyDescent="0.25">
      <c r="E290" s="4">
        <f t="shared" si="4"/>
        <v>6841.2499999999982</v>
      </c>
    </row>
    <row r="291" spans="5:5" x14ac:dyDescent="0.25">
      <c r="E291" s="4">
        <f t="shared" si="4"/>
        <v>6841.2499999999982</v>
      </c>
    </row>
    <row r="292" spans="5:5" x14ac:dyDescent="0.25">
      <c r="E292" s="4">
        <f t="shared" si="4"/>
        <v>6841.2499999999982</v>
      </c>
    </row>
    <row r="293" spans="5:5" x14ac:dyDescent="0.25">
      <c r="E293" s="4">
        <f t="shared" si="4"/>
        <v>6841.2499999999982</v>
      </c>
    </row>
    <row r="294" spans="5:5" x14ac:dyDescent="0.25">
      <c r="E294" s="4">
        <f t="shared" si="4"/>
        <v>6841.2499999999982</v>
      </c>
    </row>
    <row r="295" spans="5:5" x14ac:dyDescent="0.25">
      <c r="E295" s="4">
        <f t="shared" si="4"/>
        <v>6841.2499999999982</v>
      </c>
    </row>
    <row r="296" spans="5:5" x14ac:dyDescent="0.25">
      <c r="E296" s="4">
        <f t="shared" si="4"/>
        <v>6841.2499999999982</v>
      </c>
    </row>
    <row r="297" spans="5:5" x14ac:dyDescent="0.25">
      <c r="E297" s="4">
        <f t="shared" si="4"/>
        <v>6841.2499999999982</v>
      </c>
    </row>
    <row r="298" spans="5:5" x14ac:dyDescent="0.25">
      <c r="E298" s="4">
        <f t="shared" si="4"/>
        <v>6841.2499999999982</v>
      </c>
    </row>
    <row r="299" spans="5:5" x14ac:dyDescent="0.25">
      <c r="E299" s="4">
        <f t="shared" si="4"/>
        <v>6841.2499999999982</v>
      </c>
    </row>
    <row r="300" spans="5:5" x14ac:dyDescent="0.25">
      <c r="E300" s="4">
        <f t="shared" si="4"/>
        <v>6841.2499999999982</v>
      </c>
    </row>
    <row r="301" spans="5:5" x14ac:dyDescent="0.25">
      <c r="E301" s="4">
        <f t="shared" si="4"/>
        <v>6841.2499999999982</v>
      </c>
    </row>
    <row r="302" spans="5:5" x14ac:dyDescent="0.25">
      <c r="E302" s="4">
        <f t="shared" si="4"/>
        <v>6841.2499999999982</v>
      </c>
    </row>
    <row r="303" spans="5:5" x14ac:dyDescent="0.25">
      <c r="E303" s="4">
        <f t="shared" si="4"/>
        <v>6841.2499999999982</v>
      </c>
    </row>
    <row r="304" spans="5:5" x14ac:dyDescent="0.25">
      <c r="E304" s="4">
        <f t="shared" si="4"/>
        <v>6841.2499999999982</v>
      </c>
    </row>
    <row r="305" spans="5:5" x14ac:dyDescent="0.25">
      <c r="E305" s="4">
        <f t="shared" si="4"/>
        <v>6841.2499999999982</v>
      </c>
    </row>
    <row r="306" spans="5:5" x14ac:dyDescent="0.25">
      <c r="E306" s="4">
        <f t="shared" si="4"/>
        <v>6841.2499999999982</v>
      </c>
    </row>
    <row r="307" spans="5:5" x14ac:dyDescent="0.25">
      <c r="E307" s="4">
        <f t="shared" si="4"/>
        <v>6841.2499999999982</v>
      </c>
    </row>
    <row r="308" spans="5:5" x14ac:dyDescent="0.25">
      <c r="E308" s="4">
        <f t="shared" si="4"/>
        <v>6841.2499999999982</v>
      </c>
    </row>
    <row r="309" spans="5:5" x14ac:dyDescent="0.25">
      <c r="E309" s="4">
        <f t="shared" si="4"/>
        <v>6841.2499999999982</v>
      </c>
    </row>
    <row r="310" spans="5:5" x14ac:dyDescent="0.25">
      <c r="E310" s="4">
        <f t="shared" si="4"/>
        <v>6841.2499999999982</v>
      </c>
    </row>
    <row r="311" spans="5:5" x14ac:dyDescent="0.25">
      <c r="E311" s="4">
        <f t="shared" si="4"/>
        <v>6841.2499999999982</v>
      </c>
    </row>
    <row r="312" spans="5:5" x14ac:dyDescent="0.25">
      <c r="E312" s="4">
        <f t="shared" si="4"/>
        <v>6841.2499999999982</v>
      </c>
    </row>
    <row r="313" spans="5:5" x14ac:dyDescent="0.25">
      <c r="E313" s="4">
        <f t="shared" si="4"/>
        <v>6841.2499999999982</v>
      </c>
    </row>
    <row r="314" spans="5:5" x14ac:dyDescent="0.25">
      <c r="E314" s="4">
        <f t="shared" si="4"/>
        <v>6841.2499999999982</v>
      </c>
    </row>
    <row r="315" spans="5:5" x14ac:dyDescent="0.25">
      <c r="E315" s="4">
        <f t="shared" si="4"/>
        <v>6841.2499999999982</v>
      </c>
    </row>
    <row r="316" spans="5:5" x14ac:dyDescent="0.25">
      <c r="E316" s="4">
        <f t="shared" si="4"/>
        <v>6841.2499999999982</v>
      </c>
    </row>
    <row r="317" spans="5:5" x14ac:dyDescent="0.25">
      <c r="E317" s="4">
        <f t="shared" si="4"/>
        <v>6841.2499999999982</v>
      </c>
    </row>
    <row r="318" spans="5:5" x14ac:dyDescent="0.25">
      <c r="E318" s="4">
        <f t="shared" si="4"/>
        <v>6841.2499999999982</v>
      </c>
    </row>
    <row r="319" spans="5:5" x14ac:dyDescent="0.25">
      <c r="E319" s="4">
        <f t="shared" si="4"/>
        <v>6841.2499999999982</v>
      </c>
    </row>
    <row r="320" spans="5:5" x14ac:dyDescent="0.25">
      <c r="E320" s="4">
        <f t="shared" si="4"/>
        <v>6841.2499999999982</v>
      </c>
    </row>
    <row r="321" spans="5:5" x14ac:dyDescent="0.25">
      <c r="E321" s="4">
        <f t="shared" si="4"/>
        <v>6841.2499999999982</v>
      </c>
    </row>
    <row r="322" spans="5:5" x14ac:dyDescent="0.25">
      <c r="E322" s="4">
        <f t="shared" ref="E322:E385" si="5">E321+C322-D322</f>
        <v>6841.2499999999982</v>
      </c>
    </row>
    <row r="323" spans="5:5" x14ac:dyDescent="0.25">
      <c r="E323" s="4">
        <f t="shared" si="5"/>
        <v>6841.2499999999982</v>
      </c>
    </row>
    <row r="324" spans="5:5" x14ac:dyDescent="0.25">
      <c r="E324" s="4">
        <f t="shared" si="5"/>
        <v>6841.2499999999982</v>
      </c>
    </row>
    <row r="325" spans="5:5" x14ac:dyDescent="0.25">
      <c r="E325" s="4">
        <f t="shared" si="5"/>
        <v>6841.2499999999982</v>
      </c>
    </row>
    <row r="326" spans="5:5" x14ac:dyDescent="0.25">
      <c r="E326" s="4">
        <f t="shared" si="5"/>
        <v>6841.2499999999982</v>
      </c>
    </row>
    <row r="327" spans="5:5" x14ac:dyDescent="0.25">
      <c r="E327" s="4">
        <f t="shared" si="5"/>
        <v>6841.2499999999982</v>
      </c>
    </row>
    <row r="328" spans="5:5" x14ac:dyDescent="0.25">
      <c r="E328" s="4">
        <f t="shared" si="5"/>
        <v>6841.2499999999982</v>
      </c>
    </row>
    <row r="329" spans="5:5" x14ac:dyDescent="0.25">
      <c r="E329" s="4">
        <f t="shared" si="5"/>
        <v>6841.2499999999982</v>
      </c>
    </row>
    <row r="330" spans="5:5" x14ac:dyDescent="0.25">
      <c r="E330" s="4">
        <f t="shared" si="5"/>
        <v>6841.2499999999982</v>
      </c>
    </row>
    <row r="331" spans="5:5" x14ac:dyDescent="0.25">
      <c r="E331" s="4">
        <f t="shared" si="5"/>
        <v>6841.2499999999982</v>
      </c>
    </row>
    <row r="332" spans="5:5" x14ac:dyDescent="0.25">
      <c r="E332" s="4">
        <f t="shared" si="5"/>
        <v>6841.2499999999982</v>
      </c>
    </row>
    <row r="333" spans="5:5" x14ac:dyDescent="0.25">
      <c r="E333" s="4">
        <f t="shared" si="5"/>
        <v>6841.2499999999982</v>
      </c>
    </row>
    <row r="334" spans="5:5" x14ac:dyDescent="0.25">
      <c r="E334" s="4">
        <f t="shared" si="5"/>
        <v>6841.2499999999982</v>
      </c>
    </row>
    <row r="335" spans="5:5" x14ac:dyDescent="0.25">
      <c r="E335" s="4">
        <f t="shared" si="5"/>
        <v>6841.2499999999982</v>
      </c>
    </row>
    <row r="336" spans="5:5" x14ac:dyDescent="0.25">
      <c r="E336" s="4">
        <f t="shared" si="5"/>
        <v>6841.2499999999982</v>
      </c>
    </row>
    <row r="337" spans="5:5" x14ac:dyDescent="0.25">
      <c r="E337" s="4">
        <f t="shared" si="5"/>
        <v>6841.2499999999982</v>
      </c>
    </row>
    <row r="338" spans="5:5" x14ac:dyDescent="0.25">
      <c r="E338" s="4">
        <f t="shared" si="5"/>
        <v>6841.2499999999982</v>
      </c>
    </row>
    <row r="339" spans="5:5" x14ac:dyDescent="0.25">
      <c r="E339" s="4">
        <f t="shared" si="5"/>
        <v>6841.2499999999982</v>
      </c>
    </row>
    <row r="340" spans="5:5" x14ac:dyDescent="0.25">
      <c r="E340" s="4">
        <f t="shared" si="5"/>
        <v>6841.2499999999982</v>
      </c>
    </row>
    <row r="341" spans="5:5" x14ac:dyDescent="0.25">
      <c r="E341" s="4">
        <f t="shared" si="5"/>
        <v>6841.2499999999982</v>
      </c>
    </row>
    <row r="342" spans="5:5" x14ac:dyDescent="0.25">
      <c r="E342" s="4">
        <f t="shared" si="5"/>
        <v>6841.2499999999982</v>
      </c>
    </row>
    <row r="343" spans="5:5" x14ac:dyDescent="0.25">
      <c r="E343" s="4">
        <f t="shared" si="5"/>
        <v>6841.2499999999982</v>
      </c>
    </row>
    <row r="344" spans="5:5" x14ac:dyDescent="0.25">
      <c r="E344" s="4">
        <f t="shared" si="5"/>
        <v>6841.2499999999982</v>
      </c>
    </row>
    <row r="345" spans="5:5" x14ac:dyDescent="0.25">
      <c r="E345" s="4">
        <f t="shared" si="5"/>
        <v>6841.2499999999982</v>
      </c>
    </row>
    <row r="346" spans="5:5" x14ac:dyDescent="0.25">
      <c r="E346" s="4">
        <f t="shared" si="5"/>
        <v>6841.2499999999982</v>
      </c>
    </row>
    <row r="347" spans="5:5" x14ac:dyDescent="0.25">
      <c r="E347" s="4">
        <f t="shared" si="5"/>
        <v>6841.2499999999982</v>
      </c>
    </row>
    <row r="348" spans="5:5" x14ac:dyDescent="0.25">
      <c r="E348" s="4">
        <f t="shared" si="5"/>
        <v>6841.2499999999982</v>
      </c>
    </row>
    <row r="349" spans="5:5" x14ac:dyDescent="0.25">
      <c r="E349" s="4">
        <f t="shared" si="5"/>
        <v>6841.2499999999982</v>
      </c>
    </row>
    <row r="350" spans="5:5" x14ac:dyDescent="0.25">
      <c r="E350" s="4">
        <f t="shared" si="5"/>
        <v>6841.2499999999982</v>
      </c>
    </row>
    <row r="351" spans="5:5" x14ac:dyDescent="0.25">
      <c r="E351" s="4">
        <f t="shared" si="5"/>
        <v>6841.2499999999982</v>
      </c>
    </row>
    <row r="352" spans="5:5" x14ac:dyDescent="0.25">
      <c r="E352" s="4">
        <f t="shared" si="5"/>
        <v>6841.2499999999982</v>
      </c>
    </row>
    <row r="353" spans="5:5" x14ac:dyDescent="0.25">
      <c r="E353" s="4">
        <f t="shared" si="5"/>
        <v>6841.2499999999982</v>
      </c>
    </row>
    <row r="354" spans="5:5" x14ac:dyDescent="0.25">
      <c r="E354" s="4">
        <f t="shared" si="5"/>
        <v>6841.2499999999982</v>
      </c>
    </row>
    <row r="355" spans="5:5" x14ac:dyDescent="0.25">
      <c r="E355" s="4">
        <f t="shared" si="5"/>
        <v>6841.2499999999982</v>
      </c>
    </row>
    <row r="356" spans="5:5" x14ac:dyDescent="0.25">
      <c r="E356" s="4">
        <f t="shared" si="5"/>
        <v>6841.2499999999982</v>
      </c>
    </row>
    <row r="357" spans="5:5" x14ac:dyDescent="0.25">
      <c r="E357" s="4">
        <f t="shared" si="5"/>
        <v>6841.2499999999982</v>
      </c>
    </row>
    <row r="358" spans="5:5" x14ac:dyDescent="0.25">
      <c r="E358" s="4">
        <f t="shared" si="5"/>
        <v>6841.2499999999982</v>
      </c>
    </row>
    <row r="359" spans="5:5" x14ac:dyDescent="0.25">
      <c r="E359" s="4">
        <f t="shared" si="5"/>
        <v>6841.2499999999982</v>
      </c>
    </row>
    <row r="360" spans="5:5" x14ac:dyDescent="0.25">
      <c r="E360" s="4">
        <f t="shared" si="5"/>
        <v>6841.2499999999982</v>
      </c>
    </row>
    <row r="361" spans="5:5" x14ac:dyDescent="0.25">
      <c r="E361" s="4">
        <f t="shared" si="5"/>
        <v>6841.2499999999982</v>
      </c>
    </row>
    <row r="362" spans="5:5" x14ac:dyDescent="0.25">
      <c r="E362" s="4">
        <f t="shared" si="5"/>
        <v>6841.2499999999982</v>
      </c>
    </row>
    <row r="363" spans="5:5" x14ac:dyDescent="0.25">
      <c r="E363" s="4">
        <f t="shared" si="5"/>
        <v>6841.2499999999982</v>
      </c>
    </row>
    <row r="364" spans="5:5" x14ac:dyDescent="0.25">
      <c r="E364" s="4">
        <f t="shared" si="5"/>
        <v>6841.2499999999982</v>
      </c>
    </row>
    <row r="365" spans="5:5" x14ac:dyDescent="0.25">
      <c r="E365" s="4">
        <f t="shared" si="5"/>
        <v>6841.2499999999982</v>
      </c>
    </row>
    <row r="366" spans="5:5" x14ac:dyDescent="0.25">
      <c r="E366" s="4">
        <f t="shared" si="5"/>
        <v>6841.2499999999982</v>
      </c>
    </row>
    <row r="367" spans="5:5" x14ac:dyDescent="0.25">
      <c r="E367" s="4">
        <f t="shared" si="5"/>
        <v>6841.2499999999982</v>
      </c>
    </row>
    <row r="368" spans="5:5" x14ac:dyDescent="0.25">
      <c r="E368" s="4">
        <f t="shared" si="5"/>
        <v>6841.2499999999982</v>
      </c>
    </row>
    <row r="369" spans="5:5" x14ac:dyDescent="0.25">
      <c r="E369" s="4">
        <f t="shared" si="5"/>
        <v>6841.2499999999982</v>
      </c>
    </row>
    <row r="370" spans="5:5" x14ac:dyDescent="0.25">
      <c r="E370" s="4">
        <f t="shared" si="5"/>
        <v>6841.2499999999982</v>
      </c>
    </row>
    <row r="371" spans="5:5" x14ac:dyDescent="0.25">
      <c r="E371" s="4">
        <f t="shared" si="5"/>
        <v>6841.2499999999982</v>
      </c>
    </row>
    <row r="372" spans="5:5" x14ac:dyDescent="0.25">
      <c r="E372" s="4">
        <f t="shared" si="5"/>
        <v>6841.2499999999982</v>
      </c>
    </row>
    <row r="373" spans="5:5" x14ac:dyDescent="0.25">
      <c r="E373" s="4">
        <f t="shared" si="5"/>
        <v>6841.2499999999982</v>
      </c>
    </row>
    <row r="374" spans="5:5" x14ac:dyDescent="0.25">
      <c r="E374" s="4">
        <f t="shared" si="5"/>
        <v>6841.2499999999982</v>
      </c>
    </row>
    <row r="375" spans="5:5" x14ac:dyDescent="0.25">
      <c r="E375" s="4">
        <f t="shared" si="5"/>
        <v>6841.2499999999982</v>
      </c>
    </row>
    <row r="376" spans="5:5" x14ac:dyDescent="0.25">
      <c r="E376" s="4">
        <f t="shared" si="5"/>
        <v>6841.2499999999982</v>
      </c>
    </row>
    <row r="377" spans="5:5" x14ac:dyDescent="0.25">
      <c r="E377" s="4">
        <f t="shared" si="5"/>
        <v>6841.2499999999982</v>
      </c>
    </row>
    <row r="378" spans="5:5" x14ac:dyDescent="0.25">
      <c r="E378" s="4">
        <f t="shared" si="5"/>
        <v>6841.2499999999982</v>
      </c>
    </row>
    <row r="379" spans="5:5" x14ac:dyDescent="0.25">
      <c r="E379" s="4">
        <f t="shared" si="5"/>
        <v>6841.2499999999982</v>
      </c>
    </row>
    <row r="380" spans="5:5" x14ac:dyDescent="0.25">
      <c r="E380" s="4">
        <f t="shared" si="5"/>
        <v>6841.2499999999982</v>
      </c>
    </row>
    <row r="381" spans="5:5" x14ac:dyDescent="0.25">
      <c r="E381" s="4">
        <f t="shared" si="5"/>
        <v>6841.2499999999982</v>
      </c>
    </row>
    <row r="382" spans="5:5" x14ac:dyDescent="0.25">
      <c r="E382" s="4">
        <f t="shared" si="5"/>
        <v>6841.2499999999982</v>
      </c>
    </row>
    <row r="383" spans="5:5" x14ac:dyDescent="0.25">
      <c r="E383" s="4">
        <f t="shared" si="5"/>
        <v>6841.2499999999982</v>
      </c>
    </row>
    <row r="384" spans="5:5" x14ac:dyDescent="0.25">
      <c r="E384" s="4">
        <f t="shared" si="5"/>
        <v>6841.2499999999982</v>
      </c>
    </row>
    <row r="385" spans="5:5" x14ac:dyDescent="0.25">
      <c r="E385" s="4">
        <f t="shared" si="5"/>
        <v>6841.2499999999982</v>
      </c>
    </row>
    <row r="386" spans="5:5" x14ac:dyDescent="0.25">
      <c r="E386" s="4">
        <f t="shared" ref="E386:E449" si="6">E385+C386-D386</f>
        <v>6841.2499999999982</v>
      </c>
    </row>
    <row r="387" spans="5:5" x14ac:dyDescent="0.25">
      <c r="E387" s="4">
        <f t="shared" si="6"/>
        <v>6841.2499999999982</v>
      </c>
    </row>
    <row r="388" spans="5:5" x14ac:dyDescent="0.25">
      <c r="E388" s="4">
        <f t="shared" si="6"/>
        <v>6841.2499999999982</v>
      </c>
    </row>
    <row r="389" spans="5:5" x14ac:dyDescent="0.25">
      <c r="E389" s="4">
        <f t="shared" si="6"/>
        <v>6841.2499999999982</v>
      </c>
    </row>
    <row r="390" spans="5:5" x14ac:dyDescent="0.25">
      <c r="E390" s="4">
        <f t="shared" si="6"/>
        <v>6841.2499999999982</v>
      </c>
    </row>
    <row r="391" spans="5:5" x14ac:dyDescent="0.25">
      <c r="E391" s="4">
        <f t="shared" si="6"/>
        <v>6841.2499999999982</v>
      </c>
    </row>
    <row r="392" spans="5:5" x14ac:dyDescent="0.25">
      <c r="E392" s="4">
        <f t="shared" si="6"/>
        <v>6841.2499999999982</v>
      </c>
    </row>
    <row r="393" spans="5:5" x14ac:dyDescent="0.25">
      <c r="E393" s="4">
        <f t="shared" si="6"/>
        <v>6841.2499999999982</v>
      </c>
    </row>
    <row r="394" spans="5:5" x14ac:dyDescent="0.25">
      <c r="E394" s="4">
        <f t="shared" si="6"/>
        <v>6841.2499999999982</v>
      </c>
    </row>
    <row r="395" spans="5:5" x14ac:dyDescent="0.25">
      <c r="E395" s="4">
        <f t="shared" si="6"/>
        <v>6841.2499999999982</v>
      </c>
    </row>
    <row r="396" spans="5:5" x14ac:dyDescent="0.25">
      <c r="E396" s="4">
        <f t="shared" si="6"/>
        <v>6841.2499999999982</v>
      </c>
    </row>
    <row r="397" spans="5:5" x14ac:dyDescent="0.25">
      <c r="E397" s="4">
        <f t="shared" si="6"/>
        <v>6841.2499999999982</v>
      </c>
    </row>
    <row r="398" spans="5:5" x14ac:dyDescent="0.25">
      <c r="E398" s="4">
        <f t="shared" si="6"/>
        <v>6841.2499999999982</v>
      </c>
    </row>
    <row r="399" spans="5:5" x14ac:dyDescent="0.25">
      <c r="E399" s="4">
        <f t="shared" si="6"/>
        <v>6841.2499999999982</v>
      </c>
    </row>
    <row r="400" spans="5:5" x14ac:dyDescent="0.25">
      <c r="E400" s="4">
        <f t="shared" si="6"/>
        <v>6841.2499999999982</v>
      </c>
    </row>
    <row r="401" spans="5:5" x14ac:dyDescent="0.25">
      <c r="E401" s="4">
        <f t="shared" si="6"/>
        <v>6841.2499999999982</v>
      </c>
    </row>
    <row r="402" spans="5:5" x14ac:dyDescent="0.25">
      <c r="E402" s="4">
        <f t="shared" si="6"/>
        <v>6841.2499999999982</v>
      </c>
    </row>
    <row r="403" spans="5:5" x14ac:dyDescent="0.25">
      <c r="E403" s="4">
        <f t="shared" si="6"/>
        <v>6841.2499999999982</v>
      </c>
    </row>
    <row r="404" spans="5:5" x14ac:dyDescent="0.25">
      <c r="E404" s="4">
        <f t="shared" si="6"/>
        <v>6841.2499999999982</v>
      </c>
    </row>
    <row r="405" spans="5:5" x14ac:dyDescent="0.25">
      <c r="E405" s="4">
        <f t="shared" si="6"/>
        <v>6841.2499999999982</v>
      </c>
    </row>
    <row r="406" spans="5:5" x14ac:dyDescent="0.25">
      <c r="E406" s="4">
        <f t="shared" si="6"/>
        <v>6841.2499999999982</v>
      </c>
    </row>
    <row r="407" spans="5:5" x14ac:dyDescent="0.25">
      <c r="E407" s="4">
        <f t="shared" si="6"/>
        <v>6841.2499999999982</v>
      </c>
    </row>
    <row r="408" spans="5:5" x14ac:dyDescent="0.25">
      <c r="E408" s="4">
        <f t="shared" si="6"/>
        <v>6841.2499999999982</v>
      </c>
    </row>
    <row r="409" spans="5:5" x14ac:dyDescent="0.25">
      <c r="E409" s="4">
        <f t="shared" si="6"/>
        <v>6841.2499999999982</v>
      </c>
    </row>
    <row r="410" spans="5:5" x14ac:dyDescent="0.25">
      <c r="E410" s="4">
        <f t="shared" si="6"/>
        <v>6841.2499999999982</v>
      </c>
    </row>
    <row r="411" spans="5:5" x14ac:dyDescent="0.25">
      <c r="E411" s="4">
        <f t="shared" si="6"/>
        <v>6841.2499999999982</v>
      </c>
    </row>
    <row r="412" spans="5:5" x14ac:dyDescent="0.25">
      <c r="E412" s="4">
        <f t="shared" si="6"/>
        <v>6841.2499999999982</v>
      </c>
    </row>
    <row r="413" spans="5:5" x14ac:dyDescent="0.25">
      <c r="E413" s="4">
        <f t="shared" si="6"/>
        <v>6841.2499999999982</v>
      </c>
    </row>
    <row r="414" spans="5:5" x14ac:dyDescent="0.25">
      <c r="E414" s="4">
        <f t="shared" si="6"/>
        <v>6841.2499999999982</v>
      </c>
    </row>
    <row r="415" spans="5:5" x14ac:dyDescent="0.25">
      <c r="E415" s="4">
        <f t="shared" si="6"/>
        <v>6841.2499999999982</v>
      </c>
    </row>
    <row r="416" spans="5:5" x14ac:dyDescent="0.25">
      <c r="E416" s="4">
        <f t="shared" si="6"/>
        <v>6841.2499999999982</v>
      </c>
    </row>
    <row r="417" spans="5:5" x14ac:dyDescent="0.25">
      <c r="E417" s="4">
        <f t="shared" si="6"/>
        <v>6841.2499999999982</v>
      </c>
    </row>
    <row r="418" spans="5:5" x14ac:dyDescent="0.25">
      <c r="E418" s="4">
        <f t="shared" si="6"/>
        <v>6841.2499999999982</v>
      </c>
    </row>
    <row r="419" spans="5:5" x14ac:dyDescent="0.25">
      <c r="E419" s="4">
        <f t="shared" si="6"/>
        <v>6841.2499999999982</v>
      </c>
    </row>
    <row r="420" spans="5:5" x14ac:dyDescent="0.25">
      <c r="E420" s="4">
        <f t="shared" si="6"/>
        <v>6841.2499999999982</v>
      </c>
    </row>
    <row r="421" spans="5:5" x14ac:dyDescent="0.25">
      <c r="E421" s="4">
        <f t="shared" si="6"/>
        <v>6841.2499999999982</v>
      </c>
    </row>
    <row r="422" spans="5:5" x14ac:dyDescent="0.25">
      <c r="E422" s="4">
        <f t="shared" si="6"/>
        <v>6841.2499999999982</v>
      </c>
    </row>
    <row r="423" spans="5:5" x14ac:dyDescent="0.25">
      <c r="E423" s="4">
        <f t="shared" si="6"/>
        <v>6841.2499999999982</v>
      </c>
    </row>
    <row r="424" spans="5:5" x14ac:dyDescent="0.25">
      <c r="E424" s="4">
        <f t="shared" si="6"/>
        <v>6841.2499999999982</v>
      </c>
    </row>
    <row r="425" spans="5:5" x14ac:dyDescent="0.25">
      <c r="E425" s="4">
        <f t="shared" si="6"/>
        <v>6841.2499999999982</v>
      </c>
    </row>
    <row r="426" spans="5:5" x14ac:dyDescent="0.25">
      <c r="E426" s="4">
        <f t="shared" si="6"/>
        <v>6841.2499999999982</v>
      </c>
    </row>
    <row r="427" spans="5:5" x14ac:dyDescent="0.25">
      <c r="E427" s="4">
        <f t="shared" si="6"/>
        <v>6841.2499999999982</v>
      </c>
    </row>
    <row r="428" spans="5:5" x14ac:dyDescent="0.25">
      <c r="E428" s="4">
        <f t="shared" si="6"/>
        <v>6841.2499999999982</v>
      </c>
    </row>
    <row r="429" spans="5:5" x14ac:dyDescent="0.25">
      <c r="E429" s="4">
        <f t="shared" si="6"/>
        <v>6841.2499999999982</v>
      </c>
    </row>
    <row r="430" spans="5:5" x14ac:dyDescent="0.25">
      <c r="E430" s="4">
        <f t="shared" si="6"/>
        <v>6841.2499999999982</v>
      </c>
    </row>
    <row r="431" spans="5:5" x14ac:dyDescent="0.25">
      <c r="E431" s="4">
        <f t="shared" si="6"/>
        <v>6841.2499999999982</v>
      </c>
    </row>
    <row r="432" spans="5:5" x14ac:dyDescent="0.25">
      <c r="E432" s="4">
        <f t="shared" si="6"/>
        <v>6841.2499999999982</v>
      </c>
    </row>
    <row r="433" spans="5:5" x14ac:dyDescent="0.25">
      <c r="E433" s="4">
        <f t="shared" si="6"/>
        <v>6841.2499999999982</v>
      </c>
    </row>
    <row r="434" spans="5:5" x14ac:dyDescent="0.25">
      <c r="E434" s="4">
        <f t="shared" si="6"/>
        <v>6841.2499999999982</v>
      </c>
    </row>
    <row r="435" spans="5:5" x14ac:dyDescent="0.25">
      <c r="E435" s="4">
        <f t="shared" si="6"/>
        <v>6841.2499999999982</v>
      </c>
    </row>
    <row r="436" spans="5:5" x14ac:dyDescent="0.25">
      <c r="E436" s="4">
        <f t="shared" si="6"/>
        <v>6841.2499999999982</v>
      </c>
    </row>
    <row r="437" spans="5:5" x14ac:dyDescent="0.25">
      <c r="E437" s="4">
        <f t="shared" si="6"/>
        <v>6841.2499999999982</v>
      </c>
    </row>
    <row r="438" spans="5:5" x14ac:dyDescent="0.25">
      <c r="E438" s="4">
        <f t="shared" si="6"/>
        <v>6841.2499999999982</v>
      </c>
    </row>
    <row r="439" spans="5:5" x14ac:dyDescent="0.25">
      <c r="E439" s="4">
        <f t="shared" si="6"/>
        <v>6841.2499999999982</v>
      </c>
    </row>
    <row r="440" spans="5:5" x14ac:dyDescent="0.25">
      <c r="E440" s="4">
        <f t="shared" si="6"/>
        <v>6841.2499999999982</v>
      </c>
    </row>
    <row r="441" spans="5:5" x14ac:dyDescent="0.25">
      <c r="E441" s="4">
        <f t="shared" si="6"/>
        <v>6841.2499999999982</v>
      </c>
    </row>
    <row r="442" spans="5:5" x14ac:dyDescent="0.25">
      <c r="E442" s="4">
        <f t="shared" si="6"/>
        <v>6841.2499999999982</v>
      </c>
    </row>
    <row r="443" spans="5:5" x14ac:dyDescent="0.25">
      <c r="E443" s="4">
        <f t="shared" si="6"/>
        <v>6841.2499999999982</v>
      </c>
    </row>
    <row r="444" spans="5:5" x14ac:dyDescent="0.25">
      <c r="E444" s="4">
        <f t="shared" si="6"/>
        <v>6841.2499999999982</v>
      </c>
    </row>
    <row r="445" spans="5:5" x14ac:dyDescent="0.25">
      <c r="E445" s="4">
        <f t="shared" si="6"/>
        <v>6841.2499999999982</v>
      </c>
    </row>
    <row r="446" spans="5:5" x14ac:dyDescent="0.25">
      <c r="E446" s="4">
        <f t="shared" si="6"/>
        <v>6841.2499999999982</v>
      </c>
    </row>
    <row r="447" spans="5:5" x14ac:dyDescent="0.25">
      <c r="E447" s="4">
        <f t="shared" si="6"/>
        <v>6841.2499999999982</v>
      </c>
    </row>
    <row r="448" spans="5:5" x14ac:dyDescent="0.25">
      <c r="E448" s="4">
        <f t="shared" si="6"/>
        <v>6841.2499999999982</v>
      </c>
    </row>
    <row r="449" spans="5:5" x14ac:dyDescent="0.25">
      <c r="E449" s="4">
        <f t="shared" si="6"/>
        <v>6841.2499999999982</v>
      </c>
    </row>
    <row r="450" spans="5:5" x14ac:dyDescent="0.25">
      <c r="E450" s="4">
        <f t="shared" ref="E450:E497" si="7">E449+C450-D450</f>
        <v>6841.2499999999982</v>
      </c>
    </row>
    <row r="451" spans="5:5" x14ac:dyDescent="0.25">
      <c r="E451" s="4">
        <f t="shared" si="7"/>
        <v>6841.2499999999982</v>
      </c>
    </row>
    <row r="452" spans="5:5" x14ac:dyDescent="0.25">
      <c r="E452" s="4">
        <f t="shared" si="7"/>
        <v>6841.2499999999982</v>
      </c>
    </row>
    <row r="453" spans="5:5" x14ac:dyDescent="0.25">
      <c r="E453" s="4">
        <f t="shared" si="7"/>
        <v>6841.2499999999982</v>
      </c>
    </row>
    <row r="454" spans="5:5" x14ac:dyDescent="0.25">
      <c r="E454" s="4">
        <f t="shared" si="7"/>
        <v>6841.2499999999982</v>
      </c>
    </row>
    <row r="455" spans="5:5" x14ac:dyDescent="0.25">
      <c r="E455" s="4">
        <f t="shared" si="7"/>
        <v>6841.2499999999982</v>
      </c>
    </row>
    <row r="456" spans="5:5" x14ac:dyDescent="0.25">
      <c r="E456" s="4">
        <f t="shared" si="7"/>
        <v>6841.2499999999982</v>
      </c>
    </row>
    <row r="457" spans="5:5" x14ac:dyDescent="0.25">
      <c r="E457" s="4">
        <f t="shared" si="7"/>
        <v>6841.2499999999982</v>
      </c>
    </row>
    <row r="458" spans="5:5" x14ac:dyDescent="0.25">
      <c r="E458" s="4">
        <f t="shared" si="7"/>
        <v>6841.2499999999982</v>
      </c>
    </row>
    <row r="459" spans="5:5" x14ac:dyDescent="0.25">
      <c r="E459" s="4">
        <f t="shared" si="7"/>
        <v>6841.2499999999982</v>
      </c>
    </row>
    <row r="460" spans="5:5" x14ac:dyDescent="0.25">
      <c r="E460" s="4">
        <f t="shared" si="7"/>
        <v>6841.2499999999982</v>
      </c>
    </row>
    <row r="461" spans="5:5" x14ac:dyDescent="0.25">
      <c r="E461" s="4">
        <f t="shared" si="7"/>
        <v>6841.2499999999982</v>
      </c>
    </row>
    <row r="462" spans="5:5" x14ac:dyDescent="0.25">
      <c r="E462" s="4">
        <f t="shared" si="7"/>
        <v>6841.2499999999982</v>
      </c>
    </row>
    <row r="463" spans="5:5" x14ac:dyDescent="0.25">
      <c r="E463" s="4">
        <f t="shared" si="7"/>
        <v>6841.2499999999982</v>
      </c>
    </row>
    <row r="464" spans="5:5" x14ac:dyDescent="0.25">
      <c r="E464" s="4">
        <f t="shared" si="7"/>
        <v>6841.2499999999982</v>
      </c>
    </row>
    <row r="465" spans="5:5" x14ac:dyDescent="0.25">
      <c r="E465" s="4">
        <f t="shared" si="7"/>
        <v>6841.2499999999982</v>
      </c>
    </row>
    <row r="466" spans="5:5" x14ac:dyDescent="0.25">
      <c r="E466" s="4">
        <f t="shared" si="7"/>
        <v>6841.2499999999982</v>
      </c>
    </row>
    <row r="467" spans="5:5" x14ac:dyDescent="0.25">
      <c r="E467" s="4">
        <f t="shared" si="7"/>
        <v>6841.2499999999982</v>
      </c>
    </row>
    <row r="468" spans="5:5" x14ac:dyDescent="0.25">
      <c r="E468" s="4">
        <f t="shared" si="7"/>
        <v>6841.2499999999982</v>
      </c>
    </row>
    <row r="469" spans="5:5" x14ac:dyDescent="0.25">
      <c r="E469" s="4">
        <f t="shared" si="7"/>
        <v>6841.2499999999982</v>
      </c>
    </row>
    <row r="470" spans="5:5" x14ac:dyDescent="0.25">
      <c r="E470" s="4">
        <f t="shared" si="7"/>
        <v>6841.2499999999982</v>
      </c>
    </row>
    <row r="471" spans="5:5" x14ac:dyDescent="0.25">
      <c r="E471" s="4">
        <f t="shared" si="7"/>
        <v>6841.2499999999982</v>
      </c>
    </row>
    <row r="472" spans="5:5" x14ac:dyDescent="0.25">
      <c r="E472" s="4">
        <f t="shared" si="7"/>
        <v>6841.2499999999982</v>
      </c>
    </row>
    <row r="473" spans="5:5" x14ac:dyDescent="0.25">
      <c r="E473" s="4">
        <f t="shared" si="7"/>
        <v>6841.2499999999982</v>
      </c>
    </row>
    <row r="474" spans="5:5" x14ac:dyDescent="0.25">
      <c r="E474" s="4">
        <f t="shared" si="7"/>
        <v>6841.2499999999982</v>
      </c>
    </row>
    <row r="475" spans="5:5" x14ac:dyDescent="0.25">
      <c r="E475" s="4">
        <f t="shared" si="7"/>
        <v>6841.2499999999982</v>
      </c>
    </row>
    <row r="476" spans="5:5" x14ac:dyDescent="0.25">
      <c r="E476" s="4">
        <f t="shared" si="7"/>
        <v>6841.2499999999982</v>
      </c>
    </row>
    <row r="477" spans="5:5" x14ac:dyDescent="0.25">
      <c r="E477" s="4">
        <f t="shared" si="7"/>
        <v>6841.2499999999982</v>
      </c>
    </row>
    <row r="478" spans="5:5" x14ac:dyDescent="0.25">
      <c r="E478" s="4">
        <f t="shared" si="7"/>
        <v>6841.2499999999982</v>
      </c>
    </row>
    <row r="479" spans="5:5" x14ac:dyDescent="0.25">
      <c r="E479" s="4">
        <f t="shared" si="7"/>
        <v>6841.2499999999982</v>
      </c>
    </row>
    <row r="480" spans="5:5" x14ac:dyDescent="0.25">
      <c r="E480" s="4">
        <f t="shared" si="7"/>
        <v>6841.2499999999982</v>
      </c>
    </row>
    <row r="481" spans="5:5" x14ac:dyDescent="0.25">
      <c r="E481" s="4">
        <f t="shared" si="7"/>
        <v>6841.2499999999982</v>
      </c>
    </row>
    <row r="482" spans="5:5" x14ac:dyDescent="0.25">
      <c r="E482" s="4">
        <f t="shared" si="7"/>
        <v>6841.2499999999982</v>
      </c>
    </row>
    <row r="483" spans="5:5" x14ac:dyDescent="0.25">
      <c r="E483" s="4">
        <f t="shared" si="7"/>
        <v>6841.2499999999982</v>
      </c>
    </row>
    <row r="484" spans="5:5" x14ac:dyDescent="0.25">
      <c r="E484" s="4">
        <f t="shared" si="7"/>
        <v>6841.2499999999982</v>
      </c>
    </row>
    <row r="485" spans="5:5" x14ac:dyDescent="0.25">
      <c r="E485" s="4">
        <f t="shared" si="7"/>
        <v>6841.2499999999982</v>
      </c>
    </row>
    <row r="486" spans="5:5" x14ac:dyDescent="0.25">
      <c r="E486" s="4">
        <f t="shared" si="7"/>
        <v>6841.2499999999982</v>
      </c>
    </row>
    <row r="487" spans="5:5" x14ac:dyDescent="0.25">
      <c r="E487" s="4">
        <f t="shared" si="7"/>
        <v>6841.2499999999982</v>
      </c>
    </row>
    <row r="488" spans="5:5" x14ac:dyDescent="0.25">
      <c r="E488" s="4">
        <f t="shared" si="7"/>
        <v>6841.2499999999982</v>
      </c>
    </row>
    <row r="489" spans="5:5" x14ac:dyDescent="0.25">
      <c r="E489" s="4">
        <f t="shared" si="7"/>
        <v>6841.2499999999982</v>
      </c>
    </row>
    <row r="490" spans="5:5" x14ac:dyDescent="0.25">
      <c r="E490" s="4">
        <f t="shared" si="7"/>
        <v>6841.2499999999982</v>
      </c>
    </row>
    <row r="491" spans="5:5" x14ac:dyDescent="0.25">
      <c r="E491" s="4">
        <f t="shared" si="7"/>
        <v>6841.2499999999982</v>
      </c>
    </row>
    <row r="492" spans="5:5" x14ac:dyDescent="0.25">
      <c r="E492" s="4">
        <f t="shared" si="7"/>
        <v>6841.2499999999982</v>
      </c>
    </row>
    <row r="493" spans="5:5" x14ac:dyDescent="0.25">
      <c r="E493" s="4">
        <f t="shared" si="7"/>
        <v>6841.2499999999982</v>
      </c>
    </row>
    <row r="494" spans="5:5" x14ac:dyDescent="0.25">
      <c r="E494" s="4">
        <f t="shared" si="7"/>
        <v>6841.2499999999982</v>
      </c>
    </row>
    <row r="495" spans="5:5" x14ac:dyDescent="0.25">
      <c r="E495" s="4">
        <f t="shared" si="7"/>
        <v>6841.2499999999982</v>
      </c>
    </row>
    <row r="496" spans="5:5" x14ac:dyDescent="0.25">
      <c r="E496" s="4">
        <f t="shared" si="7"/>
        <v>6841.2499999999982</v>
      </c>
    </row>
    <row r="497" spans="5:5" x14ac:dyDescent="0.25">
      <c r="E497" s="4">
        <f t="shared" si="7"/>
        <v>6841.2499999999982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500"/>
  <sheetViews>
    <sheetView workbookViewId="0">
      <selection activeCell="A5" sqref="A5"/>
    </sheetView>
  </sheetViews>
  <sheetFormatPr baseColWidth="10" defaultRowHeight="15" x14ac:dyDescent="0.25"/>
  <cols>
    <col min="1" max="1" width="11.5703125" style="2" customWidth="1"/>
    <col min="2" max="2" width="23.85546875" style="2" bestFit="1" customWidth="1"/>
    <col min="3" max="5" width="12" style="4" bestFit="1" customWidth="1"/>
    <col min="6" max="6" width="20.5703125" style="38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356</v>
      </c>
      <c r="B1" s="273"/>
      <c r="C1" s="273"/>
      <c r="D1" s="273"/>
      <c r="E1" s="273"/>
      <c r="F1" s="278" t="s">
        <v>1513</v>
      </c>
      <c r="I1" s="10" t="s">
        <v>4</v>
      </c>
      <c r="J1" s="12">
        <f>E500</f>
        <v>2475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F2" s="279"/>
      <c r="I2" s="11" t="s">
        <v>92</v>
      </c>
      <c r="J2" s="13">
        <f>MAX(A4:A500)</f>
        <v>44270</v>
      </c>
    </row>
    <row r="3" spans="1:10" x14ac:dyDescent="0.25">
      <c r="A3" s="7">
        <v>44266</v>
      </c>
      <c r="B3" s="2" t="s">
        <v>1514</v>
      </c>
      <c r="C3" s="4">
        <v>735</v>
      </c>
      <c r="D3" s="4">
        <v>0</v>
      </c>
      <c r="E3" s="3">
        <f>C3-D3</f>
        <v>735</v>
      </c>
      <c r="F3" s="38">
        <v>49</v>
      </c>
    </row>
    <row r="4" spans="1:10" x14ac:dyDescent="0.25">
      <c r="A4" s="5">
        <v>44270</v>
      </c>
      <c r="B4" s="2" t="s">
        <v>1554</v>
      </c>
      <c r="C4" s="4">
        <f>870+870</f>
        <v>1740</v>
      </c>
      <c r="D4" s="4">
        <v>0</v>
      </c>
      <c r="E4" s="4">
        <f>E3+C4-D4</f>
        <v>2475</v>
      </c>
      <c r="F4" s="38">
        <f>58+58</f>
        <v>116</v>
      </c>
    </row>
    <row r="5" spans="1:10" x14ac:dyDescent="0.25">
      <c r="A5" s="5"/>
      <c r="E5" s="4">
        <f t="shared" ref="E5:E68" si="0">E4+C5-D5</f>
        <v>2475</v>
      </c>
    </row>
    <row r="6" spans="1:10" x14ac:dyDescent="0.25">
      <c r="A6" s="5"/>
      <c r="E6" s="4">
        <f t="shared" si="0"/>
        <v>2475</v>
      </c>
    </row>
    <row r="7" spans="1:10" x14ac:dyDescent="0.25">
      <c r="A7" s="5"/>
      <c r="E7" s="4">
        <f t="shared" si="0"/>
        <v>2475</v>
      </c>
    </row>
    <row r="8" spans="1:10" x14ac:dyDescent="0.25">
      <c r="A8" s="5"/>
      <c r="E8" s="4">
        <f t="shared" si="0"/>
        <v>2475</v>
      </c>
    </row>
    <row r="9" spans="1:10" x14ac:dyDescent="0.25">
      <c r="A9" s="5"/>
      <c r="E9" s="4">
        <f t="shared" si="0"/>
        <v>2475</v>
      </c>
    </row>
    <row r="10" spans="1:10" x14ac:dyDescent="0.25">
      <c r="A10" s="5"/>
      <c r="E10" s="4">
        <f t="shared" si="0"/>
        <v>2475</v>
      </c>
    </row>
    <row r="11" spans="1:10" x14ac:dyDescent="0.25">
      <c r="A11" s="5"/>
      <c r="E11" s="4">
        <f t="shared" si="0"/>
        <v>2475</v>
      </c>
    </row>
    <row r="12" spans="1:10" x14ac:dyDescent="0.25">
      <c r="E12" s="4">
        <f t="shared" si="0"/>
        <v>2475</v>
      </c>
    </row>
    <row r="13" spans="1:10" x14ac:dyDescent="0.25">
      <c r="A13" s="5"/>
      <c r="E13" s="4">
        <f t="shared" si="0"/>
        <v>2475</v>
      </c>
    </row>
    <row r="14" spans="1:10" x14ac:dyDescent="0.25">
      <c r="A14" s="5"/>
      <c r="E14" s="4">
        <f t="shared" si="0"/>
        <v>2475</v>
      </c>
    </row>
    <row r="15" spans="1:10" x14ac:dyDescent="0.25">
      <c r="A15" s="5"/>
      <c r="E15" s="4">
        <f t="shared" si="0"/>
        <v>2475</v>
      </c>
    </row>
    <row r="16" spans="1:10" x14ac:dyDescent="0.25">
      <c r="A16" s="5"/>
      <c r="E16" s="4">
        <f t="shared" si="0"/>
        <v>2475</v>
      </c>
    </row>
    <row r="17" spans="1:5" x14ac:dyDescent="0.25">
      <c r="A17" s="5"/>
      <c r="E17" s="4">
        <f t="shared" si="0"/>
        <v>2475</v>
      </c>
    </row>
    <row r="18" spans="1:5" x14ac:dyDescent="0.25">
      <c r="A18" s="5"/>
      <c r="E18" s="4">
        <f t="shared" si="0"/>
        <v>2475</v>
      </c>
    </row>
    <row r="19" spans="1:5" x14ac:dyDescent="0.25">
      <c r="A19" s="5"/>
      <c r="E19" s="4">
        <f t="shared" si="0"/>
        <v>2475</v>
      </c>
    </row>
    <row r="20" spans="1:5" x14ac:dyDescent="0.25">
      <c r="A20" s="5"/>
      <c r="E20" s="4">
        <f t="shared" si="0"/>
        <v>2475</v>
      </c>
    </row>
    <row r="21" spans="1:5" x14ac:dyDescent="0.25">
      <c r="A21" s="5"/>
      <c r="E21" s="4">
        <f t="shared" si="0"/>
        <v>2475</v>
      </c>
    </row>
    <row r="22" spans="1:5" x14ac:dyDescent="0.25">
      <c r="A22" s="5"/>
      <c r="E22" s="4">
        <f t="shared" si="0"/>
        <v>2475</v>
      </c>
    </row>
    <row r="23" spans="1:5" x14ac:dyDescent="0.25">
      <c r="A23" s="5"/>
      <c r="E23" s="4">
        <f t="shared" si="0"/>
        <v>2475</v>
      </c>
    </row>
    <row r="24" spans="1:5" x14ac:dyDescent="0.25">
      <c r="A24" s="5"/>
      <c r="E24" s="4">
        <f t="shared" si="0"/>
        <v>2475</v>
      </c>
    </row>
    <row r="25" spans="1:5" x14ac:dyDescent="0.25">
      <c r="A25" s="5"/>
      <c r="E25" s="4">
        <f t="shared" si="0"/>
        <v>2475</v>
      </c>
    </row>
    <row r="26" spans="1:5" x14ac:dyDescent="0.25">
      <c r="A26" s="5"/>
      <c r="E26" s="4">
        <f t="shared" si="0"/>
        <v>2475</v>
      </c>
    </row>
    <row r="27" spans="1:5" x14ac:dyDescent="0.25">
      <c r="A27" s="5"/>
      <c r="E27" s="4">
        <f t="shared" si="0"/>
        <v>2475</v>
      </c>
    </row>
    <row r="28" spans="1:5" x14ac:dyDescent="0.25">
      <c r="A28" s="5"/>
      <c r="E28" s="4">
        <f t="shared" si="0"/>
        <v>2475</v>
      </c>
    </row>
    <row r="29" spans="1:5" x14ac:dyDescent="0.25">
      <c r="A29" s="5"/>
      <c r="E29" s="4">
        <f t="shared" si="0"/>
        <v>2475</v>
      </c>
    </row>
    <row r="30" spans="1:5" x14ac:dyDescent="0.25">
      <c r="A30" s="5"/>
      <c r="E30" s="4">
        <f t="shared" si="0"/>
        <v>2475</v>
      </c>
    </row>
    <row r="31" spans="1:5" x14ac:dyDescent="0.25">
      <c r="A31" s="5"/>
      <c r="E31" s="4">
        <f t="shared" si="0"/>
        <v>2475</v>
      </c>
    </row>
    <row r="32" spans="1:5" x14ac:dyDescent="0.25">
      <c r="A32" s="5"/>
      <c r="E32" s="4">
        <f t="shared" si="0"/>
        <v>2475</v>
      </c>
    </row>
    <row r="33" spans="1:5" x14ac:dyDescent="0.25">
      <c r="A33" s="5"/>
      <c r="E33" s="4">
        <f t="shared" si="0"/>
        <v>2475</v>
      </c>
    </row>
    <row r="34" spans="1:5" x14ac:dyDescent="0.25">
      <c r="A34" s="5"/>
      <c r="E34" s="4">
        <f t="shared" si="0"/>
        <v>2475</v>
      </c>
    </row>
    <row r="35" spans="1:5" x14ac:dyDescent="0.25">
      <c r="A35" s="5"/>
      <c r="E35" s="4">
        <f t="shared" si="0"/>
        <v>2475</v>
      </c>
    </row>
    <row r="36" spans="1:5" x14ac:dyDescent="0.25">
      <c r="A36" s="5"/>
      <c r="E36" s="4">
        <f t="shared" si="0"/>
        <v>2475</v>
      </c>
    </row>
    <row r="37" spans="1:5" x14ac:dyDescent="0.25">
      <c r="A37" s="5"/>
      <c r="E37" s="4">
        <f t="shared" si="0"/>
        <v>2475</v>
      </c>
    </row>
    <row r="38" spans="1:5" x14ac:dyDescent="0.25">
      <c r="A38" s="5"/>
      <c r="E38" s="4">
        <f t="shared" si="0"/>
        <v>2475</v>
      </c>
    </row>
    <row r="39" spans="1:5" x14ac:dyDescent="0.25">
      <c r="A39" s="5"/>
      <c r="E39" s="4">
        <f t="shared" si="0"/>
        <v>2475</v>
      </c>
    </row>
    <row r="40" spans="1:5" x14ac:dyDescent="0.25">
      <c r="A40" s="5"/>
      <c r="E40" s="4">
        <f t="shared" si="0"/>
        <v>2475</v>
      </c>
    </row>
    <row r="41" spans="1:5" x14ac:dyDescent="0.25">
      <c r="A41" s="5"/>
      <c r="E41" s="4">
        <f t="shared" si="0"/>
        <v>2475</v>
      </c>
    </row>
    <row r="42" spans="1:5" x14ac:dyDescent="0.25">
      <c r="A42" s="5"/>
      <c r="E42" s="4">
        <f t="shared" si="0"/>
        <v>2475</v>
      </c>
    </row>
    <row r="43" spans="1:5" x14ac:dyDescent="0.25">
      <c r="A43" s="5"/>
      <c r="E43" s="4">
        <f t="shared" si="0"/>
        <v>2475</v>
      </c>
    </row>
    <row r="44" spans="1:5" x14ac:dyDescent="0.25">
      <c r="A44" s="5"/>
      <c r="E44" s="4">
        <f t="shared" si="0"/>
        <v>2475</v>
      </c>
    </row>
    <row r="45" spans="1:5" x14ac:dyDescent="0.25">
      <c r="A45" s="5"/>
      <c r="E45" s="4">
        <f t="shared" si="0"/>
        <v>2475</v>
      </c>
    </row>
    <row r="46" spans="1:5" x14ac:dyDescent="0.25">
      <c r="A46" s="5"/>
      <c r="E46" s="4">
        <f t="shared" si="0"/>
        <v>2475</v>
      </c>
    </row>
    <row r="47" spans="1:5" x14ac:dyDescent="0.25">
      <c r="A47" s="5"/>
      <c r="E47" s="4">
        <f t="shared" si="0"/>
        <v>2475</v>
      </c>
    </row>
    <row r="48" spans="1:5" x14ac:dyDescent="0.25">
      <c r="A48" s="5"/>
      <c r="E48" s="4">
        <f t="shared" si="0"/>
        <v>2475</v>
      </c>
    </row>
    <row r="49" spans="1:5" x14ac:dyDescent="0.25">
      <c r="A49" s="5"/>
      <c r="E49" s="4">
        <f t="shared" si="0"/>
        <v>2475</v>
      </c>
    </row>
    <row r="50" spans="1:5" x14ac:dyDescent="0.25">
      <c r="A50" s="5"/>
      <c r="E50" s="4">
        <f t="shared" si="0"/>
        <v>2475</v>
      </c>
    </row>
    <row r="51" spans="1:5" x14ac:dyDescent="0.25">
      <c r="A51" s="5"/>
      <c r="E51" s="4">
        <f t="shared" si="0"/>
        <v>2475</v>
      </c>
    </row>
    <row r="52" spans="1:5" x14ac:dyDescent="0.25">
      <c r="A52" s="5"/>
      <c r="E52" s="4">
        <f t="shared" si="0"/>
        <v>2475</v>
      </c>
    </row>
    <row r="53" spans="1:5" x14ac:dyDescent="0.25">
      <c r="A53" s="5"/>
      <c r="E53" s="4">
        <f t="shared" si="0"/>
        <v>2475</v>
      </c>
    </row>
    <row r="54" spans="1:5" x14ac:dyDescent="0.25">
      <c r="A54" s="5"/>
      <c r="E54" s="4">
        <f t="shared" si="0"/>
        <v>2475</v>
      </c>
    </row>
    <row r="55" spans="1:5" x14ac:dyDescent="0.25">
      <c r="E55" s="4">
        <f t="shared" si="0"/>
        <v>2475</v>
      </c>
    </row>
    <row r="56" spans="1:5" x14ac:dyDescent="0.25">
      <c r="E56" s="4">
        <f t="shared" si="0"/>
        <v>2475</v>
      </c>
    </row>
    <row r="57" spans="1:5" x14ac:dyDescent="0.25">
      <c r="E57" s="4">
        <f t="shared" si="0"/>
        <v>2475</v>
      </c>
    </row>
    <row r="58" spans="1:5" x14ac:dyDescent="0.25">
      <c r="E58" s="4">
        <f t="shared" si="0"/>
        <v>2475</v>
      </c>
    </row>
    <row r="59" spans="1:5" x14ac:dyDescent="0.25">
      <c r="E59" s="4">
        <f t="shared" si="0"/>
        <v>2475</v>
      </c>
    </row>
    <row r="60" spans="1:5" x14ac:dyDescent="0.25">
      <c r="E60" s="4">
        <f t="shared" si="0"/>
        <v>2475</v>
      </c>
    </row>
    <row r="61" spans="1:5" x14ac:dyDescent="0.25">
      <c r="E61" s="4">
        <f t="shared" si="0"/>
        <v>2475</v>
      </c>
    </row>
    <row r="62" spans="1:5" x14ac:dyDescent="0.25">
      <c r="E62" s="4">
        <f t="shared" si="0"/>
        <v>2475</v>
      </c>
    </row>
    <row r="63" spans="1:5" x14ac:dyDescent="0.25">
      <c r="E63" s="4">
        <f t="shared" si="0"/>
        <v>2475</v>
      </c>
    </row>
    <row r="64" spans="1:5" x14ac:dyDescent="0.25">
      <c r="E64" s="4">
        <f t="shared" si="0"/>
        <v>2475</v>
      </c>
    </row>
    <row r="65" spans="5:5" x14ac:dyDescent="0.25">
      <c r="E65" s="4">
        <f t="shared" si="0"/>
        <v>2475</v>
      </c>
    </row>
    <row r="66" spans="5:5" x14ac:dyDescent="0.25">
      <c r="E66" s="4">
        <f t="shared" si="0"/>
        <v>2475</v>
      </c>
    </row>
    <row r="67" spans="5:5" x14ac:dyDescent="0.25">
      <c r="E67" s="4">
        <f t="shared" si="0"/>
        <v>2475</v>
      </c>
    </row>
    <row r="68" spans="5:5" x14ac:dyDescent="0.25">
      <c r="E68" s="4">
        <f t="shared" si="0"/>
        <v>2475</v>
      </c>
    </row>
    <row r="69" spans="5:5" x14ac:dyDescent="0.25">
      <c r="E69" s="4">
        <f t="shared" ref="E69:E132" si="1">E68+C69-D69</f>
        <v>2475</v>
      </c>
    </row>
    <row r="70" spans="5:5" x14ac:dyDescent="0.25">
      <c r="E70" s="4">
        <f t="shared" si="1"/>
        <v>2475</v>
      </c>
    </row>
    <row r="71" spans="5:5" x14ac:dyDescent="0.25">
      <c r="E71" s="4">
        <f t="shared" si="1"/>
        <v>2475</v>
      </c>
    </row>
    <row r="72" spans="5:5" x14ac:dyDescent="0.25">
      <c r="E72" s="4">
        <f t="shared" si="1"/>
        <v>2475</v>
      </c>
    </row>
    <row r="73" spans="5:5" x14ac:dyDescent="0.25">
      <c r="E73" s="4">
        <f t="shared" si="1"/>
        <v>2475</v>
      </c>
    </row>
    <row r="74" spans="5:5" x14ac:dyDescent="0.25">
      <c r="E74" s="4">
        <f t="shared" si="1"/>
        <v>2475</v>
      </c>
    </row>
    <row r="75" spans="5:5" x14ac:dyDescent="0.25">
      <c r="E75" s="4">
        <f t="shared" si="1"/>
        <v>2475</v>
      </c>
    </row>
    <row r="76" spans="5:5" x14ac:dyDescent="0.25">
      <c r="E76" s="4">
        <f t="shared" si="1"/>
        <v>2475</v>
      </c>
    </row>
    <row r="77" spans="5:5" x14ac:dyDescent="0.25">
      <c r="E77" s="4">
        <f t="shared" si="1"/>
        <v>2475</v>
      </c>
    </row>
    <row r="78" spans="5:5" x14ac:dyDescent="0.25">
      <c r="E78" s="4">
        <f t="shared" si="1"/>
        <v>2475</v>
      </c>
    </row>
    <row r="79" spans="5:5" x14ac:dyDescent="0.25">
      <c r="E79" s="4">
        <f t="shared" si="1"/>
        <v>2475</v>
      </c>
    </row>
    <row r="80" spans="5:5" x14ac:dyDescent="0.25">
      <c r="E80" s="4">
        <f t="shared" si="1"/>
        <v>2475</v>
      </c>
    </row>
    <row r="81" spans="5:5" x14ac:dyDescent="0.25">
      <c r="E81" s="4">
        <f t="shared" si="1"/>
        <v>2475</v>
      </c>
    </row>
    <row r="82" spans="5:5" x14ac:dyDescent="0.25">
      <c r="E82" s="4">
        <f t="shared" si="1"/>
        <v>2475</v>
      </c>
    </row>
    <row r="83" spans="5:5" x14ac:dyDescent="0.25">
      <c r="E83" s="4">
        <f t="shared" si="1"/>
        <v>2475</v>
      </c>
    </row>
    <row r="84" spans="5:5" x14ac:dyDescent="0.25">
      <c r="E84" s="4">
        <f t="shared" si="1"/>
        <v>2475</v>
      </c>
    </row>
    <row r="85" spans="5:5" x14ac:dyDescent="0.25">
      <c r="E85" s="4">
        <f t="shared" si="1"/>
        <v>2475</v>
      </c>
    </row>
    <row r="86" spans="5:5" x14ac:dyDescent="0.25">
      <c r="E86" s="4">
        <f t="shared" si="1"/>
        <v>2475</v>
      </c>
    </row>
    <row r="87" spans="5:5" x14ac:dyDescent="0.25">
      <c r="E87" s="4">
        <f t="shared" si="1"/>
        <v>2475</v>
      </c>
    </row>
    <row r="88" spans="5:5" x14ac:dyDescent="0.25">
      <c r="E88" s="4">
        <f t="shared" si="1"/>
        <v>2475</v>
      </c>
    </row>
    <row r="89" spans="5:5" x14ac:dyDescent="0.25">
      <c r="E89" s="4">
        <f t="shared" si="1"/>
        <v>2475</v>
      </c>
    </row>
    <row r="90" spans="5:5" x14ac:dyDescent="0.25">
      <c r="E90" s="4">
        <f t="shared" si="1"/>
        <v>2475</v>
      </c>
    </row>
    <row r="91" spans="5:5" x14ac:dyDescent="0.25">
      <c r="E91" s="4">
        <f t="shared" si="1"/>
        <v>2475</v>
      </c>
    </row>
    <row r="92" spans="5:5" x14ac:dyDescent="0.25">
      <c r="E92" s="4">
        <f t="shared" si="1"/>
        <v>2475</v>
      </c>
    </row>
    <row r="93" spans="5:5" x14ac:dyDescent="0.25">
      <c r="E93" s="4">
        <f t="shared" si="1"/>
        <v>2475</v>
      </c>
    </row>
    <row r="94" spans="5:5" x14ac:dyDescent="0.25">
      <c r="E94" s="4">
        <f t="shared" si="1"/>
        <v>2475</v>
      </c>
    </row>
    <row r="95" spans="5:5" x14ac:dyDescent="0.25">
      <c r="E95" s="4">
        <f t="shared" si="1"/>
        <v>2475</v>
      </c>
    </row>
    <row r="96" spans="5:5" x14ac:dyDescent="0.25">
      <c r="E96" s="4">
        <f t="shared" si="1"/>
        <v>2475</v>
      </c>
    </row>
    <row r="97" spans="5:5" x14ac:dyDescent="0.25">
      <c r="E97" s="4">
        <f t="shared" si="1"/>
        <v>2475</v>
      </c>
    </row>
    <row r="98" spans="5:5" x14ac:dyDescent="0.25">
      <c r="E98" s="4">
        <f t="shared" si="1"/>
        <v>2475</v>
      </c>
    </row>
    <row r="99" spans="5:5" x14ac:dyDescent="0.25">
      <c r="E99" s="4">
        <f t="shared" si="1"/>
        <v>2475</v>
      </c>
    </row>
    <row r="100" spans="5:5" x14ac:dyDescent="0.25">
      <c r="E100" s="4">
        <f t="shared" si="1"/>
        <v>2475</v>
      </c>
    </row>
    <row r="101" spans="5:5" x14ac:dyDescent="0.25">
      <c r="E101" s="4">
        <f t="shared" si="1"/>
        <v>2475</v>
      </c>
    </row>
    <row r="102" spans="5:5" x14ac:dyDescent="0.25">
      <c r="E102" s="4">
        <f t="shared" si="1"/>
        <v>2475</v>
      </c>
    </row>
    <row r="103" spans="5:5" x14ac:dyDescent="0.25">
      <c r="E103" s="4">
        <f t="shared" si="1"/>
        <v>2475</v>
      </c>
    </row>
    <row r="104" spans="5:5" x14ac:dyDescent="0.25">
      <c r="E104" s="4">
        <f t="shared" si="1"/>
        <v>2475</v>
      </c>
    </row>
    <row r="105" spans="5:5" x14ac:dyDescent="0.25">
      <c r="E105" s="4">
        <f t="shared" si="1"/>
        <v>2475</v>
      </c>
    </row>
    <row r="106" spans="5:5" x14ac:dyDescent="0.25">
      <c r="E106" s="4">
        <f t="shared" si="1"/>
        <v>2475</v>
      </c>
    </row>
    <row r="107" spans="5:5" x14ac:dyDescent="0.25">
      <c r="E107" s="4">
        <f t="shared" si="1"/>
        <v>2475</v>
      </c>
    </row>
    <row r="108" spans="5:5" x14ac:dyDescent="0.25">
      <c r="E108" s="4">
        <f t="shared" si="1"/>
        <v>2475</v>
      </c>
    </row>
    <row r="109" spans="5:5" x14ac:dyDescent="0.25">
      <c r="E109" s="4">
        <f t="shared" si="1"/>
        <v>2475</v>
      </c>
    </row>
    <row r="110" spans="5:5" x14ac:dyDescent="0.25">
      <c r="E110" s="4">
        <f t="shared" si="1"/>
        <v>2475</v>
      </c>
    </row>
    <row r="111" spans="5:5" x14ac:dyDescent="0.25">
      <c r="E111" s="4">
        <f t="shared" si="1"/>
        <v>2475</v>
      </c>
    </row>
    <row r="112" spans="5:5" x14ac:dyDescent="0.25">
      <c r="E112" s="4">
        <f t="shared" si="1"/>
        <v>2475</v>
      </c>
    </row>
    <row r="113" spans="5:5" x14ac:dyDescent="0.25">
      <c r="E113" s="4">
        <f t="shared" si="1"/>
        <v>2475</v>
      </c>
    </row>
    <row r="114" spans="5:5" x14ac:dyDescent="0.25">
      <c r="E114" s="4">
        <f t="shared" si="1"/>
        <v>2475</v>
      </c>
    </row>
    <row r="115" spans="5:5" x14ac:dyDescent="0.25">
      <c r="E115" s="4">
        <f t="shared" si="1"/>
        <v>2475</v>
      </c>
    </row>
    <row r="116" spans="5:5" x14ac:dyDescent="0.25">
      <c r="E116" s="4">
        <f t="shared" si="1"/>
        <v>2475</v>
      </c>
    </row>
    <row r="117" spans="5:5" x14ac:dyDescent="0.25">
      <c r="E117" s="4">
        <f t="shared" si="1"/>
        <v>2475</v>
      </c>
    </row>
    <row r="118" spans="5:5" x14ac:dyDescent="0.25">
      <c r="E118" s="4">
        <f t="shared" si="1"/>
        <v>2475</v>
      </c>
    </row>
    <row r="119" spans="5:5" x14ac:dyDescent="0.25">
      <c r="E119" s="4">
        <f t="shared" si="1"/>
        <v>2475</v>
      </c>
    </row>
    <row r="120" spans="5:5" x14ac:dyDescent="0.25">
      <c r="E120" s="4">
        <f t="shared" si="1"/>
        <v>2475</v>
      </c>
    </row>
    <row r="121" spans="5:5" x14ac:dyDescent="0.25">
      <c r="E121" s="4">
        <f t="shared" si="1"/>
        <v>2475</v>
      </c>
    </row>
    <row r="122" spans="5:5" x14ac:dyDescent="0.25">
      <c r="E122" s="4">
        <f t="shared" si="1"/>
        <v>2475</v>
      </c>
    </row>
    <row r="123" spans="5:5" x14ac:dyDescent="0.25">
      <c r="E123" s="4">
        <f t="shared" si="1"/>
        <v>2475</v>
      </c>
    </row>
    <row r="124" spans="5:5" x14ac:dyDescent="0.25">
      <c r="E124" s="4">
        <f t="shared" si="1"/>
        <v>2475</v>
      </c>
    </row>
    <row r="125" spans="5:5" x14ac:dyDescent="0.25">
      <c r="E125" s="4">
        <f t="shared" si="1"/>
        <v>2475</v>
      </c>
    </row>
    <row r="126" spans="5:5" x14ac:dyDescent="0.25">
      <c r="E126" s="4">
        <f t="shared" si="1"/>
        <v>2475</v>
      </c>
    </row>
    <row r="127" spans="5:5" x14ac:dyDescent="0.25">
      <c r="E127" s="4">
        <f t="shared" si="1"/>
        <v>2475</v>
      </c>
    </row>
    <row r="128" spans="5:5" x14ac:dyDescent="0.25">
      <c r="E128" s="4">
        <f t="shared" si="1"/>
        <v>2475</v>
      </c>
    </row>
    <row r="129" spans="5:5" x14ac:dyDescent="0.25">
      <c r="E129" s="4">
        <f t="shared" si="1"/>
        <v>2475</v>
      </c>
    </row>
    <row r="130" spans="5:5" x14ac:dyDescent="0.25">
      <c r="E130" s="4">
        <f t="shared" si="1"/>
        <v>2475</v>
      </c>
    </row>
    <row r="131" spans="5:5" x14ac:dyDescent="0.25">
      <c r="E131" s="4">
        <f t="shared" si="1"/>
        <v>2475</v>
      </c>
    </row>
    <row r="132" spans="5:5" x14ac:dyDescent="0.25">
      <c r="E132" s="4">
        <f t="shared" si="1"/>
        <v>2475</v>
      </c>
    </row>
    <row r="133" spans="5:5" x14ac:dyDescent="0.25">
      <c r="E133" s="4">
        <f t="shared" ref="E133:E196" si="2">E132+C133-D133</f>
        <v>2475</v>
      </c>
    </row>
    <row r="134" spans="5:5" x14ac:dyDescent="0.25">
      <c r="E134" s="4">
        <f t="shared" si="2"/>
        <v>2475</v>
      </c>
    </row>
    <row r="135" spans="5:5" x14ac:dyDescent="0.25">
      <c r="E135" s="4">
        <f t="shared" si="2"/>
        <v>2475</v>
      </c>
    </row>
    <row r="136" spans="5:5" x14ac:dyDescent="0.25">
      <c r="E136" s="4">
        <f t="shared" si="2"/>
        <v>2475</v>
      </c>
    </row>
    <row r="137" spans="5:5" x14ac:dyDescent="0.25">
      <c r="E137" s="4">
        <f t="shared" si="2"/>
        <v>2475</v>
      </c>
    </row>
    <row r="138" spans="5:5" x14ac:dyDescent="0.25">
      <c r="E138" s="4">
        <f t="shared" si="2"/>
        <v>2475</v>
      </c>
    </row>
    <row r="139" spans="5:5" x14ac:dyDescent="0.25">
      <c r="E139" s="4">
        <f t="shared" si="2"/>
        <v>2475</v>
      </c>
    </row>
    <row r="140" spans="5:5" x14ac:dyDescent="0.25">
      <c r="E140" s="4">
        <f t="shared" si="2"/>
        <v>2475</v>
      </c>
    </row>
    <row r="141" spans="5:5" x14ac:dyDescent="0.25">
      <c r="E141" s="4">
        <f t="shared" si="2"/>
        <v>2475</v>
      </c>
    </row>
    <row r="142" spans="5:5" x14ac:dyDescent="0.25">
      <c r="E142" s="4">
        <f t="shared" si="2"/>
        <v>2475</v>
      </c>
    </row>
    <row r="143" spans="5:5" x14ac:dyDescent="0.25">
      <c r="E143" s="4">
        <f t="shared" si="2"/>
        <v>2475</v>
      </c>
    </row>
    <row r="144" spans="5:5" x14ac:dyDescent="0.25">
      <c r="E144" s="4">
        <f t="shared" si="2"/>
        <v>2475</v>
      </c>
    </row>
    <row r="145" spans="5:5" x14ac:dyDescent="0.25">
      <c r="E145" s="4">
        <f t="shared" si="2"/>
        <v>2475</v>
      </c>
    </row>
    <row r="146" spans="5:5" x14ac:dyDescent="0.25">
      <c r="E146" s="4">
        <f t="shared" si="2"/>
        <v>2475</v>
      </c>
    </row>
    <row r="147" spans="5:5" x14ac:dyDescent="0.25">
      <c r="E147" s="4">
        <f t="shared" si="2"/>
        <v>2475</v>
      </c>
    </row>
    <row r="148" spans="5:5" x14ac:dyDescent="0.25">
      <c r="E148" s="4">
        <f t="shared" si="2"/>
        <v>2475</v>
      </c>
    </row>
    <row r="149" spans="5:5" x14ac:dyDescent="0.25">
      <c r="E149" s="4">
        <f t="shared" si="2"/>
        <v>2475</v>
      </c>
    </row>
    <row r="150" spans="5:5" x14ac:dyDescent="0.25">
      <c r="E150" s="4">
        <f t="shared" si="2"/>
        <v>2475</v>
      </c>
    </row>
    <row r="151" spans="5:5" x14ac:dyDescent="0.25">
      <c r="E151" s="4">
        <f t="shared" si="2"/>
        <v>2475</v>
      </c>
    </row>
    <row r="152" spans="5:5" x14ac:dyDescent="0.25">
      <c r="E152" s="4">
        <f t="shared" si="2"/>
        <v>2475</v>
      </c>
    </row>
    <row r="153" spans="5:5" x14ac:dyDescent="0.25">
      <c r="E153" s="4">
        <f t="shared" si="2"/>
        <v>2475</v>
      </c>
    </row>
    <row r="154" spans="5:5" x14ac:dyDescent="0.25">
      <c r="E154" s="4">
        <f t="shared" si="2"/>
        <v>2475</v>
      </c>
    </row>
    <row r="155" spans="5:5" x14ac:dyDescent="0.25">
      <c r="E155" s="4">
        <f t="shared" si="2"/>
        <v>2475</v>
      </c>
    </row>
    <row r="156" spans="5:5" x14ac:dyDescent="0.25">
      <c r="E156" s="4">
        <f t="shared" si="2"/>
        <v>2475</v>
      </c>
    </row>
    <row r="157" spans="5:5" x14ac:dyDescent="0.25">
      <c r="E157" s="4">
        <f t="shared" si="2"/>
        <v>2475</v>
      </c>
    </row>
    <row r="158" spans="5:5" x14ac:dyDescent="0.25">
      <c r="E158" s="4">
        <f t="shared" si="2"/>
        <v>2475</v>
      </c>
    </row>
    <row r="159" spans="5:5" x14ac:dyDescent="0.25">
      <c r="E159" s="4">
        <f t="shared" si="2"/>
        <v>2475</v>
      </c>
    </row>
    <row r="160" spans="5:5" x14ac:dyDescent="0.25">
      <c r="E160" s="4">
        <f t="shared" si="2"/>
        <v>2475</v>
      </c>
    </row>
    <row r="161" spans="5:5" x14ac:dyDescent="0.25">
      <c r="E161" s="4">
        <f t="shared" si="2"/>
        <v>2475</v>
      </c>
    </row>
    <row r="162" spans="5:5" x14ac:dyDescent="0.25">
      <c r="E162" s="4">
        <f t="shared" si="2"/>
        <v>2475</v>
      </c>
    </row>
    <row r="163" spans="5:5" x14ac:dyDescent="0.25">
      <c r="E163" s="4">
        <f t="shared" si="2"/>
        <v>2475</v>
      </c>
    </row>
    <row r="164" spans="5:5" x14ac:dyDescent="0.25">
      <c r="E164" s="4">
        <f t="shared" si="2"/>
        <v>2475</v>
      </c>
    </row>
    <row r="165" spans="5:5" x14ac:dyDescent="0.25">
      <c r="E165" s="4">
        <f t="shared" si="2"/>
        <v>2475</v>
      </c>
    </row>
    <row r="166" spans="5:5" x14ac:dyDescent="0.25">
      <c r="E166" s="4">
        <f t="shared" si="2"/>
        <v>2475</v>
      </c>
    </row>
    <row r="167" spans="5:5" x14ac:dyDescent="0.25">
      <c r="E167" s="4">
        <f t="shared" si="2"/>
        <v>2475</v>
      </c>
    </row>
    <row r="168" spans="5:5" x14ac:dyDescent="0.25">
      <c r="E168" s="4">
        <f t="shared" si="2"/>
        <v>2475</v>
      </c>
    </row>
    <row r="169" spans="5:5" x14ac:dyDescent="0.25">
      <c r="E169" s="4">
        <f t="shared" si="2"/>
        <v>2475</v>
      </c>
    </row>
    <row r="170" spans="5:5" x14ac:dyDescent="0.25">
      <c r="E170" s="4">
        <f t="shared" si="2"/>
        <v>2475</v>
      </c>
    </row>
    <row r="171" spans="5:5" x14ac:dyDescent="0.25">
      <c r="E171" s="4">
        <f t="shared" si="2"/>
        <v>2475</v>
      </c>
    </row>
    <row r="172" spans="5:5" x14ac:dyDescent="0.25">
      <c r="E172" s="4">
        <f t="shared" si="2"/>
        <v>2475</v>
      </c>
    </row>
    <row r="173" spans="5:5" x14ac:dyDescent="0.25">
      <c r="E173" s="4">
        <f t="shared" si="2"/>
        <v>2475</v>
      </c>
    </row>
    <row r="174" spans="5:5" x14ac:dyDescent="0.25">
      <c r="E174" s="4">
        <f t="shared" si="2"/>
        <v>2475</v>
      </c>
    </row>
    <row r="175" spans="5:5" x14ac:dyDescent="0.25">
      <c r="E175" s="4">
        <f t="shared" si="2"/>
        <v>2475</v>
      </c>
    </row>
    <row r="176" spans="5:5" x14ac:dyDescent="0.25">
      <c r="E176" s="4">
        <f t="shared" si="2"/>
        <v>2475</v>
      </c>
    </row>
    <row r="177" spans="5:5" x14ac:dyDescent="0.25">
      <c r="E177" s="4">
        <f t="shared" si="2"/>
        <v>2475</v>
      </c>
    </row>
    <row r="178" spans="5:5" x14ac:dyDescent="0.25">
      <c r="E178" s="4">
        <f t="shared" si="2"/>
        <v>2475</v>
      </c>
    </row>
    <row r="179" spans="5:5" x14ac:dyDescent="0.25">
      <c r="E179" s="4">
        <f t="shared" si="2"/>
        <v>2475</v>
      </c>
    </row>
    <row r="180" spans="5:5" x14ac:dyDescent="0.25">
      <c r="E180" s="4">
        <f t="shared" si="2"/>
        <v>2475</v>
      </c>
    </row>
    <row r="181" spans="5:5" x14ac:dyDescent="0.25">
      <c r="E181" s="4">
        <f t="shared" si="2"/>
        <v>2475</v>
      </c>
    </row>
    <row r="182" spans="5:5" x14ac:dyDescent="0.25">
      <c r="E182" s="4">
        <f t="shared" si="2"/>
        <v>2475</v>
      </c>
    </row>
    <row r="183" spans="5:5" x14ac:dyDescent="0.25">
      <c r="E183" s="4">
        <f t="shared" si="2"/>
        <v>2475</v>
      </c>
    </row>
    <row r="184" spans="5:5" x14ac:dyDescent="0.25">
      <c r="E184" s="4">
        <f t="shared" si="2"/>
        <v>2475</v>
      </c>
    </row>
    <row r="185" spans="5:5" x14ac:dyDescent="0.25">
      <c r="E185" s="4">
        <f t="shared" si="2"/>
        <v>2475</v>
      </c>
    </row>
    <row r="186" spans="5:5" x14ac:dyDescent="0.25">
      <c r="E186" s="4">
        <f t="shared" si="2"/>
        <v>2475</v>
      </c>
    </row>
    <row r="187" spans="5:5" x14ac:dyDescent="0.25">
      <c r="E187" s="4">
        <f t="shared" si="2"/>
        <v>2475</v>
      </c>
    </row>
    <row r="188" spans="5:5" x14ac:dyDescent="0.25">
      <c r="E188" s="4">
        <f t="shared" si="2"/>
        <v>2475</v>
      </c>
    </row>
    <row r="189" spans="5:5" x14ac:dyDescent="0.25">
      <c r="E189" s="4">
        <f t="shared" si="2"/>
        <v>2475</v>
      </c>
    </row>
    <row r="190" spans="5:5" x14ac:dyDescent="0.25">
      <c r="E190" s="4">
        <f t="shared" si="2"/>
        <v>2475</v>
      </c>
    </row>
    <row r="191" spans="5:5" x14ac:dyDescent="0.25">
      <c r="E191" s="4">
        <f t="shared" si="2"/>
        <v>2475</v>
      </c>
    </row>
    <row r="192" spans="5:5" x14ac:dyDescent="0.25">
      <c r="E192" s="4">
        <f t="shared" si="2"/>
        <v>2475</v>
      </c>
    </row>
    <row r="193" spans="5:5" x14ac:dyDescent="0.25">
      <c r="E193" s="4">
        <f t="shared" si="2"/>
        <v>2475</v>
      </c>
    </row>
    <row r="194" spans="5:5" x14ac:dyDescent="0.25">
      <c r="E194" s="4">
        <f t="shared" si="2"/>
        <v>2475</v>
      </c>
    </row>
    <row r="195" spans="5:5" x14ac:dyDescent="0.25">
      <c r="E195" s="4">
        <f t="shared" si="2"/>
        <v>2475</v>
      </c>
    </row>
    <row r="196" spans="5:5" x14ac:dyDescent="0.25">
      <c r="E196" s="4">
        <f t="shared" si="2"/>
        <v>2475</v>
      </c>
    </row>
    <row r="197" spans="5:5" x14ac:dyDescent="0.25">
      <c r="E197" s="4">
        <f t="shared" ref="E197:E260" si="3">E196+C197-D197</f>
        <v>2475</v>
      </c>
    </row>
    <row r="198" spans="5:5" x14ac:dyDescent="0.25">
      <c r="E198" s="4">
        <f t="shared" si="3"/>
        <v>2475</v>
      </c>
    </row>
    <row r="199" spans="5:5" x14ac:dyDescent="0.25">
      <c r="E199" s="4">
        <f t="shared" si="3"/>
        <v>2475</v>
      </c>
    </row>
    <row r="200" spans="5:5" x14ac:dyDescent="0.25">
      <c r="E200" s="4">
        <f t="shared" si="3"/>
        <v>2475</v>
      </c>
    </row>
    <row r="201" spans="5:5" x14ac:dyDescent="0.25">
      <c r="E201" s="4">
        <f t="shared" si="3"/>
        <v>2475</v>
      </c>
    </row>
    <row r="202" spans="5:5" x14ac:dyDescent="0.25">
      <c r="E202" s="4">
        <f t="shared" si="3"/>
        <v>2475</v>
      </c>
    </row>
    <row r="203" spans="5:5" x14ac:dyDescent="0.25">
      <c r="E203" s="4">
        <f t="shared" si="3"/>
        <v>2475</v>
      </c>
    </row>
    <row r="204" spans="5:5" x14ac:dyDescent="0.25">
      <c r="E204" s="4">
        <f t="shared" si="3"/>
        <v>2475</v>
      </c>
    </row>
    <row r="205" spans="5:5" x14ac:dyDescent="0.25">
      <c r="E205" s="4">
        <f t="shared" si="3"/>
        <v>2475</v>
      </c>
    </row>
    <row r="206" spans="5:5" x14ac:dyDescent="0.25">
      <c r="E206" s="4">
        <f t="shared" si="3"/>
        <v>2475</v>
      </c>
    </row>
    <row r="207" spans="5:5" x14ac:dyDescent="0.25">
      <c r="E207" s="4">
        <f t="shared" si="3"/>
        <v>2475</v>
      </c>
    </row>
    <row r="208" spans="5:5" x14ac:dyDescent="0.25">
      <c r="E208" s="4">
        <f t="shared" si="3"/>
        <v>2475</v>
      </c>
    </row>
    <row r="209" spans="5:5" x14ac:dyDescent="0.25">
      <c r="E209" s="4">
        <f t="shared" si="3"/>
        <v>2475</v>
      </c>
    </row>
    <row r="210" spans="5:5" x14ac:dyDescent="0.25">
      <c r="E210" s="4">
        <f t="shared" si="3"/>
        <v>2475</v>
      </c>
    </row>
    <row r="211" spans="5:5" x14ac:dyDescent="0.25">
      <c r="E211" s="4">
        <f t="shared" si="3"/>
        <v>2475</v>
      </c>
    </row>
    <row r="212" spans="5:5" x14ac:dyDescent="0.25">
      <c r="E212" s="4">
        <f t="shared" si="3"/>
        <v>2475</v>
      </c>
    </row>
    <row r="213" spans="5:5" x14ac:dyDescent="0.25">
      <c r="E213" s="4">
        <f t="shared" si="3"/>
        <v>2475</v>
      </c>
    </row>
    <row r="214" spans="5:5" x14ac:dyDescent="0.25">
      <c r="E214" s="4">
        <f t="shared" si="3"/>
        <v>2475</v>
      </c>
    </row>
    <row r="215" spans="5:5" x14ac:dyDescent="0.25">
      <c r="E215" s="4">
        <f t="shared" si="3"/>
        <v>2475</v>
      </c>
    </row>
    <row r="216" spans="5:5" x14ac:dyDescent="0.25">
      <c r="E216" s="4">
        <f t="shared" si="3"/>
        <v>2475</v>
      </c>
    </row>
    <row r="217" spans="5:5" x14ac:dyDescent="0.25">
      <c r="E217" s="4">
        <f t="shared" si="3"/>
        <v>2475</v>
      </c>
    </row>
    <row r="218" spans="5:5" x14ac:dyDescent="0.25">
      <c r="E218" s="4">
        <f t="shared" si="3"/>
        <v>2475</v>
      </c>
    </row>
    <row r="219" spans="5:5" x14ac:dyDescent="0.25">
      <c r="E219" s="4">
        <f t="shared" si="3"/>
        <v>2475</v>
      </c>
    </row>
    <row r="220" spans="5:5" x14ac:dyDescent="0.25">
      <c r="E220" s="4">
        <f t="shared" si="3"/>
        <v>2475</v>
      </c>
    </row>
    <row r="221" spans="5:5" x14ac:dyDescent="0.25">
      <c r="E221" s="4">
        <f t="shared" si="3"/>
        <v>2475</v>
      </c>
    </row>
    <row r="222" spans="5:5" x14ac:dyDescent="0.25">
      <c r="E222" s="4">
        <f t="shared" si="3"/>
        <v>2475</v>
      </c>
    </row>
    <row r="223" spans="5:5" x14ac:dyDescent="0.25">
      <c r="E223" s="4">
        <f t="shared" si="3"/>
        <v>2475</v>
      </c>
    </row>
    <row r="224" spans="5:5" x14ac:dyDescent="0.25">
      <c r="E224" s="4">
        <f t="shared" si="3"/>
        <v>2475</v>
      </c>
    </row>
    <row r="225" spans="5:5" x14ac:dyDescent="0.25">
      <c r="E225" s="4">
        <f t="shared" si="3"/>
        <v>2475</v>
      </c>
    </row>
    <row r="226" spans="5:5" x14ac:dyDescent="0.25">
      <c r="E226" s="4">
        <f t="shared" si="3"/>
        <v>2475</v>
      </c>
    </row>
    <row r="227" spans="5:5" x14ac:dyDescent="0.25">
      <c r="E227" s="4">
        <f t="shared" si="3"/>
        <v>2475</v>
      </c>
    </row>
    <row r="228" spans="5:5" x14ac:dyDescent="0.25">
      <c r="E228" s="4">
        <f t="shared" si="3"/>
        <v>2475</v>
      </c>
    </row>
    <row r="229" spans="5:5" x14ac:dyDescent="0.25">
      <c r="E229" s="4">
        <f t="shared" si="3"/>
        <v>2475</v>
      </c>
    </row>
    <row r="230" spans="5:5" x14ac:dyDescent="0.25">
      <c r="E230" s="4">
        <f t="shared" si="3"/>
        <v>2475</v>
      </c>
    </row>
    <row r="231" spans="5:5" x14ac:dyDescent="0.25">
      <c r="E231" s="4">
        <f t="shared" si="3"/>
        <v>2475</v>
      </c>
    </row>
    <row r="232" spans="5:5" x14ac:dyDescent="0.25">
      <c r="E232" s="4">
        <f t="shared" si="3"/>
        <v>2475</v>
      </c>
    </row>
    <row r="233" spans="5:5" x14ac:dyDescent="0.25">
      <c r="E233" s="4">
        <f t="shared" si="3"/>
        <v>2475</v>
      </c>
    </row>
    <row r="234" spans="5:5" x14ac:dyDescent="0.25">
      <c r="E234" s="4">
        <f t="shared" si="3"/>
        <v>2475</v>
      </c>
    </row>
    <row r="235" spans="5:5" x14ac:dyDescent="0.25">
      <c r="E235" s="4">
        <f t="shared" si="3"/>
        <v>2475</v>
      </c>
    </row>
    <row r="236" spans="5:5" x14ac:dyDescent="0.25">
      <c r="E236" s="4">
        <f t="shared" si="3"/>
        <v>2475</v>
      </c>
    </row>
    <row r="237" spans="5:5" x14ac:dyDescent="0.25">
      <c r="E237" s="4">
        <f t="shared" si="3"/>
        <v>2475</v>
      </c>
    </row>
    <row r="238" spans="5:5" x14ac:dyDescent="0.25">
      <c r="E238" s="4">
        <f t="shared" si="3"/>
        <v>2475</v>
      </c>
    </row>
    <row r="239" spans="5:5" x14ac:dyDescent="0.25">
      <c r="E239" s="4">
        <f t="shared" si="3"/>
        <v>2475</v>
      </c>
    </row>
    <row r="240" spans="5:5" x14ac:dyDescent="0.25">
      <c r="E240" s="4">
        <f t="shared" si="3"/>
        <v>2475</v>
      </c>
    </row>
    <row r="241" spans="5:5" x14ac:dyDescent="0.25">
      <c r="E241" s="4">
        <f t="shared" si="3"/>
        <v>2475</v>
      </c>
    </row>
    <row r="242" spans="5:5" x14ac:dyDescent="0.25">
      <c r="E242" s="4">
        <f t="shared" si="3"/>
        <v>2475</v>
      </c>
    </row>
    <row r="243" spans="5:5" x14ac:dyDescent="0.25">
      <c r="E243" s="4">
        <f t="shared" si="3"/>
        <v>2475</v>
      </c>
    </row>
    <row r="244" spans="5:5" x14ac:dyDescent="0.25">
      <c r="E244" s="4">
        <f t="shared" si="3"/>
        <v>2475</v>
      </c>
    </row>
    <row r="245" spans="5:5" x14ac:dyDescent="0.25">
      <c r="E245" s="4">
        <f t="shared" si="3"/>
        <v>2475</v>
      </c>
    </row>
    <row r="246" spans="5:5" x14ac:dyDescent="0.25">
      <c r="E246" s="4">
        <f t="shared" si="3"/>
        <v>2475</v>
      </c>
    </row>
    <row r="247" spans="5:5" x14ac:dyDescent="0.25">
      <c r="E247" s="4">
        <f t="shared" si="3"/>
        <v>2475</v>
      </c>
    </row>
    <row r="248" spans="5:5" x14ac:dyDescent="0.25">
      <c r="E248" s="4">
        <f t="shared" si="3"/>
        <v>2475</v>
      </c>
    </row>
    <row r="249" spans="5:5" x14ac:dyDescent="0.25">
      <c r="E249" s="4">
        <f t="shared" si="3"/>
        <v>2475</v>
      </c>
    </row>
    <row r="250" spans="5:5" x14ac:dyDescent="0.25">
      <c r="E250" s="4">
        <f t="shared" si="3"/>
        <v>2475</v>
      </c>
    </row>
    <row r="251" spans="5:5" x14ac:dyDescent="0.25">
      <c r="E251" s="4">
        <f t="shared" si="3"/>
        <v>2475</v>
      </c>
    </row>
    <row r="252" spans="5:5" x14ac:dyDescent="0.25">
      <c r="E252" s="4">
        <f t="shared" si="3"/>
        <v>2475</v>
      </c>
    </row>
    <row r="253" spans="5:5" x14ac:dyDescent="0.25">
      <c r="E253" s="4">
        <f t="shared" si="3"/>
        <v>2475</v>
      </c>
    </row>
    <row r="254" spans="5:5" x14ac:dyDescent="0.25">
      <c r="E254" s="4">
        <f t="shared" si="3"/>
        <v>2475</v>
      </c>
    </row>
    <row r="255" spans="5:5" x14ac:dyDescent="0.25">
      <c r="E255" s="4">
        <f t="shared" si="3"/>
        <v>2475</v>
      </c>
    </row>
    <row r="256" spans="5:5" x14ac:dyDescent="0.25">
      <c r="E256" s="4">
        <f t="shared" si="3"/>
        <v>2475</v>
      </c>
    </row>
    <row r="257" spans="5:5" x14ac:dyDescent="0.25">
      <c r="E257" s="4">
        <f t="shared" si="3"/>
        <v>2475</v>
      </c>
    </row>
    <row r="258" spans="5:5" x14ac:dyDescent="0.25">
      <c r="E258" s="4">
        <f t="shared" si="3"/>
        <v>2475</v>
      </c>
    </row>
    <row r="259" spans="5:5" x14ac:dyDescent="0.25">
      <c r="E259" s="4">
        <f t="shared" si="3"/>
        <v>2475</v>
      </c>
    </row>
    <row r="260" spans="5:5" x14ac:dyDescent="0.25">
      <c r="E260" s="4">
        <f t="shared" si="3"/>
        <v>2475</v>
      </c>
    </row>
    <row r="261" spans="5:5" x14ac:dyDescent="0.25">
      <c r="E261" s="4">
        <f t="shared" ref="E261:E324" si="4">E260+C261-D261</f>
        <v>2475</v>
      </c>
    </row>
    <row r="262" spans="5:5" x14ac:dyDescent="0.25">
      <c r="E262" s="4">
        <f t="shared" si="4"/>
        <v>2475</v>
      </c>
    </row>
    <row r="263" spans="5:5" x14ac:dyDescent="0.25">
      <c r="E263" s="4">
        <f t="shared" si="4"/>
        <v>2475</v>
      </c>
    </row>
    <row r="264" spans="5:5" x14ac:dyDescent="0.25">
      <c r="E264" s="4">
        <f t="shared" si="4"/>
        <v>2475</v>
      </c>
    </row>
    <row r="265" spans="5:5" x14ac:dyDescent="0.25">
      <c r="E265" s="4">
        <f t="shared" si="4"/>
        <v>2475</v>
      </c>
    </row>
    <row r="266" spans="5:5" x14ac:dyDescent="0.25">
      <c r="E266" s="4">
        <f t="shared" si="4"/>
        <v>2475</v>
      </c>
    </row>
    <row r="267" spans="5:5" x14ac:dyDescent="0.25">
      <c r="E267" s="4">
        <f t="shared" si="4"/>
        <v>2475</v>
      </c>
    </row>
    <row r="268" spans="5:5" x14ac:dyDescent="0.25">
      <c r="E268" s="4">
        <f t="shared" si="4"/>
        <v>2475</v>
      </c>
    </row>
    <row r="269" spans="5:5" x14ac:dyDescent="0.25">
      <c r="E269" s="4">
        <f t="shared" si="4"/>
        <v>2475</v>
      </c>
    </row>
    <row r="270" spans="5:5" x14ac:dyDescent="0.25">
      <c r="E270" s="4">
        <f t="shared" si="4"/>
        <v>2475</v>
      </c>
    </row>
    <row r="271" spans="5:5" x14ac:dyDescent="0.25">
      <c r="E271" s="4">
        <f t="shared" si="4"/>
        <v>2475</v>
      </c>
    </row>
    <row r="272" spans="5:5" x14ac:dyDescent="0.25">
      <c r="E272" s="4">
        <f t="shared" si="4"/>
        <v>2475</v>
      </c>
    </row>
    <row r="273" spans="5:5" x14ac:dyDescent="0.25">
      <c r="E273" s="4">
        <f t="shared" si="4"/>
        <v>2475</v>
      </c>
    </row>
    <row r="274" spans="5:5" x14ac:dyDescent="0.25">
      <c r="E274" s="4">
        <f t="shared" si="4"/>
        <v>2475</v>
      </c>
    </row>
    <row r="275" spans="5:5" x14ac:dyDescent="0.25">
      <c r="E275" s="4">
        <f t="shared" si="4"/>
        <v>2475</v>
      </c>
    </row>
    <row r="276" spans="5:5" x14ac:dyDescent="0.25">
      <c r="E276" s="4">
        <f t="shared" si="4"/>
        <v>2475</v>
      </c>
    </row>
    <row r="277" spans="5:5" x14ac:dyDescent="0.25">
      <c r="E277" s="4">
        <f t="shared" si="4"/>
        <v>2475</v>
      </c>
    </row>
    <row r="278" spans="5:5" x14ac:dyDescent="0.25">
      <c r="E278" s="4">
        <f t="shared" si="4"/>
        <v>2475</v>
      </c>
    </row>
    <row r="279" spans="5:5" x14ac:dyDescent="0.25">
      <c r="E279" s="4">
        <f t="shared" si="4"/>
        <v>2475</v>
      </c>
    </row>
    <row r="280" spans="5:5" x14ac:dyDescent="0.25">
      <c r="E280" s="4">
        <f t="shared" si="4"/>
        <v>2475</v>
      </c>
    </row>
    <row r="281" spans="5:5" x14ac:dyDescent="0.25">
      <c r="E281" s="4">
        <f t="shared" si="4"/>
        <v>2475</v>
      </c>
    </row>
    <row r="282" spans="5:5" x14ac:dyDescent="0.25">
      <c r="E282" s="4">
        <f t="shared" si="4"/>
        <v>2475</v>
      </c>
    </row>
    <row r="283" spans="5:5" x14ac:dyDescent="0.25">
      <c r="E283" s="4">
        <f t="shared" si="4"/>
        <v>2475</v>
      </c>
    </row>
    <row r="284" spans="5:5" x14ac:dyDescent="0.25">
      <c r="E284" s="4">
        <f t="shared" si="4"/>
        <v>2475</v>
      </c>
    </row>
    <row r="285" spans="5:5" x14ac:dyDescent="0.25">
      <c r="E285" s="4">
        <f t="shared" si="4"/>
        <v>2475</v>
      </c>
    </row>
    <row r="286" spans="5:5" x14ac:dyDescent="0.25">
      <c r="E286" s="4">
        <f t="shared" si="4"/>
        <v>2475</v>
      </c>
    </row>
    <row r="287" spans="5:5" x14ac:dyDescent="0.25">
      <c r="E287" s="4">
        <f t="shared" si="4"/>
        <v>2475</v>
      </c>
    </row>
    <row r="288" spans="5:5" x14ac:dyDescent="0.25">
      <c r="E288" s="4">
        <f t="shared" si="4"/>
        <v>2475</v>
      </c>
    </row>
    <row r="289" spans="5:5" x14ac:dyDescent="0.25">
      <c r="E289" s="4">
        <f t="shared" si="4"/>
        <v>2475</v>
      </c>
    </row>
    <row r="290" spans="5:5" x14ac:dyDescent="0.25">
      <c r="E290" s="4">
        <f t="shared" si="4"/>
        <v>2475</v>
      </c>
    </row>
    <row r="291" spans="5:5" x14ac:dyDescent="0.25">
      <c r="E291" s="4">
        <f t="shared" si="4"/>
        <v>2475</v>
      </c>
    </row>
    <row r="292" spans="5:5" x14ac:dyDescent="0.25">
      <c r="E292" s="4">
        <f t="shared" si="4"/>
        <v>2475</v>
      </c>
    </row>
    <row r="293" spans="5:5" x14ac:dyDescent="0.25">
      <c r="E293" s="4">
        <f t="shared" si="4"/>
        <v>2475</v>
      </c>
    </row>
    <row r="294" spans="5:5" x14ac:dyDescent="0.25">
      <c r="E294" s="4">
        <f t="shared" si="4"/>
        <v>2475</v>
      </c>
    </row>
    <row r="295" spans="5:5" x14ac:dyDescent="0.25">
      <c r="E295" s="4">
        <f t="shared" si="4"/>
        <v>2475</v>
      </c>
    </row>
    <row r="296" spans="5:5" x14ac:dyDescent="0.25">
      <c r="E296" s="4">
        <f t="shared" si="4"/>
        <v>2475</v>
      </c>
    </row>
    <row r="297" spans="5:5" x14ac:dyDescent="0.25">
      <c r="E297" s="4">
        <f t="shared" si="4"/>
        <v>2475</v>
      </c>
    </row>
    <row r="298" spans="5:5" x14ac:dyDescent="0.25">
      <c r="E298" s="4">
        <f t="shared" si="4"/>
        <v>2475</v>
      </c>
    </row>
    <row r="299" spans="5:5" x14ac:dyDescent="0.25">
      <c r="E299" s="4">
        <f t="shared" si="4"/>
        <v>2475</v>
      </c>
    </row>
    <row r="300" spans="5:5" x14ac:dyDescent="0.25">
      <c r="E300" s="4">
        <f t="shared" si="4"/>
        <v>2475</v>
      </c>
    </row>
    <row r="301" spans="5:5" x14ac:dyDescent="0.25">
      <c r="E301" s="4">
        <f t="shared" si="4"/>
        <v>2475</v>
      </c>
    </row>
    <row r="302" spans="5:5" x14ac:dyDescent="0.25">
      <c r="E302" s="4">
        <f t="shared" si="4"/>
        <v>2475</v>
      </c>
    </row>
    <row r="303" spans="5:5" x14ac:dyDescent="0.25">
      <c r="E303" s="4">
        <f t="shared" si="4"/>
        <v>2475</v>
      </c>
    </row>
    <row r="304" spans="5:5" x14ac:dyDescent="0.25">
      <c r="E304" s="4">
        <f t="shared" si="4"/>
        <v>2475</v>
      </c>
    </row>
    <row r="305" spans="5:5" x14ac:dyDescent="0.25">
      <c r="E305" s="4">
        <f t="shared" si="4"/>
        <v>2475</v>
      </c>
    </row>
    <row r="306" spans="5:5" x14ac:dyDescent="0.25">
      <c r="E306" s="4">
        <f t="shared" si="4"/>
        <v>2475</v>
      </c>
    </row>
    <row r="307" spans="5:5" x14ac:dyDescent="0.25">
      <c r="E307" s="4">
        <f t="shared" si="4"/>
        <v>2475</v>
      </c>
    </row>
    <row r="308" spans="5:5" x14ac:dyDescent="0.25">
      <c r="E308" s="4">
        <f t="shared" si="4"/>
        <v>2475</v>
      </c>
    </row>
    <row r="309" spans="5:5" x14ac:dyDescent="0.25">
      <c r="E309" s="4">
        <f t="shared" si="4"/>
        <v>2475</v>
      </c>
    </row>
    <row r="310" spans="5:5" x14ac:dyDescent="0.25">
      <c r="E310" s="4">
        <f t="shared" si="4"/>
        <v>2475</v>
      </c>
    </row>
    <row r="311" spans="5:5" x14ac:dyDescent="0.25">
      <c r="E311" s="4">
        <f t="shared" si="4"/>
        <v>2475</v>
      </c>
    </row>
    <row r="312" spans="5:5" x14ac:dyDescent="0.25">
      <c r="E312" s="4">
        <f t="shared" si="4"/>
        <v>2475</v>
      </c>
    </row>
    <row r="313" spans="5:5" x14ac:dyDescent="0.25">
      <c r="E313" s="4">
        <f t="shared" si="4"/>
        <v>2475</v>
      </c>
    </row>
    <row r="314" spans="5:5" x14ac:dyDescent="0.25">
      <c r="E314" s="4">
        <f t="shared" si="4"/>
        <v>2475</v>
      </c>
    </row>
    <row r="315" spans="5:5" x14ac:dyDescent="0.25">
      <c r="E315" s="4">
        <f t="shared" si="4"/>
        <v>2475</v>
      </c>
    </row>
    <row r="316" spans="5:5" x14ac:dyDescent="0.25">
      <c r="E316" s="4">
        <f t="shared" si="4"/>
        <v>2475</v>
      </c>
    </row>
    <row r="317" spans="5:5" x14ac:dyDescent="0.25">
      <c r="E317" s="4">
        <f t="shared" si="4"/>
        <v>2475</v>
      </c>
    </row>
    <row r="318" spans="5:5" x14ac:dyDescent="0.25">
      <c r="E318" s="4">
        <f t="shared" si="4"/>
        <v>2475</v>
      </c>
    </row>
    <row r="319" spans="5:5" x14ac:dyDescent="0.25">
      <c r="E319" s="4">
        <f t="shared" si="4"/>
        <v>2475</v>
      </c>
    </row>
    <row r="320" spans="5:5" x14ac:dyDescent="0.25">
      <c r="E320" s="4">
        <f t="shared" si="4"/>
        <v>2475</v>
      </c>
    </row>
    <row r="321" spans="5:5" x14ac:dyDescent="0.25">
      <c r="E321" s="4">
        <f t="shared" si="4"/>
        <v>2475</v>
      </c>
    </row>
    <row r="322" spans="5:5" x14ac:dyDescent="0.25">
      <c r="E322" s="4">
        <f t="shared" si="4"/>
        <v>2475</v>
      </c>
    </row>
    <row r="323" spans="5:5" x14ac:dyDescent="0.25">
      <c r="E323" s="4">
        <f t="shared" si="4"/>
        <v>2475</v>
      </c>
    </row>
    <row r="324" spans="5:5" x14ac:dyDescent="0.25">
      <c r="E324" s="4">
        <f t="shared" si="4"/>
        <v>2475</v>
      </c>
    </row>
    <row r="325" spans="5:5" x14ac:dyDescent="0.25">
      <c r="E325" s="4">
        <f t="shared" ref="E325:E388" si="5">E324+C325-D325</f>
        <v>2475</v>
      </c>
    </row>
    <row r="326" spans="5:5" x14ac:dyDescent="0.25">
      <c r="E326" s="4">
        <f t="shared" si="5"/>
        <v>2475</v>
      </c>
    </row>
    <row r="327" spans="5:5" x14ac:dyDescent="0.25">
      <c r="E327" s="4">
        <f t="shared" si="5"/>
        <v>2475</v>
      </c>
    </row>
    <row r="328" spans="5:5" x14ac:dyDescent="0.25">
      <c r="E328" s="4">
        <f t="shared" si="5"/>
        <v>2475</v>
      </c>
    </row>
    <row r="329" spans="5:5" x14ac:dyDescent="0.25">
      <c r="E329" s="4">
        <f t="shared" si="5"/>
        <v>2475</v>
      </c>
    </row>
    <row r="330" spans="5:5" x14ac:dyDescent="0.25">
      <c r="E330" s="4">
        <f t="shared" si="5"/>
        <v>2475</v>
      </c>
    </row>
    <row r="331" spans="5:5" x14ac:dyDescent="0.25">
      <c r="E331" s="4">
        <f t="shared" si="5"/>
        <v>2475</v>
      </c>
    </row>
    <row r="332" spans="5:5" x14ac:dyDescent="0.25">
      <c r="E332" s="4">
        <f t="shared" si="5"/>
        <v>2475</v>
      </c>
    </row>
    <row r="333" spans="5:5" x14ac:dyDescent="0.25">
      <c r="E333" s="4">
        <f t="shared" si="5"/>
        <v>2475</v>
      </c>
    </row>
    <row r="334" spans="5:5" x14ac:dyDescent="0.25">
      <c r="E334" s="4">
        <f t="shared" si="5"/>
        <v>2475</v>
      </c>
    </row>
    <row r="335" spans="5:5" x14ac:dyDescent="0.25">
      <c r="E335" s="4">
        <f t="shared" si="5"/>
        <v>2475</v>
      </c>
    </row>
    <row r="336" spans="5:5" x14ac:dyDescent="0.25">
      <c r="E336" s="4">
        <f t="shared" si="5"/>
        <v>2475</v>
      </c>
    </row>
    <row r="337" spans="5:5" x14ac:dyDescent="0.25">
      <c r="E337" s="4">
        <f t="shared" si="5"/>
        <v>2475</v>
      </c>
    </row>
    <row r="338" spans="5:5" x14ac:dyDescent="0.25">
      <c r="E338" s="4">
        <f t="shared" si="5"/>
        <v>2475</v>
      </c>
    </row>
    <row r="339" spans="5:5" x14ac:dyDescent="0.25">
      <c r="E339" s="4">
        <f t="shared" si="5"/>
        <v>2475</v>
      </c>
    </row>
    <row r="340" spans="5:5" x14ac:dyDescent="0.25">
      <c r="E340" s="4">
        <f t="shared" si="5"/>
        <v>2475</v>
      </c>
    </row>
    <row r="341" spans="5:5" x14ac:dyDescent="0.25">
      <c r="E341" s="4">
        <f t="shared" si="5"/>
        <v>2475</v>
      </c>
    </row>
    <row r="342" spans="5:5" x14ac:dyDescent="0.25">
      <c r="E342" s="4">
        <f t="shared" si="5"/>
        <v>2475</v>
      </c>
    </row>
    <row r="343" spans="5:5" x14ac:dyDescent="0.25">
      <c r="E343" s="4">
        <f t="shared" si="5"/>
        <v>2475</v>
      </c>
    </row>
    <row r="344" spans="5:5" x14ac:dyDescent="0.25">
      <c r="E344" s="4">
        <f t="shared" si="5"/>
        <v>2475</v>
      </c>
    </row>
    <row r="345" spans="5:5" x14ac:dyDescent="0.25">
      <c r="E345" s="4">
        <f t="shared" si="5"/>
        <v>2475</v>
      </c>
    </row>
    <row r="346" spans="5:5" x14ac:dyDescent="0.25">
      <c r="E346" s="4">
        <f t="shared" si="5"/>
        <v>2475</v>
      </c>
    </row>
    <row r="347" spans="5:5" x14ac:dyDescent="0.25">
      <c r="E347" s="4">
        <f t="shared" si="5"/>
        <v>2475</v>
      </c>
    </row>
    <row r="348" spans="5:5" x14ac:dyDescent="0.25">
      <c r="E348" s="4">
        <f t="shared" si="5"/>
        <v>2475</v>
      </c>
    </row>
    <row r="349" spans="5:5" x14ac:dyDescent="0.25">
      <c r="E349" s="4">
        <f t="shared" si="5"/>
        <v>2475</v>
      </c>
    </row>
    <row r="350" spans="5:5" x14ac:dyDescent="0.25">
      <c r="E350" s="4">
        <f t="shared" si="5"/>
        <v>2475</v>
      </c>
    </row>
    <row r="351" spans="5:5" x14ac:dyDescent="0.25">
      <c r="E351" s="4">
        <f t="shared" si="5"/>
        <v>2475</v>
      </c>
    </row>
    <row r="352" spans="5:5" x14ac:dyDescent="0.25">
      <c r="E352" s="4">
        <f t="shared" si="5"/>
        <v>2475</v>
      </c>
    </row>
    <row r="353" spans="5:5" x14ac:dyDescent="0.25">
      <c r="E353" s="4">
        <f t="shared" si="5"/>
        <v>2475</v>
      </c>
    </row>
    <row r="354" spans="5:5" x14ac:dyDescent="0.25">
      <c r="E354" s="4">
        <f t="shared" si="5"/>
        <v>2475</v>
      </c>
    </row>
    <row r="355" spans="5:5" x14ac:dyDescent="0.25">
      <c r="E355" s="4">
        <f t="shared" si="5"/>
        <v>2475</v>
      </c>
    </row>
    <row r="356" spans="5:5" x14ac:dyDescent="0.25">
      <c r="E356" s="4">
        <f t="shared" si="5"/>
        <v>2475</v>
      </c>
    </row>
    <row r="357" spans="5:5" x14ac:dyDescent="0.25">
      <c r="E357" s="4">
        <f t="shared" si="5"/>
        <v>2475</v>
      </c>
    </row>
    <row r="358" spans="5:5" x14ac:dyDescent="0.25">
      <c r="E358" s="4">
        <f t="shared" si="5"/>
        <v>2475</v>
      </c>
    </row>
    <row r="359" spans="5:5" x14ac:dyDescent="0.25">
      <c r="E359" s="4">
        <f t="shared" si="5"/>
        <v>2475</v>
      </c>
    </row>
    <row r="360" spans="5:5" x14ac:dyDescent="0.25">
      <c r="E360" s="4">
        <f t="shared" si="5"/>
        <v>2475</v>
      </c>
    </row>
    <row r="361" spans="5:5" x14ac:dyDescent="0.25">
      <c r="E361" s="4">
        <f t="shared" si="5"/>
        <v>2475</v>
      </c>
    </row>
    <row r="362" spans="5:5" x14ac:dyDescent="0.25">
      <c r="E362" s="4">
        <f t="shared" si="5"/>
        <v>2475</v>
      </c>
    </row>
    <row r="363" spans="5:5" x14ac:dyDescent="0.25">
      <c r="E363" s="4">
        <f t="shared" si="5"/>
        <v>2475</v>
      </c>
    </row>
    <row r="364" spans="5:5" x14ac:dyDescent="0.25">
      <c r="E364" s="4">
        <f t="shared" si="5"/>
        <v>2475</v>
      </c>
    </row>
    <row r="365" spans="5:5" x14ac:dyDescent="0.25">
      <c r="E365" s="4">
        <f t="shared" si="5"/>
        <v>2475</v>
      </c>
    </row>
    <row r="366" spans="5:5" x14ac:dyDescent="0.25">
      <c r="E366" s="4">
        <f t="shared" si="5"/>
        <v>2475</v>
      </c>
    </row>
    <row r="367" spans="5:5" x14ac:dyDescent="0.25">
      <c r="E367" s="4">
        <f t="shared" si="5"/>
        <v>2475</v>
      </c>
    </row>
    <row r="368" spans="5:5" x14ac:dyDescent="0.25">
      <c r="E368" s="4">
        <f t="shared" si="5"/>
        <v>2475</v>
      </c>
    </row>
    <row r="369" spans="5:5" x14ac:dyDescent="0.25">
      <c r="E369" s="4">
        <f t="shared" si="5"/>
        <v>2475</v>
      </c>
    </row>
    <row r="370" spans="5:5" x14ac:dyDescent="0.25">
      <c r="E370" s="4">
        <f t="shared" si="5"/>
        <v>2475</v>
      </c>
    </row>
    <row r="371" spans="5:5" x14ac:dyDescent="0.25">
      <c r="E371" s="4">
        <f t="shared" si="5"/>
        <v>2475</v>
      </c>
    </row>
    <row r="372" spans="5:5" x14ac:dyDescent="0.25">
      <c r="E372" s="4">
        <f t="shared" si="5"/>
        <v>2475</v>
      </c>
    </row>
    <row r="373" spans="5:5" x14ac:dyDescent="0.25">
      <c r="E373" s="4">
        <f t="shared" si="5"/>
        <v>2475</v>
      </c>
    </row>
    <row r="374" spans="5:5" x14ac:dyDescent="0.25">
      <c r="E374" s="4">
        <f t="shared" si="5"/>
        <v>2475</v>
      </c>
    </row>
    <row r="375" spans="5:5" x14ac:dyDescent="0.25">
      <c r="E375" s="4">
        <f t="shared" si="5"/>
        <v>2475</v>
      </c>
    </row>
    <row r="376" spans="5:5" x14ac:dyDescent="0.25">
      <c r="E376" s="4">
        <f t="shared" si="5"/>
        <v>2475</v>
      </c>
    </row>
    <row r="377" spans="5:5" x14ac:dyDescent="0.25">
      <c r="E377" s="4">
        <f t="shared" si="5"/>
        <v>2475</v>
      </c>
    </row>
    <row r="378" spans="5:5" x14ac:dyDescent="0.25">
      <c r="E378" s="4">
        <f t="shared" si="5"/>
        <v>2475</v>
      </c>
    </row>
    <row r="379" spans="5:5" x14ac:dyDescent="0.25">
      <c r="E379" s="4">
        <f t="shared" si="5"/>
        <v>2475</v>
      </c>
    </row>
    <row r="380" spans="5:5" x14ac:dyDescent="0.25">
      <c r="E380" s="4">
        <f t="shared" si="5"/>
        <v>2475</v>
      </c>
    </row>
    <row r="381" spans="5:5" x14ac:dyDescent="0.25">
      <c r="E381" s="4">
        <f t="shared" si="5"/>
        <v>2475</v>
      </c>
    </row>
    <row r="382" spans="5:5" x14ac:dyDescent="0.25">
      <c r="E382" s="4">
        <f t="shared" si="5"/>
        <v>2475</v>
      </c>
    </row>
    <row r="383" spans="5:5" x14ac:dyDescent="0.25">
      <c r="E383" s="4">
        <f t="shared" si="5"/>
        <v>2475</v>
      </c>
    </row>
    <row r="384" spans="5:5" x14ac:dyDescent="0.25">
      <c r="E384" s="4">
        <f t="shared" si="5"/>
        <v>2475</v>
      </c>
    </row>
    <row r="385" spans="5:5" x14ac:dyDescent="0.25">
      <c r="E385" s="4">
        <f t="shared" si="5"/>
        <v>2475</v>
      </c>
    </row>
    <row r="386" spans="5:5" x14ac:dyDescent="0.25">
      <c r="E386" s="4">
        <f t="shared" si="5"/>
        <v>2475</v>
      </c>
    </row>
    <row r="387" spans="5:5" x14ac:dyDescent="0.25">
      <c r="E387" s="4">
        <f t="shared" si="5"/>
        <v>2475</v>
      </c>
    </row>
    <row r="388" spans="5:5" x14ac:dyDescent="0.25">
      <c r="E388" s="4">
        <f t="shared" si="5"/>
        <v>2475</v>
      </c>
    </row>
    <row r="389" spans="5:5" x14ac:dyDescent="0.25">
      <c r="E389" s="4">
        <f t="shared" ref="E389:E452" si="6">E388+C389-D389</f>
        <v>2475</v>
      </c>
    </row>
    <row r="390" spans="5:5" x14ac:dyDescent="0.25">
      <c r="E390" s="4">
        <f t="shared" si="6"/>
        <v>2475</v>
      </c>
    </row>
    <row r="391" spans="5:5" x14ac:dyDescent="0.25">
      <c r="E391" s="4">
        <f t="shared" si="6"/>
        <v>2475</v>
      </c>
    </row>
    <row r="392" spans="5:5" x14ac:dyDescent="0.25">
      <c r="E392" s="4">
        <f t="shared" si="6"/>
        <v>2475</v>
      </c>
    </row>
    <row r="393" spans="5:5" x14ac:dyDescent="0.25">
      <c r="E393" s="4">
        <f t="shared" si="6"/>
        <v>2475</v>
      </c>
    </row>
    <row r="394" spans="5:5" x14ac:dyDescent="0.25">
      <c r="E394" s="4">
        <f t="shared" si="6"/>
        <v>2475</v>
      </c>
    </row>
    <row r="395" spans="5:5" x14ac:dyDescent="0.25">
      <c r="E395" s="4">
        <f t="shared" si="6"/>
        <v>2475</v>
      </c>
    </row>
    <row r="396" spans="5:5" x14ac:dyDescent="0.25">
      <c r="E396" s="4">
        <f t="shared" si="6"/>
        <v>2475</v>
      </c>
    </row>
    <row r="397" spans="5:5" x14ac:dyDescent="0.25">
      <c r="E397" s="4">
        <f t="shared" si="6"/>
        <v>2475</v>
      </c>
    </row>
    <row r="398" spans="5:5" x14ac:dyDescent="0.25">
      <c r="E398" s="4">
        <f t="shared" si="6"/>
        <v>2475</v>
      </c>
    </row>
    <row r="399" spans="5:5" x14ac:dyDescent="0.25">
      <c r="E399" s="4">
        <f t="shared" si="6"/>
        <v>2475</v>
      </c>
    </row>
    <row r="400" spans="5:5" x14ac:dyDescent="0.25">
      <c r="E400" s="4">
        <f t="shared" si="6"/>
        <v>2475</v>
      </c>
    </row>
    <row r="401" spans="5:5" x14ac:dyDescent="0.25">
      <c r="E401" s="4">
        <f t="shared" si="6"/>
        <v>2475</v>
      </c>
    </row>
    <row r="402" spans="5:5" x14ac:dyDescent="0.25">
      <c r="E402" s="4">
        <f t="shared" si="6"/>
        <v>2475</v>
      </c>
    </row>
    <row r="403" spans="5:5" x14ac:dyDescent="0.25">
      <c r="E403" s="4">
        <f t="shared" si="6"/>
        <v>2475</v>
      </c>
    </row>
    <row r="404" spans="5:5" x14ac:dyDescent="0.25">
      <c r="E404" s="4">
        <f t="shared" si="6"/>
        <v>2475</v>
      </c>
    </row>
    <row r="405" spans="5:5" x14ac:dyDescent="0.25">
      <c r="E405" s="4">
        <f t="shared" si="6"/>
        <v>2475</v>
      </c>
    </row>
    <row r="406" spans="5:5" x14ac:dyDescent="0.25">
      <c r="E406" s="4">
        <f t="shared" si="6"/>
        <v>2475</v>
      </c>
    </row>
    <row r="407" spans="5:5" x14ac:dyDescent="0.25">
      <c r="E407" s="4">
        <f t="shared" si="6"/>
        <v>2475</v>
      </c>
    </row>
    <row r="408" spans="5:5" x14ac:dyDescent="0.25">
      <c r="E408" s="4">
        <f t="shared" si="6"/>
        <v>2475</v>
      </c>
    </row>
    <row r="409" spans="5:5" x14ac:dyDescent="0.25">
      <c r="E409" s="4">
        <f t="shared" si="6"/>
        <v>2475</v>
      </c>
    </row>
    <row r="410" spans="5:5" x14ac:dyDescent="0.25">
      <c r="E410" s="4">
        <f t="shared" si="6"/>
        <v>2475</v>
      </c>
    </row>
    <row r="411" spans="5:5" x14ac:dyDescent="0.25">
      <c r="E411" s="4">
        <f t="shared" si="6"/>
        <v>2475</v>
      </c>
    </row>
    <row r="412" spans="5:5" x14ac:dyDescent="0.25">
      <c r="E412" s="4">
        <f t="shared" si="6"/>
        <v>2475</v>
      </c>
    </row>
    <row r="413" spans="5:5" x14ac:dyDescent="0.25">
      <c r="E413" s="4">
        <f t="shared" si="6"/>
        <v>2475</v>
      </c>
    </row>
    <row r="414" spans="5:5" x14ac:dyDescent="0.25">
      <c r="E414" s="4">
        <f t="shared" si="6"/>
        <v>2475</v>
      </c>
    </row>
    <row r="415" spans="5:5" x14ac:dyDescent="0.25">
      <c r="E415" s="4">
        <f t="shared" si="6"/>
        <v>2475</v>
      </c>
    </row>
    <row r="416" spans="5:5" x14ac:dyDescent="0.25">
      <c r="E416" s="4">
        <f t="shared" si="6"/>
        <v>2475</v>
      </c>
    </row>
    <row r="417" spans="5:5" x14ac:dyDescent="0.25">
      <c r="E417" s="4">
        <f t="shared" si="6"/>
        <v>2475</v>
      </c>
    </row>
    <row r="418" spans="5:5" x14ac:dyDescent="0.25">
      <c r="E418" s="4">
        <f t="shared" si="6"/>
        <v>2475</v>
      </c>
    </row>
    <row r="419" spans="5:5" x14ac:dyDescent="0.25">
      <c r="E419" s="4">
        <f t="shared" si="6"/>
        <v>2475</v>
      </c>
    </row>
    <row r="420" spans="5:5" x14ac:dyDescent="0.25">
      <c r="E420" s="4">
        <f t="shared" si="6"/>
        <v>2475</v>
      </c>
    </row>
    <row r="421" spans="5:5" x14ac:dyDescent="0.25">
      <c r="E421" s="4">
        <f t="shared" si="6"/>
        <v>2475</v>
      </c>
    </row>
    <row r="422" spans="5:5" x14ac:dyDescent="0.25">
      <c r="E422" s="4">
        <f t="shared" si="6"/>
        <v>2475</v>
      </c>
    </row>
    <row r="423" spans="5:5" x14ac:dyDescent="0.25">
      <c r="E423" s="4">
        <f t="shared" si="6"/>
        <v>2475</v>
      </c>
    </row>
    <row r="424" spans="5:5" x14ac:dyDescent="0.25">
      <c r="E424" s="4">
        <f t="shared" si="6"/>
        <v>2475</v>
      </c>
    </row>
    <row r="425" spans="5:5" x14ac:dyDescent="0.25">
      <c r="E425" s="4">
        <f t="shared" si="6"/>
        <v>2475</v>
      </c>
    </row>
    <row r="426" spans="5:5" x14ac:dyDescent="0.25">
      <c r="E426" s="4">
        <f t="shared" si="6"/>
        <v>2475</v>
      </c>
    </row>
    <row r="427" spans="5:5" x14ac:dyDescent="0.25">
      <c r="E427" s="4">
        <f t="shared" si="6"/>
        <v>2475</v>
      </c>
    </row>
    <row r="428" spans="5:5" x14ac:dyDescent="0.25">
      <c r="E428" s="4">
        <f t="shared" si="6"/>
        <v>2475</v>
      </c>
    </row>
    <row r="429" spans="5:5" x14ac:dyDescent="0.25">
      <c r="E429" s="4">
        <f t="shared" si="6"/>
        <v>2475</v>
      </c>
    </row>
    <row r="430" spans="5:5" x14ac:dyDescent="0.25">
      <c r="E430" s="4">
        <f t="shared" si="6"/>
        <v>2475</v>
      </c>
    </row>
    <row r="431" spans="5:5" x14ac:dyDescent="0.25">
      <c r="E431" s="4">
        <f t="shared" si="6"/>
        <v>2475</v>
      </c>
    </row>
    <row r="432" spans="5:5" x14ac:dyDescent="0.25">
      <c r="E432" s="4">
        <f t="shared" si="6"/>
        <v>2475</v>
      </c>
    </row>
    <row r="433" spans="5:5" x14ac:dyDescent="0.25">
      <c r="E433" s="4">
        <f t="shared" si="6"/>
        <v>2475</v>
      </c>
    </row>
    <row r="434" spans="5:5" x14ac:dyDescent="0.25">
      <c r="E434" s="4">
        <f t="shared" si="6"/>
        <v>2475</v>
      </c>
    </row>
    <row r="435" spans="5:5" x14ac:dyDescent="0.25">
      <c r="E435" s="4">
        <f t="shared" si="6"/>
        <v>2475</v>
      </c>
    </row>
    <row r="436" spans="5:5" x14ac:dyDescent="0.25">
      <c r="E436" s="4">
        <f t="shared" si="6"/>
        <v>2475</v>
      </c>
    </row>
    <row r="437" spans="5:5" x14ac:dyDescent="0.25">
      <c r="E437" s="4">
        <f t="shared" si="6"/>
        <v>2475</v>
      </c>
    </row>
    <row r="438" spans="5:5" x14ac:dyDescent="0.25">
      <c r="E438" s="4">
        <f t="shared" si="6"/>
        <v>2475</v>
      </c>
    </row>
    <row r="439" spans="5:5" x14ac:dyDescent="0.25">
      <c r="E439" s="4">
        <f t="shared" si="6"/>
        <v>2475</v>
      </c>
    </row>
    <row r="440" spans="5:5" x14ac:dyDescent="0.25">
      <c r="E440" s="4">
        <f t="shared" si="6"/>
        <v>2475</v>
      </c>
    </row>
    <row r="441" spans="5:5" x14ac:dyDescent="0.25">
      <c r="E441" s="4">
        <f t="shared" si="6"/>
        <v>2475</v>
      </c>
    </row>
    <row r="442" spans="5:5" x14ac:dyDescent="0.25">
      <c r="E442" s="4">
        <f t="shared" si="6"/>
        <v>2475</v>
      </c>
    </row>
    <row r="443" spans="5:5" x14ac:dyDescent="0.25">
      <c r="E443" s="4">
        <f t="shared" si="6"/>
        <v>2475</v>
      </c>
    </row>
    <row r="444" spans="5:5" x14ac:dyDescent="0.25">
      <c r="E444" s="4">
        <f t="shared" si="6"/>
        <v>2475</v>
      </c>
    </row>
    <row r="445" spans="5:5" x14ac:dyDescent="0.25">
      <c r="E445" s="4">
        <f t="shared" si="6"/>
        <v>2475</v>
      </c>
    </row>
    <row r="446" spans="5:5" x14ac:dyDescent="0.25">
      <c r="E446" s="4">
        <f t="shared" si="6"/>
        <v>2475</v>
      </c>
    </row>
    <row r="447" spans="5:5" x14ac:dyDescent="0.25">
      <c r="E447" s="4">
        <f t="shared" si="6"/>
        <v>2475</v>
      </c>
    </row>
    <row r="448" spans="5:5" x14ac:dyDescent="0.25">
      <c r="E448" s="4">
        <f t="shared" si="6"/>
        <v>2475</v>
      </c>
    </row>
    <row r="449" spans="5:5" x14ac:dyDescent="0.25">
      <c r="E449" s="4">
        <f t="shared" si="6"/>
        <v>2475</v>
      </c>
    </row>
    <row r="450" spans="5:5" x14ac:dyDescent="0.25">
      <c r="E450" s="4">
        <f t="shared" si="6"/>
        <v>2475</v>
      </c>
    </row>
    <row r="451" spans="5:5" x14ac:dyDescent="0.25">
      <c r="E451" s="4">
        <f t="shared" si="6"/>
        <v>2475</v>
      </c>
    </row>
    <row r="452" spans="5:5" x14ac:dyDescent="0.25">
      <c r="E452" s="4">
        <f t="shared" si="6"/>
        <v>2475</v>
      </c>
    </row>
    <row r="453" spans="5:5" x14ac:dyDescent="0.25">
      <c r="E453" s="4">
        <f t="shared" ref="E453:E500" si="7">E452+C453-D453</f>
        <v>2475</v>
      </c>
    </row>
    <row r="454" spans="5:5" x14ac:dyDescent="0.25">
      <c r="E454" s="4">
        <f t="shared" si="7"/>
        <v>2475</v>
      </c>
    </row>
    <row r="455" spans="5:5" x14ac:dyDescent="0.25">
      <c r="E455" s="4">
        <f t="shared" si="7"/>
        <v>2475</v>
      </c>
    </row>
    <row r="456" spans="5:5" x14ac:dyDescent="0.25">
      <c r="E456" s="4">
        <f t="shared" si="7"/>
        <v>2475</v>
      </c>
    </row>
    <row r="457" spans="5:5" x14ac:dyDescent="0.25">
      <c r="E457" s="4">
        <f t="shared" si="7"/>
        <v>2475</v>
      </c>
    </row>
    <row r="458" spans="5:5" x14ac:dyDescent="0.25">
      <c r="E458" s="4">
        <f t="shared" si="7"/>
        <v>2475</v>
      </c>
    </row>
    <row r="459" spans="5:5" x14ac:dyDescent="0.25">
      <c r="E459" s="4">
        <f t="shared" si="7"/>
        <v>2475</v>
      </c>
    </row>
    <row r="460" spans="5:5" x14ac:dyDescent="0.25">
      <c r="E460" s="4">
        <f t="shared" si="7"/>
        <v>2475</v>
      </c>
    </row>
    <row r="461" spans="5:5" x14ac:dyDescent="0.25">
      <c r="E461" s="4">
        <f t="shared" si="7"/>
        <v>2475</v>
      </c>
    </row>
    <row r="462" spans="5:5" x14ac:dyDescent="0.25">
      <c r="E462" s="4">
        <f t="shared" si="7"/>
        <v>2475</v>
      </c>
    </row>
    <row r="463" spans="5:5" x14ac:dyDescent="0.25">
      <c r="E463" s="4">
        <f t="shared" si="7"/>
        <v>2475</v>
      </c>
    </row>
    <row r="464" spans="5:5" x14ac:dyDescent="0.25">
      <c r="E464" s="4">
        <f t="shared" si="7"/>
        <v>2475</v>
      </c>
    </row>
    <row r="465" spans="5:5" x14ac:dyDescent="0.25">
      <c r="E465" s="4">
        <f t="shared" si="7"/>
        <v>2475</v>
      </c>
    </row>
    <row r="466" spans="5:5" x14ac:dyDescent="0.25">
      <c r="E466" s="4">
        <f t="shared" si="7"/>
        <v>2475</v>
      </c>
    </row>
    <row r="467" spans="5:5" x14ac:dyDescent="0.25">
      <c r="E467" s="4">
        <f t="shared" si="7"/>
        <v>2475</v>
      </c>
    </row>
    <row r="468" spans="5:5" x14ac:dyDescent="0.25">
      <c r="E468" s="4">
        <f t="shared" si="7"/>
        <v>2475</v>
      </c>
    </row>
    <row r="469" spans="5:5" x14ac:dyDescent="0.25">
      <c r="E469" s="4">
        <f t="shared" si="7"/>
        <v>2475</v>
      </c>
    </row>
    <row r="470" spans="5:5" x14ac:dyDescent="0.25">
      <c r="E470" s="4">
        <f t="shared" si="7"/>
        <v>2475</v>
      </c>
    </row>
    <row r="471" spans="5:5" x14ac:dyDescent="0.25">
      <c r="E471" s="4">
        <f t="shared" si="7"/>
        <v>2475</v>
      </c>
    </row>
    <row r="472" spans="5:5" x14ac:dyDescent="0.25">
      <c r="E472" s="4">
        <f t="shared" si="7"/>
        <v>2475</v>
      </c>
    </row>
    <row r="473" spans="5:5" x14ac:dyDescent="0.25">
      <c r="E473" s="4">
        <f t="shared" si="7"/>
        <v>2475</v>
      </c>
    </row>
    <row r="474" spans="5:5" x14ac:dyDescent="0.25">
      <c r="E474" s="4">
        <f t="shared" si="7"/>
        <v>2475</v>
      </c>
    </row>
    <row r="475" spans="5:5" x14ac:dyDescent="0.25">
      <c r="E475" s="4">
        <f t="shared" si="7"/>
        <v>2475</v>
      </c>
    </row>
    <row r="476" spans="5:5" x14ac:dyDescent="0.25">
      <c r="E476" s="4">
        <f t="shared" si="7"/>
        <v>2475</v>
      </c>
    </row>
    <row r="477" spans="5:5" x14ac:dyDescent="0.25">
      <c r="E477" s="4">
        <f t="shared" si="7"/>
        <v>2475</v>
      </c>
    </row>
    <row r="478" spans="5:5" x14ac:dyDescent="0.25">
      <c r="E478" s="4">
        <f t="shared" si="7"/>
        <v>2475</v>
      </c>
    </row>
    <row r="479" spans="5:5" x14ac:dyDescent="0.25">
      <c r="E479" s="4">
        <f t="shared" si="7"/>
        <v>2475</v>
      </c>
    </row>
    <row r="480" spans="5:5" x14ac:dyDescent="0.25">
      <c r="E480" s="4">
        <f t="shared" si="7"/>
        <v>2475</v>
      </c>
    </row>
    <row r="481" spans="5:5" x14ac:dyDescent="0.25">
      <c r="E481" s="4">
        <f t="shared" si="7"/>
        <v>2475</v>
      </c>
    </row>
    <row r="482" spans="5:5" x14ac:dyDescent="0.25">
      <c r="E482" s="4">
        <f t="shared" si="7"/>
        <v>2475</v>
      </c>
    </row>
    <row r="483" spans="5:5" x14ac:dyDescent="0.25">
      <c r="E483" s="4">
        <f t="shared" si="7"/>
        <v>2475</v>
      </c>
    </row>
    <row r="484" spans="5:5" x14ac:dyDescent="0.25">
      <c r="E484" s="4">
        <f t="shared" si="7"/>
        <v>2475</v>
      </c>
    </row>
    <row r="485" spans="5:5" x14ac:dyDescent="0.25">
      <c r="E485" s="4">
        <f t="shared" si="7"/>
        <v>2475</v>
      </c>
    </row>
    <row r="486" spans="5:5" x14ac:dyDescent="0.25">
      <c r="E486" s="4">
        <f t="shared" si="7"/>
        <v>2475</v>
      </c>
    </row>
    <row r="487" spans="5:5" x14ac:dyDescent="0.25">
      <c r="E487" s="4">
        <f t="shared" si="7"/>
        <v>2475</v>
      </c>
    </row>
    <row r="488" spans="5:5" x14ac:dyDescent="0.25">
      <c r="E488" s="4">
        <f t="shared" si="7"/>
        <v>2475</v>
      </c>
    </row>
    <row r="489" spans="5:5" x14ac:dyDescent="0.25">
      <c r="E489" s="4">
        <f t="shared" si="7"/>
        <v>2475</v>
      </c>
    </row>
    <row r="490" spans="5:5" x14ac:dyDescent="0.25">
      <c r="E490" s="4">
        <f t="shared" si="7"/>
        <v>2475</v>
      </c>
    </row>
    <row r="491" spans="5:5" x14ac:dyDescent="0.25">
      <c r="E491" s="4">
        <f t="shared" si="7"/>
        <v>2475</v>
      </c>
    </row>
    <row r="492" spans="5:5" x14ac:dyDescent="0.25">
      <c r="E492" s="4">
        <f t="shared" si="7"/>
        <v>2475</v>
      </c>
    </row>
    <row r="493" spans="5:5" x14ac:dyDescent="0.25">
      <c r="E493" s="4">
        <f t="shared" si="7"/>
        <v>2475</v>
      </c>
    </row>
    <row r="494" spans="5:5" x14ac:dyDescent="0.25">
      <c r="E494" s="4">
        <f t="shared" si="7"/>
        <v>2475</v>
      </c>
    </row>
    <row r="495" spans="5:5" x14ac:dyDescent="0.25">
      <c r="E495" s="4">
        <f t="shared" si="7"/>
        <v>2475</v>
      </c>
    </row>
    <row r="496" spans="5:5" x14ac:dyDescent="0.25">
      <c r="E496" s="4">
        <f t="shared" si="7"/>
        <v>2475</v>
      </c>
    </row>
    <row r="497" spans="5:5" x14ac:dyDescent="0.25">
      <c r="E497" s="4">
        <f t="shared" si="7"/>
        <v>2475</v>
      </c>
    </row>
    <row r="498" spans="5:5" x14ac:dyDescent="0.25">
      <c r="E498" s="4">
        <f t="shared" si="7"/>
        <v>2475</v>
      </c>
    </row>
    <row r="499" spans="5:5" x14ac:dyDescent="0.25">
      <c r="E499" s="4">
        <f t="shared" si="7"/>
        <v>2475</v>
      </c>
    </row>
    <row r="500" spans="5:5" x14ac:dyDescent="0.25">
      <c r="E500" s="4">
        <f t="shared" si="7"/>
        <v>2475</v>
      </c>
    </row>
  </sheetData>
  <mergeCells count="2">
    <mergeCell ref="A1:E1"/>
    <mergeCell ref="F1:F2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00"/>
  <sheetViews>
    <sheetView view="pageBreakPreview" zoomScale="85" zoomScaleNormal="100" zoomScaleSheetLayoutView="85" workbookViewId="0">
      <selection activeCell="E46" sqref="E46"/>
    </sheetView>
  </sheetViews>
  <sheetFormatPr baseColWidth="10" defaultRowHeight="15" x14ac:dyDescent="0.25"/>
  <cols>
    <col min="1" max="1" width="12" style="2" bestFit="1" customWidth="1"/>
    <col min="2" max="2" width="25.5703125" style="2" customWidth="1"/>
    <col min="3" max="3" width="14.85546875" style="4" bestFit="1" customWidth="1"/>
    <col min="4" max="4" width="14.140625" style="4" bestFit="1" customWidth="1"/>
    <col min="5" max="5" width="14.85546875" style="4" bestFit="1" customWidth="1"/>
    <col min="7" max="7" width="18.28515625" style="2" bestFit="1" customWidth="1"/>
    <col min="8" max="8" width="19" customWidth="1"/>
    <col min="9" max="9" width="18" bestFit="1" customWidth="1"/>
  </cols>
  <sheetData>
    <row r="1" spans="1:9" ht="18.75" x14ac:dyDescent="0.3">
      <c r="A1" s="273" t="s">
        <v>2363</v>
      </c>
      <c r="B1" s="273"/>
      <c r="C1" s="273"/>
      <c r="D1" s="273"/>
      <c r="E1" s="273"/>
      <c r="G1" s="280" t="s">
        <v>1441</v>
      </c>
      <c r="H1" s="31" t="s">
        <v>4</v>
      </c>
      <c r="I1" s="12">
        <f>E500</f>
        <v>0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G2" s="281"/>
      <c r="H2" s="32" t="s">
        <v>92</v>
      </c>
      <c r="I2" s="13">
        <f>MAX(A3:A500)</f>
        <v>44467</v>
      </c>
    </row>
    <row r="3" spans="1:9" hidden="1" x14ac:dyDescent="0.25">
      <c r="A3" s="2" t="s">
        <v>295</v>
      </c>
      <c r="B3" s="35" t="s">
        <v>6</v>
      </c>
      <c r="C3" s="4">
        <v>3174</v>
      </c>
      <c r="D3" s="4">
        <v>0</v>
      </c>
      <c r="E3" s="4">
        <f>C3-D3</f>
        <v>3174</v>
      </c>
    </row>
    <row r="4" spans="1:9" hidden="1" x14ac:dyDescent="0.25">
      <c r="A4" s="5">
        <v>43858</v>
      </c>
      <c r="B4" s="2" t="s">
        <v>296</v>
      </c>
      <c r="C4" s="4">
        <v>2142</v>
      </c>
      <c r="D4" s="4">
        <v>0</v>
      </c>
      <c r="E4" s="4">
        <f>E3+C4-D4</f>
        <v>5316</v>
      </c>
      <c r="G4" s="2">
        <v>153</v>
      </c>
    </row>
    <row r="5" spans="1:9" hidden="1" x14ac:dyDescent="0.25">
      <c r="A5" s="5">
        <v>43865</v>
      </c>
      <c r="B5" s="2" t="s">
        <v>297</v>
      </c>
      <c r="C5" s="4">
        <v>2254</v>
      </c>
      <c r="D5" s="4">
        <v>0</v>
      </c>
      <c r="E5" s="4">
        <f t="shared" ref="E5:E68" si="0">E4+C5-D5</f>
        <v>7570</v>
      </c>
      <c r="G5" s="2">
        <v>161</v>
      </c>
    </row>
    <row r="6" spans="1:9" hidden="1" x14ac:dyDescent="0.25">
      <c r="A6" s="5">
        <v>43866</v>
      </c>
      <c r="B6" s="2" t="s">
        <v>298</v>
      </c>
      <c r="C6" s="4">
        <v>4228</v>
      </c>
      <c r="D6" s="4">
        <v>0</v>
      </c>
      <c r="E6" s="4">
        <f t="shared" si="0"/>
        <v>11798</v>
      </c>
      <c r="G6" s="2">
        <v>302</v>
      </c>
    </row>
    <row r="7" spans="1:9" hidden="1" x14ac:dyDescent="0.25">
      <c r="A7" s="5">
        <v>43871</v>
      </c>
      <c r="B7" s="2" t="s">
        <v>320</v>
      </c>
      <c r="C7" s="4">
        <v>1050</v>
      </c>
      <c r="D7" s="4">
        <v>0</v>
      </c>
      <c r="E7" s="4">
        <f t="shared" si="0"/>
        <v>12848</v>
      </c>
      <c r="G7" s="2">
        <v>75</v>
      </c>
    </row>
    <row r="8" spans="1:9" hidden="1" x14ac:dyDescent="0.25">
      <c r="A8" s="5">
        <v>43872</v>
      </c>
      <c r="B8" s="2" t="s">
        <v>344</v>
      </c>
      <c r="C8" s="4">
        <v>1792</v>
      </c>
      <c r="D8" s="4">
        <v>0</v>
      </c>
      <c r="E8" s="4">
        <f t="shared" si="0"/>
        <v>14640</v>
      </c>
      <c r="G8" s="2">
        <v>128</v>
      </c>
    </row>
    <row r="9" spans="1:9" hidden="1" x14ac:dyDescent="0.25">
      <c r="A9" s="5">
        <v>43873</v>
      </c>
      <c r="B9" s="2" t="s">
        <v>345</v>
      </c>
      <c r="C9" s="4">
        <v>3080</v>
      </c>
      <c r="D9" s="4">
        <v>0</v>
      </c>
      <c r="E9" s="4">
        <f t="shared" si="0"/>
        <v>17720</v>
      </c>
      <c r="G9" s="2">
        <v>220</v>
      </c>
    </row>
    <row r="10" spans="1:9" hidden="1" x14ac:dyDescent="0.25">
      <c r="A10" s="5">
        <v>43874</v>
      </c>
      <c r="B10" s="2" t="s">
        <v>57</v>
      </c>
      <c r="C10" s="4">
        <v>0</v>
      </c>
      <c r="D10" s="4">
        <v>10000</v>
      </c>
      <c r="E10" s="4">
        <f t="shared" si="0"/>
        <v>7720</v>
      </c>
    </row>
    <row r="11" spans="1:9" hidden="1" x14ac:dyDescent="0.25">
      <c r="A11" s="5">
        <v>43875</v>
      </c>
      <c r="B11" s="2" t="s">
        <v>349</v>
      </c>
      <c r="C11" s="4">
        <v>1260</v>
      </c>
      <c r="D11" s="4">
        <v>0</v>
      </c>
      <c r="E11" s="4">
        <f t="shared" si="0"/>
        <v>8980</v>
      </c>
      <c r="G11" s="2">
        <v>90</v>
      </c>
    </row>
    <row r="12" spans="1:9" hidden="1" x14ac:dyDescent="0.25">
      <c r="A12" s="5">
        <v>43878</v>
      </c>
      <c r="B12" s="2" t="s">
        <v>354</v>
      </c>
      <c r="C12" s="4">
        <v>2338</v>
      </c>
      <c r="D12" s="4">
        <v>0</v>
      </c>
      <c r="E12" s="4">
        <f t="shared" si="0"/>
        <v>11318</v>
      </c>
      <c r="G12" s="2">
        <v>167</v>
      </c>
    </row>
    <row r="13" spans="1:9" hidden="1" x14ac:dyDescent="0.25">
      <c r="A13" s="5">
        <v>43880</v>
      </c>
      <c r="B13" s="2" t="s">
        <v>375</v>
      </c>
      <c r="C13" s="4">
        <v>3360</v>
      </c>
      <c r="D13" s="4">
        <v>0</v>
      </c>
      <c r="E13" s="4">
        <f t="shared" si="0"/>
        <v>14678</v>
      </c>
      <c r="G13" s="2">
        <v>240</v>
      </c>
    </row>
    <row r="14" spans="1:9" hidden="1" x14ac:dyDescent="0.25">
      <c r="A14" s="5">
        <v>43881</v>
      </c>
      <c r="B14" s="2" t="s">
        <v>498</v>
      </c>
      <c r="C14" s="4">
        <v>3780</v>
      </c>
      <c r="D14" s="4">
        <v>0</v>
      </c>
      <c r="E14" s="4">
        <f t="shared" si="0"/>
        <v>18458</v>
      </c>
      <c r="G14" s="2">
        <v>270</v>
      </c>
    </row>
    <row r="15" spans="1:9" hidden="1" x14ac:dyDescent="0.25">
      <c r="A15" s="5">
        <v>43887</v>
      </c>
      <c r="B15" s="2" t="s">
        <v>508</v>
      </c>
      <c r="C15" s="4">
        <v>2674</v>
      </c>
      <c r="D15" s="4">
        <v>0</v>
      </c>
      <c r="E15" s="4">
        <f t="shared" si="0"/>
        <v>21132</v>
      </c>
      <c r="G15" s="2">
        <v>191</v>
      </c>
    </row>
    <row r="16" spans="1:9" hidden="1" x14ac:dyDescent="0.25">
      <c r="A16" s="5">
        <v>43889</v>
      </c>
      <c r="B16" s="2" t="s">
        <v>522</v>
      </c>
      <c r="C16" s="4">
        <v>5880</v>
      </c>
      <c r="D16" s="4">
        <v>0</v>
      </c>
      <c r="E16" s="4">
        <f t="shared" si="0"/>
        <v>27012</v>
      </c>
      <c r="G16" s="2">
        <v>420</v>
      </c>
    </row>
    <row r="17" spans="1:7" hidden="1" x14ac:dyDescent="0.25">
      <c r="A17" s="5">
        <v>43892</v>
      </c>
      <c r="B17" s="2" t="s">
        <v>523</v>
      </c>
      <c r="C17" s="4">
        <v>1290</v>
      </c>
      <c r="D17" s="4">
        <v>0</v>
      </c>
      <c r="E17" s="4">
        <f t="shared" si="0"/>
        <v>28302</v>
      </c>
      <c r="G17" s="2">
        <v>90</v>
      </c>
    </row>
    <row r="18" spans="1:7" hidden="1" x14ac:dyDescent="0.25">
      <c r="A18" s="5">
        <v>43892</v>
      </c>
      <c r="B18" s="2" t="s">
        <v>526</v>
      </c>
      <c r="C18" s="4">
        <v>1456</v>
      </c>
      <c r="D18" s="4">
        <v>0</v>
      </c>
      <c r="E18" s="4">
        <f t="shared" si="0"/>
        <v>29758</v>
      </c>
      <c r="G18" s="2">
        <v>104</v>
      </c>
    </row>
    <row r="19" spans="1:7" hidden="1" x14ac:dyDescent="0.25">
      <c r="A19" s="5">
        <v>43893</v>
      </c>
      <c r="B19" s="2" t="s">
        <v>57</v>
      </c>
      <c r="C19" s="4">
        <v>0</v>
      </c>
      <c r="D19" s="4">
        <v>15340.5</v>
      </c>
      <c r="E19" s="4">
        <f t="shared" si="0"/>
        <v>14417.5</v>
      </c>
    </row>
    <row r="20" spans="1:7" hidden="1" x14ac:dyDescent="0.25">
      <c r="A20" s="5">
        <v>43893</v>
      </c>
      <c r="B20" s="2" t="s">
        <v>529</v>
      </c>
      <c r="C20" s="4">
        <v>1834</v>
      </c>
      <c r="D20" s="4">
        <v>0</v>
      </c>
      <c r="E20" s="4">
        <f t="shared" si="0"/>
        <v>16251.5</v>
      </c>
      <c r="G20" s="2">
        <v>131</v>
      </c>
    </row>
    <row r="21" spans="1:7" hidden="1" x14ac:dyDescent="0.25">
      <c r="A21" s="5">
        <v>43894</v>
      </c>
      <c r="B21" s="2" t="s">
        <v>533</v>
      </c>
      <c r="C21" s="4">
        <v>938</v>
      </c>
      <c r="D21" s="4">
        <v>0</v>
      </c>
      <c r="E21" s="4">
        <f t="shared" si="0"/>
        <v>17189.5</v>
      </c>
      <c r="G21" s="2">
        <v>67</v>
      </c>
    </row>
    <row r="22" spans="1:7" hidden="1" x14ac:dyDescent="0.25">
      <c r="A22" s="5">
        <v>43899</v>
      </c>
      <c r="B22" s="2" t="s">
        <v>539</v>
      </c>
      <c r="C22" s="4">
        <v>1050</v>
      </c>
      <c r="D22" s="4">
        <v>0</v>
      </c>
      <c r="E22" s="4">
        <f t="shared" si="0"/>
        <v>18239.5</v>
      </c>
      <c r="G22" s="2">
        <v>75</v>
      </c>
    </row>
    <row r="23" spans="1:7" hidden="1" x14ac:dyDescent="0.25">
      <c r="A23" s="5">
        <v>43896</v>
      </c>
      <c r="B23" s="2" t="s">
        <v>558</v>
      </c>
      <c r="C23" s="4">
        <v>3514</v>
      </c>
      <c r="D23" s="4">
        <v>0</v>
      </c>
      <c r="E23" s="4">
        <f t="shared" si="0"/>
        <v>21753.5</v>
      </c>
      <c r="G23" s="2">
        <v>251</v>
      </c>
    </row>
    <row r="24" spans="1:7" hidden="1" x14ac:dyDescent="0.25">
      <c r="A24" s="5">
        <v>43907</v>
      </c>
      <c r="B24" s="2" t="s">
        <v>581</v>
      </c>
      <c r="C24" s="4">
        <v>3056</v>
      </c>
      <c r="D24" s="4">
        <v>0</v>
      </c>
      <c r="E24" s="4">
        <f t="shared" si="0"/>
        <v>24809.5</v>
      </c>
      <c r="G24" s="2">
        <v>191</v>
      </c>
    </row>
    <row r="25" spans="1:7" hidden="1" x14ac:dyDescent="0.25">
      <c r="A25" s="5">
        <v>43951</v>
      </c>
      <c r="B25" s="2" t="s">
        <v>602</v>
      </c>
      <c r="C25" s="4">
        <v>3520</v>
      </c>
      <c r="D25" s="4">
        <v>0</v>
      </c>
      <c r="E25" s="4">
        <f t="shared" si="0"/>
        <v>28329.5</v>
      </c>
      <c r="G25" s="2">
        <v>220</v>
      </c>
    </row>
    <row r="26" spans="1:7" hidden="1" x14ac:dyDescent="0.25">
      <c r="A26" s="5">
        <v>43951</v>
      </c>
      <c r="B26" s="2" t="s">
        <v>604</v>
      </c>
      <c r="C26" s="4">
        <v>150</v>
      </c>
      <c r="D26" s="4">
        <v>28500</v>
      </c>
      <c r="E26" s="4">
        <f t="shared" si="0"/>
        <v>-20.5</v>
      </c>
    </row>
    <row r="27" spans="1:7" hidden="1" x14ac:dyDescent="0.25">
      <c r="A27" s="5">
        <v>43955</v>
      </c>
      <c r="B27" s="2" t="s">
        <v>630</v>
      </c>
      <c r="C27" s="4">
        <v>2240</v>
      </c>
      <c r="D27" s="4">
        <v>0</v>
      </c>
      <c r="E27" s="4">
        <f t="shared" si="0"/>
        <v>2219.5</v>
      </c>
      <c r="G27" s="2">
        <v>140</v>
      </c>
    </row>
    <row r="28" spans="1:7" hidden="1" x14ac:dyDescent="0.25">
      <c r="A28" s="5">
        <v>43965</v>
      </c>
      <c r="B28" s="2" t="s">
        <v>751</v>
      </c>
      <c r="C28" s="4">
        <v>576</v>
      </c>
      <c r="D28" s="4">
        <v>0</v>
      </c>
      <c r="E28" s="4">
        <f t="shared" si="0"/>
        <v>2795.5</v>
      </c>
      <c r="G28" s="2">
        <v>36</v>
      </c>
    </row>
    <row r="29" spans="1:7" hidden="1" x14ac:dyDescent="0.25">
      <c r="A29" s="5">
        <v>43971</v>
      </c>
      <c r="B29" s="2" t="s">
        <v>752</v>
      </c>
      <c r="C29" s="4">
        <v>1040</v>
      </c>
      <c r="D29" s="4">
        <v>0</v>
      </c>
      <c r="E29" s="4">
        <f t="shared" si="0"/>
        <v>3835.5</v>
      </c>
      <c r="G29" s="2">
        <v>65</v>
      </c>
    </row>
    <row r="30" spans="1:7" hidden="1" x14ac:dyDescent="0.25">
      <c r="A30" s="5">
        <v>43978</v>
      </c>
      <c r="B30" s="2" t="s">
        <v>754</v>
      </c>
      <c r="C30" s="4">
        <v>4768</v>
      </c>
      <c r="D30" s="4">
        <v>0</v>
      </c>
      <c r="E30" s="4">
        <f t="shared" si="0"/>
        <v>8603.5</v>
      </c>
      <c r="G30" s="2">
        <v>298</v>
      </c>
    </row>
    <row r="31" spans="1:7" hidden="1" x14ac:dyDescent="0.25">
      <c r="A31" s="5">
        <v>43980</v>
      </c>
      <c r="B31" s="2" t="s">
        <v>760</v>
      </c>
      <c r="C31" s="4">
        <v>3008.5</v>
      </c>
      <c r="D31" s="4">
        <v>0</v>
      </c>
      <c r="E31" s="4">
        <f t="shared" si="0"/>
        <v>11612</v>
      </c>
      <c r="G31" s="2">
        <v>188</v>
      </c>
    </row>
    <row r="32" spans="1:7" hidden="1" x14ac:dyDescent="0.25">
      <c r="A32" s="5">
        <v>43983</v>
      </c>
      <c r="B32" s="2" t="s">
        <v>760</v>
      </c>
      <c r="C32" s="4">
        <v>1680</v>
      </c>
      <c r="D32" s="4">
        <v>0</v>
      </c>
      <c r="E32" s="4">
        <f t="shared" si="0"/>
        <v>13292</v>
      </c>
      <c r="G32" s="2">
        <v>105</v>
      </c>
    </row>
    <row r="33" spans="1:9" hidden="1" x14ac:dyDescent="0.25">
      <c r="A33" s="5">
        <v>43992</v>
      </c>
      <c r="B33" s="2" t="s">
        <v>819</v>
      </c>
      <c r="C33" s="4">
        <v>1120</v>
      </c>
      <c r="D33" s="4">
        <v>0</v>
      </c>
      <c r="E33" s="4">
        <f t="shared" si="0"/>
        <v>14412</v>
      </c>
      <c r="G33" s="2">
        <v>70</v>
      </c>
    </row>
    <row r="34" spans="1:9" hidden="1" x14ac:dyDescent="0.25">
      <c r="A34" s="5">
        <v>43993</v>
      </c>
      <c r="B34" s="2" t="s">
        <v>820</v>
      </c>
      <c r="C34" s="4">
        <v>352</v>
      </c>
      <c r="D34" s="4">
        <v>0</v>
      </c>
      <c r="E34" s="4">
        <f t="shared" si="0"/>
        <v>14764</v>
      </c>
      <c r="G34" s="2">
        <v>22</v>
      </c>
    </row>
    <row r="35" spans="1:9" hidden="1" x14ac:dyDescent="0.25">
      <c r="A35" s="5">
        <v>43992</v>
      </c>
      <c r="B35" s="2" t="s">
        <v>821</v>
      </c>
      <c r="C35" s="4">
        <v>1184</v>
      </c>
      <c r="D35" s="4">
        <v>0</v>
      </c>
      <c r="E35" s="4">
        <f t="shared" si="0"/>
        <v>15948</v>
      </c>
      <c r="G35" s="2">
        <v>74</v>
      </c>
    </row>
    <row r="36" spans="1:9" hidden="1" x14ac:dyDescent="0.25">
      <c r="A36" s="5">
        <v>43999</v>
      </c>
      <c r="B36" s="2" t="s">
        <v>822</v>
      </c>
      <c r="C36" s="4">
        <v>3184</v>
      </c>
      <c r="D36" s="4">
        <v>0</v>
      </c>
      <c r="E36" s="4">
        <f t="shared" si="0"/>
        <v>19132</v>
      </c>
      <c r="G36" s="2">
        <v>199</v>
      </c>
    </row>
    <row r="37" spans="1:9" hidden="1" x14ac:dyDescent="0.25">
      <c r="A37" s="5">
        <v>44014</v>
      </c>
      <c r="B37" s="2" t="s">
        <v>888</v>
      </c>
      <c r="C37" s="4">
        <v>2848</v>
      </c>
      <c r="D37" s="4">
        <v>0</v>
      </c>
      <c r="E37" s="4">
        <f t="shared" si="0"/>
        <v>21980</v>
      </c>
      <c r="G37" s="2">
        <v>178</v>
      </c>
    </row>
    <row r="38" spans="1:9" hidden="1" x14ac:dyDescent="0.25">
      <c r="A38" s="5">
        <v>44057</v>
      </c>
      <c r="B38" s="2" t="s">
        <v>1038</v>
      </c>
      <c r="C38" s="4">
        <v>3582</v>
      </c>
      <c r="D38" s="4">
        <v>0</v>
      </c>
      <c r="E38" s="4">
        <f t="shared" si="0"/>
        <v>25562</v>
      </c>
      <c r="G38" s="2">
        <v>199</v>
      </c>
    </row>
    <row r="39" spans="1:9" hidden="1" x14ac:dyDescent="0.25">
      <c r="A39" s="5">
        <v>44057</v>
      </c>
      <c r="B39" s="2" t="s">
        <v>1039</v>
      </c>
      <c r="C39" s="4">
        <v>0</v>
      </c>
      <c r="D39" s="4">
        <v>23300</v>
      </c>
      <c r="E39" s="4">
        <f t="shared" si="0"/>
        <v>2262</v>
      </c>
    </row>
    <row r="40" spans="1:9" hidden="1" x14ac:dyDescent="0.25">
      <c r="A40" s="5">
        <v>44071</v>
      </c>
      <c r="B40" s="2" t="s">
        <v>1089</v>
      </c>
      <c r="C40" s="4">
        <v>1908</v>
      </c>
      <c r="D40" s="4">
        <v>0</v>
      </c>
      <c r="E40" s="4">
        <f t="shared" si="0"/>
        <v>4170</v>
      </c>
      <c r="G40" s="2">
        <v>106</v>
      </c>
    </row>
    <row r="41" spans="1:9" hidden="1" x14ac:dyDescent="0.25">
      <c r="A41" s="5">
        <v>44075</v>
      </c>
      <c r="B41" s="2" t="s">
        <v>1091</v>
      </c>
      <c r="C41" s="4">
        <v>4068</v>
      </c>
      <c r="D41" s="4">
        <v>0</v>
      </c>
      <c r="E41" s="4">
        <f t="shared" si="0"/>
        <v>8238</v>
      </c>
      <c r="G41" s="2">
        <v>226</v>
      </c>
    </row>
    <row r="42" spans="1:9" hidden="1" x14ac:dyDescent="0.25">
      <c r="A42" s="5">
        <v>44077</v>
      </c>
      <c r="B42" s="2" t="s">
        <v>1094</v>
      </c>
      <c r="C42" s="4">
        <v>1656</v>
      </c>
      <c r="D42" s="4">
        <v>0</v>
      </c>
      <c r="E42" s="4">
        <f t="shared" si="0"/>
        <v>9894</v>
      </c>
      <c r="G42" s="2">
        <v>92</v>
      </c>
    </row>
    <row r="43" spans="1:9" hidden="1" x14ac:dyDescent="0.25">
      <c r="A43" s="5">
        <v>44095</v>
      </c>
      <c r="B43" s="2" t="s">
        <v>57</v>
      </c>
      <c r="C43" s="4">
        <v>0</v>
      </c>
      <c r="D43" s="4">
        <v>9894</v>
      </c>
      <c r="E43" s="4">
        <f t="shared" si="0"/>
        <v>0</v>
      </c>
      <c r="G43" s="2">
        <v>0</v>
      </c>
    </row>
    <row r="44" spans="1:9" hidden="1" x14ac:dyDescent="0.25">
      <c r="A44" s="5">
        <v>44138</v>
      </c>
      <c r="B44" s="2" t="s">
        <v>1273</v>
      </c>
      <c r="C44" s="4">
        <v>2934</v>
      </c>
      <c r="D44" s="4">
        <v>0</v>
      </c>
      <c r="E44" s="4">
        <f t="shared" si="0"/>
        <v>2934</v>
      </c>
      <c r="G44" s="2">
        <v>163</v>
      </c>
    </row>
    <row r="45" spans="1:9" hidden="1" x14ac:dyDescent="0.25">
      <c r="A45" s="5">
        <v>44208</v>
      </c>
      <c r="B45" s="2" t="s">
        <v>57</v>
      </c>
      <c r="C45" s="4">
        <v>0</v>
      </c>
      <c r="D45" s="4">
        <v>2934</v>
      </c>
      <c r="E45" s="4">
        <f t="shared" si="0"/>
        <v>0</v>
      </c>
      <c r="G45" s="2">
        <v>0</v>
      </c>
    </row>
    <row r="46" spans="1:9" x14ac:dyDescent="0.25">
      <c r="A46" s="5">
        <v>44467</v>
      </c>
      <c r="B46" s="2" t="s">
        <v>2364</v>
      </c>
      <c r="C46" s="4">
        <v>17550</v>
      </c>
      <c r="D46" s="4">
        <v>17550</v>
      </c>
      <c r="E46" s="4">
        <f t="shared" si="0"/>
        <v>0</v>
      </c>
      <c r="G46" s="38">
        <v>13</v>
      </c>
      <c r="H46" t="s">
        <v>2363</v>
      </c>
      <c r="I46" t="s">
        <v>2365</v>
      </c>
    </row>
    <row r="47" spans="1:9" x14ac:dyDescent="0.25">
      <c r="A47" s="5"/>
      <c r="E47" s="4">
        <f t="shared" si="0"/>
        <v>0</v>
      </c>
      <c r="H47" s="240">
        <v>5492233000806</v>
      </c>
    </row>
    <row r="48" spans="1:9" x14ac:dyDescent="0.25">
      <c r="A48" s="5"/>
      <c r="E48" s="4">
        <f t="shared" si="0"/>
        <v>0</v>
      </c>
    </row>
    <row r="49" spans="1:5" x14ac:dyDescent="0.25">
      <c r="A49" s="5"/>
      <c r="E49" s="4">
        <f t="shared" si="0"/>
        <v>0</v>
      </c>
    </row>
    <row r="50" spans="1:5" x14ac:dyDescent="0.25">
      <c r="A50" s="5"/>
      <c r="E50" s="4">
        <f t="shared" si="0"/>
        <v>0</v>
      </c>
    </row>
    <row r="51" spans="1:5" x14ac:dyDescent="0.25">
      <c r="A51" s="5"/>
      <c r="E51" s="4">
        <f t="shared" si="0"/>
        <v>0</v>
      </c>
    </row>
    <row r="52" spans="1:5" x14ac:dyDescent="0.25">
      <c r="A52" s="5"/>
      <c r="E52" s="4">
        <f t="shared" si="0"/>
        <v>0</v>
      </c>
    </row>
    <row r="53" spans="1:5" x14ac:dyDescent="0.25">
      <c r="A53" s="5"/>
      <c r="E53" s="4">
        <f t="shared" si="0"/>
        <v>0</v>
      </c>
    </row>
    <row r="54" spans="1:5" x14ac:dyDescent="0.25">
      <c r="A54" s="5"/>
      <c r="E54" s="4">
        <f t="shared" si="0"/>
        <v>0</v>
      </c>
    </row>
    <row r="55" spans="1:5" x14ac:dyDescent="0.25">
      <c r="A55" s="5"/>
      <c r="E55" s="4">
        <f t="shared" si="0"/>
        <v>0</v>
      </c>
    </row>
    <row r="56" spans="1:5" x14ac:dyDescent="0.25">
      <c r="A56" s="5"/>
      <c r="E56" s="4">
        <f t="shared" si="0"/>
        <v>0</v>
      </c>
    </row>
    <row r="57" spans="1:5" x14ac:dyDescent="0.25">
      <c r="A57" s="5"/>
      <c r="E57" s="4">
        <f t="shared" si="0"/>
        <v>0</v>
      </c>
    </row>
    <row r="58" spans="1:5" x14ac:dyDescent="0.25">
      <c r="A58" s="5"/>
      <c r="E58" s="4">
        <f t="shared" si="0"/>
        <v>0</v>
      </c>
    </row>
    <row r="59" spans="1:5" x14ac:dyDescent="0.25">
      <c r="A59" s="5"/>
      <c r="E59" s="4">
        <f t="shared" si="0"/>
        <v>0</v>
      </c>
    </row>
    <row r="60" spans="1:5" x14ac:dyDescent="0.25">
      <c r="A60" s="5"/>
      <c r="B60" s="127"/>
      <c r="C60" s="128"/>
      <c r="E60" s="4">
        <f t="shared" si="0"/>
        <v>0</v>
      </c>
    </row>
    <row r="61" spans="1:5" x14ac:dyDescent="0.25">
      <c r="A61" s="5"/>
      <c r="E61" s="4">
        <f t="shared" si="0"/>
        <v>0</v>
      </c>
    </row>
    <row r="62" spans="1:5" x14ac:dyDescent="0.25">
      <c r="A62" s="5"/>
      <c r="E62" s="4">
        <f t="shared" si="0"/>
        <v>0</v>
      </c>
    </row>
    <row r="63" spans="1:5" x14ac:dyDescent="0.25">
      <c r="A63" s="5"/>
      <c r="E63" s="4">
        <f t="shared" si="0"/>
        <v>0</v>
      </c>
    </row>
    <row r="64" spans="1:5" x14ac:dyDescent="0.25">
      <c r="A64" s="5"/>
      <c r="E64" s="4">
        <f t="shared" si="0"/>
        <v>0</v>
      </c>
    </row>
    <row r="65" spans="1:5" x14ac:dyDescent="0.25">
      <c r="A65" s="5"/>
      <c r="E65" s="4">
        <f t="shared" si="0"/>
        <v>0</v>
      </c>
    </row>
    <row r="66" spans="1:5" x14ac:dyDescent="0.25">
      <c r="A66" s="5"/>
      <c r="E66" s="4">
        <f t="shared" si="0"/>
        <v>0</v>
      </c>
    </row>
    <row r="67" spans="1:5" x14ac:dyDescent="0.25">
      <c r="A67" s="5"/>
      <c r="E67" s="4">
        <f t="shared" si="0"/>
        <v>0</v>
      </c>
    </row>
    <row r="68" spans="1:5" x14ac:dyDescent="0.25">
      <c r="A68" s="5"/>
      <c r="E68" s="4">
        <f t="shared" si="0"/>
        <v>0</v>
      </c>
    </row>
    <row r="69" spans="1:5" x14ac:dyDescent="0.25">
      <c r="A69" s="5"/>
      <c r="E69" s="4">
        <f t="shared" ref="E69:E132" si="1">E68+C69-D69</f>
        <v>0</v>
      </c>
    </row>
    <row r="70" spans="1:5" x14ac:dyDescent="0.25">
      <c r="A70" s="5"/>
      <c r="E70" s="4">
        <f t="shared" si="1"/>
        <v>0</v>
      </c>
    </row>
    <row r="71" spans="1:5" x14ac:dyDescent="0.25">
      <c r="A71" s="5"/>
      <c r="E71" s="4">
        <f t="shared" si="1"/>
        <v>0</v>
      </c>
    </row>
    <row r="72" spans="1:5" x14ac:dyDescent="0.25">
      <c r="A72" s="5"/>
      <c r="E72" s="4">
        <f t="shared" si="1"/>
        <v>0</v>
      </c>
    </row>
    <row r="73" spans="1:5" x14ac:dyDescent="0.25">
      <c r="A73" s="5"/>
      <c r="E73" s="4">
        <f t="shared" si="1"/>
        <v>0</v>
      </c>
    </row>
    <row r="74" spans="1:5" x14ac:dyDescent="0.25">
      <c r="A74" s="5"/>
      <c r="E74" s="4">
        <f t="shared" si="1"/>
        <v>0</v>
      </c>
    </row>
    <row r="75" spans="1:5" x14ac:dyDescent="0.25">
      <c r="A75" s="5"/>
      <c r="E75" s="4">
        <f t="shared" si="1"/>
        <v>0</v>
      </c>
    </row>
    <row r="76" spans="1:5" x14ac:dyDescent="0.25">
      <c r="A76" s="5"/>
      <c r="E76" s="4">
        <f t="shared" si="1"/>
        <v>0</v>
      </c>
    </row>
    <row r="77" spans="1:5" x14ac:dyDescent="0.25">
      <c r="A77" s="5"/>
      <c r="E77" s="4">
        <f t="shared" si="1"/>
        <v>0</v>
      </c>
    </row>
    <row r="78" spans="1:5" x14ac:dyDescent="0.25">
      <c r="A78" s="5"/>
      <c r="E78" s="4">
        <f t="shared" si="1"/>
        <v>0</v>
      </c>
    </row>
    <row r="79" spans="1:5" x14ac:dyDescent="0.25">
      <c r="A79" s="5"/>
      <c r="E79" s="4">
        <f t="shared" si="1"/>
        <v>0</v>
      </c>
    </row>
    <row r="80" spans="1:5" x14ac:dyDescent="0.25">
      <c r="A80" s="5"/>
      <c r="E80" s="4">
        <f t="shared" si="1"/>
        <v>0</v>
      </c>
    </row>
    <row r="81" spans="1:5" x14ac:dyDescent="0.25">
      <c r="A81" s="5"/>
      <c r="E81" s="4">
        <f t="shared" si="1"/>
        <v>0</v>
      </c>
    </row>
    <row r="82" spans="1:5" x14ac:dyDescent="0.25">
      <c r="A82" s="5"/>
      <c r="E82" s="4">
        <f t="shared" si="1"/>
        <v>0</v>
      </c>
    </row>
    <row r="83" spans="1:5" x14ac:dyDescent="0.25">
      <c r="E83" s="4">
        <f t="shared" si="1"/>
        <v>0</v>
      </c>
    </row>
    <row r="84" spans="1:5" x14ac:dyDescent="0.25">
      <c r="E84" s="4">
        <f t="shared" si="1"/>
        <v>0</v>
      </c>
    </row>
    <row r="85" spans="1:5" x14ac:dyDescent="0.25">
      <c r="E85" s="4">
        <f t="shared" si="1"/>
        <v>0</v>
      </c>
    </row>
    <row r="86" spans="1:5" x14ac:dyDescent="0.25">
      <c r="E86" s="4">
        <f t="shared" si="1"/>
        <v>0</v>
      </c>
    </row>
    <row r="87" spans="1:5" x14ac:dyDescent="0.25">
      <c r="E87" s="4">
        <f t="shared" si="1"/>
        <v>0</v>
      </c>
    </row>
    <row r="88" spans="1:5" x14ac:dyDescent="0.25">
      <c r="E88" s="4">
        <f t="shared" si="1"/>
        <v>0</v>
      </c>
    </row>
    <row r="89" spans="1:5" x14ac:dyDescent="0.25">
      <c r="E89" s="4">
        <f t="shared" si="1"/>
        <v>0</v>
      </c>
    </row>
    <row r="90" spans="1:5" x14ac:dyDescent="0.25">
      <c r="E90" s="4">
        <f t="shared" si="1"/>
        <v>0</v>
      </c>
    </row>
    <row r="91" spans="1:5" x14ac:dyDescent="0.25">
      <c r="E91" s="4">
        <f t="shared" si="1"/>
        <v>0</v>
      </c>
    </row>
    <row r="92" spans="1:5" x14ac:dyDescent="0.25">
      <c r="E92" s="4">
        <f t="shared" si="1"/>
        <v>0</v>
      </c>
    </row>
    <row r="93" spans="1:5" x14ac:dyDescent="0.25">
      <c r="E93" s="4">
        <f t="shared" si="1"/>
        <v>0</v>
      </c>
    </row>
    <row r="94" spans="1:5" x14ac:dyDescent="0.25">
      <c r="E94" s="4">
        <f t="shared" si="1"/>
        <v>0</v>
      </c>
    </row>
    <row r="95" spans="1:5" x14ac:dyDescent="0.25">
      <c r="E95" s="4">
        <f t="shared" si="1"/>
        <v>0</v>
      </c>
    </row>
    <row r="96" spans="1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2">
    <mergeCell ref="A1:E1"/>
    <mergeCell ref="G1:G2"/>
  </mergeCells>
  <pageMargins left="0.7" right="0.7" top="0.75" bottom="0.75" header="0.3" footer="0.3"/>
  <pageSetup paperSize="9" orientation="portrait" r:id="rId1"/>
  <headerFooter>
    <oddHeader>&amp;CS.E.U.O.&amp;RTejidos Lucania</oddHeader>
    <oddFooter>&amp;CS.E.U.O.&amp;RTejidos Lucania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C500"/>
  <sheetViews>
    <sheetView view="pageBreakPreview" zoomScale="60" zoomScaleNormal="70" workbookViewId="0">
      <selection activeCell="I68" sqref="I68"/>
    </sheetView>
  </sheetViews>
  <sheetFormatPr baseColWidth="10" defaultRowHeight="15" x14ac:dyDescent="0.25"/>
  <cols>
    <col min="1" max="1" width="11.140625" style="2" bestFit="1" customWidth="1"/>
    <col min="2" max="2" width="24" style="2" bestFit="1" customWidth="1"/>
    <col min="3" max="4" width="15.7109375" style="4" bestFit="1" customWidth="1"/>
    <col min="5" max="5" width="14.42578125" style="2" bestFit="1" customWidth="1"/>
    <col min="6" max="6" width="13" bestFit="1" customWidth="1"/>
    <col min="9" max="9" width="17.42578125" bestFit="1" customWidth="1"/>
    <col min="10" max="10" width="16.5703125" bestFit="1" customWidth="1"/>
    <col min="14" max="14" width="18.140625" bestFit="1" customWidth="1"/>
    <col min="16" max="16" width="14.28515625" bestFit="1" customWidth="1"/>
    <col min="17" max="17" width="7.85546875" bestFit="1" customWidth="1"/>
    <col min="19" max="19" width="8.28515625" style="2" bestFit="1" customWidth="1"/>
    <col min="20" max="20" width="12.85546875" style="4" bestFit="1" customWidth="1"/>
    <col min="21" max="21" width="10.5703125" style="2" bestFit="1" customWidth="1"/>
    <col min="22" max="22" width="15" style="4" bestFit="1" customWidth="1"/>
    <col min="23" max="23" width="13" style="4" bestFit="1" customWidth="1"/>
    <col min="24" max="24" width="12" style="4" bestFit="1" customWidth="1"/>
    <col min="25" max="25" width="16.42578125" style="4" bestFit="1" customWidth="1"/>
    <col min="26" max="26" width="17.42578125" style="1" bestFit="1" customWidth="1"/>
    <col min="27" max="27" width="13.5703125" style="4" bestFit="1" customWidth="1"/>
    <col min="28" max="28" width="15.7109375" style="2" bestFit="1" customWidth="1"/>
  </cols>
  <sheetData>
    <row r="1" spans="1:28" ht="18.75" x14ac:dyDescent="0.3">
      <c r="A1" s="273" t="s">
        <v>1020</v>
      </c>
      <c r="B1" s="273"/>
      <c r="C1" s="273"/>
      <c r="D1" s="273"/>
      <c r="E1" s="273"/>
      <c r="I1" s="10" t="s">
        <v>4</v>
      </c>
      <c r="J1" s="12">
        <f>E500</f>
        <v>-1.0913936421275139E-11</v>
      </c>
      <c r="N1" t="s">
        <v>670</v>
      </c>
      <c r="P1" t="s">
        <v>671</v>
      </c>
      <c r="Q1" t="s">
        <v>687</v>
      </c>
      <c r="X1" s="60">
        <v>0.5</v>
      </c>
    </row>
    <row r="2" spans="1:28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MAX(A3:A501)</f>
        <v>44484</v>
      </c>
      <c r="N2" t="s">
        <v>676</v>
      </c>
      <c r="P2" t="s">
        <v>677</v>
      </c>
      <c r="S2" s="2" t="s">
        <v>688</v>
      </c>
      <c r="T2" s="4" t="s">
        <v>689</v>
      </c>
      <c r="U2" s="2" t="s">
        <v>690</v>
      </c>
      <c r="V2" s="4" t="s">
        <v>691</v>
      </c>
      <c r="W2" s="4" t="s">
        <v>692</v>
      </c>
      <c r="X2" s="4" t="s">
        <v>693</v>
      </c>
      <c r="Y2" s="4" t="s">
        <v>705</v>
      </c>
      <c r="Z2" s="1" t="s">
        <v>707</v>
      </c>
      <c r="AA2" s="4" t="s">
        <v>112</v>
      </c>
      <c r="AB2" s="8" t="s">
        <v>706</v>
      </c>
    </row>
    <row r="3" spans="1:28" hidden="1" x14ac:dyDescent="0.25">
      <c r="A3" s="7">
        <v>43974</v>
      </c>
      <c r="B3" s="2" t="s">
        <v>667</v>
      </c>
      <c r="C3" s="4">
        <v>8760</v>
      </c>
      <c r="D3" s="4">
        <v>8560</v>
      </c>
      <c r="E3" s="9">
        <f>C3-D3</f>
        <v>200</v>
      </c>
      <c r="S3" s="2">
        <v>718</v>
      </c>
      <c r="T3" s="4">
        <v>730</v>
      </c>
      <c r="U3" s="2">
        <v>12</v>
      </c>
      <c r="V3" s="4">
        <v>620</v>
      </c>
      <c r="W3" s="4">
        <f>T3-V3</f>
        <v>110</v>
      </c>
      <c r="X3" s="4">
        <f>$X$1*W3</f>
        <v>55</v>
      </c>
      <c r="Y3" s="4">
        <f>X3*U3</f>
        <v>660</v>
      </c>
      <c r="Z3" s="57">
        <f>Y3-AA3</f>
        <v>660</v>
      </c>
      <c r="AA3" s="4">
        <v>0</v>
      </c>
    </row>
    <row r="4" spans="1:28" hidden="1" x14ac:dyDescent="0.25">
      <c r="A4" s="5">
        <v>43974</v>
      </c>
      <c r="B4" s="2" t="s">
        <v>672</v>
      </c>
      <c r="C4" s="4">
        <v>8850</v>
      </c>
      <c r="D4" s="4">
        <v>7900</v>
      </c>
      <c r="E4" s="36">
        <f>E3+C4-D4</f>
        <v>1150</v>
      </c>
      <c r="S4" s="2">
        <v>718</v>
      </c>
      <c r="T4" s="4">
        <v>730</v>
      </c>
      <c r="U4" s="2">
        <v>12</v>
      </c>
      <c r="V4" s="4">
        <v>620</v>
      </c>
      <c r="W4" s="4">
        <f t="shared" ref="W4:W29" si="0">T4-V4</f>
        <v>110</v>
      </c>
      <c r="X4" s="4">
        <f t="shared" ref="X4:X29" si="1">$X$1*W4</f>
        <v>55</v>
      </c>
      <c r="Y4" s="4">
        <f t="shared" ref="Y4:Y29" si="2">X4*U4</f>
        <v>660</v>
      </c>
      <c r="Z4" s="57">
        <f>Z3+Y4-AA4</f>
        <v>1320</v>
      </c>
      <c r="AA4" s="4">
        <v>0</v>
      </c>
    </row>
    <row r="5" spans="1:28" hidden="1" x14ac:dyDescent="0.25">
      <c r="A5" s="5">
        <v>43974</v>
      </c>
      <c r="B5" s="2" t="s">
        <v>673</v>
      </c>
      <c r="C5" s="4">
        <v>0</v>
      </c>
      <c r="D5" s="4">
        <v>1150</v>
      </c>
      <c r="E5" s="36">
        <f t="shared" ref="E5:E68" si="3">E4+C5-D5</f>
        <v>0</v>
      </c>
      <c r="S5" s="2" t="s">
        <v>266</v>
      </c>
      <c r="T5" s="4">
        <v>0</v>
      </c>
      <c r="V5" s="4">
        <v>0</v>
      </c>
      <c r="W5" s="4">
        <f t="shared" si="0"/>
        <v>0</v>
      </c>
      <c r="X5" s="4">
        <f t="shared" si="1"/>
        <v>0</v>
      </c>
      <c r="Y5" s="4">
        <f t="shared" si="2"/>
        <v>0</v>
      </c>
      <c r="Z5" s="57">
        <f t="shared" ref="Z5:Z22" si="4">Z4+Y5-AA5</f>
        <v>1320</v>
      </c>
      <c r="AA5" s="4">
        <v>0</v>
      </c>
    </row>
    <row r="6" spans="1:28" hidden="1" x14ac:dyDescent="0.25">
      <c r="A6" s="5">
        <v>43977</v>
      </c>
      <c r="B6" s="2" t="s">
        <v>682</v>
      </c>
      <c r="C6" s="4">
        <v>28470</v>
      </c>
      <c r="D6" s="4">
        <v>28470</v>
      </c>
      <c r="E6" s="36">
        <f t="shared" si="3"/>
        <v>0</v>
      </c>
      <c r="S6" s="2">
        <v>718</v>
      </c>
      <c r="T6" s="4">
        <v>730</v>
      </c>
      <c r="U6" s="2">
        <v>39</v>
      </c>
      <c r="V6" s="4">
        <v>620</v>
      </c>
      <c r="W6" s="4">
        <f t="shared" si="0"/>
        <v>110</v>
      </c>
      <c r="X6" s="4">
        <f t="shared" si="1"/>
        <v>55</v>
      </c>
      <c r="Y6" s="4">
        <f t="shared" si="2"/>
        <v>2145</v>
      </c>
      <c r="Z6" s="57">
        <f t="shared" si="4"/>
        <v>3465</v>
      </c>
      <c r="AA6" s="4">
        <v>0</v>
      </c>
    </row>
    <row r="7" spans="1:28" hidden="1" x14ac:dyDescent="0.25">
      <c r="A7" s="5">
        <v>43978</v>
      </c>
      <c r="B7" s="2" t="s">
        <v>682</v>
      </c>
      <c r="C7" s="4">
        <v>2920</v>
      </c>
      <c r="D7" s="4">
        <v>2920</v>
      </c>
      <c r="E7" s="36">
        <f t="shared" si="3"/>
        <v>0</v>
      </c>
      <c r="S7" s="2">
        <v>718</v>
      </c>
      <c r="T7" s="4">
        <v>730</v>
      </c>
      <c r="U7" s="2">
        <v>4</v>
      </c>
      <c r="V7" s="4">
        <v>620</v>
      </c>
      <c r="W7" s="4">
        <f t="shared" si="0"/>
        <v>110</v>
      </c>
      <c r="X7" s="4">
        <f t="shared" si="1"/>
        <v>55</v>
      </c>
      <c r="Y7" s="4">
        <f t="shared" si="2"/>
        <v>220</v>
      </c>
      <c r="Z7" s="57">
        <f t="shared" si="4"/>
        <v>3685</v>
      </c>
      <c r="AA7" s="4">
        <v>0</v>
      </c>
    </row>
    <row r="8" spans="1:28" hidden="1" x14ac:dyDescent="0.25">
      <c r="A8" s="5">
        <v>43980</v>
      </c>
      <c r="B8" s="2" t="s">
        <v>686</v>
      </c>
      <c r="C8" s="4">
        <v>9490</v>
      </c>
      <c r="D8" s="4">
        <v>9490</v>
      </c>
      <c r="E8" s="36">
        <f t="shared" si="3"/>
        <v>0</v>
      </c>
      <c r="S8" s="2">
        <v>718</v>
      </c>
      <c r="T8" s="4">
        <v>730</v>
      </c>
      <c r="U8" s="2">
        <v>13</v>
      </c>
      <c r="V8" s="4">
        <v>620</v>
      </c>
      <c r="W8" s="4">
        <f t="shared" si="0"/>
        <v>110</v>
      </c>
      <c r="X8" s="4">
        <f t="shared" si="1"/>
        <v>55</v>
      </c>
      <c r="Y8" s="4">
        <f t="shared" si="2"/>
        <v>715</v>
      </c>
      <c r="Z8" s="57">
        <f t="shared" si="4"/>
        <v>4400</v>
      </c>
      <c r="AA8" s="4">
        <v>0</v>
      </c>
    </row>
    <row r="9" spans="1:28" hidden="1" x14ac:dyDescent="0.25">
      <c r="A9" s="5">
        <v>43980</v>
      </c>
      <c r="B9" s="2" t="s">
        <v>704</v>
      </c>
      <c r="C9" s="4">
        <v>8170</v>
      </c>
      <c r="D9" s="4">
        <v>8170</v>
      </c>
      <c r="E9" s="36">
        <f t="shared" si="3"/>
        <v>0</v>
      </c>
      <c r="H9" s="14"/>
      <c r="S9" s="2">
        <v>718</v>
      </c>
      <c r="T9" s="4">
        <v>730</v>
      </c>
      <c r="U9" s="2">
        <v>11</v>
      </c>
      <c r="V9" s="4">
        <v>620</v>
      </c>
      <c r="W9" s="4">
        <f t="shared" si="0"/>
        <v>110</v>
      </c>
      <c r="X9" s="4">
        <f t="shared" si="1"/>
        <v>55</v>
      </c>
      <c r="Y9" s="4">
        <f t="shared" si="2"/>
        <v>605</v>
      </c>
      <c r="Z9" s="57">
        <f t="shared" si="4"/>
        <v>1505</v>
      </c>
      <c r="AA9" s="4">
        <v>3500</v>
      </c>
      <c r="AB9" s="5">
        <v>43983</v>
      </c>
    </row>
    <row r="10" spans="1:28" hidden="1" x14ac:dyDescent="0.25">
      <c r="A10" s="5">
        <v>43986</v>
      </c>
      <c r="B10" s="2" t="s">
        <v>708</v>
      </c>
      <c r="C10" s="4">
        <v>4810</v>
      </c>
      <c r="D10" s="4">
        <v>4810</v>
      </c>
      <c r="E10" s="36">
        <f t="shared" si="3"/>
        <v>0</v>
      </c>
      <c r="S10" s="2">
        <v>718</v>
      </c>
      <c r="T10" s="4">
        <v>730</v>
      </c>
      <c r="U10" s="2">
        <v>7</v>
      </c>
      <c r="V10" s="4">
        <v>680</v>
      </c>
      <c r="W10" s="4">
        <f t="shared" si="0"/>
        <v>50</v>
      </c>
      <c r="X10" s="4">
        <f t="shared" si="1"/>
        <v>25</v>
      </c>
      <c r="Y10" s="4">
        <f t="shared" si="2"/>
        <v>175</v>
      </c>
      <c r="Z10" s="57">
        <f t="shared" si="4"/>
        <v>680</v>
      </c>
      <c r="AA10" s="4">
        <v>1000</v>
      </c>
      <c r="AB10" s="5">
        <v>43987</v>
      </c>
    </row>
    <row r="11" spans="1:28" hidden="1" x14ac:dyDescent="0.25">
      <c r="A11" s="5">
        <v>43987</v>
      </c>
      <c r="B11" s="2" t="s">
        <v>767</v>
      </c>
      <c r="C11" s="4">
        <v>11750</v>
      </c>
      <c r="D11" s="4">
        <v>11750</v>
      </c>
      <c r="E11" s="36">
        <f t="shared" si="3"/>
        <v>0</v>
      </c>
      <c r="S11" s="2">
        <v>718</v>
      </c>
      <c r="T11" s="4">
        <v>730</v>
      </c>
      <c r="U11" s="2">
        <v>16</v>
      </c>
      <c r="V11" s="4">
        <v>680</v>
      </c>
      <c r="W11" s="4">
        <f t="shared" si="0"/>
        <v>50</v>
      </c>
      <c r="X11" s="4">
        <f t="shared" si="1"/>
        <v>25</v>
      </c>
      <c r="Y11" s="4">
        <f t="shared" si="2"/>
        <v>400</v>
      </c>
      <c r="Z11" s="57">
        <f t="shared" si="4"/>
        <v>1080</v>
      </c>
    </row>
    <row r="12" spans="1:28" hidden="1" x14ac:dyDescent="0.25">
      <c r="A12" s="5">
        <v>43987</v>
      </c>
      <c r="B12" s="2" t="s">
        <v>766</v>
      </c>
      <c r="C12" s="4">
        <v>4380</v>
      </c>
      <c r="D12" s="4">
        <v>4380</v>
      </c>
      <c r="E12" s="36">
        <f t="shared" si="3"/>
        <v>0</v>
      </c>
      <c r="S12" s="2">
        <v>718</v>
      </c>
      <c r="T12" s="4">
        <v>730</v>
      </c>
      <c r="U12" s="2">
        <v>6</v>
      </c>
      <c r="V12" s="4">
        <v>680</v>
      </c>
      <c r="W12" s="4">
        <f t="shared" si="0"/>
        <v>50</v>
      </c>
      <c r="X12" s="4">
        <f t="shared" si="1"/>
        <v>25</v>
      </c>
      <c r="Y12" s="4">
        <f t="shared" si="2"/>
        <v>150</v>
      </c>
      <c r="Z12" s="57">
        <f t="shared" si="4"/>
        <v>1230</v>
      </c>
    </row>
    <row r="13" spans="1:28" hidden="1" x14ac:dyDescent="0.25">
      <c r="A13" s="5">
        <v>43991</v>
      </c>
      <c r="B13" s="2" t="s">
        <v>771</v>
      </c>
      <c r="C13" s="4">
        <v>14600</v>
      </c>
      <c r="D13" s="4">
        <v>14600</v>
      </c>
      <c r="E13" s="36">
        <f t="shared" si="3"/>
        <v>0</v>
      </c>
      <c r="S13" s="2">
        <v>718</v>
      </c>
      <c r="T13" s="4">
        <v>730</v>
      </c>
      <c r="U13" s="2">
        <v>20</v>
      </c>
      <c r="V13" s="4">
        <v>680</v>
      </c>
      <c r="W13" s="4">
        <f t="shared" si="0"/>
        <v>50</v>
      </c>
      <c r="X13" s="4">
        <f t="shared" si="1"/>
        <v>25</v>
      </c>
      <c r="Y13" s="4">
        <f t="shared" si="2"/>
        <v>500</v>
      </c>
      <c r="Z13" s="57">
        <f t="shared" si="4"/>
        <v>1730</v>
      </c>
    </row>
    <row r="14" spans="1:28" hidden="1" x14ac:dyDescent="0.25">
      <c r="A14" s="5">
        <v>43993</v>
      </c>
      <c r="B14" s="2" t="s">
        <v>55</v>
      </c>
      <c r="C14" s="4">
        <v>11000</v>
      </c>
      <c r="D14" s="4">
        <v>11000</v>
      </c>
      <c r="E14" s="36">
        <f t="shared" si="3"/>
        <v>0</v>
      </c>
      <c r="S14" s="2">
        <v>718</v>
      </c>
      <c r="T14" s="4">
        <v>730</v>
      </c>
      <c r="U14" s="2">
        <f>9+7+1</f>
        <v>17</v>
      </c>
      <c r="V14" s="4">
        <v>680</v>
      </c>
      <c r="W14" s="4">
        <f t="shared" si="0"/>
        <v>50</v>
      </c>
      <c r="X14" s="4">
        <f t="shared" si="1"/>
        <v>25</v>
      </c>
      <c r="Y14" s="4">
        <f t="shared" si="2"/>
        <v>425</v>
      </c>
      <c r="Z14" s="57">
        <f t="shared" si="4"/>
        <v>2155</v>
      </c>
    </row>
    <row r="15" spans="1:28" hidden="1" x14ac:dyDescent="0.25">
      <c r="A15" s="5">
        <v>43993</v>
      </c>
      <c r="B15" s="2" t="s">
        <v>776</v>
      </c>
      <c r="C15" s="4">
        <v>12790</v>
      </c>
      <c r="D15" s="4">
        <v>12790</v>
      </c>
      <c r="E15" s="36">
        <f t="shared" si="3"/>
        <v>0</v>
      </c>
      <c r="S15" s="2">
        <v>718</v>
      </c>
      <c r="T15" s="4">
        <v>730</v>
      </c>
      <c r="U15" s="2">
        <v>17</v>
      </c>
      <c r="V15" s="4">
        <v>680</v>
      </c>
      <c r="W15" s="4">
        <f t="shared" si="0"/>
        <v>50</v>
      </c>
      <c r="X15" s="4">
        <f t="shared" si="1"/>
        <v>25</v>
      </c>
      <c r="Y15" s="4">
        <f t="shared" si="2"/>
        <v>425</v>
      </c>
      <c r="Z15" s="57">
        <f t="shared" si="4"/>
        <v>2580</v>
      </c>
    </row>
    <row r="16" spans="1:28" hidden="1" x14ac:dyDescent="0.25">
      <c r="A16" s="5">
        <v>43994</v>
      </c>
      <c r="B16" s="2" t="s">
        <v>789</v>
      </c>
      <c r="C16" s="4">
        <v>9490</v>
      </c>
      <c r="D16" s="4">
        <v>9490</v>
      </c>
      <c r="E16" s="36">
        <f t="shared" si="3"/>
        <v>0</v>
      </c>
      <c r="S16" s="2">
        <v>718</v>
      </c>
      <c r="T16" s="4">
        <v>730</v>
      </c>
      <c r="U16" s="2">
        <v>13</v>
      </c>
      <c r="V16" s="4">
        <v>680</v>
      </c>
      <c r="W16" s="4">
        <f t="shared" si="0"/>
        <v>50</v>
      </c>
      <c r="X16" s="4">
        <f t="shared" si="1"/>
        <v>25</v>
      </c>
      <c r="Y16" s="4">
        <f t="shared" si="2"/>
        <v>325</v>
      </c>
      <c r="Z16" s="57">
        <f t="shared" si="4"/>
        <v>2905</v>
      </c>
    </row>
    <row r="17" spans="1:28" hidden="1" x14ac:dyDescent="0.25">
      <c r="A17" s="5">
        <v>44000</v>
      </c>
      <c r="B17" s="2" t="s">
        <v>474</v>
      </c>
      <c r="C17" s="4">
        <v>8030</v>
      </c>
      <c r="D17" s="4">
        <v>8030</v>
      </c>
      <c r="E17" s="36">
        <f t="shared" si="3"/>
        <v>0</v>
      </c>
      <c r="S17" s="2">
        <v>718</v>
      </c>
      <c r="T17" s="4">
        <v>730</v>
      </c>
      <c r="U17" s="2">
        <v>11</v>
      </c>
      <c r="V17" s="4">
        <v>680</v>
      </c>
      <c r="W17" s="4">
        <f t="shared" si="0"/>
        <v>50</v>
      </c>
      <c r="X17" s="4">
        <f t="shared" si="1"/>
        <v>25</v>
      </c>
      <c r="Y17" s="4">
        <f t="shared" si="2"/>
        <v>275</v>
      </c>
      <c r="Z17" s="57">
        <f t="shared" si="4"/>
        <v>3180</v>
      </c>
    </row>
    <row r="18" spans="1:28" hidden="1" x14ac:dyDescent="0.25">
      <c r="A18" s="5">
        <v>44001</v>
      </c>
      <c r="B18" s="2" t="s">
        <v>609</v>
      </c>
      <c r="C18" s="4">
        <v>2420</v>
      </c>
      <c r="D18" s="4">
        <v>2420</v>
      </c>
      <c r="E18" s="36">
        <f t="shared" si="3"/>
        <v>0</v>
      </c>
      <c r="F18" s="14"/>
      <c r="S18" s="2">
        <v>718</v>
      </c>
      <c r="T18" s="4">
        <v>730</v>
      </c>
      <c r="U18" s="2">
        <v>3</v>
      </c>
      <c r="V18" s="4">
        <v>680</v>
      </c>
      <c r="W18" s="4">
        <f t="shared" si="0"/>
        <v>50</v>
      </c>
      <c r="X18" s="4">
        <f t="shared" si="1"/>
        <v>25</v>
      </c>
      <c r="Y18" s="4">
        <f t="shared" si="2"/>
        <v>75</v>
      </c>
      <c r="Z18" s="57">
        <f t="shared" si="4"/>
        <v>3255</v>
      </c>
    </row>
    <row r="19" spans="1:28" hidden="1" x14ac:dyDescent="0.25">
      <c r="A19" s="5">
        <v>44000</v>
      </c>
      <c r="B19" s="2" t="s">
        <v>722</v>
      </c>
      <c r="C19" s="4">
        <v>2330</v>
      </c>
      <c r="D19" s="4">
        <v>2330</v>
      </c>
      <c r="E19" s="36">
        <f t="shared" si="3"/>
        <v>0</v>
      </c>
      <c r="S19" s="2">
        <v>718</v>
      </c>
      <c r="T19" s="4">
        <v>730</v>
      </c>
      <c r="U19" s="2">
        <v>4</v>
      </c>
      <c r="V19" s="4">
        <v>680</v>
      </c>
      <c r="W19" s="4">
        <f t="shared" si="0"/>
        <v>50</v>
      </c>
      <c r="X19" s="4">
        <f t="shared" si="1"/>
        <v>25</v>
      </c>
      <c r="Y19" s="4">
        <f t="shared" si="2"/>
        <v>100</v>
      </c>
      <c r="Z19" s="57">
        <f t="shared" si="4"/>
        <v>3355</v>
      </c>
    </row>
    <row r="20" spans="1:28" hidden="1" x14ac:dyDescent="0.25">
      <c r="A20" s="5">
        <v>44000</v>
      </c>
      <c r="B20" s="2" t="s">
        <v>472</v>
      </c>
      <c r="C20" s="4">
        <v>9290</v>
      </c>
      <c r="D20" s="4">
        <v>9290</v>
      </c>
      <c r="E20" s="36">
        <f t="shared" si="3"/>
        <v>0</v>
      </c>
      <c r="S20" s="2">
        <v>718</v>
      </c>
      <c r="T20" s="4">
        <v>730</v>
      </c>
      <c r="U20" s="2">
        <v>13</v>
      </c>
      <c r="V20" s="4">
        <v>680</v>
      </c>
      <c r="W20" s="4">
        <f t="shared" si="0"/>
        <v>50</v>
      </c>
      <c r="X20" s="4">
        <f t="shared" si="1"/>
        <v>25</v>
      </c>
      <c r="Y20" s="4">
        <f t="shared" si="2"/>
        <v>325</v>
      </c>
      <c r="Z20" s="57">
        <f t="shared" si="4"/>
        <v>3680</v>
      </c>
    </row>
    <row r="21" spans="1:28" hidden="1" x14ac:dyDescent="0.25">
      <c r="A21" s="5">
        <v>44002</v>
      </c>
      <c r="B21" s="2" t="s">
        <v>814</v>
      </c>
      <c r="C21" s="4">
        <v>91000</v>
      </c>
      <c r="D21" s="4">
        <v>91000</v>
      </c>
      <c r="E21" s="36">
        <f t="shared" si="3"/>
        <v>0</v>
      </c>
      <c r="S21" s="2">
        <v>718</v>
      </c>
      <c r="T21" s="4">
        <v>700</v>
      </c>
      <c r="U21" s="2">
        <v>130</v>
      </c>
      <c r="V21" s="4">
        <v>680</v>
      </c>
      <c r="W21" s="4">
        <f t="shared" si="0"/>
        <v>20</v>
      </c>
      <c r="X21" s="4">
        <f t="shared" si="1"/>
        <v>10</v>
      </c>
      <c r="Y21" s="4">
        <f t="shared" si="2"/>
        <v>1300</v>
      </c>
      <c r="Z21" s="57">
        <f t="shared" si="4"/>
        <v>3950</v>
      </c>
      <c r="AA21" s="4">
        <v>1030</v>
      </c>
      <c r="AB21" s="5">
        <v>44004</v>
      </c>
    </row>
    <row r="22" spans="1:28" hidden="1" x14ac:dyDescent="0.25">
      <c r="A22" s="5">
        <v>44007</v>
      </c>
      <c r="B22" s="2" t="s">
        <v>326</v>
      </c>
      <c r="C22" s="4">
        <v>5110</v>
      </c>
      <c r="D22" s="4">
        <v>5110</v>
      </c>
      <c r="E22" s="36">
        <f t="shared" si="3"/>
        <v>0</v>
      </c>
      <c r="S22" s="2">
        <v>718</v>
      </c>
      <c r="T22" s="4">
        <v>730</v>
      </c>
      <c r="U22" s="2">
        <v>7</v>
      </c>
      <c r="V22" s="4">
        <v>680</v>
      </c>
      <c r="W22" s="4">
        <f t="shared" si="0"/>
        <v>50</v>
      </c>
      <c r="X22" s="4">
        <f t="shared" si="1"/>
        <v>25</v>
      </c>
      <c r="Y22" s="4">
        <f t="shared" si="2"/>
        <v>175</v>
      </c>
      <c r="Z22" s="57">
        <f t="shared" si="4"/>
        <v>4125</v>
      </c>
    </row>
    <row r="23" spans="1:28" hidden="1" x14ac:dyDescent="0.25">
      <c r="A23" s="5">
        <v>44009</v>
      </c>
      <c r="B23" s="2" t="s">
        <v>863</v>
      </c>
      <c r="C23" s="4">
        <v>8790</v>
      </c>
      <c r="D23" s="4">
        <v>8790</v>
      </c>
      <c r="E23" s="36">
        <f t="shared" si="3"/>
        <v>0</v>
      </c>
      <c r="S23" s="2">
        <v>718</v>
      </c>
      <c r="T23" s="4">
        <v>730</v>
      </c>
      <c r="U23" s="2">
        <v>12</v>
      </c>
      <c r="V23" s="4">
        <v>680</v>
      </c>
      <c r="W23" s="4">
        <f t="shared" si="0"/>
        <v>50</v>
      </c>
      <c r="X23" s="4">
        <f t="shared" si="1"/>
        <v>25</v>
      </c>
      <c r="Y23" s="4">
        <f t="shared" si="2"/>
        <v>300</v>
      </c>
      <c r="Z23" s="57">
        <f t="shared" ref="Z23:Z29" si="5">Z22+Y23-AA23</f>
        <v>4425</v>
      </c>
    </row>
    <row r="24" spans="1:28" hidden="1" x14ac:dyDescent="0.25">
      <c r="A24" s="5">
        <v>44013</v>
      </c>
      <c r="B24" s="2" t="s">
        <v>874</v>
      </c>
      <c r="C24" s="4">
        <v>10220</v>
      </c>
      <c r="D24" s="4">
        <v>10220</v>
      </c>
      <c r="E24" s="36">
        <f t="shared" si="3"/>
        <v>0</v>
      </c>
      <c r="S24" s="2">
        <v>718</v>
      </c>
      <c r="T24" s="4">
        <v>730</v>
      </c>
      <c r="U24" s="2">
        <v>14</v>
      </c>
      <c r="V24" s="4">
        <v>680</v>
      </c>
      <c r="W24" s="4">
        <f t="shared" si="0"/>
        <v>50</v>
      </c>
      <c r="X24" s="4">
        <f t="shared" si="1"/>
        <v>25</v>
      </c>
      <c r="Y24" s="4">
        <f t="shared" si="2"/>
        <v>350</v>
      </c>
      <c r="Z24" s="57">
        <f t="shared" si="5"/>
        <v>4775</v>
      </c>
    </row>
    <row r="25" spans="1:28" hidden="1" x14ac:dyDescent="0.25">
      <c r="A25" s="5">
        <v>44014</v>
      </c>
      <c r="B25" s="2" t="s">
        <v>879</v>
      </c>
      <c r="C25" s="4">
        <v>12410</v>
      </c>
      <c r="D25" s="4">
        <v>12410</v>
      </c>
      <c r="E25" s="36">
        <f t="shared" si="3"/>
        <v>0</v>
      </c>
      <c r="S25" s="2">
        <v>718</v>
      </c>
      <c r="T25" s="4">
        <v>730</v>
      </c>
      <c r="U25" s="2">
        <v>17</v>
      </c>
      <c r="V25" s="4">
        <v>680</v>
      </c>
      <c r="W25" s="4">
        <f t="shared" si="0"/>
        <v>50</v>
      </c>
      <c r="X25" s="4">
        <f t="shared" si="1"/>
        <v>25</v>
      </c>
      <c r="Y25" s="4">
        <f t="shared" si="2"/>
        <v>425</v>
      </c>
      <c r="Z25" s="57">
        <f t="shared" si="5"/>
        <v>5200</v>
      </c>
    </row>
    <row r="26" spans="1:28" hidden="1" x14ac:dyDescent="0.25">
      <c r="A26" s="5">
        <v>44015</v>
      </c>
      <c r="B26" s="2" t="s">
        <v>883</v>
      </c>
      <c r="C26" s="4">
        <v>16790</v>
      </c>
      <c r="D26" s="4">
        <v>16790</v>
      </c>
      <c r="E26" s="36">
        <f t="shared" si="3"/>
        <v>0</v>
      </c>
      <c r="F26" s="14"/>
      <c r="S26" s="2">
        <v>718</v>
      </c>
      <c r="T26" s="4">
        <v>730</v>
      </c>
      <c r="U26" s="2">
        <v>23</v>
      </c>
      <c r="V26" s="4">
        <v>680</v>
      </c>
      <c r="W26" s="4">
        <f t="shared" si="0"/>
        <v>50</v>
      </c>
      <c r="X26" s="4">
        <f t="shared" si="1"/>
        <v>25</v>
      </c>
      <c r="Y26" s="4">
        <f t="shared" si="2"/>
        <v>575</v>
      </c>
      <c r="Z26" s="57">
        <f t="shared" si="5"/>
        <v>5775</v>
      </c>
    </row>
    <row r="27" spans="1:28" hidden="1" x14ac:dyDescent="0.25">
      <c r="A27" s="5">
        <v>44018</v>
      </c>
      <c r="B27" s="2" t="s">
        <v>885</v>
      </c>
      <c r="C27" s="4">
        <v>13140</v>
      </c>
      <c r="D27" s="4">
        <v>13140</v>
      </c>
      <c r="E27" s="36">
        <f t="shared" si="3"/>
        <v>0</v>
      </c>
      <c r="S27" s="2">
        <v>718</v>
      </c>
      <c r="T27" s="4">
        <v>730</v>
      </c>
      <c r="U27" s="2">
        <v>18</v>
      </c>
      <c r="V27" s="4">
        <v>680</v>
      </c>
      <c r="W27" s="4">
        <f t="shared" si="0"/>
        <v>50</v>
      </c>
      <c r="X27" s="4">
        <f t="shared" si="1"/>
        <v>25</v>
      </c>
      <c r="Y27" s="4">
        <f t="shared" si="2"/>
        <v>450</v>
      </c>
      <c r="Z27" s="57">
        <f t="shared" si="5"/>
        <v>6225</v>
      </c>
    </row>
    <row r="28" spans="1:28" hidden="1" x14ac:dyDescent="0.25">
      <c r="A28" s="5">
        <v>44021</v>
      </c>
      <c r="B28" s="2" t="s">
        <v>899</v>
      </c>
      <c r="C28" s="4">
        <v>25110</v>
      </c>
      <c r="D28" s="4">
        <v>20500</v>
      </c>
      <c r="E28" s="36">
        <f t="shared" si="3"/>
        <v>4610</v>
      </c>
      <c r="S28" s="2">
        <v>718</v>
      </c>
      <c r="T28" s="4">
        <v>730</v>
      </c>
      <c r="U28" s="2">
        <v>28</v>
      </c>
      <c r="V28" s="4">
        <v>680</v>
      </c>
      <c r="W28" s="4">
        <f t="shared" si="0"/>
        <v>50</v>
      </c>
      <c r="X28" s="4">
        <f t="shared" si="1"/>
        <v>25</v>
      </c>
      <c r="Y28" s="4">
        <f t="shared" si="2"/>
        <v>700</v>
      </c>
      <c r="Z28" s="57">
        <f t="shared" si="5"/>
        <v>6925</v>
      </c>
    </row>
    <row r="29" spans="1:28" hidden="1" x14ac:dyDescent="0.25">
      <c r="A29" s="5">
        <v>44025</v>
      </c>
      <c r="B29" s="2" t="s">
        <v>902</v>
      </c>
      <c r="C29" s="4">
        <v>6570</v>
      </c>
      <c r="D29" s="4">
        <v>4850</v>
      </c>
      <c r="E29" s="36">
        <f t="shared" si="3"/>
        <v>6330</v>
      </c>
      <c r="S29" s="2">
        <v>718</v>
      </c>
      <c r="T29" s="4">
        <v>730</v>
      </c>
      <c r="U29" s="2">
        <v>9</v>
      </c>
      <c r="V29" s="4">
        <v>680</v>
      </c>
      <c r="W29" s="4">
        <f t="shared" si="0"/>
        <v>50</v>
      </c>
      <c r="X29" s="4">
        <f t="shared" si="1"/>
        <v>25</v>
      </c>
      <c r="Y29" s="4">
        <f t="shared" si="2"/>
        <v>225</v>
      </c>
      <c r="Z29" s="57">
        <f t="shared" si="5"/>
        <v>7150</v>
      </c>
    </row>
    <row r="30" spans="1:28" hidden="1" x14ac:dyDescent="0.25">
      <c r="A30" s="5">
        <v>44027</v>
      </c>
      <c r="B30" s="2" t="s">
        <v>57</v>
      </c>
      <c r="C30" s="4">
        <v>0</v>
      </c>
      <c r="D30" s="4">
        <v>6330</v>
      </c>
      <c r="E30" s="36">
        <f t="shared" si="3"/>
        <v>0</v>
      </c>
      <c r="T30" s="4">
        <v>730</v>
      </c>
      <c r="U30" s="2">
        <f>+C30/T30</f>
        <v>0</v>
      </c>
      <c r="V30" s="4">
        <v>680</v>
      </c>
      <c r="W30" s="4">
        <f t="shared" ref="W30:W51" si="6">T30-V30</f>
        <v>50</v>
      </c>
      <c r="X30" s="4">
        <f t="shared" ref="X30:X51" si="7">$X$1*W30</f>
        <v>25</v>
      </c>
      <c r="Y30" s="4">
        <f t="shared" ref="Y30:Y51" si="8">X30*U30</f>
        <v>0</v>
      </c>
      <c r="Z30" s="57">
        <f t="shared" ref="Z30:Z51" si="9">Z29+Y30-AA30</f>
        <v>7150</v>
      </c>
    </row>
    <row r="31" spans="1:28" hidden="1" x14ac:dyDescent="0.25">
      <c r="A31" s="5">
        <v>44027</v>
      </c>
      <c r="B31" s="2" t="s">
        <v>926</v>
      </c>
      <c r="C31" s="4">
        <v>4430</v>
      </c>
      <c r="D31" s="4">
        <v>4000</v>
      </c>
      <c r="E31" s="36">
        <f t="shared" si="3"/>
        <v>430</v>
      </c>
      <c r="S31" s="2">
        <v>718</v>
      </c>
      <c r="T31" s="4">
        <v>730</v>
      </c>
      <c r="U31" s="2">
        <v>5</v>
      </c>
      <c r="V31" s="4">
        <v>680</v>
      </c>
      <c r="W31" s="4">
        <f t="shared" si="6"/>
        <v>50</v>
      </c>
      <c r="X31" s="4">
        <f t="shared" si="7"/>
        <v>25</v>
      </c>
      <c r="Y31" s="4">
        <f t="shared" si="8"/>
        <v>125</v>
      </c>
      <c r="Z31" s="57">
        <f t="shared" si="9"/>
        <v>7275</v>
      </c>
    </row>
    <row r="32" spans="1:28" hidden="1" x14ac:dyDescent="0.25">
      <c r="A32" s="5">
        <v>44028</v>
      </c>
      <c r="B32" s="2" t="s">
        <v>931</v>
      </c>
      <c r="C32" s="4">
        <v>5840</v>
      </c>
      <c r="D32" s="4">
        <v>5840</v>
      </c>
      <c r="E32" s="36">
        <f t="shared" si="3"/>
        <v>430</v>
      </c>
      <c r="T32" s="4">
        <v>730</v>
      </c>
      <c r="U32" s="2">
        <f>ROUND(C32/T32,0)</f>
        <v>8</v>
      </c>
      <c r="V32" s="4">
        <v>680</v>
      </c>
      <c r="W32" s="4">
        <f t="shared" si="6"/>
        <v>50</v>
      </c>
      <c r="X32" s="4">
        <f t="shared" si="7"/>
        <v>25</v>
      </c>
      <c r="Y32" s="4">
        <f t="shared" si="8"/>
        <v>200</v>
      </c>
      <c r="Z32" s="57">
        <f t="shared" si="9"/>
        <v>7475</v>
      </c>
    </row>
    <row r="33" spans="1:28" hidden="1" x14ac:dyDescent="0.25">
      <c r="A33" s="5">
        <v>44029</v>
      </c>
      <c r="B33" s="2" t="s">
        <v>63</v>
      </c>
      <c r="C33" s="4">
        <v>8760</v>
      </c>
      <c r="D33" s="4">
        <v>7200</v>
      </c>
      <c r="E33" s="36">
        <f t="shared" si="3"/>
        <v>1990</v>
      </c>
      <c r="T33" s="4">
        <v>730</v>
      </c>
      <c r="U33" s="2">
        <f t="shared" ref="U33:U51" si="10">ROUND(C33/T33,0)</f>
        <v>12</v>
      </c>
      <c r="V33" s="4">
        <v>680</v>
      </c>
      <c r="W33" s="4">
        <f t="shared" si="6"/>
        <v>50</v>
      </c>
      <c r="X33" s="4">
        <f t="shared" si="7"/>
        <v>25</v>
      </c>
      <c r="Y33" s="4">
        <f t="shared" si="8"/>
        <v>300</v>
      </c>
      <c r="Z33" s="57">
        <f t="shared" si="9"/>
        <v>7775</v>
      </c>
    </row>
    <row r="34" spans="1:28" hidden="1" x14ac:dyDescent="0.25">
      <c r="A34" s="5">
        <v>44030</v>
      </c>
      <c r="B34" s="2" t="s">
        <v>935</v>
      </c>
      <c r="C34" s="4">
        <v>2190</v>
      </c>
      <c r="D34" s="4">
        <v>2200</v>
      </c>
      <c r="E34" s="36">
        <f t="shared" si="3"/>
        <v>1980</v>
      </c>
      <c r="T34" s="4">
        <v>730</v>
      </c>
      <c r="U34" s="2">
        <f t="shared" si="10"/>
        <v>3</v>
      </c>
      <c r="V34" s="4">
        <v>680</v>
      </c>
      <c r="W34" s="4">
        <f t="shared" si="6"/>
        <v>50</v>
      </c>
      <c r="X34" s="4">
        <f t="shared" si="7"/>
        <v>25</v>
      </c>
      <c r="Y34" s="4">
        <f t="shared" si="8"/>
        <v>75</v>
      </c>
      <c r="Z34" s="57">
        <f t="shared" si="9"/>
        <v>7850</v>
      </c>
    </row>
    <row r="35" spans="1:28" hidden="1" x14ac:dyDescent="0.25">
      <c r="A35" s="5">
        <v>44035</v>
      </c>
      <c r="B35" s="2" t="s">
        <v>961</v>
      </c>
      <c r="C35" s="4">
        <v>18980</v>
      </c>
      <c r="D35" s="4">
        <v>4500</v>
      </c>
      <c r="E35" s="36">
        <f t="shared" si="3"/>
        <v>16460</v>
      </c>
      <c r="T35" s="4">
        <v>730</v>
      </c>
      <c r="U35" s="2">
        <f t="shared" si="10"/>
        <v>26</v>
      </c>
      <c r="V35" s="4">
        <v>680</v>
      </c>
      <c r="W35" s="4">
        <f t="shared" si="6"/>
        <v>50</v>
      </c>
      <c r="X35" s="4">
        <f t="shared" si="7"/>
        <v>25</v>
      </c>
      <c r="Y35" s="4">
        <f t="shared" si="8"/>
        <v>650</v>
      </c>
      <c r="Z35" s="57">
        <f t="shared" si="9"/>
        <v>8500</v>
      </c>
    </row>
    <row r="36" spans="1:28" hidden="1" x14ac:dyDescent="0.25">
      <c r="A36" s="5">
        <v>44036</v>
      </c>
      <c r="B36" s="2" t="s">
        <v>962</v>
      </c>
      <c r="C36" s="4">
        <v>0</v>
      </c>
      <c r="D36" s="4">
        <v>13500</v>
      </c>
      <c r="E36" s="36">
        <f t="shared" si="3"/>
        <v>2960</v>
      </c>
      <c r="T36" s="4">
        <v>730</v>
      </c>
      <c r="U36" s="2">
        <f t="shared" si="10"/>
        <v>0</v>
      </c>
      <c r="V36" s="4">
        <v>680</v>
      </c>
      <c r="W36" s="4">
        <f t="shared" si="6"/>
        <v>50</v>
      </c>
      <c r="X36" s="4">
        <f t="shared" si="7"/>
        <v>25</v>
      </c>
      <c r="Y36" s="4">
        <f t="shared" si="8"/>
        <v>0</v>
      </c>
      <c r="Z36" s="57">
        <f t="shared" si="9"/>
        <v>8500</v>
      </c>
    </row>
    <row r="37" spans="1:28" hidden="1" x14ac:dyDescent="0.25">
      <c r="A37" s="5">
        <v>44037</v>
      </c>
      <c r="B37" s="2" t="s">
        <v>26</v>
      </c>
      <c r="C37" s="4">
        <v>12570</v>
      </c>
      <c r="D37" s="4">
        <v>3000</v>
      </c>
      <c r="E37" s="36">
        <f t="shared" si="3"/>
        <v>12530</v>
      </c>
      <c r="T37" s="4">
        <v>730</v>
      </c>
      <c r="U37" s="2">
        <f t="shared" si="10"/>
        <v>17</v>
      </c>
      <c r="V37" s="4">
        <v>680</v>
      </c>
      <c r="W37" s="4">
        <f t="shared" si="6"/>
        <v>50</v>
      </c>
      <c r="X37" s="4">
        <f t="shared" si="7"/>
        <v>25</v>
      </c>
      <c r="Y37" s="4">
        <f t="shared" si="8"/>
        <v>425</v>
      </c>
      <c r="Z37" s="57">
        <f t="shared" si="9"/>
        <v>8925</v>
      </c>
    </row>
    <row r="38" spans="1:28" hidden="1" x14ac:dyDescent="0.25">
      <c r="A38" s="5">
        <v>44042</v>
      </c>
      <c r="B38" s="2" t="s">
        <v>991</v>
      </c>
      <c r="C38" s="4">
        <v>4380</v>
      </c>
      <c r="D38" s="4">
        <v>0</v>
      </c>
      <c r="E38" s="36">
        <f t="shared" si="3"/>
        <v>16910</v>
      </c>
      <c r="T38" s="4">
        <v>730</v>
      </c>
      <c r="U38" s="2">
        <f t="shared" si="10"/>
        <v>6</v>
      </c>
      <c r="V38" s="4">
        <v>680</v>
      </c>
      <c r="W38" s="4">
        <f t="shared" si="6"/>
        <v>50</v>
      </c>
      <c r="X38" s="4">
        <f t="shared" si="7"/>
        <v>25</v>
      </c>
      <c r="Y38" s="4">
        <f t="shared" si="8"/>
        <v>150</v>
      </c>
      <c r="Z38" s="57">
        <f t="shared" si="9"/>
        <v>9075</v>
      </c>
    </row>
    <row r="39" spans="1:28" hidden="1" x14ac:dyDescent="0.25">
      <c r="A39" s="5">
        <v>44044</v>
      </c>
      <c r="B39" s="2" t="s">
        <v>996</v>
      </c>
      <c r="C39" s="4">
        <v>0</v>
      </c>
      <c r="D39" s="4">
        <v>7760</v>
      </c>
      <c r="E39" s="36">
        <f t="shared" si="3"/>
        <v>9150</v>
      </c>
      <c r="T39" s="4">
        <v>730</v>
      </c>
      <c r="U39" s="2">
        <f t="shared" si="10"/>
        <v>0</v>
      </c>
      <c r="V39" s="4">
        <v>680</v>
      </c>
      <c r="W39" s="4">
        <f t="shared" si="6"/>
        <v>50</v>
      </c>
      <c r="X39" s="4">
        <f t="shared" si="7"/>
        <v>25</v>
      </c>
      <c r="Y39" s="4">
        <f t="shared" si="8"/>
        <v>0</v>
      </c>
      <c r="Z39" s="57">
        <f t="shared" si="9"/>
        <v>9075</v>
      </c>
    </row>
    <row r="40" spans="1:28" hidden="1" x14ac:dyDescent="0.25">
      <c r="A40" s="5">
        <v>44044</v>
      </c>
      <c r="B40" s="2" t="s">
        <v>997</v>
      </c>
      <c r="C40" s="4">
        <v>8030</v>
      </c>
      <c r="D40" s="4">
        <v>4000</v>
      </c>
      <c r="E40" s="36">
        <f t="shared" si="3"/>
        <v>13180</v>
      </c>
      <c r="S40" s="2">
        <v>718</v>
      </c>
      <c r="T40" s="4">
        <v>730</v>
      </c>
      <c r="U40" s="2">
        <f t="shared" si="10"/>
        <v>11</v>
      </c>
      <c r="V40" s="4">
        <v>680</v>
      </c>
      <c r="W40" s="4">
        <f t="shared" si="6"/>
        <v>50</v>
      </c>
      <c r="X40" s="4">
        <f t="shared" si="7"/>
        <v>25</v>
      </c>
      <c r="Y40" s="4">
        <f t="shared" si="8"/>
        <v>275</v>
      </c>
      <c r="Z40" s="57">
        <f t="shared" si="9"/>
        <v>9350</v>
      </c>
    </row>
    <row r="41" spans="1:28" s="44" customFormat="1" hidden="1" x14ac:dyDescent="0.25">
      <c r="A41" s="42">
        <v>44051</v>
      </c>
      <c r="B41" s="8" t="s">
        <v>1015</v>
      </c>
      <c r="C41" s="43">
        <v>0</v>
      </c>
      <c r="D41" s="43">
        <v>4030</v>
      </c>
      <c r="E41" s="156">
        <f t="shared" si="3"/>
        <v>9150</v>
      </c>
      <c r="S41" s="8">
        <v>718</v>
      </c>
      <c r="T41" s="43">
        <v>730</v>
      </c>
      <c r="U41" s="2">
        <f t="shared" si="10"/>
        <v>0</v>
      </c>
      <c r="V41" s="43">
        <v>680</v>
      </c>
      <c r="W41" s="43">
        <f t="shared" si="6"/>
        <v>50</v>
      </c>
      <c r="X41" s="43">
        <f t="shared" si="7"/>
        <v>25</v>
      </c>
      <c r="Y41" s="43">
        <f t="shared" si="8"/>
        <v>0</v>
      </c>
      <c r="Z41" s="157">
        <f t="shared" si="9"/>
        <v>9350</v>
      </c>
      <c r="AA41" s="43"/>
      <c r="AB41" s="8"/>
    </row>
    <row r="42" spans="1:28" s="44" customFormat="1" hidden="1" x14ac:dyDescent="0.25">
      <c r="A42" s="42">
        <v>44051</v>
      </c>
      <c r="B42" s="8" t="s">
        <v>1016</v>
      </c>
      <c r="C42" s="43">
        <v>5840</v>
      </c>
      <c r="D42" s="43">
        <v>5840</v>
      </c>
      <c r="E42" s="156">
        <f t="shared" si="3"/>
        <v>9150</v>
      </c>
      <c r="S42" s="8"/>
      <c r="T42" s="43">
        <v>730</v>
      </c>
      <c r="U42" s="2">
        <f t="shared" si="10"/>
        <v>8</v>
      </c>
      <c r="V42" s="43">
        <v>680</v>
      </c>
      <c r="W42" s="43">
        <f t="shared" si="6"/>
        <v>50</v>
      </c>
      <c r="X42" s="43">
        <f t="shared" si="7"/>
        <v>25</v>
      </c>
      <c r="Y42" s="43">
        <f t="shared" si="8"/>
        <v>200</v>
      </c>
      <c r="Z42" s="157">
        <f t="shared" si="9"/>
        <v>9550</v>
      </c>
      <c r="AA42" s="43"/>
      <c r="AB42" s="8"/>
    </row>
    <row r="43" spans="1:28" s="44" customFormat="1" hidden="1" x14ac:dyDescent="0.25">
      <c r="A43" s="42">
        <v>44051</v>
      </c>
      <c r="B43" s="8" t="s">
        <v>928</v>
      </c>
      <c r="C43" s="43">
        <v>2140</v>
      </c>
      <c r="D43" s="43">
        <v>0</v>
      </c>
      <c r="E43" s="156">
        <f t="shared" si="3"/>
        <v>11290</v>
      </c>
      <c r="S43" s="8"/>
      <c r="T43" s="43">
        <v>730</v>
      </c>
      <c r="U43" s="2">
        <f t="shared" si="10"/>
        <v>3</v>
      </c>
      <c r="V43" s="43">
        <v>680</v>
      </c>
      <c r="W43" s="43">
        <f t="shared" si="6"/>
        <v>50</v>
      </c>
      <c r="X43" s="43">
        <f t="shared" si="7"/>
        <v>25</v>
      </c>
      <c r="Y43" s="43">
        <f t="shared" si="8"/>
        <v>75</v>
      </c>
      <c r="Z43" s="157">
        <f t="shared" si="9"/>
        <v>9625</v>
      </c>
      <c r="AA43" s="43"/>
      <c r="AB43" s="8"/>
    </row>
    <row r="44" spans="1:28" s="44" customFormat="1" hidden="1" x14ac:dyDescent="0.25">
      <c r="A44" s="42">
        <v>44050</v>
      </c>
      <c r="B44" s="8" t="s">
        <v>1021</v>
      </c>
      <c r="C44" s="43">
        <v>3650</v>
      </c>
      <c r="D44" s="43">
        <v>3650</v>
      </c>
      <c r="E44" s="156">
        <f t="shared" si="3"/>
        <v>11290</v>
      </c>
      <c r="S44" s="8"/>
      <c r="T44" s="43">
        <v>730</v>
      </c>
      <c r="U44" s="2">
        <f t="shared" si="10"/>
        <v>5</v>
      </c>
      <c r="V44" s="43">
        <v>680</v>
      </c>
      <c r="W44" s="43">
        <f t="shared" si="6"/>
        <v>50</v>
      </c>
      <c r="X44" s="43">
        <f t="shared" si="7"/>
        <v>25</v>
      </c>
      <c r="Y44" s="43">
        <f t="shared" si="8"/>
        <v>125</v>
      </c>
      <c r="Z44" s="157">
        <f t="shared" si="9"/>
        <v>9750</v>
      </c>
      <c r="AA44" s="43"/>
      <c r="AB44" s="8"/>
    </row>
    <row r="45" spans="1:28" s="44" customFormat="1" hidden="1" x14ac:dyDescent="0.25">
      <c r="A45" s="42">
        <v>44051</v>
      </c>
      <c r="B45" s="8" t="s">
        <v>217</v>
      </c>
      <c r="C45" s="43">
        <v>2190</v>
      </c>
      <c r="D45" s="43">
        <v>2190</v>
      </c>
      <c r="E45" s="156">
        <f t="shared" si="3"/>
        <v>11290</v>
      </c>
      <c r="S45" s="8"/>
      <c r="T45" s="43">
        <v>730</v>
      </c>
      <c r="U45" s="2">
        <f t="shared" si="10"/>
        <v>3</v>
      </c>
      <c r="V45" s="43">
        <v>680</v>
      </c>
      <c r="W45" s="43">
        <f t="shared" si="6"/>
        <v>50</v>
      </c>
      <c r="X45" s="43">
        <f t="shared" si="7"/>
        <v>25</v>
      </c>
      <c r="Y45" s="43">
        <f t="shared" si="8"/>
        <v>75</v>
      </c>
      <c r="Z45" s="157">
        <f t="shared" si="9"/>
        <v>9825</v>
      </c>
      <c r="AA45" s="43"/>
      <c r="AB45" s="8"/>
    </row>
    <row r="46" spans="1:28" s="44" customFormat="1" hidden="1" x14ac:dyDescent="0.25">
      <c r="A46" s="42">
        <v>44064</v>
      </c>
      <c r="B46" s="8" t="s">
        <v>1050</v>
      </c>
      <c r="C46" s="43">
        <v>5110</v>
      </c>
      <c r="D46" s="43">
        <v>0</v>
      </c>
      <c r="E46" s="156">
        <f t="shared" si="3"/>
        <v>16400</v>
      </c>
      <c r="S46" s="8"/>
      <c r="T46" s="43">
        <v>730</v>
      </c>
      <c r="U46" s="2">
        <f t="shared" si="10"/>
        <v>7</v>
      </c>
      <c r="V46" s="43">
        <v>680</v>
      </c>
      <c r="W46" s="43">
        <f t="shared" si="6"/>
        <v>50</v>
      </c>
      <c r="X46" s="43">
        <f t="shared" si="7"/>
        <v>25</v>
      </c>
      <c r="Y46" s="43">
        <f t="shared" si="8"/>
        <v>175</v>
      </c>
      <c r="Z46" s="157">
        <f t="shared" si="9"/>
        <v>10000</v>
      </c>
      <c r="AA46" s="43"/>
      <c r="AB46" s="8"/>
    </row>
    <row r="47" spans="1:28" s="44" customFormat="1" hidden="1" x14ac:dyDescent="0.25">
      <c r="A47" s="42">
        <v>44065</v>
      </c>
      <c r="B47" s="8" t="s">
        <v>1059</v>
      </c>
      <c r="C47" s="43">
        <v>0</v>
      </c>
      <c r="D47" s="43">
        <v>6500</v>
      </c>
      <c r="E47" s="156">
        <f t="shared" si="3"/>
        <v>9900</v>
      </c>
      <c r="S47" s="8"/>
      <c r="T47" s="43">
        <v>730</v>
      </c>
      <c r="U47" s="2">
        <f t="shared" si="10"/>
        <v>0</v>
      </c>
      <c r="V47" s="43">
        <v>680</v>
      </c>
      <c r="W47" s="43">
        <f t="shared" si="6"/>
        <v>50</v>
      </c>
      <c r="X47" s="43">
        <f t="shared" si="7"/>
        <v>25</v>
      </c>
      <c r="Y47" s="43">
        <f t="shared" si="8"/>
        <v>0</v>
      </c>
      <c r="Z47" s="157">
        <f t="shared" si="9"/>
        <v>10000</v>
      </c>
      <c r="AA47" s="43"/>
      <c r="AB47" s="8"/>
    </row>
    <row r="48" spans="1:28" s="44" customFormat="1" hidden="1" x14ac:dyDescent="0.25">
      <c r="A48" s="42">
        <v>44101</v>
      </c>
      <c r="B48" s="8" t="s">
        <v>1170</v>
      </c>
      <c r="C48" s="43">
        <v>0</v>
      </c>
      <c r="D48" s="43">
        <v>8000</v>
      </c>
      <c r="E48" s="156">
        <f t="shared" si="3"/>
        <v>1900</v>
      </c>
      <c r="S48" s="8"/>
      <c r="T48" s="43">
        <v>730</v>
      </c>
      <c r="U48" s="2">
        <f>ROUND(C48/T48,0)</f>
        <v>0</v>
      </c>
      <c r="V48" s="43">
        <v>680</v>
      </c>
      <c r="W48" s="43">
        <f t="shared" si="6"/>
        <v>50</v>
      </c>
      <c r="X48" s="43">
        <f t="shared" si="7"/>
        <v>25</v>
      </c>
      <c r="Y48" s="43">
        <f t="shared" si="8"/>
        <v>0</v>
      </c>
      <c r="Z48" s="157">
        <f t="shared" si="9"/>
        <v>10000</v>
      </c>
      <c r="AA48" s="43"/>
      <c r="AB48" s="8"/>
    </row>
    <row r="49" spans="1:29" s="44" customFormat="1" hidden="1" x14ac:dyDescent="0.25">
      <c r="A49" s="42">
        <v>44107</v>
      </c>
      <c r="B49" s="8" t="s">
        <v>850</v>
      </c>
      <c r="C49" s="43">
        <v>0</v>
      </c>
      <c r="D49" s="43">
        <v>1900</v>
      </c>
      <c r="E49" s="156">
        <f t="shared" si="3"/>
        <v>0</v>
      </c>
      <c r="S49" s="8"/>
      <c r="T49" s="43">
        <v>730</v>
      </c>
      <c r="U49" s="2">
        <f t="shared" si="10"/>
        <v>0</v>
      </c>
      <c r="V49" s="43">
        <v>680</v>
      </c>
      <c r="W49" s="43">
        <f t="shared" si="6"/>
        <v>50</v>
      </c>
      <c r="X49" s="43">
        <f t="shared" si="7"/>
        <v>25</v>
      </c>
      <c r="Y49" s="43">
        <f t="shared" si="8"/>
        <v>0</v>
      </c>
      <c r="Z49" s="157">
        <f t="shared" si="9"/>
        <v>10000</v>
      </c>
      <c r="AA49" s="43"/>
      <c r="AB49" s="8"/>
    </row>
    <row r="50" spans="1:29" s="44" customFormat="1" x14ac:dyDescent="0.25">
      <c r="A50" s="42">
        <v>44310</v>
      </c>
      <c r="B50" s="8" t="s">
        <v>1704</v>
      </c>
      <c r="C50" s="43">
        <v>1380</v>
      </c>
      <c r="D50" s="43">
        <v>1000</v>
      </c>
      <c r="E50" s="156">
        <f t="shared" si="3"/>
        <v>380</v>
      </c>
      <c r="S50" s="8"/>
      <c r="T50" s="43">
        <v>730</v>
      </c>
      <c r="U50" s="2">
        <f t="shared" si="10"/>
        <v>2</v>
      </c>
      <c r="V50" s="43">
        <v>680</v>
      </c>
      <c r="W50" s="43">
        <f t="shared" si="6"/>
        <v>50</v>
      </c>
      <c r="X50" s="43">
        <f t="shared" si="7"/>
        <v>25</v>
      </c>
      <c r="Y50" s="43">
        <f t="shared" si="8"/>
        <v>50</v>
      </c>
      <c r="Z50" s="157">
        <f t="shared" si="9"/>
        <v>10050</v>
      </c>
      <c r="AA50" s="43"/>
      <c r="AB50" s="8"/>
    </row>
    <row r="51" spans="1:29" s="44" customFormat="1" x14ac:dyDescent="0.25">
      <c r="A51" s="42">
        <v>44321</v>
      </c>
      <c r="B51" s="8" t="s">
        <v>1734</v>
      </c>
      <c r="C51" s="43">
        <v>3220</v>
      </c>
      <c r="D51" s="43">
        <v>0</v>
      </c>
      <c r="E51" s="156">
        <f t="shared" si="3"/>
        <v>3600</v>
      </c>
      <c r="S51" s="8"/>
      <c r="T51" s="43">
        <v>730</v>
      </c>
      <c r="U51" s="2">
        <f t="shared" si="10"/>
        <v>4</v>
      </c>
      <c r="V51" s="43">
        <v>680</v>
      </c>
      <c r="W51" s="43">
        <f t="shared" si="6"/>
        <v>50</v>
      </c>
      <c r="X51" s="43">
        <f t="shared" si="7"/>
        <v>25</v>
      </c>
      <c r="Y51" s="43">
        <f t="shared" si="8"/>
        <v>100</v>
      </c>
      <c r="Z51" s="157">
        <f t="shared" si="9"/>
        <v>0</v>
      </c>
      <c r="AA51" s="43">
        <v>10150</v>
      </c>
      <c r="AB51" s="42">
        <v>44326</v>
      </c>
      <c r="AC51" s="44" t="s">
        <v>1801</v>
      </c>
    </row>
    <row r="52" spans="1:29" s="44" customFormat="1" x14ac:dyDescent="0.25">
      <c r="A52" s="42">
        <v>44331</v>
      </c>
      <c r="B52" s="8" t="s">
        <v>1800</v>
      </c>
      <c r="C52" s="43">
        <v>13800</v>
      </c>
      <c r="D52" s="43">
        <v>0</v>
      </c>
      <c r="E52" s="156">
        <f t="shared" si="3"/>
        <v>17400</v>
      </c>
      <c r="S52" s="8"/>
      <c r="T52" s="43">
        <f>1350*0.93</f>
        <v>1255.5</v>
      </c>
      <c r="U52" s="8">
        <v>5</v>
      </c>
      <c r="V52" s="43">
        <v>1200</v>
      </c>
      <c r="W52" s="43">
        <f t="shared" ref="W52:W59" si="11">T52-V52</f>
        <v>55.5</v>
      </c>
      <c r="X52" s="43">
        <f t="shared" ref="X52:X59" si="12">$X$1*W52</f>
        <v>27.75</v>
      </c>
      <c r="Y52" s="43">
        <f t="shared" ref="Y52:Y59" si="13">X52*U52</f>
        <v>138.75</v>
      </c>
      <c r="Z52" s="157">
        <f t="shared" ref="Z52:Z59" si="14">Z51+Y52-AA52</f>
        <v>138.75</v>
      </c>
      <c r="AA52" s="43"/>
      <c r="AB52" s="8"/>
    </row>
    <row r="53" spans="1:29" x14ac:dyDescent="0.25">
      <c r="A53" s="5">
        <v>44338</v>
      </c>
      <c r="B53" s="2" t="s">
        <v>1842</v>
      </c>
      <c r="C53" s="4">
        <v>3822.3</v>
      </c>
      <c r="D53" s="4">
        <v>0</v>
      </c>
      <c r="E53" s="36">
        <f t="shared" si="3"/>
        <v>21222.3</v>
      </c>
      <c r="T53" s="4">
        <f>1370*0.93</f>
        <v>1274.1000000000001</v>
      </c>
      <c r="U53" s="2">
        <v>3</v>
      </c>
      <c r="V53" s="4">
        <v>1250</v>
      </c>
      <c r="W53" s="43">
        <f t="shared" si="11"/>
        <v>24.100000000000136</v>
      </c>
      <c r="X53" s="43">
        <f t="shared" si="12"/>
        <v>12.050000000000068</v>
      </c>
      <c r="Y53" s="43">
        <f t="shared" si="13"/>
        <v>36.150000000000205</v>
      </c>
      <c r="Z53" s="157">
        <f t="shared" si="14"/>
        <v>174.9000000000002</v>
      </c>
    </row>
    <row r="54" spans="1:29" x14ac:dyDescent="0.25">
      <c r="A54" s="5">
        <v>44352</v>
      </c>
      <c r="B54" s="2" t="s">
        <v>1887</v>
      </c>
      <c r="C54" s="4">
        <v>6520</v>
      </c>
      <c r="D54" s="4">
        <v>0</v>
      </c>
      <c r="E54" s="36">
        <f t="shared" si="3"/>
        <v>27742.3</v>
      </c>
      <c r="T54" s="4">
        <v>1630</v>
      </c>
      <c r="U54" s="2">
        <v>4</v>
      </c>
      <c r="V54" s="4">
        <v>1450</v>
      </c>
      <c r="W54" s="43">
        <f t="shared" si="11"/>
        <v>180</v>
      </c>
      <c r="X54" s="43">
        <f t="shared" si="12"/>
        <v>90</v>
      </c>
      <c r="Y54" s="43">
        <f t="shared" si="13"/>
        <v>360</v>
      </c>
      <c r="Z54" s="157">
        <f t="shared" si="14"/>
        <v>534.9000000000002</v>
      </c>
    </row>
    <row r="55" spans="1:29" x14ac:dyDescent="0.25">
      <c r="A55" s="5">
        <v>44364</v>
      </c>
      <c r="B55" s="2" t="s">
        <v>1987</v>
      </c>
      <c r="C55" s="4">
        <v>11950</v>
      </c>
      <c r="D55" s="4">
        <v>0</v>
      </c>
      <c r="E55" s="36">
        <f t="shared" si="3"/>
        <v>39692.300000000003</v>
      </c>
      <c r="T55" s="4">
        <v>1630</v>
      </c>
      <c r="U55" s="2">
        <v>5</v>
      </c>
      <c r="V55" s="4">
        <v>1450</v>
      </c>
      <c r="W55" s="43">
        <f t="shared" si="11"/>
        <v>180</v>
      </c>
      <c r="X55" s="43">
        <f t="shared" si="12"/>
        <v>90</v>
      </c>
      <c r="Y55" s="43">
        <f t="shared" si="13"/>
        <v>450</v>
      </c>
      <c r="Z55" s="157">
        <f t="shared" si="14"/>
        <v>984.9000000000002</v>
      </c>
    </row>
    <row r="56" spans="1:29" x14ac:dyDescent="0.25">
      <c r="A56" s="5">
        <v>44373</v>
      </c>
      <c r="B56" s="2" t="s">
        <v>2021</v>
      </c>
      <c r="C56" s="4">
        <v>1670</v>
      </c>
      <c r="D56" s="4">
        <v>5000</v>
      </c>
      <c r="E56" s="36">
        <f t="shared" si="3"/>
        <v>36362.300000000003</v>
      </c>
      <c r="T56" s="4">
        <v>1670</v>
      </c>
      <c r="U56" s="2">
        <v>1</v>
      </c>
      <c r="V56" s="4">
        <v>1500</v>
      </c>
      <c r="W56" s="43">
        <f t="shared" si="11"/>
        <v>170</v>
      </c>
      <c r="X56" s="43">
        <f t="shared" si="12"/>
        <v>85</v>
      </c>
      <c r="Y56" s="43">
        <f t="shared" si="13"/>
        <v>85</v>
      </c>
      <c r="Z56" s="157">
        <f t="shared" si="14"/>
        <v>1069.9000000000001</v>
      </c>
    </row>
    <row r="57" spans="1:29" x14ac:dyDescent="0.25">
      <c r="A57" s="5">
        <v>44380</v>
      </c>
      <c r="B57" s="2" t="s">
        <v>2029</v>
      </c>
      <c r="C57" s="4">
        <v>12050</v>
      </c>
      <c r="D57" s="4">
        <v>0</v>
      </c>
      <c r="E57" s="36">
        <f t="shared" si="3"/>
        <v>48412.3</v>
      </c>
      <c r="T57" s="4">
        <v>1630</v>
      </c>
      <c r="U57" s="2">
        <v>2</v>
      </c>
      <c r="V57" s="4">
        <v>1450</v>
      </c>
      <c r="W57" s="43">
        <f t="shared" si="11"/>
        <v>180</v>
      </c>
      <c r="X57" s="43">
        <f t="shared" si="12"/>
        <v>90</v>
      </c>
      <c r="Y57" s="43">
        <f t="shared" si="13"/>
        <v>180</v>
      </c>
      <c r="Z57" s="157">
        <f t="shared" si="14"/>
        <v>1249.9000000000001</v>
      </c>
    </row>
    <row r="58" spans="1:29" x14ac:dyDescent="0.25">
      <c r="A58" s="5">
        <v>44384</v>
      </c>
      <c r="B58" s="2" t="s">
        <v>2045</v>
      </c>
      <c r="C58" s="4">
        <v>3340</v>
      </c>
      <c r="D58" s="4">
        <v>0</v>
      </c>
      <c r="E58" s="36">
        <f t="shared" si="3"/>
        <v>51752.3</v>
      </c>
      <c r="T58" s="4">
        <v>1670</v>
      </c>
      <c r="U58" s="2">
        <v>2</v>
      </c>
      <c r="V58" s="4">
        <v>1500</v>
      </c>
      <c r="W58" s="4">
        <f t="shared" si="11"/>
        <v>170</v>
      </c>
      <c r="X58" s="4">
        <f t="shared" si="12"/>
        <v>85</v>
      </c>
      <c r="Y58" s="4">
        <f t="shared" si="13"/>
        <v>170</v>
      </c>
      <c r="Z58" s="157">
        <f t="shared" si="14"/>
        <v>1419.9</v>
      </c>
    </row>
    <row r="59" spans="1:29" x14ac:dyDescent="0.25">
      <c r="A59" s="5">
        <v>44401</v>
      </c>
      <c r="B59" s="2" t="s">
        <v>2175</v>
      </c>
      <c r="C59" s="4">
        <v>3900</v>
      </c>
      <c r="D59" s="4">
        <v>0</v>
      </c>
      <c r="E59" s="36">
        <f t="shared" si="3"/>
        <v>55652.3</v>
      </c>
      <c r="T59" s="4">
        <v>1770</v>
      </c>
      <c r="U59" s="2">
        <v>3</v>
      </c>
      <c r="V59" s="4">
        <v>1650</v>
      </c>
      <c r="W59" s="4">
        <f t="shared" si="11"/>
        <v>120</v>
      </c>
      <c r="X59" s="4">
        <f t="shared" si="12"/>
        <v>60</v>
      </c>
      <c r="Y59" s="4">
        <f t="shared" si="13"/>
        <v>180</v>
      </c>
      <c r="Z59" s="157">
        <f t="shared" si="14"/>
        <v>1599.9</v>
      </c>
    </row>
    <row r="60" spans="1:29" x14ac:dyDescent="0.25">
      <c r="A60" s="5">
        <v>44415</v>
      </c>
      <c r="B60" s="2" t="s">
        <v>2176</v>
      </c>
      <c r="C60" s="4">
        <v>0</v>
      </c>
      <c r="D60" s="4">
        <v>17000</v>
      </c>
      <c r="E60" s="36">
        <f t="shared" si="3"/>
        <v>38652.300000000003</v>
      </c>
    </row>
    <row r="61" spans="1:29" x14ac:dyDescent="0.25">
      <c r="A61" s="5"/>
      <c r="B61" s="2" t="s">
        <v>2271</v>
      </c>
      <c r="C61" s="4">
        <f>1200*82</f>
        <v>98400</v>
      </c>
      <c r="D61" s="4">
        <v>132550</v>
      </c>
      <c r="E61" s="36">
        <f t="shared" si="3"/>
        <v>4502.2999999999884</v>
      </c>
    </row>
    <row r="62" spans="1:29" x14ac:dyDescent="0.25">
      <c r="A62" s="5">
        <v>44419</v>
      </c>
      <c r="B62" s="2" t="s">
        <v>1170</v>
      </c>
      <c r="C62" s="4">
        <v>0</v>
      </c>
      <c r="D62" s="4">
        <v>15000</v>
      </c>
      <c r="E62" s="36">
        <f t="shared" si="3"/>
        <v>-10497.700000000012</v>
      </c>
    </row>
    <row r="63" spans="1:29" x14ac:dyDescent="0.25">
      <c r="A63" s="5">
        <v>44484</v>
      </c>
      <c r="B63" s="2" t="s">
        <v>2413</v>
      </c>
      <c r="C63" s="4">
        <v>10497.7</v>
      </c>
      <c r="D63" s="4">
        <v>0</v>
      </c>
      <c r="E63" s="36">
        <f t="shared" si="3"/>
        <v>-1.0913936421275139E-11</v>
      </c>
    </row>
    <row r="64" spans="1:29" x14ac:dyDescent="0.25">
      <c r="E64" s="36">
        <f t="shared" si="3"/>
        <v>-1.0913936421275139E-11</v>
      </c>
    </row>
    <row r="65" spans="5:5" x14ac:dyDescent="0.25">
      <c r="E65" s="36">
        <f t="shared" si="3"/>
        <v>-1.0913936421275139E-11</v>
      </c>
    </row>
    <row r="66" spans="5:5" x14ac:dyDescent="0.25">
      <c r="E66" s="36">
        <f t="shared" si="3"/>
        <v>-1.0913936421275139E-11</v>
      </c>
    </row>
    <row r="67" spans="5:5" x14ac:dyDescent="0.25">
      <c r="E67" s="36">
        <f t="shared" si="3"/>
        <v>-1.0913936421275139E-11</v>
      </c>
    </row>
    <row r="68" spans="5:5" x14ac:dyDescent="0.25">
      <c r="E68" s="36">
        <f t="shared" si="3"/>
        <v>-1.0913936421275139E-11</v>
      </c>
    </row>
    <row r="69" spans="5:5" x14ac:dyDescent="0.25">
      <c r="E69" s="36">
        <f t="shared" ref="E69:E132" si="15">E68+C69-D69</f>
        <v>-1.0913936421275139E-11</v>
      </c>
    </row>
    <row r="70" spans="5:5" x14ac:dyDescent="0.25">
      <c r="E70" s="36">
        <f t="shared" si="15"/>
        <v>-1.0913936421275139E-11</v>
      </c>
    </row>
    <row r="71" spans="5:5" x14ac:dyDescent="0.25">
      <c r="E71" s="36">
        <f t="shared" si="15"/>
        <v>-1.0913936421275139E-11</v>
      </c>
    </row>
    <row r="72" spans="5:5" x14ac:dyDescent="0.25">
      <c r="E72" s="36">
        <f t="shared" si="15"/>
        <v>-1.0913936421275139E-11</v>
      </c>
    </row>
    <row r="73" spans="5:5" x14ac:dyDescent="0.25">
      <c r="E73" s="36">
        <f t="shared" si="15"/>
        <v>-1.0913936421275139E-11</v>
      </c>
    </row>
    <row r="74" spans="5:5" x14ac:dyDescent="0.25">
      <c r="E74" s="36">
        <f t="shared" si="15"/>
        <v>-1.0913936421275139E-11</v>
      </c>
    </row>
    <row r="75" spans="5:5" x14ac:dyDescent="0.25">
      <c r="E75" s="36">
        <f t="shared" si="15"/>
        <v>-1.0913936421275139E-11</v>
      </c>
    </row>
    <row r="76" spans="5:5" x14ac:dyDescent="0.25">
      <c r="E76" s="36">
        <f t="shared" si="15"/>
        <v>-1.0913936421275139E-11</v>
      </c>
    </row>
    <row r="77" spans="5:5" x14ac:dyDescent="0.25">
      <c r="E77" s="36">
        <f t="shared" si="15"/>
        <v>-1.0913936421275139E-11</v>
      </c>
    </row>
    <row r="78" spans="5:5" x14ac:dyDescent="0.25">
      <c r="E78" s="36">
        <f t="shared" si="15"/>
        <v>-1.0913936421275139E-11</v>
      </c>
    </row>
    <row r="79" spans="5:5" x14ac:dyDescent="0.25">
      <c r="E79" s="36">
        <f t="shared" si="15"/>
        <v>-1.0913936421275139E-11</v>
      </c>
    </row>
    <row r="80" spans="5:5" x14ac:dyDescent="0.25">
      <c r="E80" s="36">
        <f t="shared" si="15"/>
        <v>-1.0913936421275139E-11</v>
      </c>
    </row>
    <row r="81" spans="5:5" x14ac:dyDescent="0.25">
      <c r="E81" s="36">
        <f t="shared" si="15"/>
        <v>-1.0913936421275139E-11</v>
      </c>
    </row>
    <row r="82" spans="5:5" x14ac:dyDescent="0.25">
      <c r="E82" s="36">
        <f t="shared" si="15"/>
        <v>-1.0913936421275139E-11</v>
      </c>
    </row>
    <row r="83" spans="5:5" x14ac:dyDescent="0.25">
      <c r="E83" s="36">
        <f t="shared" si="15"/>
        <v>-1.0913936421275139E-11</v>
      </c>
    </row>
    <row r="84" spans="5:5" x14ac:dyDescent="0.25">
      <c r="E84" s="36">
        <f t="shared" si="15"/>
        <v>-1.0913936421275139E-11</v>
      </c>
    </row>
    <row r="85" spans="5:5" x14ac:dyDescent="0.25">
      <c r="E85" s="36">
        <f t="shared" si="15"/>
        <v>-1.0913936421275139E-11</v>
      </c>
    </row>
    <row r="86" spans="5:5" x14ac:dyDescent="0.25">
      <c r="E86" s="36">
        <f t="shared" si="15"/>
        <v>-1.0913936421275139E-11</v>
      </c>
    </row>
    <row r="87" spans="5:5" x14ac:dyDescent="0.25">
      <c r="E87" s="36">
        <f t="shared" si="15"/>
        <v>-1.0913936421275139E-11</v>
      </c>
    </row>
    <row r="88" spans="5:5" x14ac:dyDescent="0.25">
      <c r="E88" s="36">
        <f t="shared" si="15"/>
        <v>-1.0913936421275139E-11</v>
      </c>
    </row>
    <row r="89" spans="5:5" x14ac:dyDescent="0.25">
      <c r="E89" s="36">
        <f t="shared" si="15"/>
        <v>-1.0913936421275139E-11</v>
      </c>
    </row>
    <row r="90" spans="5:5" x14ac:dyDescent="0.25">
      <c r="E90" s="36">
        <f t="shared" si="15"/>
        <v>-1.0913936421275139E-11</v>
      </c>
    </row>
    <row r="91" spans="5:5" x14ac:dyDescent="0.25">
      <c r="E91" s="36">
        <f t="shared" si="15"/>
        <v>-1.0913936421275139E-11</v>
      </c>
    </row>
    <row r="92" spans="5:5" x14ac:dyDescent="0.25">
      <c r="E92" s="36">
        <f t="shared" si="15"/>
        <v>-1.0913936421275139E-11</v>
      </c>
    </row>
    <row r="93" spans="5:5" x14ac:dyDescent="0.25">
      <c r="E93" s="36">
        <f t="shared" si="15"/>
        <v>-1.0913936421275139E-11</v>
      </c>
    </row>
    <row r="94" spans="5:5" x14ac:dyDescent="0.25">
      <c r="E94" s="36">
        <f t="shared" si="15"/>
        <v>-1.0913936421275139E-11</v>
      </c>
    </row>
    <row r="95" spans="5:5" x14ac:dyDescent="0.25">
      <c r="E95" s="36">
        <f t="shared" si="15"/>
        <v>-1.0913936421275139E-11</v>
      </c>
    </row>
    <row r="96" spans="5:5" x14ac:dyDescent="0.25">
      <c r="E96" s="36">
        <f t="shared" si="15"/>
        <v>-1.0913936421275139E-11</v>
      </c>
    </row>
    <row r="97" spans="5:5" x14ac:dyDescent="0.25">
      <c r="E97" s="36">
        <f t="shared" si="15"/>
        <v>-1.0913936421275139E-11</v>
      </c>
    </row>
    <row r="98" spans="5:5" x14ac:dyDescent="0.25">
      <c r="E98" s="36">
        <f t="shared" si="15"/>
        <v>-1.0913936421275139E-11</v>
      </c>
    </row>
    <row r="99" spans="5:5" x14ac:dyDescent="0.25">
      <c r="E99" s="36">
        <f t="shared" si="15"/>
        <v>-1.0913936421275139E-11</v>
      </c>
    </row>
    <row r="100" spans="5:5" x14ac:dyDescent="0.25">
      <c r="E100" s="36">
        <f t="shared" si="15"/>
        <v>-1.0913936421275139E-11</v>
      </c>
    </row>
    <row r="101" spans="5:5" x14ac:dyDescent="0.25">
      <c r="E101" s="36">
        <f t="shared" si="15"/>
        <v>-1.0913936421275139E-11</v>
      </c>
    </row>
    <row r="102" spans="5:5" x14ac:dyDescent="0.25">
      <c r="E102" s="36">
        <f t="shared" si="15"/>
        <v>-1.0913936421275139E-11</v>
      </c>
    </row>
    <row r="103" spans="5:5" x14ac:dyDescent="0.25">
      <c r="E103" s="36">
        <f t="shared" si="15"/>
        <v>-1.0913936421275139E-11</v>
      </c>
    </row>
    <row r="104" spans="5:5" x14ac:dyDescent="0.25">
      <c r="E104" s="36">
        <f t="shared" si="15"/>
        <v>-1.0913936421275139E-11</v>
      </c>
    </row>
    <row r="105" spans="5:5" x14ac:dyDescent="0.25">
      <c r="E105" s="36">
        <f t="shared" si="15"/>
        <v>-1.0913936421275139E-11</v>
      </c>
    </row>
    <row r="106" spans="5:5" x14ac:dyDescent="0.25">
      <c r="E106" s="36">
        <f t="shared" si="15"/>
        <v>-1.0913936421275139E-11</v>
      </c>
    </row>
    <row r="107" spans="5:5" x14ac:dyDescent="0.25">
      <c r="E107" s="36">
        <f t="shared" si="15"/>
        <v>-1.0913936421275139E-11</v>
      </c>
    </row>
    <row r="108" spans="5:5" x14ac:dyDescent="0.25">
      <c r="E108" s="36">
        <f t="shared" si="15"/>
        <v>-1.0913936421275139E-11</v>
      </c>
    </row>
    <row r="109" spans="5:5" x14ac:dyDescent="0.25">
      <c r="E109" s="36">
        <f t="shared" si="15"/>
        <v>-1.0913936421275139E-11</v>
      </c>
    </row>
    <row r="110" spans="5:5" x14ac:dyDescent="0.25">
      <c r="E110" s="36">
        <f t="shared" si="15"/>
        <v>-1.0913936421275139E-11</v>
      </c>
    </row>
    <row r="111" spans="5:5" x14ac:dyDescent="0.25">
      <c r="E111" s="36">
        <f t="shared" si="15"/>
        <v>-1.0913936421275139E-11</v>
      </c>
    </row>
    <row r="112" spans="5:5" x14ac:dyDescent="0.25">
      <c r="E112" s="36">
        <f t="shared" si="15"/>
        <v>-1.0913936421275139E-11</v>
      </c>
    </row>
    <row r="113" spans="5:5" x14ac:dyDescent="0.25">
      <c r="E113" s="36">
        <f t="shared" si="15"/>
        <v>-1.0913936421275139E-11</v>
      </c>
    </row>
    <row r="114" spans="5:5" x14ac:dyDescent="0.25">
      <c r="E114" s="36">
        <f t="shared" si="15"/>
        <v>-1.0913936421275139E-11</v>
      </c>
    </row>
    <row r="115" spans="5:5" x14ac:dyDescent="0.25">
      <c r="E115" s="36">
        <f t="shared" si="15"/>
        <v>-1.0913936421275139E-11</v>
      </c>
    </row>
    <row r="116" spans="5:5" x14ac:dyDescent="0.25">
      <c r="E116" s="36">
        <f t="shared" si="15"/>
        <v>-1.0913936421275139E-11</v>
      </c>
    </row>
    <row r="117" spans="5:5" x14ac:dyDescent="0.25">
      <c r="E117" s="36">
        <f t="shared" si="15"/>
        <v>-1.0913936421275139E-11</v>
      </c>
    </row>
    <row r="118" spans="5:5" x14ac:dyDescent="0.25">
      <c r="E118" s="36">
        <f t="shared" si="15"/>
        <v>-1.0913936421275139E-11</v>
      </c>
    </row>
    <row r="119" spans="5:5" x14ac:dyDescent="0.25">
      <c r="E119" s="36">
        <f t="shared" si="15"/>
        <v>-1.0913936421275139E-11</v>
      </c>
    </row>
    <row r="120" spans="5:5" x14ac:dyDescent="0.25">
      <c r="E120" s="36">
        <f t="shared" si="15"/>
        <v>-1.0913936421275139E-11</v>
      </c>
    </row>
    <row r="121" spans="5:5" x14ac:dyDescent="0.25">
      <c r="E121" s="36">
        <f t="shared" si="15"/>
        <v>-1.0913936421275139E-11</v>
      </c>
    </row>
    <row r="122" spans="5:5" x14ac:dyDescent="0.25">
      <c r="E122" s="36">
        <f t="shared" si="15"/>
        <v>-1.0913936421275139E-11</v>
      </c>
    </row>
    <row r="123" spans="5:5" x14ac:dyDescent="0.25">
      <c r="E123" s="36">
        <f t="shared" si="15"/>
        <v>-1.0913936421275139E-11</v>
      </c>
    </row>
    <row r="124" spans="5:5" x14ac:dyDescent="0.25">
      <c r="E124" s="36">
        <f t="shared" si="15"/>
        <v>-1.0913936421275139E-11</v>
      </c>
    </row>
    <row r="125" spans="5:5" x14ac:dyDescent="0.25">
      <c r="E125" s="36">
        <f t="shared" si="15"/>
        <v>-1.0913936421275139E-11</v>
      </c>
    </row>
    <row r="126" spans="5:5" x14ac:dyDescent="0.25">
      <c r="E126" s="36">
        <f t="shared" si="15"/>
        <v>-1.0913936421275139E-11</v>
      </c>
    </row>
    <row r="127" spans="5:5" x14ac:dyDescent="0.25">
      <c r="E127" s="36">
        <f t="shared" si="15"/>
        <v>-1.0913936421275139E-11</v>
      </c>
    </row>
    <row r="128" spans="5:5" x14ac:dyDescent="0.25">
      <c r="E128" s="36">
        <f t="shared" si="15"/>
        <v>-1.0913936421275139E-11</v>
      </c>
    </row>
    <row r="129" spans="5:5" x14ac:dyDescent="0.25">
      <c r="E129" s="36">
        <f t="shared" si="15"/>
        <v>-1.0913936421275139E-11</v>
      </c>
    </row>
    <row r="130" spans="5:5" x14ac:dyDescent="0.25">
      <c r="E130" s="36">
        <f t="shared" si="15"/>
        <v>-1.0913936421275139E-11</v>
      </c>
    </row>
    <row r="131" spans="5:5" x14ac:dyDescent="0.25">
      <c r="E131" s="36">
        <f t="shared" si="15"/>
        <v>-1.0913936421275139E-11</v>
      </c>
    </row>
    <row r="132" spans="5:5" x14ac:dyDescent="0.25">
      <c r="E132" s="36">
        <f t="shared" si="15"/>
        <v>-1.0913936421275139E-11</v>
      </c>
    </row>
    <row r="133" spans="5:5" x14ac:dyDescent="0.25">
      <c r="E133" s="36">
        <f t="shared" ref="E133:E196" si="16">E132+C133-D133</f>
        <v>-1.0913936421275139E-11</v>
      </c>
    </row>
    <row r="134" spans="5:5" x14ac:dyDescent="0.25">
      <c r="E134" s="36">
        <f t="shared" si="16"/>
        <v>-1.0913936421275139E-11</v>
      </c>
    </row>
    <row r="135" spans="5:5" x14ac:dyDescent="0.25">
      <c r="E135" s="36">
        <f t="shared" si="16"/>
        <v>-1.0913936421275139E-11</v>
      </c>
    </row>
    <row r="136" spans="5:5" x14ac:dyDescent="0.25">
      <c r="E136" s="36">
        <f t="shared" si="16"/>
        <v>-1.0913936421275139E-11</v>
      </c>
    </row>
    <row r="137" spans="5:5" x14ac:dyDescent="0.25">
      <c r="E137" s="36">
        <f t="shared" si="16"/>
        <v>-1.0913936421275139E-11</v>
      </c>
    </row>
    <row r="138" spans="5:5" x14ac:dyDescent="0.25">
      <c r="E138" s="36">
        <f t="shared" si="16"/>
        <v>-1.0913936421275139E-11</v>
      </c>
    </row>
    <row r="139" spans="5:5" x14ac:dyDescent="0.25">
      <c r="E139" s="36">
        <f t="shared" si="16"/>
        <v>-1.0913936421275139E-11</v>
      </c>
    </row>
    <row r="140" spans="5:5" x14ac:dyDescent="0.25">
      <c r="E140" s="36">
        <f t="shared" si="16"/>
        <v>-1.0913936421275139E-11</v>
      </c>
    </row>
    <row r="141" spans="5:5" x14ac:dyDescent="0.25">
      <c r="E141" s="36">
        <f t="shared" si="16"/>
        <v>-1.0913936421275139E-11</v>
      </c>
    </row>
    <row r="142" spans="5:5" x14ac:dyDescent="0.25">
      <c r="E142" s="36">
        <f t="shared" si="16"/>
        <v>-1.0913936421275139E-11</v>
      </c>
    </row>
    <row r="143" spans="5:5" x14ac:dyDescent="0.25">
      <c r="E143" s="36">
        <f t="shared" si="16"/>
        <v>-1.0913936421275139E-11</v>
      </c>
    </row>
    <row r="144" spans="5:5" x14ac:dyDescent="0.25">
      <c r="E144" s="36">
        <f t="shared" si="16"/>
        <v>-1.0913936421275139E-11</v>
      </c>
    </row>
    <row r="145" spans="5:5" x14ac:dyDescent="0.25">
      <c r="E145" s="36">
        <f t="shared" si="16"/>
        <v>-1.0913936421275139E-11</v>
      </c>
    </row>
    <row r="146" spans="5:5" x14ac:dyDescent="0.25">
      <c r="E146" s="36">
        <f t="shared" si="16"/>
        <v>-1.0913936421275139E-11</v>
      </c>
    </row>
    <row r="147" spans="5:5" x14ac:dyDescent="0.25">
      <c r="E147" s="36">
        <f t="shared" si="16"/>
        <v>-1.0913936421275139E-11</v>
      </c>
    </row>
    <row r="148" spans="5:5" x14ac:dyDescent="0.25">
      <c r="E148" s="36">
        <f t="shared" si="16"/>
        <v>-1.0913936421275139E-11</v>
      </c>
    </row>
    <row r="149" spans="5:5" x14ac:dyDescent="0.25">
      <c r="E149" s="36">
        <f t="shared" si="16"/>
        <v>-1.0913936421275139E-11</v>
      </c>
    </row>
    <row r="150" spans="5:5" x14ac:dyDescent="0.25">
      <c r="E150" s="36">
        <f t="shared" si="16"/>
        <v>-1.0913936421275139E-11</v>
      </c>
    </row>
    <row r="151" spans="5:5" x14ac:dyDescent="0.25">
      <c r="E151" s="36">
        <f t="shared" si="16"/>
        <v>-1.0913936421275139E-11</v>
      </c>
    </row>
    <row r="152" spans="5:5" x14ac:dyDescent="0.25">
      <c r="E152" s="36">
        <f t="shared" si="16"/>
        <v>-1.0913936421275139E-11</v>
      </c>
    </row>
    <row r="153" spans="5:5" x14ac:dyDescent="0.25">
      <c r="E153" s="36">
        <f t="shared" si="16"/>
        <v>-1.0913936421275139E-11</v>
      </c>
    </row>
    <row r="154" spans="5:5" x14ac:dyDescent="0.25">
      <c r="E154" s="36">
        <f t="shared" si="16"/>
        <v>-1.0913936421275139E-11</v>
      </c>
    </row>
    <row r="155" spans="5:5" x14ac:dyDescent="0.25">
      <c r="E155" s="36">
        <f t="shared" si="16"/>
        <v>-1.0913936421275139E-11</v>
      </c>
    </row>
    <row r="156" spans="5:5" x14ac:dyDescent="0.25">
      <c r="E156" s="36">
        <f t="shared" si="16"/>
        <v>-1.0913936421275139E-11</v>
      </c>
    </row>
    <row r="157" spans="5:5" x14ac:dyDescent="0.25">
      <c r="E157" s="36">
        <f t="shared" si="16"/>
        <v>-1.0913936421275139E-11</v>
      </c>
    </row>
    <row r="158" spans="5:5" x14ac:dyDescent="0.25">
      <c r="E158" s="36">
        <f t="shared" si="16"/>
        <v>-1.0913936421275139E-11</v>
      </c>
    </row>
    <row r="159" spans="5:5" x14ac:dyDescent="0.25">
      <c r="E159" s="36">
        <f t="shared" si="16"/>
        <v>-1.0913936421275139E-11</v>
      </c>
    </row>
    <row r="160" spans="5:5" x14ac:dyDescent="0.25">
      <c r="E160" s="36">
        <f t="shared" si="16"/>
        <v>-1.0913936421275139E-11</v>
      </c>
    </row>
    <row r="161" spans="5:5" x14ac:dyDescent="0.25">
      <c r="E161" s="36">
        <f t="shared" si="16"/>
        <v>-1.0913936421275139E-11</v>
      </c>
    </row>
    <row r="162" spans="5:5" x14ac:dyDescent="0.25">
      <c r="E162" s="36">
        <f t="shared" si="16"/>
        <v>-1.0913936421275139E-11</v>
      </c>
    </row>
    <row r="163" spans="5:5" x14ac:dyDescent="0.25">
      <c r="E163" s="36">
        <f t="shared" si="16"/>
        <v>-1.0913936421275139E-11</v>
      </c>
    </row>
    <row r="164" spans="5:5" x14ac:dyDescent="0.25">
      <c r="E164" s="36">
        <f t="shared" si="16"/>
        <v>-1.0913936421275139E-11</v>
      </c>
    </row>
    <row r="165" spans="5:5" x14ac:dyDescent="0.25">
      <c r="E165" s="36">
        <f t="shared" si="16"/>
        <v>-1.0913936421275139E-11</v>
      </c>
    </row>
    <row r="166" spans="5:5" x14ac:dyDescent="0.25">
      <c r="E166" s="36">
        <f t="shared" si="16"/>
        <v>-1.0913936421275139E-11</v>
      </c>
    </row>
    <row r="167" spans="5:5" x14ac:dyDescent="0.25">
      <c r="E167" s="36">
        <f t="shared" si="16"/>
        <v>-1.0913936421275139E-11</v>
      </c>
    </row>
    <row r="168" spans="5:5" x14ac:dyDescent="0.25">
      <c r="E168" s="36">
        <f t="shared" si="16"/>
        <v>-1.0913936421275139E-11</v>
      </c>
    </row>
    <row r="169" spans="5:5" x14ac:dyDescent="0.25">
      <c r="E169" s="36">
        <f t="shared" si="16"/>
        <v>-1.0913936421275139E-11</v>
      </c>
    </row>
    <row r="170" spans="5:5" x14ac:dyDescent="0.25">
      <c r="E170" s="36">
        <f t="shared" si="16"/>
        <v>-1.0913936421275139E-11</v>
      </c>
    </row>
    <row r="171" spans="5:5" x14ac:dyDescent="0.25">
      <c r="E171" s="36">
        <f t="shared" si="16"/>
        <v>-1.0913936421275139E-11</v>
      </c>
    </row>
    <row r="172" spans="5:5" x14ac:dyDescent="0.25">
      <c r="E172" s="36">
        <f t="shared" si="16"/>
        <v>-1.0913936421275139E-11</v>
      </c>
    </row>
    <row r="173" spans="5:5" x14ac:dyDescent="0.25">
      <c r="E173" s="36">
        <f t="shared" si="16"/>
        <v>-1.0913936421275139E-11</v>
      </c>
    </row>
    <row r="174" spans="5:5" x14ac:dyDescent="0.25">
      <c r="E174" s="36">
        <f t="shared" si="16"/>
        <v>-1.0913936421275139E-11</v>
      </c>
    </row>
    <row r="175" spans="5:5" x14ac:dyDescent="0.25">
      <c r="E175" s="36">
        <f t="shared" si="16"/>
        <v>-1.0913936421275139E-11</v>
      </c>
    </row>
    <row r="176" spans="5:5" x14ac:dyDescent="0.25">
      <c r="E176" s="36">
        <f t="shared" si="16"/>
        <v>-1.0913936421275139E-11</v>
      </c>
    </row>
    <row r="177" spans="5:5" x14ac:dyDescent="0.25">
      <c r="E177" s="36">
        <f t="shared" si="16"/>
        <v>-1.0913936421275139E-11</v>
      </c>
    </row>
    <row r="178" spans="5:5" x14ac:dyDescent="0.25">
      <c r="E178" s="36">
        <f t="shared" si="16"/>
        <v>-1.0913936421275139E-11</v>
      </c>
    </row>
    <row r="179" spans="5:5" x14ac:dyDescent="0.25">
      <c r="E179" s="36">
        <f t="shared" si="16"/>
        <v>-1.0913936421275139E-11</v>
      </c>
    </row>
    <row r="180" spans="5:5" x14ac:dyDescent="0.25">
      <c r="E180" s="36">
        <f t="shared" si="16"/>
        <v>-1.0913936421275139E-11</v>
      </c>
    </row>
    <row r="181" spans="5:5" x14ac:dyDescent="0.25">
      <c r="E181" s="36">
        <f t="shared" si="16"/>
        <v>-1.0913936421275139E-11</v>
      </c>
    </row>
    <row r="182" spans="5:5" x14ac:dyDescent="0.25">
      <c r="E182" s="36">
        <f t="shared" si="16"/>
        <v>-1.0913936421275139E-11</v>
      </c>
    </row>
    <row r="183" spans="5:5" x14ac:dyDescent="0.25">
      <c r="E183" s="36">
        <f t="shared" si="16"/>
        <v>-1.0913936421275139E-11</v>
      </c>
    </row>
    <row r="184" spans="5:5" x14ac:dyDescent="0.25">
      <c r="E184" s="36">
        <f t="shared" si="16"/>
        <v>-1.0913936421275139E-11</v>
      </c>
    </row>
    <row r="185" spans="5:5" x14ac:dyDescent="0.25">
      <c r="E185" s="36">
        <f t="shared" si="16"/>
        <v>-1.0913936421275139E-11</v>
      </c>
    </row>
    <row r="186" spans="5:5" x14ac:dyDescent="0.25">
      <c r="E186" s="36">
        <f t="shared" si="16"/>
        <v>-1.0913936421275139E-11</v>
      </c>
    </row>
    <row r="187" spans="5:5" x14ac:dyDescent="0.25">
      <c r="E187" s="36">
        <f t="shared" si="16"/>
        <v>-1.0913936421275139E-11</v>
      </c>
    </row>
    <row r="188" spans="5:5" x14ac:dyDescent="0.25">
      <c r="E188" s="36">
        <f t="shared" si="16"/>
        <v>-1.0913936421275139E-11</v>
      </c>
    </row>
    <row r="189" spans="5:5" x14ac:dyDescent="0.25">
      <c r="E189" s="36">
        <f t="shared" si="16"/>
        <v>-1.0913936421275139E-11</v>
      </c>
    </row>
    <row r="190" spans="5:5" x14ac:dyDescent="0.25">
      <c r="E190" s="36">
        <f t="shared" si="16"/>
        <v>-1.0913936421275139E-11</v>
      </c>
    </row>
    <row r="191" spans="5:5" x14ac:dyDescent="0.25">
      <c r="E191" s="36">
        <f t="shared" si="16"/>
        <v>-1.0913936421275139E-11</v>
      </c>
    </row>
    <row r="192" spans="5:5" x14ac:dyDescent="0.25">
      <c r="E192" s="36">
        <f t="shared" si="16"/>
        <v>-1.0913936421275139E-11</v>
      </c>
    </row>
    <row r="193" spans="5:5" x14ac:dyDescent="0.25">
      <c r="E193" s="36">
        <f t="shared" si="16"/>
        <v>-1.0913936421275139E-11</v>
      </c>
    </row>
    <row r="194" spans="5:5" x14ac:dyDescent="0.25">
      <c r="E194" s="36">
        <f t="shared" si="16"/>
        <v>-1.0913936421275139E-11</v>
      </c>
    </row>
    <row r="195" spans="5:5" x14ac:dyDescent="0.25">
      <c r="E195" s="36">
        <f t="shared" si="16"/>
        <v>-1.0913936421275139E-11</v>
      </c>
    </row>
    <row r="196" spans="5:5" x14ac:dyDescent="0.25">
      <c r="E196" s="36">
        <f t="shared" si="16"/>
        <v>-1.0913936421275139E-11</v>
      </c>
    </row>
    <row r="197" spans="5:5" x14ac:dyDescent="0.25">
      <c r="E197" s="36">
        <f t="shared" ref="E197:E260" si="17">E196+C197-D197</f>
        <v>-1.0913936421275139E-11</v>
      </c>
    </row>
    <row r="198" spans="5:5" x14ac:dyDescent="0.25">
      <c r="E198" s="36">
        <f t="shared" si="17"/>
        <v>-1.0913936421275139E-11</v>
      </c>
    </row>
    <row r="199" spans="5:5" x14ac:dyDescent="0.25">
      <c r="E199" s="36">
        <f t="shared" si="17"/>
        <v>-1.0913936421275139E-11</v>
      </c>
    </row>
    <row r="200" spans="5:5" x14ac:dyDescent="0.25">
      <c r="E200" s="36">
        <f t="shared" si="17"/>
        <v>-1.0913936421275139E-11</v>
      </c>
    </row>
    <row r="201" spans="5:5" x14ac:dyDescent="0.25">
      <c r="E201" s="36">
        <f t="shared" si="17"/>
        <v>-1.0913936421275139E-11</v>
      </c>
    </row>
    <row r="202" spans="5:5" x14ac:dyDescent="0.25">
      <c r="E202" s="36">
        <f t="shared" si="17"/>
        <v>-1.0913936421275139E-11</v>
      </c>
    </row>
    <row r="203" spans="5:5" x14ac:dyDescent="0.25">
      <c r="E203" s="36">
        <f t="shared" si="17"/>
        <v>-1.0913936421275139E-11</v>
      </c>
    </row>
    <row r="204" spans="5:5" x14ac:dyDescent="0.25">
      <c r="E204" s="36">
        <f t="shared" si="17"/>
        <v>-1.0913936421275139E-11</v>
      </c>
    </row>
    <row r="205" spans="5:5" x14ac:dyDescent="0.25">
      <c r="E205" s="36">
        <f t="shared" si="17"/>
        <v>-1.0913936421275139E-11</v>
      </c>
    </row>
    <row r="206" spans="5:5" x14ac:dyDescent="0.25">
      <c r="E206" s="36">
        <f t="shared" si="17"/>
        <v>-1.0913936421275139E-11</v>
      </c>
    </row>
    <row r="207" spans="5:5" x14ac:dyDescent="0.25">
      <c r="E207" s="36">
        <f t="shared" si="17"/>
        <v>-1.0913936421275139E-11</v>
      </c>
    </row>
    <row r="208" spans="5:5" x14ac:dyDescent="0.25">
      <c r="E208" s="36">
        <f t="shared" si="17"/>
        <v>-1.0913936421275139E-11</v>
      </c>
    </row>
    <row r="209" spans="5:5" x14ac:dyDescent="0.25">
      <c r="E209" s="36">
        <f t="shared" si="17"/>
        <v>-1.0913936421275139E-11</v>
      </c>
    </row>
    <row r="210" spans="5:5" x14ac:dyDescent="0.25">
      <c r="E210" s="36">
        <f t="shared" si="17"/>
        <v>-1.0913936421275139E-11</v>
      </c>
    </row>
    <row r="211" spans="5:5" x14ac:dyDescent="0.25">
      <c r="E211" s="36">
        <f t="shared" si="17"/>
        <v>-1.0913936421275139E-11</v>
      </c>
    </row>
    <row r="212" spans="5:5" x14ac:dyDescent="0.25">
      <c r="E212" s="36">
        <f t="shared" si="17"/>
        <v>-1.0913936421275139E-11</v>
      </c>
    </row>
    <row r="213" spans="5:5" x14ac:dyDescent="0.25">
      <c r="E213" s="36">
        <f t="shared" si="17"/>
        <v>-1.0913936421275139E-11</v>
      </c>
    </row>
    <row r="214" spans="5:5" x14ac:dyDescent="0.25">
      <c r="E214" s="36">
        <f t="shared" si="17"/>
        <v>-1.0913936421275139E-11</v>
      </c>
    </row>
    <row r="215" spans="5:5" x14ac:dyDescent="0.25">
      <c r="E215" s="36">
        <f t="shared" si="17"/>
        <v>-1.0913936421275139E-11</v>
      </c>
    </row>
    <row r="216" spans="5:5" x14ac:dyDescent="0.25">
      <c r="E216" s="36">
        <f t="shared" si="17"/>
        <v>-1.0913936421275139E-11</v>
      </c>
    </row>
    <row r="217" spans="5:5" x14ac:dyDescent="0.25">
      <c r="E217" s="36">
        <f t="shared" si="17"/>
        <v>-1.0913936421275139E-11</v>
      </c>
    </row>
    <row r="218" spans="5:5" x14ac:dyDescent="0.25">
      <c r="E218" s="36">
        <f t="shared" si="17"/>
        <v>-1.0913936421275139E-11</v>
      </c>
    </row>
    <row r="219" spans="5:5" x14ac:dyDescent="0.25">
      <c r="E219" s="36">
        <f t="shared" si="17"/>
        <v>-1.0913936421275139E-11</v>
      </c>
    </row>
    <row r="220" spans="5:5" x14ac:dyDescent="0.25">
      <c r="E220" s="36">
        <f t="shared" si="17"/>
        <v>-1.0913936421275139E-11</v>
      </c>
    </row>
    <row r="221" spans="5:5" x14ac:dyDescent="0.25">
      <c r="E221" s="36">
        <f t="shared" si="17"/>
        <v>-1.0913936421275139E-11</v>
      </c>
    </row>
    <row r="222" spans="5:5" x14ac:dyDescent="0.25">
      <c r="E222" s="36">
        <f t="shared" si="17"/>
        <v>-1.0913936421275139E-11</v>
      </c>
    </row>
    <row r="223" spans="5:5" x14ac:dyDescent="0.25">
      <c r="E223" s="36">
        <f t="shared" si="17"/>
        <v>-1.0913936421275139E-11</v>
      </c>
    </row>
    <row r="224" spans="5:5" x14ac:dyDescent="0.25">
      <c r="E224" s="36">
        <f t="shared" si="17"/>
        <v>-1.0913936421275139E-11</v>
      </c>
    </row>
    <row r="225" spans="5:5" x14ac:dyDescent="0.25">
      <c r="E225" s="36">
        <f t="shared" si="17"/>
        <v>-1.0913936421275139E-11</v>
      </c>
    </row>
    <row r="226" spans="5:5" x14ac:dyDescent="0.25">
      <c r="E226" s="36">
        <f t="shared" si="17"/>
        <v>-1.0913936421275139E-11</v>
      </c>
    </row>
    <row r="227" spans="5:5" x14ac:dyDescent="0.25">
      <c r="E227" s="36">
        <f t="shared" si="17"/>
        <v>-1.0913936421275139E-11</v>
      </c>
    </row>
    <row r="228" spans="5:5" x14ac:dyDescent="0.25">
      <c r="E228" s="36">
        <f t="shared" si="17"/>
        <v>-1.0913936421275139E-11</v>
      </c>
    </row>
    <row r="229" spans="5:5" x14ac:dyDescent="0.25">
      <c r="E229" s="36">
        <f t="shared" si="17"/>
        <v>-1.0913936421275139E-11</v>
      </c>
    </row>
    <row r="230" spans="5:5" x14ac:dyDescent="0.25">
      <c r="E230" s="36">
        <f t="shared" si="17"/>
        <v>-1.0913936421275139E-11</v>
      </c>
    </row>
    <row r="231" spans="5:5" x14ac:dyDescent="0.25">
      <c r="E231" s="36">
        <f t="shared" si="17"/>
        <v>-1.0913936421275139E-11</v>
      </c>
    </row>
    <row r="232" spans="5:5" x14ac:dyDescent="0.25">
      <c r="E232" s="36">
        <f t="shared" si="17"/>
        <v>-1.0913936421275139E-11</v>
      </c>
    </row>
    <row r="233" spans="5:5" x14ac:dyDescent="0.25">
      <c r="E233" s="36">
        <f t="shared" si="17"/>
        <v>-1.0913936421275139E-11</v>
      </c>
    </row>
    <row r="234" spans="5:5" x14ac:dyDescent="0.25">
      <c r="E234" s="36">
        <f t="shared" si="17"/>
        <v>-1.0913936421275139E-11</v>
      </c>
    </row>
    <row r="235" spans="5:5" x14ac:dyDescent="0.25">
      <c r="E235" s="36">
        <f t="shared" si="17"/>
        <v>-1.0913936421275139E-11</v>
      </c>
    </row>
    <row r="236" spans="5:5" x14ac:dyDescent="0.25">
      <c r="E236" s="36">
        <f t="shared" si="17"/>
        <v>-1.0913936421275139E-11</v>
      </c>
    </row>
    <row r="237" spans="5:5" x14ac:dyDescent="0.25">
      <c r="E237" s="36">
        <f t="shared" si="17"/>
        <v>-1.0913936421275139E-11</v>
      </c>
    </row>
    <row r="238" spans="5:5" x14ac:dyDescent="0.25">
      <c r="E238" s="36">
        <f t="shared" si="17"/>
        <v>-1.0913936421275139E-11</v>
      </c>
    </row>
    <row r="239" spans="5:5" x14ac:dyDescent="0.25">
      <c r="E239" s="36">
        <f t="shared" si="17"/>
        <v>-1.0913936421275139E-11</v>
      </c>
    </row>
    <row r="240" spans="5:5" x14ac:dyDescent="0.25">
      <c r="E240" s="36">
        <f t="shared" si="17"/>
        <v>-1.0913936421275139E-11</v>
      </c>
    </row>
    <row r="241" spans="5:5" x14ac:dyDescent="0.25">
      <c r="E241" s="36">
        <f t="shared" si="17"/>
        <v>-1.0913936421275139E-11</v>
      </c>
    </row>
    <row r="242" spans="5:5" x14ac:dyDescent="0.25">
      <c r="E242" s="36">
        <f t="shared" si="17"/>
        <v>-1.0913936421275139E-11</v>
      </c>
    </row>
    <row r="243" spans="5:5" x14ac:dyDescent="0.25">
      <c r="E243" s="36">
        <f t="shared" si="17"/>
        <v>-1.0913936421275139E-11</v>
      </c>
    </row>
    <row r="244" spans="5:5" x14ac:dyDescent="0.25">
      <c r="E244" s="36">
        <f t="shared" si="17"/>
        <v>-1.0913936421275139E-11</v>
      </c>
    </row>
    <row r="245" spans="5:5" x14ac:dyDescent="0.25">
      <c r="E245" s="36">
        <f t="shared" si="17"/>
        <v>-1.0913936421275139E-11</v>
      </c>
    </row>
    <row r="246" spans="5:5" x14ac:dyDescent="0.25">
      <c r="E246" s="36">
        <f t="shared" si="17"/>
        <v>-1.0913936421275139E-11</v>
      </c>
    </row>
    <row r="247" spans="5:5" x14ac:dyDescent="0.25">
      <c r="E247" s="36">
        <f t="shared" si="17"/>
        <v>-1.0913936421275139E-11</v>
      </c>
    </row>
    <row r="248" spans="5:5" x14ac:dyDescent="0.25">
      <c r="E248" s="36">
        <f t="shared" si="17"/>
        <v>-1.0913936421275139E-11</v>
      </c>
    </row>
    <row r="249" spans="5:5" x14ac:dyDescent="0.25">
      <c r="E249" s="36">
        <f t="shared" si="17"/>
        <v>-1.0913936421275139E-11</v>
      </c>
    </row>
    <row r="250" spans="5:5" x14ac:dyDescent="0.25">
      <c r="E250" s="36">
        <f t="shared" si="17"/>
        <v>-1.0913936421275139E-11</v>
      </c>
    </row>
    <row r="251" spans="5:5" x14ac:dyDescent="0.25">
      <c r="E251" s="36">
        <f t="shared" si="17"/>
        <v>-1.0913936421275139E-11</v>
      </c>
    </row>
    <row r="252" spans="5:5" x14ac:dyDescent="0.25">
      <c r="E252" s="36">
        <f t="shared" si="17"/>
        <v>-1.0913936421275139E-11</v>
      </c>
    </row>
    <row r="253" spans="5:5" x14ac:dyDescent="0.25">
      <c r="E253" s="36">
        <f t="shared" si="17"/>
        <v>-1.0913936421275139E-11</v>
      </c>
    </row>
    <row r="254" spans="5:5" x14ac:dyDescent="0.25">
      <c r="E254" s="36">
        <f t="shared" si="17"/>
        <v>-1.0913936421275139E-11</v>
      </c>
    </row>
    <row r="255" spans="5:5" x14ac:dyDescent="0.25">
      <c r="E255" s="36">
        <f t="shared" si="17"/>
        <v>-1.0913936421275139E-11</v>
      </c>
    </row>
    <row r="256" spans="5:5" x14ac:dyDescent="0.25">
      <c r="E256" s="36">
        <f t="shared" si="17"/>
        <v>-1.0913936421275139E-11</v>
      </c>
    </row>
    <row r="257" spans="5:5" x14ac:dyDescent="0.25">
      <c r="E257" s="36">
        <f t="shared" si="17"/>
        <v>-1.0913936421275139E-11</v>
      </c>
    </row>
    <row r="258" spans="5:5" x14ac:dyDescent="0.25">
      <c r="E258" s="36">
        <f t="shared" si="17"/>
        <v>-1.0913936421275139E-11</v>
      </c>
    </row>
    <row r="259" spans="5:5" x14ac:dyDescent="0.25">
      <c r="E259" s="36">
        <f t="shared" si="17"/>
        <v>-1.0913936421275139E-11</v>
      </c>
    </row>
    <row r="260" spans="5:5" x14ac:dyDescent="0.25">
      <c r="E260" s="36">
        <f t="shared" si="17"/>
        <v>-1.0913936421275139E-11</v>
      </c>
    </row>
    <row r="261" spans="5:5" x14ac:dyDescent="0.25">
      <c r="E261" s="36">
        <f t="shared" ref="E261:E324" si="18">E260+C261-D261</f>
        <v>-1.0913936421275139E-11</v>
      </c>
    </row>
    <row r="262" spans="5:5" x14ac:dyDescent="0.25">
      <c r="E262" s="36">
        <f t="shared" si="18"/>
        <v>-1.0913936421275139E-11</v>
      </c>
    </row>
    <row r="263" spans="5:5" x14ac:dyDescent="0.25">
      <c r="E263" s="36">
        <f t="shared" si="18"/>
        <v>-1.0913936421275139E-11</v>
      </c>
    </row>
    <row r="264" spans="5:5" x14ac:dyDescent="0.25">
      <c r="E264" s="36">
        <f t="shared" si="18"/>
        <v>-1.0913936421275139E-11</v>
      </c>
    </row>
    <row r="265" spans="5:5" x14ac:dyDescent="0.25">
      <c r="E265" s="36">
        <f t="shared" si="18"/>
        <v>-1.0913936421275139E-11</v>
      </c>
    </row>
    <row r="266" spans="5:5" x14ac:dyDescent="0.25">
      <c r="E266" s="36">
        <f t="shared" si="18"/>
        <v>-1.0913936421275139E-11</v>
      </c>
    </row>
    <row r="267" spans="5:5" x14ac:dyDescent="0.25">
      <c r="E267" s="36">
        <f t="shared" si="18"/>
        <v>-1.0913936421275139E-11</v>
      </c>
    </row>
    <row r="268" spans="5:5" x14ac:dyDescent="0.25">
      <c r="E268" s="36">
        <f t="shared" si="18"/>
        <v>-1.0913936421275139E-11</v>
      </c>
    </row>
    <row r="269" spans="5:5" x14ac:dyDescent="0.25">
      <c r="E269" s="36">
        <f t="shared" si="18"/>
        <v>-1.0913936421275139E-11</v>
      </c>
    </row>
    <row r="270" spans="5:5" x14ac:dyDescent="0.25">
      <c r="E270" s="36">
        <f t="shared" si="18"/>
        <v>-1.0913936421275139E-11</v>
      </c>
    </row>
    <row r="271" spans="5:5" x14ac:dyDescent="0.25">
      <c r="E271" s="36">
        <f t="shared" si="18"/>
        <v>-1.0913936421275139E-11</v>
      </c>
    </row>
    <row r="272" spans="5:5" x14ac:dyDescent="0.25">
      <c r="E272" s="36">
        <f t="shared" si="18"/>
        <v>-1.0913936421275139E-11</v>
      </c>
    </row>
    <row r="273" spans="5:5" x14ac:dyDescent="0.25">
      <c r="E273" s="36">
        <f t="shared" si="18"/>
        <v>-1.0913936421275139E-11</v>
      </c>
    </row>
    <row r="274" spans="5:5" x14ac:dyDescent="0.25">
      <c r="E274" s="36">
        <f t="shared" si="18"/>
        <v>-1.0913936421275139E-11</v>
      </c>
    </row>
    <row r="275" spans="5:5" x14ac:dyDescent="0.25">
      <c r="E275" s="36">
        <f t="shared" si="18"/>
        <v>-1.0913936421275139E-11</v>
      </c>
    </row>
    <row r="276" spans="5:5" x14ac:dyDescent="0.25">
      <c r="E276" s="36">
        <f t="shared" si="18"/>
        <v>-1.0913936421275139E-11</v>
      </c>
    </row>
    <row r="277" spans="5:5" x14ac:dyDescent="0.25">
      <c r="E277" s="36">
        <f t="shared" si="18"/>
        <v>-1.0913936421275139E-11</v>
      </c>
    </row>
    <row r="278" spans="5:5" x14ac:dyDescent="0.25">
      <c r="E278" s="36">
        <f t="shared" si="18"/>
        <v>-1.0913936421275139E-11</v>
      </c>
    </row>
    <row r="279" spans="5:5" x14ac:dyDescent="0.25">
      <c r="E279" s="36">
        <f t="shared" si="18"/>
        <v>-1.0913936421275139E-11</v>
      </c>
    </row>
    <row r="280" spans="5:5" x14ac:dyDescent="0.25">
      <c r="E280" s="36">
        <f t="shared" si="18"/>
        <v>-1.0913936421275139E-11</v>
      </c>
    </row>
    <row r="281" spans="5:5" x14ac:dyDescent="0.25">
      <c r="E281" s="36">
        <f t="shared" si="18"/>
        <v>-1.0913936421275139E-11</v>
      </c>
    </row>
    <row r="282" spans="5:5" x14ac:dyDescent="0.25">
      <c r="E282" s="36">
        <f t="shared" si="18"/>
        <v>-1.0913936421275139E-11</v>
      </c>
    </row>
    <row r="283" spans="5:5" x14ac:dyDescent="0.25">
      <c r="E283" s="36">
        <f t="shared" si="18"/>
        <v>-1.0913936421275139E-11</v>
      </c>
    </row>
    <row r="284" spans="5:5" x14ac:dyDescent="0.25">
      <c r="E284" s="36">
        <f t="shared" si="18"/>
        <v>-1.0913936421275139E-11</v>
      </c>
    </row>
    <row r="285" spans="5:5" x14ac:dyDescent="0.25">
      <c r="E285" s="36">
        <f t="shared" si="18"/>
        <v>-1.0913936421275139E-11</v>
      </c>
    </row>
    <row r="286" spans="5:5" x14ac:dyDescent="0.25">
      <c r="E286" s="36">
        <f t="shared" si="18"/>
        <v>-1.0913936421275139E-11</v>
      </c>
    </row>
    <row r="287" spans="5:5" x14ac:dyDescent="0.25">
      <c r="E287" s="36">
        <f t="shared" si="18"/>
        <v>-1.0913936421275139E-11</v>
      </c>
    </row>
    <row r="288" spans="5:5" x14ac:dyDescent="0.25">
      <c r="E288" s="36">
        <f t="shared" si="18"/>
        <v>-1.0913936421275139E-11</v>
      </c>
    </row>
    <row r="289" spans="5:5" x14ac:dyDescent="0.25">
      <c r="E289" s="36">
        <f t="shared" si="18"/>
        <v>-1.0913936421275139E-11</v>
      </c>
    </row>
    <row r="290" spans="5:5" x14ac:dyDescent="0.25">
      <c r="E290" s="36">
        <f t="shared" si="18"/>
        <v>-1.0913936421275139E-11</v>
      </c>
    </row>
    <row r="291" spans="5:5" x14ac:dyDescent="0.25">
      <c r="E291" s="36">
        <f t="shared" si="18"/>
        <v>-1.0913936421275139E-11</v>
      </c>
    </row>
    <row r="292" spans="5:5" x14ac:dyDescent="0.25">
      <c r="E292" s="36">
        <f t="shared" si="18"/>
        <v>-1.0913936421275139E-11</v>
      </c>
    </row>
    <row r="293" spans="5:5" x14ac:dyDescent="0.25">
      <c r="E293" s="36">
        <f t="shared" si="18"/>
        <v>-1.0913936421275139E-11</v>
      </c>
    </row>
    <row r="294" spans="5:5" x14ac:dyDescent="0.25">
      <c r="E294" s="36">
        <f t="shared" si="18"/>
        <v>-1.0913936421275139E-11</v>
      </c>
    </row>
    <row r="295" spans="5:5" x14ac:dyDescent="0.25">
      <c r="E295" s="36">
        <f t="shared" si="18"/>
        <v>-1.0913936421275139E-11</v>
      </c>
    </row>
    <row r="296" spans="5:5" x14ac:dyDescent="0.25">
      <c r="E296" s="36">
        <f t="shared" si="18"/>
        <v>-1.0913936421275139E-11</v>
      </c>
    </row>
    <row r="297" spans="5:5" x14ac:dyDescent="0.25">
      <c r="E297" s="36">
        <f t="shared" si="18"/>
        <v>-1.0913936421275139E-11</v>
      </c>
    </row>
    <row r="298" spans="5:5" x14ac:dyDescent="0.25">
      <c r="E298" s="36">
        <f t="shared" si="18"/>
        <v>-1.0913936421275139E-11</v>
      </c>
    </row>
    <row r="299" spans="5:5" x14ac:dyDescent="0.25">
      <c r="E299" s="36">
        <f t="shared" si="18"/>
        <v>-1.0913936421275139E-11</v>
      </c>
    </row>
    <row r="300" spans="5:5" x14ac:dyDescent="0.25">
      <c r="E300" s="36">
        <f t="shared" si="18"/>
        <v>-1.0913936421275139E-11</v>
      </c>
    </row>
    <row r="301" spans="5:5" x14ac:dyDescent="0.25">
      <c r="E301" s="36">
        <f t="shared" si="18"/>
        <v>-1.0913936421275139E-11</v>
      </c>
    </row>
    <row r="302" spans="5:5" x14ac:dyDescent="0.25">
      <c r="E302" s="36">
        <f t="shared" si="18"/>
        <v>-1.0913936421275139E-11</v>
      </c>
    </row>
    <row r="303" spans="5:5" x14ac:dyDescent="0.25">
      <c r="E303" s="36">
        <f t="shared" si="18"/>
        <v>-1.0913936421275139E-11</v>
      </c>
    </row>
    <row r="304" spans="5:5" x14ac:dyDescent="0.25">
      <c r="E304" s="36">
        <f t="shared" si="18"/>
        <v>-1.0913936421275139E-11</v>
      </c>
    </row>
    <row r="305" spans="5:5" x14ac:dyDescent="0.25">
      <c r="E305" s="36">
        <f t="shared" si="18"/>
        <v>-1.0913936421275139E-11</v>
      </c>
    </row>
    <row r="306" spans="5:5" x14ac:dyDescent="0.25">
      <c r="E306" s="36">
        <f t="shared" si="18"/>
        <v>-1.0913936421275139E-11</v>
      </c>
    </row>
    <row r="307" spans="5:5" x14ac:dyDescent="0.25">
      <c r="E307" s="36">
        <f t="shared" si="18"/>
        <v>-1.0913936421275139E-11</v>
      </c>
    </row>
    <row r="308" spans="5:5" x14ac:dyDescent="0.25">
      <c r="E308" s="36">
        <f t="shared" si="18"/>
        <v>-1.0913936421275139E-11</v>
      </c>
    </row>
    <row r="309" spans="5:5" x14ac:dyDescent="0.25">
      <c r="E309" s="36">
        <f t="shared" si="18"/>
        <v>-1.0913936421275139E-11</v>
      </c>
    </row>
    <row r="310" spans="5:5" x14ac:dyDescent="0.25">
      <c r="E310" s="36">
        <f t="shared" si="18"/>
        <v>-1.0913936421275139E-11</v>
      </c>
    </row>
    <row r="311" spans="5:5" x14ac:dyDescent="0.25">
      <c r="E311" s="36">
        <f t="shared" si="18"/>
        <v>-1.0913936421275139E-11</v>
      </c>
    </row>
    <row r="312" spans="5:5" x14ac:dyDescent="0.25">
      <c r="E312" s="36">
        <f t="shared" si="18"/>
        <v>-1.0913936421275139E-11</v>
      </c>
    </row>
    <row r="313" spans="5:5" x14ac:dyDescent="0.25">
      <c r="E313" s="36">
        <f t="shared" si="18"/>
        <v>-1.0913936421275139E-11</v>
      </c>
    </row>
    <row r="314" spans="5:5" x14ac:dyDescent="0.25">
      <c r="E314" s="36">
        <f t="shared" si="18"/>
        <v>-1.0913936421275139E-11</v>
      </c>
    </row>
    <row r="315" spans="5:5" x14ac:dyDescent="0.25">
      <c r="E315" s="36">
        <f t="shared" si="18"/>
        <v>-1.0913936421275139E-11</v>
      </c>
    </row>
    <row r="316" spans="5:5" x14ac:dyDescent="0.25">
      <c r="E316" s="36">
        <f t="shared" si="18"/>
        <v>-1.0913936421275139E-11</v>
      </c>
    </row>
    <row r="317" spans="5:5" x14ac:dyDescent="0.25">
      <c r="E317" s="36">
        <f t="shared" si="18"/>
        <v>-1.0913936421275139E-11</v>
      </c>
    </row>
    <row r="318" spans="5:5" x14ac:dyDescent="0.25">
      <c r="E318" s="36">
        <f t="shared" si="18"/>
        <v>-1.0913936421275139E-11</v>
      </c>
    </row>
    <row r="319" spans="5:5" x14ac:dyDescent="0.25">
      <c r="E319" s="36">
        <f t="shared" si="18"/>
        <v>-1.0913936421275139E-11</v>
      </c>
    </row>
    <row r="320" spans="5:5" x14ac:dyDescent="0.25">
      <c r="E320" s="36">
        <f t="shared" si="18"/>
        <v>-1.0913936421275139E-11</v>
      </c>
    </row>
    <row r="321" spans="5:5" x14ac:dyDescent="0.25">
      <c r="E321" s="36">
        <f t="shared" si="18"/>
        <v>-1.0913936421275139E-11</v>
      </c>
    </row>
    <row r="322" spans="5:5" x14ac:dyDescent="0.25">
      <c r="E322" s="36">
        <f t="shared" si="18"/>
        <v>-1.0913936421275139E-11</v>
      </c>
    </row>
    <row r="323" spans="5:5" x14ac:dyDescent="0.25">
      <c r="E323" s="36">
        <f t="shared" si="18"/>
        <v>-1.0913936421275139E-11</v>
      </c>
    </row>
    <row r="324" spans="5:5" x14ac:dyDescent="0.25">
      <c r="E324" s="36">
        <f t="shared" si="18"/>
        <v>-1.0913936421275139E-11</v>
      </c>
    </row>
    <row r="325" spans="5:5" x14ac:dyDescent="0.25">
      <c r="E325" s="36">
        <f t="shared" ref="E325:E388" si="19">E324+C325-D325</f>
        <v>-1.0913936421275139E-11</v>
      </c>
    </row>
    <row r="326" spans="5:5" x14ac:dyDescent="0.25">
      <c r="E326" s="36">
        <f t="shared" si="19"/>
        <v>-1.0913936421275139E-11</v>
      </c>
    </row>
    <row r="327" spans="5:5" x14ac:dyDescent="0.25">
      <c r="E327" s="36">
        <f t="shared" si="19"/>
        <v>-1.0913936421275139E-11</v>
      </c>
    </row>
    <row r="328" spans="5:5" x14ac:dyDescent="0.25">
      <c r="E328" s="36">
        <f t="shared" si="19"/>
        <v>-1.0913936421275139E-11</v>
      </c>
    </row>
    <row r="329" spans="5:5" x14ac:dyDescent="0.25">
      <c r="E329" s="36">
        <f t="shared" si="19"/>
        <v>-1.0913936421275139E-11</v>
      </c>
    </row>
    <row r="330" spans="5:5" x14ac:dyDescent="0.25">
      <c r="E330" s="36">
        <f t="shared" si="19"/>
        <v>-1.0913936421275139E-11</v>
      </c>
    </row>
    <row r="331" spans="5:5" x14ac:dyDescent="0.25">
      <c r="E331" s="36">
        <f t="shared" si="19"/>
        <v>-1.0913936421275139E-11</v>
      </c>
    </row>
    <row r="332" spans="5:5" x14ac:dyDescent="0.25">
      <c r="E332" s="36">
        <f t="shared" si="19"/>
        <v>-1.0913936421275139E-11</v>
      </c>
    </row>
    <row r="333" spans="5:5" x14ac:dyDescent="0.25">
      <c r="E333" s="36">
        <f t="shared" si="19"/>
        <v>-1.0913936421275139E-11</v>
      </c>
    </row>
    <row r="334" spans="5:5" x14ac:dyDescent="0.25">
      <c r="E334" s="36">
        <f t="shared" si="19"/>
        <v>-1.0913936421275139E-11</v>
      </c>
    </row>
    <row r="335" spans="5:5" x14ac:dyDescent="0.25">
      <c r="E335" s="36">
        <f t="shared" si="19"/>
        <v>-1.0913936421275139E-11</v>
      </c>
    </row>
    <row r="336" spans="5:5" x14ac:dyDescent="0.25">
      <c r="E336" s="36">
        <f t="shared" si="19"/>
        <v>-1.0913936421275139E-11</v>
      </c>
    </row>
    <row r="337" spans="5:5" x14ac:dyDescent="0.25">
      <c r="E337" s="36">
        <f t="shared" si="19"/>
        <v>-1.0913936421275139E-11</v>
      </c>
    </row>
    <row r="338" spans="5:5" x14ac:dyDescent="0.25">
      <c r="E338" s="36">
        <f t="shared" si="19"/>
        <v>-1.0913936421275139E-11</v>
      </c>
    </row>
    <row r="339" spans="5:5" x14ac:dyDescent="0.25">
      <c r="E339" s="36">
        <f t="shared" si="19"/>
        <v>-1.0913936421275139E-11</v>
      </c>
    </row>
    <row r="340" spans="5:5" x14ac:dyDescent="0.25">
      <c r="E340" s="36">
        <f t="shared" si="19"/>
        <v>-1.0913936421275139E-11</v>
      </c>
    </row>
    <row r="341" spans="5:5" x14ac:dyDescent="0.25">
      <c r="E341" s="36">
        <f t="shared" si="19"/>
        <v>-1.0913936421275139E-11</v>
      </c>
    </row>
    <row r="342" spans="5:5" x14ac:dyDescent="0.25">
      <c r="E342" s="36">
        <f t="shared" si="19"/>
        <v>-1.0913936421275139E-11</v>
      </c>
    </row>
    <row r="343" spans="5:5" x14ac:dyDescent="0.25">
      <c r="E343" s="36">
        <f t="shared" si="19"/>
        <v>-1.0913936421275139E-11</v>
      </c>
    </row>
    <row r="344" spans="5:5" x14ac:dyDescent="0.25">
      <c r="E344" s="36">
        <f t="shared" si="19"/>
        <v>-1.0913936421275139E-11</v>
      </c>
    </row>
    <row r="345" spans="5:5" x14ac:dyDescent="0.25">
      <c r="E345" s="36">
        <f t="shared" si="19"/>
        <v>-1.0913936421275139E-11</v>
      </c>
    </row>
    <row r="346" spans="5:5" x14ac:dyDescent="0.25">
      <c r="E346" s="36">
        <f t="shared" si="19"/>
        <v>-1.0913936421275139E-11</v>
      </c>
    </row>
    <row r="347" spans="5:5" x14ac:dyDescent="0.25">
      <c r="E347" s="36">
        <f t="shared" si="19"/>
        <v>-1.0913936421275139E-11</v>
      </c>
    </row>
    <row r="348" spans="5:5" x14ac:dyDescent="0.25">
      <c r="E348" s="36">
        <f t="shared" si="19"/>
        <v>-1.0913936421275139E-11</v>
      </c>
    </row>
    <row r="349" spans="5:5" x14ac:dyDescent="0.25">
      <c r="E349" s="36">
        <f t="shared" si="19"/>
        <v>-1.0913936421275139E-11</v>
      </c>
    </row>
    <row r="350" spans="5:5" x14ac:dyDescent="0.25">
      <c r="E350" s="36">
        <f t="shared" si="19"/>
        <v>-1.0913936421275139E-11</v>
      </c>
    </row>
    <row r="351" spans="5:5" x14ac:dyDescent="0.25">
      <c r="E351" s="36">
        <f t="shared" si="19"/>
        <v>-1.0913936421275139E-11</v>
      </c>
    </row>
    <row r="352" spans="5:5" x14ac:dyDescent="0.25">
      <c r="E352" s="36">
        <f t="shared" si="19"/>
        <v>-1.0913936421275139E-11</v>
      </c>
    </row>
    <row r="353" spans="5:5" x14ac:dyDescent="0.25">
      <c r="E353" s="36">
        <f t="shared" si="19"/>
        <v>-1.0913936421275139E-11</v>
      </c>
    </row>
    <row r="354" spans="5:5" x14ac:dyDescent="0.25">
      <c r="E354" s="36">
        <f t="shared" si="19"/>
        <v>-1.0913936421275139E-11</v>
      </c>
    </row>
    <row r="355" spans="5:5" x14ac:dyDescent="0.25">
      <c r="E355" s="36">
        <f t="shared" si="19"/>
        <v>-1.0913936421275139E-11</v>
      </c>
    </row>
    <row r="356" spans="5:5" x14ac:dyDescent="0.25">
      <c r="E356" s="36">
        <f t="shared" si="19"/>
        <v>-1.0913936421275139E-11</v>
      </c>
    </row>
    <row r="357" spans="5:5" x14ac:dyDescent="0.25">
      <c r="E357" s="36">
        <f t="shared" si="19"/>
        <v>-1.0913936421275139E-11</v>
      </c>
    </row>
    <row r="358" spans="5:5" x14ac:dyDescent="0.25">
      <c r="E358" s="36">
        <f t="shared" si="19"/>
        <v>-1.0913936421275139E-11</v>
      </c>
    </row>
    <row r="359" spans="5:5" x14ac:dyDescent="0.25">
      <c r="E359" s="36">
        <f t="shared" si="19"/>
        <v>-1.0913936421275139E-11</v>
      </c>
    </row>
    <row r="360" spans="5:5" x14ac:dyDescent="0.25">
      <c r="E360" s="36">
        <f t="shared" si="19"/>
        <v>-1.0913936421275139E-11</v>
      </c>
    </row>
    <row r="361" spans="5:5" x14ac:dyDescent="0.25">
      <c r="E361" s="36">
        <f t="shared" si="19"/>
        <v>-1.0913936421275139E-11</v>
      </c>
    </row>
    <row r="362" spans="5:5" x14ac:dyDescent="0.25">
      <c r="E362" s="36">
        <f t="shared" si="19"/>
        <v>-1.0913936421275139E-11</v>
      </c>
    </row>
    <row r="363" spans="5:5" x14ac:dyDescent="0.25">
      <c r="E363" s="36">
        <f t="shared" si="19"/>
        <v>-1.0913936421275139E-11</v>
      </c>
    </row>
    <row r="364" spans="5:5" x14ac:dyDescent="0.25">
      <c r="E364" s="36">
        <f t="shared" si="19"/>
        <v>-1.0913936421275139E-11</v>
      </c>
    </row>
    <row r="365" spans="5:5" x14ac:dyDescent="0.25">
      <c r="E365" s="36">
        <f t="shared" si="19"/>
        <v>-1.0913936421275139E-11</v>
      </c>
    </row>
    <row r="366" spans="5:5" x14ac:dyDescent="0.25">
      <c r="E366" s="36">
        <f t="shared" si="19"/>
        <v>-1.0913936421275139E-11</v>
      </c>
    </row>
    <row r="367" spans="5:5" x14ac:dyDescent="0.25">
      <c r="E367" s="36">
        <f t="shared" si="19"/>
        <v>-1.0913936421275139E-11</v>
      </c>
    </row>
    <row r="368" spans="5:5" x14ac:dyDescent="0.25">
      <c r="E368" s="36">
        <f t="shared" si="19"/>
        <v>-1.0913936421275139E-11</v>
      </c>
    </row>
    <row r="369" spans="5:5" x14ac:dyDescent="0.25">
      <c r="E369" s="36">
        <f t="shared" si="19"/>
        <v>-1.0913936421275139E-11</v>
      </c>
    </row>
    <row r="370" spans="5:5" x14ac:dyDescent="0.25">
      <c r="E370" s="36">
        <f t="shared" si="19"/>
        <v>-1.0913936421275139E-11</v>
      </c>
    </row>
    <row r="371" spans="5:5" x14ac:dyDescent="0.25">
      <c r="E371" s="36">
        <f t="shared" si="19"/>
        <v>-1.0913936421275139E-11</v>
      </c>
    </row>
    <row r="372" spans="5:5" x14ac:dyDescent="0.25">
      <c r="E372" s="36">
        <f t="shared" si="19"/>
        <v>-1.0913936421275139E-11</v>
      </c>
    </row>
    <row r="373" spans="5:5" x14ac:dyDescent="0.25">
      <c r="E373" s="36">
        <f t="shared" si="19"/>
        <v>-1.0913936421275139E-11</v>
      </c>
    </row>
    <row r="374" spans="5:5" x14ac:dyDescent="0.25">
      <c r="E374" s="36">
        <f t="shared" si="19"/>
        <v>-1.0913936421275139E-11</v>
      </c>
    </row>
    <row r="375" spans="5:5" x14ac:dyDescent="0.25">
      <c r="E375" s="36">
        <f t="shared" si="19"/>
        <v>-1.0913936421275139E-11</v>
      </c>
    </row>
    <row r="376" spans="5:5" x14ac:dyDescent="0.25">
      <c r="E376" s="36">
        <f t="shared" si="19"/>
        <v>-1.0913936421275139E-11</v>
      </c>
    </row>
    <row r="377" spans="5:5" x14ac:dyDescent="0.25">
      <c r="E377" s="36">
        <f t="shared" si="19"/>
        <v>-1.0913936421275139E-11</v>
      </c>
    </row>
    <row r="378" spans="5:5" x14ac:dyDescent="0.25">
      <c r="E378" s="36">
        <f t="shared" si="19"/>
        <v>-1.0913936421275139E-11</v>
      </c>
    </row>
    <row r="379" spans="5:5" x14ac:dyDescent="0.25">
      <c r="E379" s="36">
        <f t="shared" si="19"/>
        <v>-1.0913936421275139E-11</v>
      </c>
    </row>
    <row r="380" spans="5:5" x14ac:dyDescent="0.25">
      <c r="E380" s="36">
        <f t="shared" si="19"/>
        <v>-1.0913936421275139E-11</v>
      </c>
    </row>
    <row r="381" spans="5:5" x14ac:dyDescent="0.25">
      <c r="E381" s="36">
        <f t="shared" si="19"/>
        <v>-1.0913936421275139E-11</v>
      </c>
    </row>
    <row r="382" spans="5:5" x14ac:dyDescent="0.25">
      <c r="E382" s="36">
        <f t="shared" si="19"/>
        <v>-1.0913936421275139E-11</v>
      </c>
    </row>
    <row r="383" spans="5:5" x14ac:dyDescent="0.25">
      <c r="E383" s="36">
        <f t="shared" si="19"/>
        <v>-1.0913936421275139E-11</v>
      </c>
    </row>
    <row r="384" spans="5:5" x14ac:dyDescent="0.25">
      <c r="E384" s="36">
        <f t="shared" si="19"/>
        <v>-1.0913936421275139E-11</v>
      </c>
    </row>
    <row r="385" spans="5:5" x14ac:dyDescent="0.25">
      <c r="E385" s="36">
        <f t="shared" si="19"/>
        <v>-1.0913936421275139E-11</v>
      </c>
    </row>
    <row r="386" spans="5:5" x14ac:dyDescent="0.25">
      <c r="E386" s="36">
        <f t="shared" si="19"/>
        <v>-1.0913936421275139E-11</v>
      </c>
    </row>
    <row r="387" spans="5:5" x14ac:dyDescent="0.25">
      <c r="E387" s="36">
        <f t="shared" si="19"/>
        <v>-1.0913936421275139E-11</v>
      </c>
    </row>
    <row r="388" spans="5:5" x14ac:dyDescent="0.25">
      <c r="E388" s="36">
        <f t="shared" si="19"/>
        <v>-1.0913936421275139E-11</v>
      </c>
    </row>
    <row r="389" spans="5:5" x14ac:dyDescent="0.25">
      <c r="E389" s="36">
        <f t="shared" ref="E389:E452" si="20">E388+C389-D389</f>
        <v>-1.0913936421275139E-11</v>
      </c>
    </row>
    <row r="390" spans="5:5" x14ac:dyDescent="0.25">
      <c r="E390" s="36">
        <f t="shared" si="20"/>
        <v>-1.0913936421275139E-11</v>
      </c>
    </row>
    <row r="391" spans="5:5" x14ac:dyDescent="0.25">
      <c r="E391" s="36">
        <f t="shared" si="20"/>
        <v>-1.0913936421275139E-11</v>
      </c>
    </row>
    <row r="392" spans="5:5" x14ac:dyDescent="0.25">
      <c r="E392" s="36">
        <f t="shared" si="20"/>
        <v>-1.0913936421275139E-11</v>
      </c>
    </row>
    <row r="393" spans="5:5" x14ac:dyDescent="0.25">
      <c r="E393" s="36">
        <f t="shared" si="20"/>
        <v>-1.0913936421275139E-11</v>
      </c>
    </row>
    <row r="394" spans="5:5" x14ac:dyDescent="0.25">
      <c r="E394" s="36">
        <f t="shared" si="20"/>
        <v>-1.0913936421275139E-11</v>
      </c>
    </row>
    <row r="395" spans="5:5" x14ac:dyDescent="0.25">
      <c r="E395" s="36">
        <f t="shared" si="20"/>
        <v>-1.0913936421275139E-11</v>
      </c>
    </row>
    <row r="396" spans="5:5" x14ac:dyDescent="0.25">
      <c r="E396" s="36">
        <f t="shared" si="20"/>
        <v>-1.0913936421275139E-11</v>
      </c>
    </row>
    <row r="397" spans="5:5" x14ac:dyDescent="0.25">
      <c r="E397" s="36">
        <f t="shared" si="20"/>
        <v>-1.0913936421275139E-11</v>
      </c>
    </row>
    <row r="398" spans="5:5" x14ac:dyDescent="0.25">
      <c r="E398" s="36">
        <f t="shared" si="20"/>
        <v>-1.0913936421275139E-11</v>
      </c>
    </row>
    <row r="399" spans="5:5" x14ac:dyDescent="0.25">
      <c r="E399" s="36">
        <f t="shared" si="20"/>
        <v>-1.0913936421275139E-11</v>
      </c>
    </row>
    <row r="400" spans="5:5" x14ac:dyDescent="0.25">
      <c r="E400" s="36">
        <f t="shared" si="20"/>
        <v>-1.0913936421275139E-11</v>
      </c>
    </row>
    <row r="401" spans="5:5" x14ac:dyDescent="0.25">
      <c r="E401" s="36">
        <f t="shared" si="20"/>
        <v>-1.0913936421275139E-11</v>
      </c>
    </row>
    <row r="402" spans="5:5" x14ac:dyDescent="0.25">
      <c r="E402" s="36">
        <f t="shared" si="20"/>
        <v>-1.0913936421275139E-11</v>
      </c>
    </row>
    <row r="403" spans="5:5" x14ac:dyDescent="0.25">
      <c r="E403" s="36">
        <f t="shared" si="20"/>
        <v>-1.0913936421275139E-11</v>
      </c>
    </row>
    <row r="404" spans="5:5" x14ac:dyDescent="0.25">
      <c r="E404" s="36">
        <f t="shared" si="20"/>
        <v>-1.0913936421275139E-11</v>
      </c>
    </row>
    <row r="405" spans="5:5" x14ac:dyDescent="0.25">
      <c r="E405" s="36">
        <f t="shared" si="20"/>
        <v>-1.0913936421275139E-11</v>
      </c>
    </row>
    <row r="406" spans="5:5" x14ac:dyDescent="0.25">
      <c r="E406" s="36">
        <f t="shared" si="20"/>
        <v>-1.0913936421275139E-11</v>
      </c>
    </row>
    <row r="407" spans="5:5" x14ac:dyDescent="0.25">
      <c r="E407" s="36">
        <f t="shared" si="20"/>
        <v>-1.0913936421275139E-11</v>
      </c>
    </row>
    <row r="408" spans="5:5" x14ac:dyDescent="0.25">
      <c r="E408" s="36">
        <f t="shared" si="20"/>
        <v>-1.0913936421275139E-11</v>
      </c>
    </row>
    <row r="409" spans="5:5" x14ac:dyDescent="0.25">
      <c r="E409" s="36">
        <f t="shared" si="20"/>
        <v>-1.0913936421275139E-11</v>
      </c>
    </row>
    <row r="410" spans="5:5" x14ac:dyDescent="0.25">
      <c r="E410" s="36">
        <f t="shared" si="20"/>
        <v>-1.0913936421275139E-11</v>
      </c>
    </row>
    <row r="411" spans="5:5" x14ac:dyDescent="0.25">
      <c r="E411" s="36">
        <f t="shared" si="20"/>
        <v>-1.0913936421275139E-11</v>
      </c>
    </row>
    <row r="412" spans="5:5" x14ac:dyDescent="0.25">
      <c r="E412" s="36">
        <f t="shared" si="20"/>
        <v>-1.0913936421275139E-11</v>
      </c>
    </row>
    <row r="413" spans="5:5" x14ac:dyDescent="0.25">
      <c r="E413" s="36">
        <f t="shared" si="20"/>
        <v>-1.0913936421275139E-11</v>
      </c>
    </row>
    <row r="414" spans="5:5" x14ac:dyDescent="0.25">
      <c r="E414" s="36">
        <f t="shared" si="20"/>
        <v>-1.0913936421275139E-11</v>
      </c>
    </row>
    <row r="415" spans="5:5" x14ac:dyDescent="0.25">
      <c r="E415" s="36">
        <f t="shared" si="20"/>
        <v>-1.0913936421275139E-11</v>
      </c>
    </row>
    <row r="416" spans="5:5" x14ac:dyDescent="0.25">
      <c r="E416" s="36">
        <f t="shared" si="20"/>
        <v>-1.0913936421275139E-11</v>
      </c>
    </row>
    <row r="417" spans="5:5" x14ac:dyDescent="0.25">
      <c r="E417" s="36">
        <f t="shared" si="20"/>
        <v>-1.0913936421275139E-11</v>
      </c>
    </row>
    <row r="418" spans="5:5" x14ac:dyDescent="0.25">
      <c r="E418" s="36">
        <f t="shared" si="20"/>
        <v>-1.0913936421275139E-11</v>
      </c>
    </row>
    <row r="419" spans="5:5" x14ac:dyDescent="0.25">
      <c r="E419" s="36">
        <f t="shared" si="20"/>
        <v>-1.0913936421275139E-11</v>
      </c>
    </row>
    <row r="420" spans="5:5" x14ac:dyDescent="0.25">
      <c r="E420" s="36">
        <f t="shared" si="20"/>
        <v>-1.0913936421275139E-11</v>
      </c>
    </row>
    <row r="421" spans="5:5" x14ac:dyDescent="0.25">
      <c r="E421" s="36">
        <f t="shared" si="20"/>
        <v>-1.0913936421275139E-11</v>
      </c>
    </row>
    <row r="422" spans="5:5" x14ac:dyDescent="0.25">
      <c r="E422" s="36">
        <f t="shared" si="20"/>
        <v>-1.0913936421275139E-11</v>
      </c>
    </row>
    <row r="423" spans="5:5" x14ac:dyDescent="0.25">
      <c r="E423" s="36">
        <f t="shared" si="20"/>
        <v>-1.0913936421275139E-11</v>
      </c>
    </row>
    <row r="424" spans="5:5" x14ac:dyDescent="0.25">
      <c r="E424" s="36">
        <f t="shared" si="20"/>
        <v>-1.0913936421275139E-11</v>
      </c>
    </row>
    <row r="425" spans="5:5" x14ac:dyDescent="0.25">
      <c r="E425" s="36">
        <f t="shared" si="20"/>
        <v>-1.0913936421275139E-11</v>
      </c>
    </row>
    <row r="426" spans="5:5" x14ac:dyDescent="0.25">
      <c r="E426" s="36">
        <f t="shared" si="20"/>
        <v>-1.0913936421275139E-11</v>
      </c>
    </row>
    <row r="427" spans="5:5" x14ac:dyDescent="0.25">
      <c r="E427" s="36">
        <f t="shared" si="20"/>
        <v>-1.0913936421275139E-11</v>
      </c>
    </row>
    <row r="428" spans="5:5" x14ac:dyDescent="0.25">
      <c r="E428" s="36">
        <f t="shared" si="20"/>
        <v>-1.0913936421275139E-11</v>
      </c>
    </row>
    <row r="429" spans="5:5" x14ac:dyDescent="0.25">
      <c r="E429" s="36">
        <f t="shared" si="20"/>
        <v>-1.0913936421275139E-11</v>
      </c>
    </row>
    <row r="430" spans="5:5" x14ac:dyDescent="0.25">
      <c r="E430" s="36">
        <f t="shared" si="20"/>
        <v>-1.0913936421275139E-11</v>
      </c>
    </row>
    <row r="431" spans="5:5" x14ac:dyDescent="0.25">
      <c r="E431" s="36">
        <f t="shared" si="20"/>
        <v>-1.0913936421275139E-11</v>
      </c>
    </row>
    <row r="432" spans="5:5" x14ac:dyDescent="0.25">
      <c r="E432" s="36">
        <f t="shared" si="20"/>
        <v>-1.0913936421275139E-11</v>
      </c>
    </row>
    <row r="433" spans="5:5" x14ac:dyDescent="0.25">
      <c r="E433" s="36">
        <f t="shared" si="20"/>
        <v>-1.0913936421275139E-11</v>
      </c>
    </row>
    <row r="434" spans="5:5" x14ac:dyDescent="0.25">
      <c r="E434" s="36">
        <f t="shared" si="20"/>
        <v>-1.0913936421275139E-11</v>
      </c>
    </row>
    <row r="435" spans="5:5" x14ac:dyDescent="0.25">
      <c r="E435" s="36">
        <f t="shared" si="20"/>
        <v>-1.0913936421275139E-11</v>
      </c>
    </row>
    <row r="436" spans="5:5" x14ac:dyDescent="0.25">
      <c r="E436" s="36">
        <f t="shared" si="20"/>
        <v>-1.0913936421275139E-11</v>
      </c>
    </row>
    <row r="437" spans="5:5" x14ac:dyDescent="0.25">
      <c r="E437" s="36">
        <f t="shared" si="20"/>
        <v>-1.0913936421275139E-11</v>
      </c>
    </row>
    <row r="438" spans="5:5" x14ac:dyDescent="0.25">
      <c r="E438" s="36">
        <f t="shared" si="20"/>
        <v>-1.0913936421275139E-11</v>
      </c>
    </row>
    <row r="439" spans="5:5" x14ac:dyDescent="0.25">
      <c r="E439" s="36">
        <f t="shared" si="20"/>
        <v>-1.0913936421275139E-11</v>
      </c>
    </row>
    <row r="440" spans="5:5" x14ac:dyDescent="0.25">
      <c r="E440" s="36">
        <f t="shared" si="20"/>
        <v>-1.0913936421275139E-11</v>
      </c>
    </row>
    <row r="441" spans="5:5" x14ac:dyDescent="0.25">
      <c r="E441" s="36">
        <f t="shared" si="20"/>
        <v>-1.0913936421275139E-11</v>
      </c>
    </row>
    <row r="442" spans="5:5" x14ac:dyDescent="0.25">
      <c r="E442" s="36">
        <f t="shared" si="20"/>
        <v>-1.0913936421275139E-11</v>
      </c>
    </row>
    <row r="443" spans="5:5" x14ac:dyDescent="0.25">
      <c r="E443" s="36">
        <f t="shared" si="20"/>
        <v>-1.0913936421275139E-11</v>
      </c>
    </row>
    <row r="444" spans="5:5" x14ac:dyDescent="0.25">
      <c r="E444" s="36">
        <f t="shared" si="20"/>
        <v>-1.0913936421275139E-11</v>
      </c>
    </row>
    <row r="445" spans="5:5" x14ac:dyDescent="0.25">
      <c r="E445" s="36">
        <f t="shared" si="20"/>
        <v>-1.0913936421275139E-11</v>
      </c>
    </row>
    <row r="446" spans="5:5" x14ac:dyDescent="0.25">
      <c r="E446" s="36">
        <f t="shared" si="20"/>
        <v>-1.0913936421275139E-11</v>
      </c>
    </row>
    <row r="447" spans="5:5" x14ac:dyDescent="0.25">
      <c r="E447" s="36">
        <f t="shared" si="20"/>
        <v>-1.0913936421275139E-11</v>
      </c>
    </row>
    <row r="448" spans="5:5" x14ac:dyDescent="0.25">
      <c r="E448" s="36">
        <f t="shared" si="20"/>
        <v>-1.0913936421275139E-11</v>
      </c>
    </row>
    <row r="449" spans="5:5" x14ac:dyDescent="0.25">
      <c r="E449" s="36">
        <f t="shared" si="20"/>
        <v>-1.0913936421275139E-11</v>
      </c>
    </row>
    <row r="450" spans="5:5" x14ac:dyDescent="0.25">
      <c r="E450" s="36">
        <f t="shared" si="20"/>
        <v>-1.0913936421275139E-11</v>
      </c>
    </row>
    <row r="451" spans="5:5" x14ac:dyDescent="0.25">
      <c r="E451" s="36">
        <f t="shared" si="20"/>
        <v>-1.0913936421275139E-11</v>
      </c>
    </row>
    <row r="452" spans="5:5" x14ac:dyDescent="0.25">
      <c r="E452" s="36">
        <f t="shared" si="20"/>
        <v>-1.0913936421275139E-11</v>
      </c>
    </row>
    <row r="453" spans="5:5" x14ac:dyDescent="0.25">
      <c r="E453" s="36">
        <f t="shared" ref="E453:E500" si="21">E452+C453-D453</f>
        <v>-1.0913936421275139E-11</v>
      </c>
    </row>
    <row r="454" spans="5:5" x14ac:dyDescent="0.25">
      <c r="E454" s="36">
        <f t="shared" si="21"/>
        <v>-1.0913936421275139E-11</v>
      </c>
    </row>
    <row r="455" spans="5:5" x14ac:dyDescent="0.25">
      <c r="E455" s="36">
        <f t="shared" si="21"/>
        <v>-1.0913936421275139E-11</v>
      </c>
    </row>
    <row r="456" spans="5:5" x14ac:dyDescent="0.25">
      <c r="E456" s="36">
        <f t="shared" si="21"/>
        <v>-1.0913936421275139E-11</v>
      </c>
    </row>
    <row r="457" spans="5:5" x14ac:dyDescent="0.25">
      <c r="E457" s="36">
        <f t="shared" si="21"/>
        <v>-1.0913936421275139E-11</v>
      </c>
    </row>
    <row r="458" spans="5:5" x14ac:dyDescent="0.25">
      <c r="E458" s="36">
        <f t="shared" si="21"/>
        <v>-1.0913936421275139E-11</v>
      </c>
    </row>
    <row r="459" spans="5:5" x14ac:dyDescent="0.25">
      <c r="E459" s="36">
        <f t="shared" si="21"/>
        <v>-1.0913936421275139E-11</v>
      </c>
    </row>
    <row r="460" spans="5:5" x14ac:dyDescent="0.25">
      <c r="E460" s="36">
        <f t="shared" si="21"/>
        <v>-1.0913936421275139E-11</v>
      </c>
    </row>
    <row r="461" spans="5:5" x14ac:dyDescent="0.25">
      <c r="E461" s="36">
        <f t="shared" si="21"/>
        <v>-1.0913936421275139E-11</v>
      </c>
    </row>
    <row r="462" spans="5:5" x14ac:dyDescent="0.25">
      <c r="E462" s="36">
        <f t="shared" si="21"/>
        <v>-1.0913936421275139E-11</v>
      </c>
    </row>
    <row r="463" spans="5:5" x14ac:dyDescent="0.25">
      <c r="E463" s="36">
        <f t="shared" si="21"/>
        <v>-1.0913936421275139E-11</v>
      </c>
    </row>
    <row r="464" spans="5:5" x14ac:dyDescent="0.25">
      <c r="E464" s="36">
        <f t="shared" si="21"/>
        <v>-1.0913936421275139E-11</v>
      </c>
    </row>
    <row r="465" spans="5:5" x14ac:dyDescent="0.25">
      <c r="E465" s="36">
        <f t="shared" si="21"/>
        <v>-1.0913936421275139E-11</v>
      </c>
    </row>
    <row r="466" spans="5:5" x14ac:dyDescent="0.25">
      <c r="E466" s="36">
        <f t="shared" si="21"/>
        <v>-1.0913936421275139E-11</v>
      </c>
    </row>
    <row r="467" spans="5:5" x14ac:dyDescent="0.25">
      <c r="E467" s="36">
        <f t="shared" si="21"/>
        <v>-1.0913936421275139E-11</v>
      </c>
    </row>
    <row r="468" spans="5:5" x14ac:dyDescent="0.25">
      <c r="E468" s="36">
        <f t="shared" si="21"/>
        <v>-1.0913936421275139E-11</v>
      </c>
    </row>
    <row r="469" spans="5:5" x14ac:dyDescent="0.25">
      <c r="E469" s="36">
        <f t="shared" si="21"/>
        <v>-1.0913936421275139E-11</v>
      </c>
    </row>
    <row r="470" spans="5:5" x14ac:dyDescent="0.25">
      <c r="E470" s="36">
        <f t="shared" si="21"/>
        <v>-1.0913936421275139E-11</v>
      </c>
    </row>
    <row r="471" spans="5:5" x14ac:dyDescent="0.25">
      <c r="E471" s="36">
        <f t="shared" si="21"/>
        <v>-1.0913936421275139E-11</v>
      </c>
    </row>
    <row r="472" spans="5:5" x14ac:dyDescent="0.25">
      <c r="E472" s="36">
        <f t="shared" si="21"/>
        <v>-1.0913936421275139E-11</v>
      </c>
    </row>
    <row r="473" spans="5:5" x14ac:dyDescent="0.25">
      <c r="E473" s="36">
        <f t="shared" si="21"/>
        <v>-1.0913936421275139E-11</v>
      </c>
    </row>
    <row r="474" spans="5:5" x14ac:dyDescent="0.25">
      <c r="E474" s="36">
        <f t="shared" si="21"/>
        <v>-1.0913936421275139E-11</v>
      </c>
    </row>
    <row r="475" spans="5:5" x14ac:dyDescent="0.25">
      <c r="E475" s="36">
        <f t="shared" si="21"/>
        <v>-1.0913936421275139E-11</v>
      </c>
    </row>
    <row r="476" spans="5:5" x14ac:dyDescent="0.25">
      <c r="E476" s="36">
        <f t="shared" si="21"/>
        <v>-1.0913936421275139E-11</v>
      </c>
    </row>
    <row r="477" spans="5:5" x14ac:dyDescent="0.25">
      <c r="E477" s="36">
        <f t="shared" si="21"/>
        <v>-1.0913936421275139E-11</v>
      </c>
    </row>
    <row r="478" spans="5:5" x14ac:dyDescent="0.25">
      <c r="E478" s="36">
        <f t="shared" si="21"/>
        <v>-1.0913936421275139E-11</v>
      </c>
    </row>
    <row r="479" spans="5:5" x14ac:dyDescent="0.25">
      <c r="E479" s="36">
        <f t="shared" si="21"/>
        <v>-1.0913936421275139E-11</v>
      </c>
    </row>
    <row r="480" spans="5:5" x14ac:dyDescent="0.25">
      <c r="E480" s="36">
        <f t="shared" si="21"/>
        <v>-1.0913936421275139E-11</v>
      </c>
    </row>
    <row r="481" spans="5:5" x14ac:dyDescent="0.25">
      <c r="E481" s="36">
        <f t="shared" si="21"/>
        <v>-1.0913936421275139E-11</v>
      </c>
    </row>
    <row r="482" spans="5:5" x14ac:dyDescent="0.25">
      <c r="E482" s="36">
        <f t="shared" si="21"/>
        <v>-1.0913936421275139E-11</v>
      </c>
    </row>
    <row r="483" spans="5:5" x14ac:dyDescent="0.25">
      <c r="E483" s="36">
        <f t="shared" si="21"/>
        <v>-1.0913936421275139E-11</v>
      </c>
    </row>
    <row r="484" spans="5:5" x14ac:dyDescent="0.25">
      <c r="E484" s="36">
        <f t="shared" si="21"/>
        <v>-1.0913936421275139E-11</v>
      </c>
    </row>
    <row r="485" spans="5:5" x14ac:dyDescent="0.25">
      <c r="E485" s="36">
        <f t="shared" si="21"/>
        <v>-1.0913936421275139E-11</v>
      </c>
    </row>
    <row r="486" spans="5:5" x14ac:dyDescent="0.25">
      <c r="E486" s="36">
        <f t="shared" si="21"/>
        <v>-1.0913936421275139E-11</v>
      </c>
    </row>
    <row r="487" spans="5:5" x14ac:dyDescent="0.25">
      <c r="E487" s="36">
        <f t="shared" si="21"/>
        <v>-1.0913936421275139E-11</v>
      </c>
    </row>
    <row r="488" spans="5:5" x14ac:dyDescent="0.25">
      <c r="E488" s="36">
        <f t="shared" si="21"/>
        <v>-1.0913936421275139E-11</v>
      </c>
    </row>
    <row r="489" spans="5:5" x14ac:dyDescent="0.25">
      <c r="E489" s="36">
        <f t="shared" si="21"/>
        <v>-1.0913936421275139E-11</v>
      </c>
    </row>
    <row r="490" spans="5:5" x14ac:dyDescent="0.25">
      <c r="E490" s="36">
        <f t="shared" si="21"/>
        <v>-1.0913936421275139E-11</v>
      </c>
    </row>
    <row r="491" spans="5:5" x14ac:dyDescent="0.25">
      <c r="E491" s="36">
        <f t="shared" si="21"/>
        <v>-1.0913936421275139E-11</v>
      </c>
    </row>
    <row r="492" spans="5:5" x14ac:dyDescent="0.25">
      <c r="E492" s="36">
        <f t="shared" si="21"/>
        <v>-1.0913936421275139E-11</v>
      </c>
    </row>
    <row r="493" spans="5:5" x14ac:dyDescent="0.25">
      <c r="E493" s="36">
        <f t="shared" si="21"/>
        <v>-1.0913936421275139E-11</v>
      </c>
    </row>
    <row r="494" spans="5:5" x14ac:dyDescent="0.25">
      <c r="E494" s="36">
        <f t="shared" si="21"/>
        <v>-1.0913936421275139E-11</v>
      </c>
    </row>
    <row r="495" spans="5:5" x14ac:dyDescent="0.25">
      <c r="E495" s="36">
        <f t="shared" si="21"/>
        <v>-1.0913936421275139E-11</v>
      </c>
    </row>
    <row r="496" spans="5:5" x14ac:dyDescent="0.25">
      <c r="E496" s="36">
        <f t="shared" si="21"/>
        <v>-1.0913936421275139E-11</v>
      </c>
    </row>
    <row r="497" spans="5:5" x14ac:dyDescent="0.25">
      <c r="E497" s="36">
        <f t="shared" si="21"/>
        <v>-1.0913936421275139E-11</v>
      </c>
    </row>
    <row r="498" spans="5:5" x14ac:dyDescent="0.25">
      <c r="E498" s="36">
        <f t="shared" si="21"/>
        <v>-1.0913936421275139E-11</v>
      </c>
    </row>
    <row r="499" spans="5:5" x14ac:dyDescent="0.25">
      <c r="E499" s="36">
        <f t="shared" si="21"/>
        <v>-1.0913936421275139E-11</v>
      </c>
    </row>
    <row r="500" spans="5:5" x14ac:dyDescent="0.25">
      <c r="E500" s="36">
        <f t="shared" si="21"/>
        <v>-1.0913936421275139E-11</v>
      </c>
    </row>
  </sheetData>
  <mergeCells count="1">
    <mergeCell ref="A1:E1"/>
  </mergeCells>
  <pageMargins left="0.25" right="0.25" top="0.75" bottom="0.75" header="0.3" footer="0.3"/>
  <pageSetup paperSize="9" orientation="portrait" r:id="rId1"/>
  <headerFooter>
    <oddHeader>&amp;L&amp;"-,Cursiva"Tejidos Lucania&amp;CS.E.U.O.</oddHeader>
    <oddFooter>&amp;CS.E.U.O.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Q1048576"/>
  <sheetViews>
    <sheetView topLeftCell="A4" zoomScale="85" zoomScaleNormal="85" zoomScaleSheetLayoutView="100" workbookViewId="0">
      <selection activeCell="J38" sqref="J38"/>
    </sheetView>
  </sheetViews>
  <sheetFormatPr baseColWidth="10" defaultRowHeight="15" x14ac:dyDescent="0.25"/>
  <cols>
    <col min="1" max="1" width="11.42578125" style="5"/>
    <col min="2" max="2" width="32.28515625" style="2" customWidth="1"/>
    <col min="3" max="3" width="14.140625" style="4" bestFit="1" customWidth="1"/>
    <col min="4" max="5" width="15.42578125" style="4" bestFit="1" customWidth="1"/>
    <col min="7" max="7" width="13" bestFit="1" customWidth="1"/>
    <col min="9" max="9" width="17.42578125" bestFit="1" customWidth="1"/>
    <col min="10" max="10" width="18" bestFit="1" customWidth="1"/>
    <col min="12" max="12" width="10.7109375" customWidth="1"/>
    <col min="13" max="13" width="18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0.140625" bestFit="1" customWidth="1"/>
    <col min="18" max="19" width="12" bestFit="1" customWidth="1"/>
    <col min="22" max="22" width="14" bestFit="1" customWidth="1"/>
  </cols>
  <sheetData>
    <row r="1" spans="1:39" ht="18.75" x14ac:dyDescent="0.3">
      <c r="A1" s="273" t="s">
        <v>1546</v>
      </c>
      <c r="B1" s="273"/>
      <c r="C1" s="273"/>
      <c r="D1" s="273"/>
      <c r="E1" s="273"/>
      <c r="I1" s="10" t="s">
        <v>4</v>
      </c>
      <c r="J1" s="12">
        <f>E500</f>
        <v>0</v>
      </c>
      <c r="L1" s="2" t="s">
        <v>1698</v>
      </c>
      <c r="M1" s="2" t="s">
        <v>1</v>
      </c>
      <c r="N1" s="2" t="s">
        <v>690</v>
      </c>
      <c r="O1" s="2" t="s">
        <v>1702</v>
      </c>
      <c r="P1" s="2" t="s">
        <v>1703</v>
      </c>
      <c r="Q1" s="2" t="s">
        <v>692</v>
      </c>
      <c r="R1" s="2" t="s">
        <v>1368</v>
      </c>
      <c r="S1" s="2" t="s">
        <v>4</v>
      </c>
      <c r="V1" s="1" t="s">
        <v>1779</v>
      </c>
      <c r="W1" s="1" t="s">
        <v>1780</v>
      </c>
      <c r="X1" s="1" t="s">
        <v>1781</v>
      </c>
      <c r="Y1" s="1" t="s">
        <v>1782</v>
      </c>
      <c r="Z1" s="1" t="s">
        <v>0</v>
      </c>
      <c r="AA1" s="1" t="s">
        <v>4</v>
      </c>
      <c r="AB1" s="182" t="s">
        <v>814</v>
      </c>
      <c r="AC1" s="182" t="s">
        <v>816</v>
      </c>
      <c r="AF1" s="1" t="s">
        <v>1779</v>
      </c>
      <c r="AG1" s="1" t="s">
        <v>1780</v>
      </c>
      <c r="AH1" s="1" t="s">
        <v>1781</v>
      </c>
      <c r="AI1" s="1" t="s">
        <v>1782</v>
      </c>
      <c r="AJ1" s="1" t="s">
        <v>0</v>
      </c>
      <c r="AK1" s="1" t="s">
        <v>4</v>
      </c>
      <c r="AL1" s="182" t="s">
        <v>814</v>
      </c>
      <c r="AM1" s="182" t="s">
        <v>816</v>
      </c>
    </row>
    <row r="2" spans="1:3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44432</v>
      </c>
      <c r="L2" s="5">
        <v>44310</v>
      </c>
      <c r="M2" s="2" t="s">
        <v>1699</v>
      </c>
      <c r="N2" s="2">
        <v>13</v>
      </c>
      <c r="O2" s="4">
        <v>870</v>
      </c>
      <c r="P2" s="4">
        <v>760</v>
      </c>
      <c r="Q2" s="4">
        <f t="shared" ref="Q2:Q11" si="0">+O2-P2</f>
        <v>110</v>
      </c>
      <c r="R2" s="4">
        <f t="shared" ref="R2:R11" si="1">+Q2*N2</f>
        <v>1430</v>
      </c>
      <c r="S2" s="36">
        <f>+R2</f>
        <v>1430</v>
      </c>
      <c r="V2" s="180" t="s">
        <v>1783</v>
      </c>
      <c r="W2" s="180">
        <v>9</v>
      </c>
      <c r="X2" s="180">
        <v>10</v>
      </c>
      <c r="Y2" s="180">
        <v>10</v>
      </c>
      <c r="Z2" s="181">
        <v>44310</v>
      </c>
      <c r="AA2" s="180">
        <f>+SUM(W2:Y2)</f>
        <v>29</v>
      </c>
      <c r="AF2" s="180" t="s">
        <v>1783</v>
      </c>
      <c r="AG2" s="178">
        <v>0</v>
      </c>
      <c r="AH2" s="178">
        <v>0</v>
      </c>
      <c r="AI2" s="180">
        <v>0</v>
      </c>
      <c r="AJ2" s="181">
        <v>44334</v>
      </c>
      <c r="AK2" s="180">
        <f>+SUM(AG2:AI2)</f>
        <v>0</v>
      </c>
    </row>
    <row r="3" spans="1:39" x14ac:dyDescent="0.25">
      <c r="A3" s="7">
        <v>44270</v>
      </c>
      <c r="B3" s="2" t="s">
        <v>1547</v>
      </c>
      <c r="C3" s="4">
        <v>0</v>
      </c>
      <c r="D3" s="4">
        <v>345000</v>
      </c>
      <c r="E3" s="9">
        <f>C3-D3</f>
        <v>-345000</v>
      </c>
      <c r="L3" s="5">
        <v>44310</v>
      </c>
      <c r="M3" s="2" t="s">
        <v>1700</v>
      </c>
      <c r="N3" s="2">
        <v>33</v>
      </c>
      <c r="O3" s="4">
        <v>870</v>
      </c>
      <c r="P3" s="4">
        <v>760</v>
      </c>
      <c r="Q3" s="4">
        <f t="shared" si="0"/>
        <v>110</v>
      </c>
      <c r="R3" s="4">
        <f t="shared" si="1"/>
        <v>3630</v>
      </c>
      <c r="S3" s="36">
        <f>+S2+R3</f>
        <v>5060</v>
      </c>
      <c r="V3" s="180" t="s">
        <v>1783</v>
      </c>
      <c r="W3" s="180">
        <v>0</v>
      </c>
      <c r="X3" s="180">
        <v>1</v>
      </c>
      <c r="Y3" s="180">
        <v>0</v>
      </c>
      <c r="Z3" s="181">
        <v>44323</v>
      </c>
      <c r="AA3" s="180">
        <f>+SUM(W3:Y3)</f>
        <v>1</v>
      </c>
      <c r="AF3" s="180" t="s">
        <v>1783</v>
      </c>
      <c r="AG3" s="178">
        <v>9</v>
      </c>
      <c r="AH3" s="178">
        <v>9</v>
      </c>
      <c r="AI3" s="180">
        <v>0</v>
      </c>
      <c r="AJ3" s="181">
        <v>44350</v>
      </c>
      <c r="AK3" s="180">
        <f>+SUM(AG3:AI3)</f>
        <v>18</v>
      </c>
    </row>
    <row r="4" spans="1:39" x14ac:dyDescent="0.25">
      <c r="A4" s="5">
        <v>44310</v>
      </c>
      <c r="B4" s="2" t="s">
        <v>1697</v>
      </c>
      <c r="C4" s="4">
        <v>76095.199999999997</v>
      </c>
      <c r="D4" s="4">
        <v>0</v>
      </c>
      <c r="E4" s="4">
        <f>E3+C4-D4</f>
        <v>-268904.8</v>
      </c>
      <c r="L4" s="5">
        <v>44310</v>
      </c>
      <c r="M4" s="2" t="s">
        <v>1701</v>
      </c>
      <c r="N4" s="2">
        <v>55</v>
      </c>
      <c r="O4" s="4">
        <v>560</v>
      </c>
      <c r="P4" s="4">
        <v>470</v>
      </c>
      <c r="Q4" s="4">
        <f t="shared" si="0"/>
        <v>90</v>
      </c>
      <c r="R4" s="4">
        <f t="shared" si="1"/>
        <v>4950</v>
      </c>
      <c r="S4" s="36">
        <f t="shared" ref="S4:S18" si="2">+S3+R4</f>
        <v>10010</v>
      </c>
      <c r="V4" s="180"/>
      <c r="W4" s="180"/>
      <c r="X4" s="180"/>
      <c r="Y4" s="180"/>
      <c r="Z4" s="180"/>
      <c r="AA4" s="180"/>
      <c r="AF4" s="180" t="s">
        <v>1783</v>
      </c>
      <c r="AG4" s="178">
        <v>0</v>
      </c>
      <c r="AH4" s="178">
        <v>0</v>
      </c>
      <c r="AI4" s="180">
        <v>10</v>
      </c>
      <c r="AJ4" s="181">
        <v>44364</v>
      </c>
      <c r="AK4" s="180">
        <f>+SUM(AG4:AI4)</f>
        <v>10</v>
      </c>
    </row>
    <row r="5" spans="1:39" x14ac:dyDescent="0.25">
      <c r="A5" s="5">
        <v>44315</v>
      </c>
      <c r="B5" s="2" t="s">
        <v>1723</v>
      </c>
      <c r="C5" s="4">
        <v>85012.51</v>
      </c>
      <c r="D5" s="4">
        <v>0</v>
      </c>
      <c r="E5" s="4">
        <f t="shared" ref="E5:E68" si="3">E4+C5-D5</f>
        <v>-183892.28999999998</v>
      </c>
      <c r="L5" s="5">
        <v>44315</v>
      </c>
      <c r="M5" s="2" t="s">
        <v>1700</v>
      </c>
      <c r="N5" s="2">
        <f>26+13</f>
        <v>39</v>
      </c>
      <c r="O5" s="43">
        <v>870</v>
      </c>
      <c r="P5" s="43">
        <v>760</v>
      </c>
      <c r="Q5" s="4">
        <f t="shared" si="0"/>
        <v>110</v>
      </c>
      <c r="R5" s="4">
        <f t="shared" si="1"/>
        <v>4290</v>
      </c>
      <c r="S5" s="36">
        <f t="shared" si="2"/>
        <v>14300</v>
      </c>
      <c r="V5" s="180"/>
      <c r="W5" s="180"/>
      <c r="X5" s="180"/>
      <c r="Y5" s="180"/>
      <c r="Z5" s="180"/>
      <c r="AA5" s="180"/>
      <c r="AF5" s="180"/>
      <c r="AG5" s="178"/>
      <c r="AH5" s="178"/>
      <c r="AI5" s="180"/>
      <c r="AJ5" s="180"/>
      <c r="AK5" s="180"/>
    </row>
    <row r="6" spans="1:39" x14ac:dyDescent="0.25">
      <c r="A6" s="5">
        <v>44323</v>
      </c>
      <c r="B6" s="2" t="s">
        <v>1762</v>
      </c>
      <c r="C6" s="4">
        <v>58019</v>
      </c>
      <c r="D6" s="4">
        <v>0</v>
      </c>
      <c r="E6" s="4">
        <f t="shared" si="3"/>
        <v>-125873.28999999998</v>
      </c>
      <c r="L6" s="5">
        <v>44315</v>
      </c>
      <c r="M6" s="2" t="s">
        <v>1699</v>
      </c>
      <c r="N6" s="2">
        <f>24+12+16</f>
        <v>52</v>
      </c>
      <c r="O6" s="43">
        <v>870</v>
      </c>
      <c r="P6" s="43">
        <v>760</v>
      </c>
      <c r="Q6" s="4">
        <f t="shared" si="0"/>
        <v>110</v>
      </c>
      <c r="R6" s="4">
        <f t="shared" si="1"/>
        <v>5720</v>
      </c>
      <c r="S6" s="36">
        <f t="shared" si="2"/>
        <v>20020</v>
      </c>
      <c r="V6" s="180"/>
      <c r="W6" s="179">
        <f>+SUM(W2:W5)</f>
        <v>9</v>
      </c>
      <c r="X6" s="179">
        <f>+SUM(X2:X5)</f>
        <v>11</v>
      </c>
      <c r="Y6" s="179">
        <f>+SUM(Y2:Y5)</f>
        <v>10</v>
      </c>
      <c r="Z6" s="179" t="s">
        <v>1541</v>
      </c>
      <c r="AA6" s="179">
        <f>+SUM(AA2:AA5)</f>
        <v>30</v>
      </c>
      <c r="AB6" s="2">
        <v>30</v>
      </c>
      <c r="AC6" s="60">
        <f>+AA6/AB6</f>
        <v>1</v>
      </c>
      <c r="AF6" s="180"/>
      <c r="AG6" s="184">
        <f>+SUM(AG2:AG5)</f>
        <v>9</v>
      </c>
      <c r="AH6" s="184">
        <f>+SUM(AH2:AH5)</f>
        <v>9</v>
      </c>
      <c r="AI6" s="179">
        <f>+SUM(AI2:AI5)</f>
        <v>10</v>
      </c>
      <c r="AJ6" s="179" t="s">
        <v>1541</v>
      </c>
      <c r="AK6" s="179">
        <f>+SUM(AK2:AK5)</f>
        <v>28</v>
      </c>
      <c r="AL6" s="2">
        <v>30</v>
      </c>
      <c r="AM6" s="60">
        <f>+AK6/AL6</f>
        <v>0.93333333333333335</v>
      </c>
    </row>
    <row r="7" spans="1:39" x14ac:dyDescent="0.25">
      <c r="A7" s="5">
        <v>44334</v>
      </c>
      <c r="B7" s="2" t="s">
        <v>1802</v>
      </c>
      <c r="C7" s="4">
        <v>78956.77</v>
      </c>
      <c r="D7" s="4">
        <v>0</v>
      </c>
      <c r="E7" s="4">
        <f t="shared" si="3"/>
        <v>-46916.519999999975</v>
      </c>
      <c r="L7" s="5">
        <v>44323</v>
      </c>
      <c r="M7" s="2" t="s">
        <v>1700</v>
      </c>
      <c r="N7" s="2">
        <v>27</v>
      </c>
      <c r="O7" s="4">
        <v>870</v>
      </c>
      <c r="P7" s="43">
        <v>760</v>
      </c>
      <c r="Q7" s="4">
        <f t="shared" si="0"/>
        <v>110</v>
      </c>
      <c r="R7" s="4">
        <f t="shared" si="1"/>
        <v>2970</v>
      </c>
      <c r="S7" s="36">
        <f t="shared" si="2"/>
        <v>22990</v>
      </c>
    </row>
    <row r="8" spans="1:39" x14ac:dyDescent="0.25">
      <c r="A8" s="5">
        <v>44350</v>
      </c>
      <c r="B8" s="2" t="s">
        <v>1872</v>
      </c>
      <c r="C8" s="4">
        <v>95504.88</v>
      </c>
      <c r="D8" s="4">
        <v>0</v>
      </c>
      <c r="E8" s="4">
        <f t="shared" si="3"/>
        <v>48588.36000000003</v>
      </c>
      <c r="L8" s="5">
        <v>44323</v>
      </c>
      <c r="M8" s="2" t="s">
        <v>1699</v>
      </c>
      <c r="N8" s="2">
        <v>33</v>
      </c>
      <c r="O8" s="4">
        <v>870</v>
      </c>
      <c r="P8" s="43">
        <v>760</v>
      </c>
      <c r="Q8" s="4">
        <f t="shared" si="0"/>
        <v>110</v>
      </c>
      <c r="R8" s="4">
        <f t="shared" si="1"/>
        <v>3630</v>
      </c>
      <c r="S8" s="36">
        <f t="shared" si="2"/>
        <v>26620</v>
      </c>
      <c r="V8" s="176" t="s">
        <v>1784</v>
      </c>
      <c r="W8" s="176">
        <v>7</v>
      </c>
      <c r="X8" s="176">
        <v>9</v>
      </c>
      <c r="Y8" s="176">
        <v>10</v>
      </c>
      <c r="Z8" s="177">
        <v>44310</v>
      </c>
      <c r="AA8" s="176">
        <f>+SUM(W8:Y8)</f>
        <v>26</v>
      </c>
      <c r="AF8" s="176" t="s">
        <v>1815</v>
      </c>
      <c r="AG8" s="176">
        <v>1</v>
      </c>
      <c r="AH8" s="178">
        <v>0</v>
      </c>
      <c r="AI8" s="176">
        <v>0</v>
      </c>
      <c r="AJ8" s="177">
        <v>44334</v>
      </c>
      <c r="AK8" s="176">
        <f>+SUM(AG8:AI8)</f>
        <v>1</v>
      </c>
    </row>
    <row r="9" spans="1:39" x14ac:dyDescent="0.25">
      <c r="A9" s="5">
        <v>44358</v>
      </c>
      <c r="B9" s="2" t="s">
        <v>876</v>
      </c>
      <c r="C9" s="4">
        <v>0</v>
      </c>
      <c r="D9" s="4">
        <v>30392</v>
      </c>
      <c r="E9" s="4">
        <f t="shared" si="3"/>
        <v>18196.36000000003</v>
      </c>
      <c r="L9" s="5">
        <v>44323</v>
      </c>
      <c r="M9" s="2" t="s">
        <v>1701</v>
      </c>
      <c r="N9" s="2">
        <v>5</v>
      </c>
      <c r="O9" s="4">
        <v>560</v>
      </c>
      <c r="P9" s="4">
        <v>470</v>
      </c>
      <c r="Q9" s="4">
        <f t="shared" si="0"/>
        <v>90</v>
      </c>
      <c r="R9" s="4">
        <f t="shared" si="1"/>
        <v>450</v>
      </c>
      <c r="S9" s="36">
        <f t="shared" si="2"/>
        <v>27070</v>
      </c>
      <c r="V9" s="176" t="s">
        <v>1784</v>
      </c>
      <c r="W9" s="176">
        <v>1</v>
      </c>
      <c r="X9" s="176">
        <v>2</v>
      </c>
      <c r="Y9" s="176">
        <v>1</v>
      </c>
      <c r="Z9" s="177">
        <v>44323</v>
      </c>
      <c r="AA9" s="176">
        <f>+SUM(W9:Y9)</f>
        <v>4</v>
      </c>
      <c r="AF9" s="176" t="s">
        <v>1815</v>
      </c>
      <c r="AG9" s="176">
        <v>10</v>
      </c>
      <c r="AH9" s="178">
        <v>8</v>
      </c>
      <c r="AI9" s="176">
        <v>2</v>
      </c>
      <c r="AJ9" s="177">
        <v>44350</v>
      </c>
      <c r="AK9" s="176">
        <f>+SUM(AG9:AI9)</f>
        <v>20</v>
      </c>
    </row>
    <row r="10" spans="1:39" x14ac:dyDescent="0.25">
      <c r="A10" s="5">
        <v>44364</v>
      </c>
      <c r="B10" s="2" t="s">
        <v>1978</v>
      </c>
      <c r="C10" s="4">
        <v>78931.070000000007</v>
      </c>
      <c r="D10" s="4">
        <v>0</v>
      </c>
      <c r="E10" s="4">
        <f t="shared" si="3"/>
        <v>97127.430000000037</v>
      </c>
      <c r="G10" s="14"/>
      <c r="L10" s="5">
        <v>44334</v>
      </c>
      <c r="M10" s="2" t="s">
        <v>1700</v>
      </c>
      <c r="N10" s="2">
        <v>10</v>
      </c>
      <c r="O10" s="4">
        <v>870</v>
      </c>
      <c r="P10" s="4">
        <v>760</v>
      </c>
      <c r="Q10" s="4">
        <f t="shared" si="0"/>
        <v>110</v>
      </c>
      <c r="R10" s="4">
        <f t="shared" si="1"/>
        <v>1100</v>
      </c>
      <c r="S10" s="36">
        <f t="shared" si="2"/>
        <v>28170</v>
      </c>
      <c r="V10" s="176" t="s">
        <v>1784</v>
      </c>
      <c r="W10" s="176">
        <v>3</v>
      </c>
      <c r="X10" s="176">
        <v>0</v>
      </c>
      <c r="Y10" s="176">
        <v>0</v>
      </c>
      <c r="Z10" s="177">
        <v>44334</v>
      </c>
      <c r="AA10" s="176">
        <f>+SUM(W10:Y10)</f>
        <v>3</v>
      </c>
      <c r="AF10" s="176" t="s">
        <v>1815</v>
      </c>
      <c r="AG10" s="176">
        <v>0</v>
      </c>
      <c r="AH10" s="178">
        <v>0</v>
      </c>
      <c r="AI10" s="176">
        <v>9</v>
      </c>
      <c r="AJ10" s="177">
        <v>44364</v>
      </c>
      <c r="AK10" s="176">
        <f>+SUM(AG10:AI10)</f>
        <v>9</v>
      </c>
    </row>
    <row r="11" spans="1:39" x14ac:dyDescent="0.25">
      <c r="A11" s="5">
        <v>44378</v>
      </c>
      <c r="B11" s="2" t="s">
        <v>2026</v>
      </c>
      <c r="C11" s="4">
        <v>0</v>
      </c>
      <c r="D11" s="4">
        <v>95000</v>
      </c>
      <c r="E11" s="4">
        <f t="shared" si="3"/>
        <v>2127.4300000000367</v>
      </c>
      <c r="L11" s="5">
        <v>44334</v>
      </c>
      <c r="M11" s="2" t="s">
        <v>1699</v>
      </c>
      <c r="N11" s="2">
        <v>28</v>
      </c>
      <c r="O11" s="4">
        <v>870</v>
      </c>
      <c r="P11" s="4">
        <v>760</v>
      </c>
      <c r="Q11" s="4">
        <f t="shared" si="0"/>
        <v>110</v>
      </c>
      <c r="R11" s="4">
        <f t="shared" si="1"/>
        <v>3080</v>
      </c>
      <c r="S11" s="36">
        <f t="shared" si="2"/>
        <v>31250</v>
      </c>
      <c r="V11" s="176"/>
      <c r="W11" s="176"/>
      <c r="X11" s="176"/>
      <c r="Y11" s="176"/>
      <c r="Z11" s="176"/>
      <c r="AA11" s="176"/>
      <c r="AF11" s="176"/>
      <c r="AG11" s="176"/>
      <c r="AH11" s="178"/>
      <c r="AI11" s="176"/>
      <c r="AJ11" s="176"/>
      <c r="AK11" s="176"/>
    </row>
    <row r="12" spans="1:39" x14ac:dyDescent="0.25">
      <c r="A12" s="5">
        <v>44379</v>
      </c>
      <c r="B12" s="2" t="s">
        <v>2027</v>
      </c>
      <c r="C12" s="4">
        <v>102190</v>
      </c>
      <c r="D12" s="4">
        <v>0</v>
      </c>
      <c r="E12" s="4">
        <f t="shared" si="3"/>
        <v>104317.43000000004</v>
      </c>
      <c r="L12" s="5">
        <v>44334</v>
      </c>
      <c r="M12" s="2" t="s">
        <v>1803</v>
      </c>
      <c r="N12" s="2">
        <v>42</v>
      </c>
      <c r="O12" s="4">
        <v>750</v>
      </c>
      <c r="P12" s="4">
        <v>650</v>
      </c>
      <c r="Q12" s="4">
        <f t="shared" ref="Q12:Q18" si="4">+O12-P12</f>
        <v>100</v>
      </c>
      <c r="R12" s="4">
        <f t="shared" ref="R12:R18" si="5">+Q12*N12</f>
        <v>4200</v>
      </c>
      <c r="S12" s="36">
        <f t="shared" si="2"/>
        <v>35450</v>
      </c>
      <c r="V12" s="176"/>
      <c r="W12" s="179">
        <f>+SUM(W8:W11)</f>
        <v>11</v>
      </c>
      <c r="X12" s="179">
        <f>+SUM(X8:X11)</f>
        <v>11</v>
      </c>
      <c r="Y12" s="179">
        <f>+SUM(Y8:Y11)</f>
        <v>11</v>
      </c>
      <c r="Z12" s="179" t="s">
        <v>1541</v>
      </c>
      <c r="AA12" s="179">
        <f>+SUM(AA8:AA11)</f>
        <v>33</v>
      </c>
      <c r="AB12" s="2">
        <v>30</v>
      </c>
      <c r="AC12" s="183">
        <f>+AA12/AB12</f>
        <v>1.1000000000000001</v>
      </c>
      <c r="AF12" s="176"/>
      <c r="AG12" s="179">
        <f>+SUM(AG8:AG11)</f>
        <v>11</v>
      </c>
      <c r="AH12" s="184">
        <f>+SUM(AH8:AH11)</f>
        <v>8</v>
      </c>
      <c r="AI12" s="179">
        <f>+SUM(AI8:AI11)</f>
        <v>11</v>
      </c>
      <c r="AJ12" s="179" t="s">
        <v>1541</v>
      </c>
      <c r="AK12" s="179">
        <f>+SUM(AK8:AK11)</f>
        <v>30</v>
      </c>
      <c r="AL12" s="2">
        <v>30</v>
      </c>
      <c r="AM12" s="183">
        <f>+AK12/AL12</f>
        <v>1</v>
      </c>
    </row>
    <row r="13" spans="1:39" x14ac:dyDescent="0.25">
      <c r="A13" s="5">
        <v>44384</v>
      </c>
      <c r="B13" s="2" t="s">
        <v>2047</v>
      </c>
      <c r="C13" s="4">
        <v>150860</v>
      </c>
      <c r="D13" s="4">
        <v>0</v>
      </c>
      <c r="E13" s="4">
        <f t="shared" si="3"/>
        <v>255177.43000000005</v>
      </c>
      <c r="L13" s="5">
        <v>44334</v>
      </c>
      <c r="M13" s="2" t="s">
        <v>1804</v>
      </c>
      <c r="N13" s="2">
        <v>11</v>
      </c>
      <c r="O13" s="4">
        <v>740</v>
      </c>
      <c r="P13" s="4">
        <v>640</v>
      </c>
      <c r="Q13" s="4">
        <f t="shared" si="4"/>
        <v>100</v>
      </c>
      <c r="R13" s="4">
        <f t="shared" si="5"/>
        <v>1100</v>
      </c>
      <c r="S13" s="36">
        <f t="shared" si="2"/>
        <v>36550</v>
      </c>
    </row>
    <row r="14" spans="1:39" x14ac:dyDescent="0.25">
      <c r="A14" s="5">
        <v>44427</v>
      </c>
      <c r="B14" s="2" t="s">
        <v>876</v>
      </c>
      <c r="C14" s="4">
        <v>0</v>
      </c>
      <c r="D14" s="4">
        <v>133014</v>
      </c>
      <c r="E14" s="4">
        <f t="shared" si="3"/>
        <v>122163.43000000005</v>
      </c>
      <c r="L14" s="5">
        <v>44334</v>
      </c>
      <c r="M14" s="2" t="s">
        <v>1701</v>
      </c>
      <c r="N14" s="2">
        <v>3</v>
      </c>
      <c r="O14" s="4">
        <v>560</v>
      </c>
      <c r="P14" s="4">
        <v>470</v>
      </c>
      <c r="Q14" s="4">
        <f t="shared" si="4"/>
        <v>90</v>
      </c>
      <c r="R14" s="4">
        <f t="shared" si="5"/>
        <v>270</v>
      </c>
      <c r="S14" s="36">
        <f t="shared" si="2"/>
        <v>36820</v>
      </c>
      <c r="V14" s="1" t="s">
        <v>1700</v>
      </c>
      <c r="W14" s="1" t="s">
        <v>1780</v>
      </c>
      <c r="X14" s="1" t="s">
        <v>1781</v>
      </c>
      <c r="Y14" s="1" t="s">
        <v>1782</v>
      </c>
      <c r="Z14" s="1">
        <v>2</v>
      </c>
      <c r="AA14" s="1">
        <v>4</v>
      </c>
      <c r="AB14" s="1">
        <v>6</v>
      </c>
      <c r="AC14" s="1" t="s">
        <v>0</v>
      </c>
      <c r="AD14" s="1" t="s">
        <v>4</v>
      </c>
      <c r="AE14" s="1" t="s">
        <v>814</v>
      </c>
      <c r="AF14" s="1" t="s">
        <v>816</v>
      </c>
    </row>
    <row r="15" spans="1:39" x14ac:dyDescent="0.25">
      <c r="A15" s="5">
        <v>44432</v>
      </c>
      <c r="B15" s="2" t="s">
        <v>876</v>
      </c>
      <c r="C15" s="4">
        <v>0</v>
      </c>
      <c r="D15" s="4">
        <v>122163.43</v>
      </c>
      <c r="E15" s="4">
        <f t="shared" si="3"/>
        <v>0</v>
      </c>
      <c r="L15" s="5">
        <v>44334</v>
      </c>
      <c r="M15" s="2" t="s">
        <v>1805</v>
      </c>
      <c r="N15" s="2">
        <v>1</v>
      </c>
      <c r="O15" s="4">
        <v>590</v>
      </c>
      <c r="P15" s="4">
        <v>500</v>
      </c>
      <c r="Q15" s="4">
        <f t="shared" si="4"/>
        <v>90</v>
      </c>
      <c r="R15" s="4">
        <f t="shared" si="5"/>
        <v>90</v>
      </c>
      <c r="S15" s="36">
        <f t="shared" si="2"/>
        <v>36910</v>
      </c>
      <c r="V15" s="2" t="s">
        <v>1783</v>
      </c>
      <c r="W15" s="176">
        <v>0</v>
      </c>
      <c r="X15" s="176">
        <v>0</v>
      </c>
      <c r="Y15" s="176">
        <v>5</v>
      </c>
      <c r="Z15" s="176">
        <v>6</v>
      </c>
      <c r="AA15" s="176">
        <v>6</v>
      </c>
      <c r="AB15" s="176">
        <v>5</v>
      </c>
      <c r="AC15" s="5">
        <v>44310</v>
      </c>
      <c r="AD15" s="2">
        <f>+SUM(W15:AB15)</f>
        <v>22</v>
      </c>
    </row>
    <row r="16" spans="1:39" x14ac:dyDescent="0.25">
      <c r="E16" s="4">
        <f t="shared" si="3"/>
        <v>0</v>
      </c>
      <c r="L16" s="5">
        <v>44334</v>
      </c>
      <c r="M16" s="2" t="s">
        <v>1806</v>
      </c>
      <c r="N16" s="2">
        <v>1</v>
      </c>
      <c r="O16" s="4">
        <v>750</v>
      </c>
      <c r="P16" s="4">
        <v>650</v>
      </c>
      <c r="Q16" s="4">
        <f t="shared" si="4"/>
        <v>100</v>
      </c>
      <c r="R16" s="4">
        <f t="shared" si="5"/>
        <v>100</v>
      </c>
      <c r="S16" s="36">
        <f t="shared" si="2"/>
        <v>37010</v>
      </c>
      <c r="V16" s="2" t="s">
        <v>1783</v>
      </c>
      <c r="W16" s="176">
        <v>6</v>
      </c>
      <c r="X16" s="176">
        <v>9</v>
      </c>
      <c r="Y16" s="176">
        <v>1</v>
      </c>
      <c r="Z16" s="176">
        <v>0</v>
      </c>
      <c r="AA16" s="176">
        <v>6</v>
      </c>
      <c r="AB16" s="176">
        <v>4</v>
      </c>
      <c r="AC16" s="5">
        <v>44315</v>
      </c>
      <c r="AD16" s="2">
        <f>+SUM(W16:AB16)</f>
        <v>26</v>
      </c>
    </row>
    <row r="17" spans="5:36" x14ac:dyDescent="0.25">
      <c r="E17" s="4">
        <f t="shared" si="3"/>
        <v>0</v>
      </c>
      <c r="L17" s="5">
        <v>44337</v>
      </c>
      <c r="M17" s="2" t="s">
        <v>188</v>
      </c>
      <c r="N17" s="2">
        <v>0</v>
      </c>
      <c r="O17" s="4">
        <v>0</v>
      </c>
      <c r="P17" s="4">
        <v>0</v>
      </c>
      <c r="Q17" s="4">
        <f t="shared" si="4"/>
        <v>0</v>
      </c>
      <c r="R17" s="4">
        <v>-10000</v>
      </c>
      <c r="S17" s="36">
        <f t="shared" si="2"/>
        <v>27010</v>
      </c>
      <c r="V17" s="2" t="s">
        <v>1783</v>
      </c>
      <c r="W17" s="176">
        <v>0</v>
      </c>
      <c r="X17" s="176">
        <v>0</v>
      </c>
      <c r="Y17" s="176">
        <v>0</v>
      </c>
      <c r="Z17" s="176">
        <v>1</v>
      </c>
      <c r="AA17" s="176">
        <v>0</v>
      </c>
      <c r="AB17" s="176">
        <v>2</v>
      </c>
      <c r="AC17" s="5">
        <v>44323</v>
      </c>
      <c r="AD17" s="2">
        <f>+SUM(W17:AB17)</f>
        <v>3</v>
      </c>
    </row>
    <row r="18" spans="5:36" x14ac:dyDescent="0.25">
      <c r="E18" s="4">
        <f t="shared" si="3"/>
        <v>0</v>
      </c>
      <c r="L18" s="5">
        <v>44350</v>
      </c>
      <c r="M18" s="2" t="s">
        <v>1699</v>
      </c>
      <c r="N18" s="2">
        <v>41</v>
      </c>
      <c r="O18" s="4">
        <v>870</v>
      </c>
      <c r="P18" s="4">
        <v>760</v>
      </c>
      <c r="Q18" s="4">
        <f t="shared" si="4"/>
        <v>110</v>
      </c>
      <c r="R18" s="4">
        <f t="shared" si="5"/>
        <v>4510</v>
      </c>
      <c r="S18" s="36">
        <f t="shared" si="2"/>
        <v>31520</v>
      </c>
      <c r="V18" s="2"/>
      <c r="W18" s="179">
        <f t="shared" ref="W18:AB18" si="6">+SUM(W15:W17)</f>
        <v>6</v>
      </c>
      <c r="X18" s="179">
        <f t="shared" si="6"/>
        <v>9</v>
      </c>
      <c r="Y18" s="179">
        <f t="shared" si="6"/>
        <v>6</v>
      </c>
      <c r="Z18" s="179">
        <f t="shared" si="6"/>
        <v>7</v>
      </c>
      <c r="AA18" s="179">
        <f t="shared" si="6"/>
        <v>12</v>
      </c>
      <c r="AB18" s="179">
        <f t="shared" si="6"/>
        <v>11</v>
      </c>
      <c r="AC18" s="175" t="s">
        <v>4</v>
      </c>
      <c r="AD18" s="175">
        <f>+SUM(AD15:AD17)</f>
        <v>51</v>
      </c>
      <c r="AE18" s="2">
        <v>36</v>
      </c>
      <c r="AF18" s="183">
        <f>+AD18/AE18</f>
        <v>1.4166666666666667</v>
      </c>
    </row>
    <row r="19" spans="5:36" x14ac:dyDescent="0.25">
      <c r="E19" s="4">
        <f t="shared" si="3"/>
        <v>0</v>
      </c>
      <c r="L19" s="5">
        <v>44350</v>
      </c>
      <c r="M19" s="2" t="s">
        <v>1700</v>
      </c>
      <c r="N19" s="2">
        <v>10</v>
      </c>
      <c r="O19" s="4">
        <v>870</v>
      </c>
      <c r="P19" s="4">
        <v>760</v>
      </c>
      <c r="Q19" s="4">
        <f t="shared" ref="Q19:Q35" si="7">+O19-P19</f>
        <v>110</v>
      </c>
      <c r="R19" s="4">
        <f t="shared" ref="R19:R35" si="8">+Q19*N19</f>
        <v>1100</v>
      </c>
      <c r="S19" s="36">
        <f t="shared" ref="S19:S33" si="9">+S18+R19</f>
        <v>32620</v>
      </c>
      <c r="V19" s="2" t="s">
        <v>1784</v>
      </c>
      <c r="W19" s="176">
        <v>0</v>
      </c>
      <c r="X19" s="176">
        <v>3</v>
      </c>
      <c r="Y19" s="176">
        <v>5</v>
      </c>
      <c r="Z19" s="176">
        <v>0</v>
      </c>
      <c r="AA19" s="176">
        <v>1</v>
      </c>
      <c r="AB19" s="176">
        <v>2</v>
      </c>
      <c r="AC19" s="5">
        <v>44310</v>
      </c>
      <c r="AD19" s="2">
        <f>+SUM(W19:AB19)</f>
        <v>11</v>
      </c>
    </row>
    <row r="20" spans="5:36" x14ac:dyDescent="0.25">
      <c r="E20" s="4">
        <f t="shared" si="3"/>
        <v>0</v>
      </c>
      <c r="L20" s="5">
        <v>44350</v>
      </c>
      <c r="M20" s="2" t="s">
        <v>1803</v>
      </c>
      <c r="N20" s="2">
        <v>5</v>
      </c>
      <c r="O20" s="4">
        <v>750</v>
      </c>
      <c r="P20" s="4">
        <v>650</v>
      </c>
      <c r="Q20" s="4">
        <f t="shared" si="7"/>
        <v>100</v>
      </c>
      <c r="R20" s="4">
        <f t="shared" si="8"/>
        <v>500</v>
      </c>
      <c r="S20" s="36">
        <f t="shared" si="9"/>
        <v>33120</v>
      </c>
      <c r="V20" s="2" t="s">
        <v>1784</v>
      </c>
      <c r="W20" s="176">
        <v>6</v>
      </c>
      <c r="X20" s="176">
        <v>9</v>
      </c>
      <c r="Y20" s="176">
        <v>1</v>
      </c>
      <c r="Z20" s="176">
        <v>0</v>
      </c>
      <c r="AA20" s="176">
        <v>6</v>
      </c>
      <c r="AB20" s="176">
        <v>4</v>
      </c>
      <c r="AC20" s="5">
        <v>44315</v>
      </c>
      <c r="AD20" s="2">
        <f>+SUM(W20:AB20)</f>
        <v>26</v>
      </c>
    </row>
    <row r="21" spans="5:36" x14ac:dyDescent="0.25">
      <c r="E21" s="4">
        <f t="shared" si="3"/>
        <v>0</v>
      </c>
      <c r="L21" s="5">
        <v>44350</v>
      </c>
      <c r="M21" s="2" t="s">
        <v>1804</v>
      </c>
      <c r="N21" s="2">
        <v>25</v>
      </c>
      <c r="O21" s="4">
        <v>740</v>
      </c>
      <c r="P21" s="4">
        <v>640</v>
      </c>
      <c r="Q21" s="4">
        <f t="shared" si="7"/>
        <v>100</v>
      </c>
      <c r="R21" s="4">
        <f t="shared" si="8"/>
        <v>2500</v>
      </c>
      <c r="S21" s="36">
        <f t="shared" si="9"/>
        <v>35620</v>
      </c>
      <c r="V21" s="2" t="s">
        <v>1784</v>
      </c>
      <c r="W21" s="176">
        <v>0</v>
      </c>
      <c r="X21" s="176">
        <v>0</v>
      </c>
      <c r="Y21" s="176">
        <v>0</v>
      </c>
      <c r="Z21" s="176">
        <v>1</v>
      </c>
      <c r="AA21" s="176">
        <v>0</v>
      </c>
      <c r="AB21" s="176">
        <v>2</v>
      </c>
      <c r="AC21" s="5">
        <v>44323</v>
      </c>
      <c r="AD21" s="2">
        <f>+SUM(W21:AB21)</f>
        <v>3</v>
      </c>
    </row>
    <row r="22" spans="5:36" x14ac:dyDescent="0.25">
      <c r="E22" s="4">
        <f t="shared" si="3"/>
        <v>0</v>
      </c>
      <c r="L22" s="5">
        <v>44350</v>
      </c>
      <c r="M22" s="2" t="s">
        <v>1805</v>
      </c>
      <c r="N22" s="2">
        <v>25</v>
      </c>
      <c r="O22" s="4">
        <v>590</v>
      </c>
      <c r="P22" s="4">
        <v>500</v>
      </c>
      <c r="Q22" s="4">
        <f t="shared" si="7"/>
        <v>90</v>
      </c>
      <c r="R22" s="4">
        <f t="shared" si="8"/>
        <v>2250</v>
      </c>
      <c r="S22" s="36">
        <f t="shared" si="9"/>
        <v>37870</v>
      </c>
      <c r="V22" s="2"/>
      <c r="W22" s="176">
        <v>0</v>
      </c>
      <c r="X22" s="176">
        <v>0</v>
      </c>
      <c r="Y22" s="176">
        <v>0</v>
      </c>
      <c r="Z22" s="176">
        <v>6</v>
      </c>
      <c r="AA22" s="176">
        <v>0</v>
      </c>
      <c r="AB22" s="176">
        <v>0</v>
      </c>
      <c r="AC22" s="5">
        <v>44350</v>
      </c>
      <c r="AD22" s="2">
        <f>+SUM(W22:AB22)</f>
        <v>6</v>
      </c>
    </row>
    <row r="23" spans="5:36" x14ac:dyDescent="0.25">
      <c r="E23" s="4">
        <f t="shared" si="3"/>
        <v>0</v>
      </c>
      <c r="L23" s="5">
        <v>44349</v>
      </c>
      <c r="M23" s="2" t="s">
        <v>188</v>
      </c>
      <c r="N23" s="2">
        <v>0</v>
      </c>
      <c r="O23" s="4">
        <v>0</v>
      </c>
      <c r="P23" s="4">
        <v>0</v>
      </c>
      <c r="Q23" s="4">
        <v>0</v>
      </c>
      <c r="R23" s="4">
        <v>-10000</v>
      </c>
      <c r="S23" s="36">
        <f t="shared" si="9"/>
        <v>27870</v>
      </c>
      <c r="V23" s="8"/>
      <c r="W23" s="179">
        <f t="shared" ref="W23:AB23" si="10">+SUM(W20:W22)</f>
        <v>6</v>
      </c>
      <c r="X23" s="179">
        <f t="shared" si="10"/>
        <v>9</v>
      </c>
      <c r="Y23" s="179">
        <f>+SUM(Y19:Y22)</f>
        <v>6</v>
      </c>
      <c r="Z23" s="179">
        <f t="shared" si="10"/>
        <v>7</v>
      </c>
      <c r="AA23" s="179">
        <f t="shared" si="10"/>
        <v>6</v>
      </c>
      <c r="AB23" s="179">
        <f t="shared" si="10"/>
        <v>6</v>
      </c>
      <c r="AC23" s="175" t="s">
        <v>4</v>
      </c>
      <c r="AD23" s="175">
        <f>+SUM(AD19:AD22)</f>
        <v>46</v>
      </c>
      <c r="AE23" s="2">
        <v>36</v>
      </c>
      <c r="AF23" s="183">
        <f>+AD23/AE23</f>
        <v>1.2777777777777777</v>
      </c>
    </row>
    <row r="24" spans="5:36" x14ac:dyDescent="0.25">
      <c r="E24" s="4">
        <f t="shared" si="3"/>
        <v>0</v>
      </c>
      <c r="L24" s="5">
        <v>44358</v>
      </c>
      <c r="M24" s="2" t="s">
        <v>1915</v>
      </c>
      <c r="N24" s="2">
        <v>0</v>
      </c>
      <c r="O24" s="4">
        <v>0</v>
      </c>
      <c r="P24" s="4">
        <v>0</v>
      </c>
      <c r="Q24" s="4">
        <v>0</v>
      </c>
      <c r="R24" s="4">
        <v>-27870</v>
      </c>
      <c r="S24" s="36">
        <f t="shared" si="9"/>
        <v>0</v>
      </c>
      <c r="V24" s="8" t="s">
        <v>1812</v>
      </c>
      <c r="W24" s="176">
        <v>0</v>
      </c>
      <c r="X24" s="176">
        <v>0</v>
      </c>
      <c r="Y24" s="178">
        <v>3</v>
      </c>
      <c r="Z24" s="176">
        <v>6</v>
      </c>
      <c r="AA24" s="176">
        <v>6</v>
      </c>
      <c r="AB24" s="176">
        <v>6</v>
      </c>
      <c r="AC24" s="5">
        <v>44323</v>
      </c>
      <c r="AD24" s="2">
        <f>+SUM(W24:AB24)</f>
        <v>21</v>
      </c>
    </row>
    <row r="25" spans="5:36" x14ac:dyDescent="0.25">
      <c r="E25" s="4">
        <f t="shared" si="3"/>
        <v>0</v>
      </c>
      <c r="L25" s="5">
        <v>44364</v>
      </c>
      <c r="M25" s="2" t="s">
        <v>1805</v>
      </c>
      <c r="N25" s="2">
        <v>19</v>
      </c>
      <c r="O25" s="4">
        <v>590</v>
      </c>
      <c r="P25" s="4">
        <v>500</v>
      </c>
      <c r="Q25" s="4">
        <f t="shared" si="7"/>
        <v>90</v>
      </c>
      <c r="R25" s="4">
        <f t="shared" si="8"/>
        <v>1710</v>
      </c>
      <c r="S25" s="36">
        <f t="shared" si="9"/>
        <v>1710</v>
      </c>
      <c r="V25" s="8" t="s">
        <v>1812</v>
      </c>
      <c r="W25" s="176">
        <v>2</v>
      </c>
      <c r="X25" s="176">
        <v>6</v>
      </c>
      <c r="Y25" s="178">
        <v>2</v>
      </c>
      <c r="Z25" s="176">
        <v>0</v>
      </c>
      <c r="AA25" s="176">
        <v>0</v>
      </c>
      <c r="AB25" s="176">
        <v>0</v>
      </c>
      <c r="AC25" s="5">
        <v>44334</v>
      </c>
      <c r="AD25" s="2">
        <f>+SUM(W25:AB25)</f>
        <v>10</v>
      </c>
    </row>
    <row r="26" spans="5:36" x14ac:dyDescent="0.25">
      <c r="E26" s="4">
        <f t="shared" si="3"/>
        <v>0</v>
      </c>
      <c r="L26" s="5">
        <v>44364</v>
      </c>
      <c r="M26" s="2" t="s">
        <v>1806</v>
      </c>
      <c r="N26" s="2">
        <v>18</v>
      </c>
      <c r="O26" s="4">
        <v>750</v>
      </c>
      <c r="P26" s="4">
        <v>650</v>
      </c>
      <c r="Q26" s="4">
        <f t="shared" si="7"/>
        <v>100</v>
      </c>
      <c r="R26" s="4">
        <f t="shared" si="8"/>
        <v>1800</v>
      </c>
      <c r="S26" s="36">
        <f t="shared" si="9"/>
        <v>3510</v>
      </c>
      <c r="V26" s="8" t="s">
        <v>1812</v>
      </c>
      <c r="W26" s="176">
        <v>4</v>
      </c>
      <c r="X26" s="176">
        <v>0</v>
      </c>
      <c r="Y26" s="178">
        <v>0</v>
      </c>
      <c r="Z26" s="176">
        <v>0</v>
      </c>
      <c r="AA26" s="176">
        <v>0</v>
      </c>
      <c r="AB26" s="176">
        <v>0</v>
      </c>
      <c r="AC26" s="5">
        <v>44350</v>
      </c>
      <c r="AD26" s="2">
        <f>+SUM(W26:AB26)</f>
        <v>4</v>
      </c>
    </row>
    <row r="27" spans="5:36" x14ac:dyDescent="0.25">
      <c r="E27" s="4">
        <f t="shared" si="3"/>
        <v>0</v>
      </c>
      <c r="J27" s="15"/>
      <c r="L27" s="5">
        <v>44364</v>
      </c>
      <c r="M27" s="2" t="s">
        <v>1804</v>
      </c>
      <c r="N27" s="2">
        <v>55</v>
      </c>
      <c r="O27" s="4">
        <v>740</v>
      </c>
      <c r="P27" s="4">
        <v>640</v>
      </c>
      <c r="Q27" s="4">
        <f t="shared" si="7"/>
        <v>100</v>
      </c>
      <c r="R27" s="4">
        <f t="shared" si="8"/>
        <v>5500</v>
      </c>
      <c r="S27" s="36">
        <f t="shared" si="9"/>
        <v>9010</v>
      </c>
      <c r="V27" s="8"/>
      <c r="W27" s="179">
        <f t="shared" ref="W27:AB27" si="11">+SUM(W24:W26)</f>
        <v>6</v>
      </c>
      <c r="X27" s="179">
        <f t="shared" si="11"/>
        <v>6</v>
      </c>
      <c r="Y27" s="184">
        <f t="shared" si="11"/>
        <v>5</v>
      </c>
      <c r="Z27" s="179">
        <f t="shared" si="11"/>
        <v>6</v>
      </c>
      <c r="AA27" s="179">
        <f t="shared" si="11"/>
        <v>6</v>
      </c>
      <c r="AB27" s="179">
        <f t="shared" si="11"/>
        <v>6</v>
      </c>
      <c r="AC27" s="175" t="s">
        <v>4</v>
      </c>
      <c r="AD27" s="175">
        <f>+SUM(AD24:AD26)</f>
        <v>35</v>
      </c>
      <c r="AE27" s="2">
        <v>36</v>
      </c>
      <c r="AF27" s="183">
        <f>+AD27/AE27</f>
        <v>0.97222222222222221</v>
      </c>
      <c r="AI27" t="s">
        <v>94</v>
      </c>
      <c r="AJ27" s="53">
        <f>+AVERAGE(AF15:AF71,AM12,AM6,AC6,AC12,AQ78:AQ94,AD79:AD94)</f>
        <v>1.1159287258000075</v>
      </c>
    </row>
    <row r="28" spans="5:36" x14ac:dyDescent="0.25">
      <c r="E28" s="4">
        <f t="shared" si="3"/>
        <v>0</v>
      </c>
      <c r="L28" s="5">
        <v>44379</v>
      </c>
      <c r="M28" s="2" t="s">
        <v>1804</v>
      </c>
      <c r="N28" s="2">
        <v>53</v>
      </c>
      <c r="O28" s="4">
        <v>740</v>
      </c>
      <c r="P28" s="4">
        <v>640</v>
      </c>
      <c r="Q28" s="4">
        <f t="shared" si="7"/>
        <v>100</v>
      </c>
      <c r="R28" s="4">
        <f t="shared" si="8"/>
        <v>5300</v>
      </c>
      <c r="S28" s="36">
        <f t="shared" si="9"/>
        <v>14310</v>
      </c>
      <c r="V28" s="1" t="s">
        <v>1699</v>
      </c>
      <c r="W28" s="1" t="s">
        <v>1780</v>
      </c>
      <c r="X28" s="1" t="s">
        <v>1781</v>
      </c>
      <c r="Y28" s="1" t="s">
        <v>1782</v>
      </c>
      <c r="Z28" s="1">
        <v>2</v>
      </c>
      <c r="AA28" s="1">
        <v>4</v>
      </c>
      <c r="AB28" s="1">
        <v>6</v>
      </c>
      <c r="AC28" s="1" t="s">
        <v>0</v>
      </c>
      <c r="AD28" s="1" t="s">
        <v>4</v>
      </c>
    </row>
    <row r="29" spans="5:36" x14ac:dyDescent="0.25">
      <c r="E29" s="4">
        <f t="shared" si="3"/>
        <v>0</v>
      </c>
      <c r="L29" s="5">
        <v>44379</v>
      </c>
      <c r="M29" s="2" t="s">
        <v>1803</v>
      </c>
      <c r="N29" s="2">
        <v>77</v>
      </c>
      <c r="O29" s="4">
        <v>750</v>
      </c>
      <c r="P29" s="4">
        <v>650</v>
      </c>
      <c r="Q29" s="4">
        <f t="shared" si="7"/>
        <v>100</v>
      </c>
      <c r="R29" s="4">
        <f t="shared" si="8"/>
        <v>7700</v>
      </c>
      <c r="S29" s="36">
        <f t="shared" si="9"/>
        <v>22010</v>
      </c>
      <c r="V29" s="2" t="s">
        <v>1783</v>
      </c>
      <c r="W29" s="176">
        <v>0</v>
      </c>
      <c r="X29" s="176">
        <v>0</v>
      </c>
      <c r="Y29" s="176">
        <v>2</v>
      </c>
      <c r="Z29" s="178">
        <v>5</v>
      </c>
      <c r="AA29" s="178">
        <v>6</v>
      </c>
      <c r="AB29" s="176">
        <v>0</v>
      </c>
      <c r="AC29" s="5">
        <v>44310</v>
      </c>
      <c r="AD29" s="2">
        <f>+SUM(W29:AB29)</f>
        <v>13</v>
      </c>
    </row>
    <row r="30" spans="5:36" x14ac:dyDescent="0.25">
      <c r="E30" s="4">
        <f t="shared" si="3"/>
        <v>0</v>
      </c>
      <c r="L30" s="5">
        <v>44379</v>
      </c>
      <c r="M30" s="2" t="s">
        <v>1699</v>
      </c>
      <c r="N30" s="2">
        <v>6</v>
      </c>
      <c r="O30" s="4">
        <v>870</v>
      </c>
      <c r="P30" s="4">
        <v>760</v>
      </c>
      <c r="Q30" s="4">
        <f t="shared" si="7"/>
        <v>110</v>
      </c>
      <c r="R30" s="4">
        <f t="shared" si="8"/>
        <v>660</v>
      </c>
      <c r="S30" s="36">
        <f t="shared" si="9"/>
        <v>22670</v>
      </c>
      <c r="V30" s="2" t="s">
        <v>1783</v>
      </c>
      <c r="W30" s="176">
        <v>5</v>
      </c>
      <c r="X30" s="176">
        <v>6</v>
      </c>
      <c r="Y30" s="176">
        <v>4</v>
      </c>
      <c r="Z30" s="178">
        <v>1</v>
      </c>
      <c r="AA30" s="178">
        <v>1</v>
      </c>
      <c r="AB30" s="176">
        <v>7</v>
      </c>
      <c r="AC30" s="5">
        <v>44315</v>
      </c>
      <c r="AD30" s="2">
        <f>+SUM(W30:AB30)</f>
        <v>24</v>
      </c>
    </row>
    <row r="31" spans="5:36" x14ac:dyDescent="0.25">
      <c r="E31" s="4">
        <f t="shared" si="3"/>
        <v>0</v>
      </c>
      <c r="L31" s="39">
        <v>44384</v>
      </c>
      <c r="M31" s="200" t="s">
        <v>1804</v>
      </c>
      <c r="N31" s="200">
        <v>79</v>
      </c>
      <c r="O31" s="95">
        <v>740</v>
      </c>
      <c r="P31" s="95">
        <v>640</v>
      </c>
      <c r="Q31" s="4">
        <f t="shared" si="7"/>
        <v>100</v>
      </c>
      <c r="R31" s="4">
        <f t="shared" si="8"/>
        <v>7900</v>
      </c>
      <c r="S31" s="36">
        <f t="shared" si="9"/>
        <v>30570</v>
      </c>
      <c r="V31" s="2" t="s">
        <v>1783</v>
      </c>
      <c r="W31" s="176">
        <v>1</v>
      </c>
      <c r="X31" s="176">
        <v>0</v>
      </c>
      <c r="Y31" s="176">
        <v>0</v>
      </c>
      <c r="Z31" s="178">
        <v>1</v>
      </c>
      <c r="AA31" s="178">
        <v>0</v>
      </c>
      <c r="AB31" s="176">
        <v>1</v>
      </c>
      <c r="AC31" s="5">
        <v>44323</v>
      </c>
      <c r="AD31" s="2">
        <f>+SUM(W31:AB31)</f>
        <v>3</v>
      </c>
    </row>
    <row r="32" spans="5:36" x14ac:dyDescent="0.25">
      <c r="E32" s="4">
        <f t="shared" si="3"/>
        <v>0</v>
      </c>
      <c r="L32" s="201">
        <v>44384</v>
      </c>
      <c r="M32" s="200" t="s">
        <v>1803</v>
      </c>
      <c r="N32" s="200">
        <v>34</v>
      </c>
      <c r="O32" s="95">
        <v>750</v>
      </c>
      <c r="P32" s="95">
        <v>650</v>
      </c>
      <c r="Q32" s="4">
        <f t="shared" si="7"/>
        <v>100</v>
      </c>
      <c r="R32" s="4">
        <f t="shared" si="8"/>
        <v>3400</v>
      </c>
      <c r="S32" s="36">
        <f t="shared" si="9"/>
        <v>33970</v>
      </c>
      <c r="V32" s="2" t="s">
        <v>1783</v>
      </c>
      <c r="W32" s="176">
        <v>0</v>
      </c>
      <c r="X32" s="176">
        <v>0</v>
      </c>
      <c r="Y32" s="176">
        <v>1</v>
      </c>
      <c r="Z32" s="178">
        <v>1</v>
      </c>
      <c r="AA32" s="178">
        <v>0</v>
      </c>
      <c r="AB32" s="176">
        <v>0</v>
      </c>
      <c r="AC32" s="5">
        <v>44350</v>
      </c>
      <c r="AD32" s="2">
        <f>+SUM(W32:AB32)</f>
        <v>2</v>
      </c>
    </row>
    <row r="33" spans="5:32" x14ac:dyDescent="0.25">
      <c r="E33" s="4">
        <f t="shared" si="3"/>
        <v>0</v>
      </c>
      <c r="L33" s="39">
        <v>44384</v>
      </c>
      <c r="M33" s="200" t="s">
        <v>2048</v>
      </c>
      <c r="N33" s="200">
        <v>85</v>
      </c>
      <c r="O33" s="95">
        <v>240</v>
      </c>
      <c r="P33" s="95">
        <v>220</v>
      </c>
      <c r="Q33" s="95">
        <f t="shared" si="7"/>
        <v>20</v>
      </c>
      <c r="R33" s="95">
        <f t="shared" si="8"/>
        <v>1700</v>
      </c>
      <c r="S33" s="36">
        <f t="shared" si="9"/>
        <v>35670</v>
      </c>
      <c r="V33" s="2"/>
      <c r="W33" s="179">
        <f t="shared" ref="W33:AB33" si="12">+SUM(W29:W32)</f>
        <v>6</v>
      </c>
      <c r="X33" s="179">
        <f t="shared" si="12"/>
        <v>6</v>
      </c>
      <c r="Y33" s="179">
        <f t="shared" si="12"/>
        <v>7</v>
      </c>
      <c r="Z33" s="184">
        <f t="shared" si="12"/>
        <v>8</v>
      </c>
      <c r="AA33" s="184">
        <f t="shared" si="12"/>
        <v>7</v>
      </c>
      <c r="AB33" s="179">
        <f t="shared" si="12"/>
        <v>8</v>
      </c>
      <c r="AC33" s="175" t="s">
        <v>4</v>
      </c>
      <c r="AD33" s="175">
        <f>+SUM(AD29:AD32)</f>
        <v>42</v>
      </c>
      <c r="AE33" s="2">
        <f>6+6+6+10+10+8</f>
        <v>46</v>
      </c>
      <c r="AF33" s="183">
        <f>+AD33/AE33</f>
        <v>0.91304347826086951</v>
      </c>
    </row>
    <row r="34" spans="5:32" x14ac:dyDescent="0.25">
      <c r="E34" s="4">
        <f t="shared" si="3"/>
        <v>0</v>
      </c>
      <c r="L34" s="39">
        <v>44384</v>
      </c>
      <c r="M34" s="200" t="s">
        <v>1806</v>
      </c>
      <c r="N34" s="200">
        <v>62</v>
      </c>
      <c r="O34" s="95">
        <v>750</v>
      </c>
      <c r="P34" s="95">
        <v>650</v>
      </c>
      <c r="Q34" s="95">
        <f t="shared" si="7"/>
        <v>100</v>
      </c>
      <c r="R34" s="95">
        <f t="shared" si="8"/>
        <v>6200</v>
      </c>
      <c r="S34" s="36">
        <f>+S33+R34</f>
        <v>41870</v>
      </c>
      <c r="V34" s="2" t="s">
        <v>1813</v>
      </c>
      <c r="W34" s="176">
        <v>0</v>
      </c>
      <c r="X34" s="176">
        <v>0</v>
      </c>
      <c r="Y34" s="176">
        <v>0</v>
      </c>
      <c r="Z34" s="176">
        <v>10</v>
      </c>
      <c r="AA34" s="176">
        <v>1</v>
      </c>
      <c r="AB34" s="176">
        <v>1</v>
      </c>
      <c r="AC34" s="5">
        <v>44315</v>
      </c>
      <c r="AD34" s="2">
        <f>+SUM(W34:AB34)</f>
        <v>12</v>
      </c>
    </row>
    <row r="35" spans="5:32" x14ac:dyDescent="0.25">
      <c r="E35" s="4">
        <f t="shared" si="3"/>
        <v>0</v>
      </c>
      <c r="L35" s="39">
        <v>44364</v>
      </c>
      <c r="M35" s="200" t="s">
        <v>1803</v>
      </c>
      <c r="N35" s="200">
        <v>12</v>
      </c>
      <c r="O35" s="95">
        <v>750</v>
      </c>
      <c r="P35" s="95">
        <v>650</v>
      </c>
      <c r="Q35" s="95">
        <f t="shared" si="7"/>
        <v>100</v>
      </c>
      <c r="R35" s="95">
        <f t="shared" si="8"/>
        <v>1200</v>
      </c>
      <c r="S35" s="36">
        <f>+S34+R35</f>
        <v>43070</v>
      </c>
      <c r="V35" s="2" t="s">
        <v>1813</v>
      </c>
      <c r="W35" s="176">
        <v>6</v>
      </c>
      <c r="X35" s="176">
        <v>0</v>
      </c>
      <c r="Y35" s="176">
        <v>0</v>
      </c>
      <c r="Z35" s="176">
        <v>0</v>
      </c>
      <c r="AA35" s="176">
        <v>0</v>
      </c>
      <c r="AB35" s="176">
        <v>7</v>
      </c>
      <c r="AC35" s="5">
        <v>44323</v>
      </c>
      <c r="AD35" s="2">
        <f>+SUM(W35:AB35)</f>
        <v>13</v>
      </c>
    </row>
    <row r="36" spans="5:32" x14ac:dyDescent="0.25">
      <c r="E36" s="4">
        <f t="shared" si="3"/>
        <v>0</v>
      </c>
      <c r="L36" s="39">
        <v>44431</v>
      </c>
      <c r="M36" s="2" t="s">
        <v>1915</v>
      </c>
      <c r="N36" s="200">
        <v>0</v>
      </c>
      <c r="O36" s="95">
        <v>0</v>
      </c>
      <c r="P36" s="95">
        <v>0</v>
      </c>
      <c r="Q36" s="95">
        <v>0</v>
      </c>
      <c r="R36" s="95">
        <v>-43070</v>
      </c>
      <c r="S36" s="36">
        <f>+S35+R36</f>
        <v>0</v>
      </c>
      <c r="V36" s="2" t="s">
        <v>1813</v>
      </c>
      <c r="W36" s="176">
        <v>6</v>
      </c>
      <c r="X36" s="176">
        <v>6</v>
      </c>
      <c r="Y36" s="176">
        <v>1</v>
      </c>
      <c r="Z36" s="176">
        <v>0</v>
      </c>
      <c r="AA36" s="176">
        <v>9</v>
      </c>
      <c r="AB36" s="176">
        <v>0</v>
      </c>
      <c r="AC36" s="5">
        <v>44350</v>
      </c>
      <c r="AD36" s="2">
        <f>+SUM(W36:AB36)</f>
        <v>22</v>
      </c>
    </row>
    <row r="37" spans="5:32" x14ac:dyDescent="0.25">
      <c r="E37" s="4">
        <f t="shared" si="3"/>
        <v>0</v>
      </c>
      <c r="V37" s="2" t="s">
        <v>1813</v>
      </c>
      <c r="W37" s="176">
        <v>0</v>
      </c>
      <c r="X37" s="176">
        <v>0</v>
      </c>
      <c r="Y37" s="176">
        <v>6</v>
      </c>
      <c r="Z37" s="176">
        <v>0</v>
      </c>
      <c r="AA37" s="176">
        <v>0</v>
      </c>
      <c r="AB37" s="176">
        <v>0</v>
      </c>
      <c r="AC37" s="5">
        <v>44379</v>
      </c>
      <c r="AD37" s="2">
        <f>+SUM(W37:AB37)</f>
        <v>6</v>
      </c>
    </row>
    <row r="38" spans="5:32" x14ac:dyDescent="0.25">
      <c r="E38" s="4">
        <f t="shared" si="3"/>
        <v>0</v>
      </c>
      <c r="V38" s="2"/>
      <c r="W38" s="179">
        <f t="shared" ref="W38:AB38" si="13">+SUM(W34:W37)</f>
        <v>12</v>
      </c>
      <c r="X38" s="179">
        <f t="shared" si="13"/>
        <v>6</v>
      </c>
      <c r="Y38" s="179">
        <f t="shared" si="13"/>
        <v>7</v>
      </c>
      <c r="Z38" s="179">
        <f t="shared" si="13"/>
        <v>10</v>
      </c>
      <c r="AA38" s="179">
        <f t="shared" si="13"/>
        <v>10</v>
      </c>
      <c r="AB38" s="179">
        <f t="shared" si="13"/>
        <v>8</v>
      </c>
      <c r="AC38" s="175" t="s">
        <v>4</v>
      </c>
      <c r="AD38" s="175">
        <f>+SUM(AD34:AD37)</f>
        <v>53</v>
      </c>
      <c r="AE38" s="2">
        <f>6+6+6+10+10+8</f>
        <v>46</v>
      </c>
      <c r="AF38" s="183">
        <f>+AD38/AE38</f>
        <v>1.1521739130434783</v>
      </c>
    </row>
    <row r="39" spans="5:32" x14ac:dyDescent="0.25">
      <c r="E39" s="4">
        <f t="shared" si="3"/>
        <v>0</v>
      </c>
      <c r="V39" s="2" t="s">
        <v>1814</v>
      </c>
      <c r="W39" s="176">
        <v>0</v>
      </c>
      <c r="X39" s="176">
        <v>0</v>
      </c>
      <c r="Y39" s="176">
        <v>0</v>
      </c>
      <c r="Z39" s="176">
        <v>10</v>
      </c>
      <c r="AA39" s="176">
        <v>0</v>
      </c>
      <c r="AB39" s="176">
        <v>6</v>
      </c>
      <c r="AC39" s="5">
        <v>44315</v>
      </c>
      <c r="AD39" s="2">
        <f>+SUM(W39:AB39)</f>
        <v>16</v>
      </c>
    </row>
    <row r="40" spans="5:32" x14ac:dyDescent="0.25">
      <c r="E40" s="4">
        <f t="shared" si="3"/>
        <v>0</v>
      </c>
      <c r="R40" s="14"/>
      <c r="V40" s="2" t="s">
        <v>1814</v>
      </c>
      <c r="W40" s="176">
        <v>0</v>
      </c>
      <c r="X40" s="176">
        <v>0</v>
      </c>
      <c r="Y40" s="176">
        <v>0</v>
      </c>
      <c r="Z40" s="176">
        <v>0</v>
      </c>
      <c r="AA40" s="176">
        <v>1</v>
      </c>
      <c r="AB40" s="176">
        <v>1</v>
      </c>
      <c r="AC40" s="5">
        <v>44323</v>
      </c>
      <c r="AD40" s="2">
        <f>+SUM(W40:AB40)</f>
        <v>2</v>
      </c>
    </row>
    <row r="41" spans="5:32" x14ac:dyDescent="0.25">
      <c r="E41" s="4">
        <f t="shared" si="3"/>
        <v>0</v>
      </c>
      <c r="V41" s="2" t="s">
        <v>1814</v>
      </c>
      <c r="W41" s="176">
        <v>0</v>
      </c>
      <c r="X41" s="176">
        <v>0</v>
      </c>
      <c r="Y41" s="176">
        <v>1</v>
      </c>
      <c r="Z41" s="176">
        <v>0</v>
      </c>
      <c r="AA41" s="176">
        <v>9</v>
      </c>
      <c r="AB41" s="176">
        <v>1</v>
      </c>
      <c r="AC41" s="5">
        <v>44350</v>
      </c>
      <c r="AD41" s="2">
        <f>+SUM(W41:AB41)</f>
        <v>11</v>
      </c>
    </row>
    <row r="42" spans="5:32" x14ac:dyDescent="0.25">
      <c r="E42" s="4">
        <f t="shared" si="3"/>
        <v>0</v>
      </c>
      <c r="V42" s="2" t="s">
        <v>1814</v>
      </c>
      <c r="W42" s="176"/>
      <c r="X42" s="176"/>
      <c r="Y42" s="176"/>
      <c r="Z42" s="176"/>
      <c r="AA42" s="176"/>
      <c r="AB42" s="176"/>
      <c r="AC42" s="2"/>
      <c r="AD42" s="2"/>
    </row>
    <row r="43" spans="5:32" x14ac:dyDescent="0.25">
      <c r="E43" s="4">
        <f t="shared" si="3"/>
        <v>0</v>
      </c>
      <c r="V43" s="2"/>
      <c r="W43" s="179">
        <f t="shared" ref="W43:AB43" si="14">+SUM(W39:W42)</f>
        <v>0</v>
      </c>
      <c r="X43" s="179">
        <f t="shared" si="14"/>
        <v>0</v>
      </c>
      <c r="Y43" s="179">
        <f t="shared" si="14"/>
        <v>1</v>
      </c>
      <c r="Z43" s="179">
        <f t="shared" si="14"/>
        <v>10</v>
      </c>
      <c r="AA43" s="179">
        <f t="shared" si="14"/>
        <v>10</v>
      </c>
      <c r="AB43" s="179">
        <f t="shared" si="14"/>
        <v>8</v>
      </c>
      <c r="AC43" s="175" t="s">
        <v>4</v>
      </c>
      <c r="AD43" s="175">
        <f>+SUM(AD39:AD42)</f>
        <v>29</v>
      </c>
      <c r="AE43" s="2">
        <f>10+10+8</f>
        <v>28</v>
      </c>
      <c r="AF43" s="183">
        <f>+AD43/AE43</f>
        <v>1.0357142857142858</v>
      </c>
    </row>
    <row r="44" spans="5:32" x14ac:dyDescent="0.25">
      <c r="E44" s="4">
        <f t="shared" si="3"/>
        <v>0</v>
      </c>
      <c r="V44" s="2" t="s">
        <v>1815</v>
      </c>
      <c r="W44" s="176">
        <v>0</v>
      </c>
      <c r="X44" s="176">
        <v>0</v>
      </c>
      <c r="Y44" s="176">
        <v>0</v>
      </c>
      <c r="Z44" s="176">
        <v>10</v>
      </c>
      <c r="AA44" s="176">
        <v>3</v>
      </c>
      <c r="AB44" s="176">
        <v>2</v>
      </c>
      <c r="AC44" s="5">
        <v>44323</v>
      </c>
      <c r="AD44" s="2">
        <f>+SUM(W44:AB44)</f>
        <v>15</v>
      </c>
    </row>
    <row r="45" spans="5:32" x14ac:dyDescent="0.25">
      <c r="E45" s="4">
        <f t="shared" si="3"/>
        <v>0</v>
      </c>
      <c r="V45" s="2" t="s">
        <v>1815</v>
      </c>
      <c r="W45" s="176">
        <v>1</v>
      </c>
      <c r="X45" s="176">
        <v>7</v>
      </c>
      <c r="Y45" s="176">
        <v>7</v>
      </c>
      <c r="Z45" s="176">
        <v>0</v>
      </c>
      <c r="AA45" s="176">
        <v>7</v>
      </c>
      <c r="AB45" s="176">
        <v>6</v>
      </c>
      <c r="AC45" s="5">
        <v>44334</v>
      </c>
      <c r="AD45" s="2">
        <f>+SUM(W45:AB45)</f>
        <v>28</v>
      </c>
    </row>
    <row r="46" spans="5:32" x14ac:dyDescent="0.25">
      <c r="E46" s="4">
        <f t="shared" si="3"/>
        <v>0</v>
      </c>
      <c r="V46" s="2" t="s">
        <v>1815</v>
      </c>
      <c r="W46" s="176">
        <v>5</v>
      </c>
      <c r="X46" s="176">
        <v>1</v>
      </c>
      <c r="Y46" s="176">
        <v>0</v>
      </c>
      <c r="Z46" s="176">
        <v>0</v>
      </c>
      <c r="AA46" s="176">
        <v>0</v>
      </c>
      <c r="AB46" s="176">
        <v>0</v>
      </c>
      <c r="AC46" s="5">
        <v>44350</v>
      </c>
      <c r="AD46" s="2">
        <f>+SUM(W46:AB46)</f>
        <v>6</v>
      </c>
    </row>
    <row r="47" spans="5:32" x14ac:dyDescent="0.25">
      <c r="E47" s="4">
        <f t="shared" si="3"/>
        <v>0</v>
      </c>
      <c r="V47" s="2" t="s">
        <v>1815</v>
      </c>
      <c r="W47" s="185"/>
      <c r="X47" s="185"/>
      <c r="Y47" s="185"/>
      <c r="Z47" s="185"/>
      <c r="AA47" s="185"/>
      <c r="AB47" s="185"/>
    </row>
    <row r="48" spans="5:32" x14ac:dyDescent="0.25">
      <c r="E48" s="4">
        <f t="shared" si="3"/>
        <v>0</v>
      </c>
      <c r="W48" s="179">
        <f t="shared" ref="W48:AB48" si="15">+SUM(W44:W47)</f>
        <v>6</v>
      </c>
      <c r="X48" s="179">
        <f t="shared" si="15"/>
        <v>8</v>
      </c>
      <c r="Y48" s="179">
        <f t="shared" si="15"/>
        <v>7</v>
      </c>
      <c r="Z48" s="179">
        <f t="shared" si="15"/>
        <v>10</v>
      </c>
      <c r="AA48" s="179">
        <f t="shared" si="15"/>
        <v>10</v>
      </c>
      <c r="AB48" s="179">
        <f t="shared" si="15"/>
        <v>8</v>
      </c>
      <c r="AC48" s="175" t="s">
        <v>4</v>
      </c>
      <c r="AD48" s="175">
        <f>+SUM(AD44:AD47)</f>
        <v>49</v>
      </c>
      <c r="AE48" s="2">
        <f>6+6+6+10+10+8</f>
        <v>46</v>
      </c>
      <c r="AF48" s="183">
        <f>+AD48/AE48</f>
        <v>1.0652173913043479</v>
      </c>
    </row>
    <row r="49" spans="5:32" x14ac:dyDescent="0.25">
      <c r="E49" s="4">
        <f t="shared" si="3"/>
        <v>0</v>
      </c>
    </row>
    <row r="50" spans="5:32" x14ac:dyDescent="0.25">
      <c r="E50" s="4">
        <f t="shared" si="3"/>
        <v>0</v>
      </c>
    </row>
    <row r="51" spans="5:32" x14ac:dyDescent="0.25">
      <c r="E51" s="4">
        <f t="shared" si="3"/>
        <v>0</v>
      </c>
      <c r="V51" s="2" t="s">
        <v>1816</v>
      </c>
      <c r="W51" s="51" t="s">
        <v>1780</v>
      </c>
      <c r="X51" s="1" t="s">
        <v>1781</v>
      </c>
      <c r="Y51" s="1" t="s">
        <v>1782</v>
      </c>
      <c r="Z51" s="1">
        <v>2</v>
      </c>
      <c r="AA51" s="1">
        <v>4</v>
      </c>
      <c r="AB51" s="1">
        <v>6</v>
      </c>
      <c r="AC51" s="1" t="s">
        <v>0</v>
      </c>
      <c r="AD51" s="1" t="s">
        <v>4</v>
      </c>
    </row>
    <row r="52" spans="5:32" x14ac:dyDescent="0.25">
      <c r="E52" s="4">
        <f t="shared" si="3"/>
        <v>0</v>
      </c>
      <c r="V52" s="2" t="s">
        <v>1817</v>
      </c>
      <c r="W52" s="176">
        <v>3</v>
      </c>
      <c r="X52" s="176">
        <v>4</v>
      </c>
      <c r="Y52" s="176">
        <v>1</v>
      </c>
      <c r="Z52" s="176">
        <v>2</v>
      </c>
      <c r="AA52" s="176">
        <v>0</v>
      </c>
      <c r="AB52" s="176">
        <v>0</v>
      </c>
      <c r="AC52" s="5">
        <v>44350</v>
      </c>
      <c r="AD52" s="2">
        <f>+SUM(W52:AB52)</f>
        <v>10</v>
      </c>
    </row>
    <row r="53" spans="5:32" x14ac:dyDescent="0.25">
      <c r="E53" s="4">
        <f t="shared" si="3"/>
        <v>0</v>
      </c>
      <c r="V53" s="2" t="s">
        <v>1817</v>
      </c>
      <c r="W53" s="176">
        <v>8</v>
      </c>
      <c r="X53" s="176">
        <v>6</v>
      </c>
      <c r="Y53" s="176">
        <v>11</v>
      </c>
      <c r="Z53" s="176">
        <v>9</v>
      </c>
      <c r="AA53" s="176">
        <v>12</v>
      </c>
      <c r="AB53" s="176">
        <v>9</v>
      </c>
      <c r="AC53" s="5">
        <v>44384</v>
      </c>
      <c r="AD53" s="2">
        <f>+SUM(W53:AB53)</f>
        <v>55</v>
      </c>
    </row>
    <row r="54" spans="5:32" x14ac:dyDescent="0.25">
      <c r="E54" s="4">
        <f t="shared" si="3"/>
        <v>0</v>
      </c>
      <c r="V54" s="2" t="s">
        <v>1817</v>
      </c>
      <c r="W54" s="176"/>
      <c r="X54" s="176"/>
      <c r="Y54" s="176"/>
      <c r="Z54" s="176"/>
      <c r="AA54" s="176"/>
      <c r="AB54" s="176"/>
      <c r="AC54" s="2"/>
      <c r="AD54" s="2">
        <f>+SUM(W54:AB54)</f>
        <v>0</v>
      </c>
    </row>
    <row r="55" spans="5:32" x14ac:dyDescent="0.25">
      <c r="E55" s="4">
        <f t="shared" si="3"/>
        <v>0</v>
      </c>
      <c r="V55" s="2" t="s">
        <v>1817</v>
      </c>
      <c r="W55" s="176"/>
      <c r="X55" s="176"/>
      <c r="Y55" s="176"/>
      <c r="Z55" s="176"/>
      <c r="AA55" s="176"/>
      <c r="AB55" s="176"/>
      <c r="AC55" s="2"/>
      <c r="AD55" s="2">
        <f>+SUM(W55:AB55)</f>
        <v>0</v>
      </c>
    </row>
    <row r="56" spans="5:32" x14ac:dyDescent="0.25">
      <c r="E56" s="4">
        <f t="shared" si="3"/>
        <v>0</v>
      </c>
      <c r="V56" s="2"/>
      <c r="W56" s="179">
        <f t="shared" ref="W56:AB56" si="16">+SUM(W52:W55)</f>
        <v>11</v>
      </c>
      <c r="X56" s="179">
        <f t="shared" si="16"/>
        <v>10</v>
      </c>
      <c r="Y56" s="179">
        <f t="shared" si="16"/>
        <v>12</v>
      </c>
      <c r="Z56" s="179">
        <f t="shared" si="16"/>
        <v>11</v>
      </c>
      <c r="AA56" s="179">
        <f t="shared" si="16"/>
        <v>12</v>
      </c>
      <c r="AB56" s="179">
        <f t="shared" si="16"/>
        <v>9</v>
      </c>
      <c r="AC56" s="175" t="s">
        <v>4</v>
      </c>
      <c r="AD56" s="175">
        <f>+SUM(AD52:AD55)</f>
        <v>65</v>
      </c>
      <c r="AE56" s="2">
        <f>6+8+10+10+10+6</f>
        <v>50</v>
      </c>
      <c r="AF56" s="183">
        <f>+AD56/AE56</f>
        <v>1.3</v>
      </c>
    </row>
    <row r="57" spans="5:32" x14ac:dyDescent="0.25">
      <c r="E57" s="4">
        <f t="shared" si="3"/>
        <v>0</v>
      </c>
      <c r="V57" s="2" t="s">
        <v>1818</v>
      </c>
      <c r="W57" s="176">
        <v>1</v>
      </c>
      <c r="X57" s="176">
        <v>1</v>
      </c>
      <c r="Y57" s="176">
        <v>1</v>
      </c>
      <c r="Z57" s="176">
        <v>1</v>
      </c>
      <c r="AA57" s="176">
        <v>1</v>
      </c>
      <c r="AB57" s="176">
        <v>0</v>
      </c>
      <c r="AC57" s="5">
        <v>44334</v>
      </c>
      <c r="AD57" s="2">
        <f>+SUM(W57:AB57)</f>
        <v>5</v>
      </c>
    </row>
    <row r="58" spans="5:32" x14ac:dyDescent="0.25">
      <c r="E58" s="4">
        <f t="shared" si="3"/>
        <v>0</v>
      </c>
      <c r="V58" s="2" t="s">
        <v>1818</v>
      </c>
      <c r="W58" s="176">
        <v>0</v>
      </c>
      <c r="X58" s="176">
        <v>0</v>
      </c>
      <c r="Y58" s="176">
        <v>0</v>
      </c>
      <c r="Z58" s="176">
        <v>2</v>
      </c>
      <c r="AA58" s="176">
        <v>0</v>
      </c>
      <c r="AB58" s="176">
        <v>0</v>
      </c>
      <c r="AC58" s="5">
        <v>44350</v>
      </c>
      <c r="AD58" s="2">
        <f>+SUM(W58:AB58)</f>
        <v>2</v>
      </c>
    </row>
    <row r="59" spans="5:32" x14ac:dyDescent="0.25">
      <c r="E59" s="4">
        <f t="shared" si="3"/>
        <v>0</v>
      </c>
      <c r="V59" s="2" t="s">
        <v>1818</v>
      </c>
      <c r="W59" s="176">
        <v>5</v>
      </c>
      <c r="X59" s="176">
        <v>9</v>
      </c>
      <c r="Y59" s="176">
        <v>11</v>
      </c>
      <c r="Z59" s="176">
        <v>11</v>
      </c>
      <c r="AA59" s="176">
        <v>12</v>
      </c>
      <c r="AB59" s="176">
        <v>7</v>
      </c>
      <c r="AC59" s="5">
        <v>44364</v>
      </c>
      <c r="AD59" s="2">
        <f>+SUM(W59:AB59)</f>
        <v>55</v>
      </c>
    </row>
    <row r="60" spans="5:32" x14ac:dyDescent="0.25">
      <c r="E60" s="4">
        <f t="shared" si="3"/>
        <v>0</v>
      </c>
      <c r="V60" s="2" t="s">
        <v>1818</v>
      </c>
      <c r="W60" s="176"/>
      <c r="X60" s="176"/>
      <c r="Y60" s="176"/>
      <c r="Z60" s="176"/>
      <c r="AA60" s="176"/>
      <c r="AB60" s="176"/>
      <c r="AC60" s="2"/>
      <c r="AD60" s="2">
        <f>+SUM(W60:AB60)</f>
        <v>0</v>
      </c>
    </row>
    <row r="61" spans="5:32" x14ac:dyDescent="0.25">
      <c r="E61" s="4">
        <f t="shared" si="3"/>
        <v>0</v>
      </c>
      <c r="V61" s="2"/>
      <c r="W61" s="179">
        <f t="shared" ref="W61:AB61" si="17">+SUM(W57:W60)</f>
        <v>6</v>
      </c>
      <c r="X61" s="179">
        <f t="shared" si="17"/>
        <v>10</v>
      </c>
      <c r="Y61" s="179">
        <f t="shared" si="17"/>
        <v>12</v>
      </c>
      <c r="Z61" s="179">
        <f t="shared" si="17"/>
        <v>14</v>
      </c>
      <c r="AA61" s="179">
        <f t="shared" si="17"/>
        <v>13</v>
      </c>
      <c r="AB61" s="179">
        <f t="shared" si="17"/>
        <v>7</v>
      </c>
      <c r="AC61" s="175" t="s">
        <v>4</v>
      </c>
      <c r="AD61" s="175">
        <f>+SUM(AD57:AD60)</f>
        <v>62</v>
      </c>
      <c r="AE61" s="2">
        <f>6+8+10+10+10+6</f>
        <v>50</v>
      </c>
      <c r="AF61" s="183">
        <f>+AD61/AE61</f>
        <v>1.24</v>
      </c>
    </row>
    <row r="62" spans="5:32" x14ac:dyDescent="0.25">
      <c r="E62" s="4">
        <f t="shared" si="3"/>
        <v>0</v>
      </c>
      <c r="V62" s="2" t="s">
        <v>1815</v>
      </c>
      <c r="W62" s="176">
        <v>0</v>
      </c>
      <c r="X62" s="176">
        <v>0</v>
      </c>
      <c r="Y62" s="176">
        <v>1</v>
      </c>
      <c r="Z62" s="178">
        <v>1</v>
      </c>
      <c r="AA62" s="178">
        <v>0</v>
      </c>
      <c r="AB62" s="176">
        <v>0</v>
      </c>
      <c r="AC62" s="5">
        <v>44334</v>
      </c>
      <c r="AD62" s="2">
        <f>+SUM(W62:AB62)</f>
        <v>2</v>
      </c>
    </row>
    <row r="63" spans="5:32" x14ac:dyDescent="0.25">
      <c r="E63" s="4">
        <f t="shared" si="3"/>
        <v>0</v>
      </c>
      <c r="V63" s="2" t="s">
        <v>1815</v>
      </c>
      <c r="W63" s="176">
        <v>3</v>
      </c>
      <c r="X63" s="176">
        <v>4</v>
      </c>
      <c r="Y63" s="176">
        <v>0</v>
      </c>
      <c r="Z63" s="178">
        <v>1</v>
      </c>
      <c r="AA63" s="178">
        <v>0</v>
      </c>
      <c r="AB63" s="176">
        <v>0</v>
      </c>
      <c r="AC63" s="5">
        <v>44350</v>
      </c>
      <c r="AD63" s="2">
        <f>+SUM(W63:AB63)</f>
        <v>8</v>
      </c>
    </row>
    <row r="64" spans="5:32" x14ac:dyDescent="0.25">
      <c r="E64" s="4">
        <f t="shared" si="3"/>
        <v>0</v>
      </c>
      <c r="V64" s="2" t="s">
        <v>1815</v>
      </c>
      <c r="W64" s="176">
        <v>4</v>
      </c>
      <c r="X64" s="176">
        <v>0</v>
      </c>
      <c r="Y64" s="176">
        <v>9</v>
      </c>
      <c r="Z64" s="178">
        <v>7</v>
      </c>
      <c r="AA64" s="178">
        <v>2</v>
      </c>
      <c r="AB64" s="176">
        <v>3</v>
      </c>
      <c r="AC64" s="5">
        <v>44379</v>
      </c>
      <c r="AD64" s="2">
        <f>+SUM(W64:AB64)</f>
        <v>25</v>
      </c>
    </row>
    <row r="65" spans="5:43" x14ac:dyDescent="0.25">
      <c r="E65" s="4">
        <f t="shared" si="3"/>
        <v>0</v>
      </c>
      <c r="V65" s="2" t="s">
        <v>1815</v>
      </c>
      <c r="W65" s="176">
        <v>0</v>
      </c>
      <c r="X65" s="176">
        <v>5</v>
      </c>
      <c r="Y65" s="176">
        <v>0</v>
      </c>
      <c r="Z65" s="178">
        <v>0</v>
      </c>
      <c r="AA65" s="178">
        <v>2</v>
      </c>
      <c r="AB65" s="176">
        <v>3</v>
      </c>
      <c r="AC65" s="5">
        <v>44384</v>
      </c>
      <c r="AD65" s="2">
        <f>+SUM(W65:AB65)</f>
        <v>10</v>
      </c>
    </row>
    <row r="66" spans="5:43" x14ac:dyDescent="0.25">
      <c r="E66" s="4">
        <f t="shared" si="3"/>
        <v>0</v>
      </c>
      <c r="V66" s="2"/>
      <c r="W66" s="179">
        <f t="shared" ref="W66:AB66" si="18">+SUM(W62:W65)</f>
        <v>7</v>
      </c>
      <c r="X66" s="179">
        <f t="shared" si="18"/>
        <v>9</v>
      </c>
      <c r="Y66" s="179">
        <f t="shared" si="18"/>
        <v>10</v>
      </c>
      <c r="Z66" s="184">
        <f t="shared" si="18"/>
        <v>9</v>
      </c>
      <c r="AA66" s="184">
        <f t="shared" si="18"/>
        <v>4</v>
      </c>
      <c r="AB66" s="179">
        <f t="shared" si="18"/>
        <v>6</v>
      </c>
      <c r="AC66" s="175" t="s">
        <v>4</v>
      </c>
      <c r="AD66" s="175">
        <f>+SUM(AD62:AD65)</f>
        <v>45</v>
      </c>
      <c r="AE66" s="2">
        <f>6+8+10+10+10+6</f>
        <v>50</v>
      </c>
      <c r="AF66" s="183">
        <f>+AD66/AE66</f>
        <v>0.9</v>
      </c>
    </row>
    <row r="67" spans="5:43" x14ac:dyDescent="0.25">
      <c r="E67" s="4">
        <f t="shared" si="3"/>
        <v>0</v>
      </c>
      <c r="V67" s="2" t="s">
        <v>1784</v>
      </c>
      <c r="W67" s="176">
        <v>0</v>
      </c>
      <c r="X67" s="176">
        <v>0</v>
      </c>
      <c r="Y67" s="176">
        <v>1</v>
      </c>
      <c r="Z67" s="176">
        <v>1</v>
      </c>
      <c r="AA67" s="176">
        <v>1</v>
      </c>
      <c r="AB67" s="176">
        <v>1</v>
      </c>
      <c r="AC67" s="5">
        <v>44334</v>
      </c>
      <c r="AD67" s="2">
        <f>+SUM(W67:AB67)</f>
        <v>4</v>
      </c>
    </row>
    <row r="68" spans="5:43" x14ac:dyDescent="0.25">
      <c r="E68" s="4">
        <f t="shared" si="3"/>
        <v>0</v>
      </c>
      <c r="V68" s="2" t="s">
        <v>1784</v>
      </c>
      <c r="W68" s="176">
        <v>1</v>
      </c>
      <c r="X68" s="176">
        <v>1</v>
      </c>
      <c r="Y68" s="176">
        <v>0</v>
      </c>
      <c r="Z68" s="176">
        <v>3</v>
      </c>
      <c r="AA68" s="176">
        <v>0</v>
      </c>
      <c r="AB68" s="176">
        <v>0</v>
      </c>
      <c r="AC68" s="5">
        <v>44350</v>
      </c>
      <c r="AD68" s="2">
        <f>+SUM(W68:AB68)</f>
        <v>5</v>
      </c>
    </row>
    <row r="69" spans="5:43" x14ac:dyDescent="0.25">
      <c r="E69" s="4">
        <f t="shared" ref="E69:E132" si="19">E68+C69-D69</f>
        <v>0</v>
      </c>
      <c r="V69" s="2" t="s">
        <v>1784</v>
      </c>
      <c r="W69" s="176">
        <v>6</v>
      </c>
      <c r="X69" s="176">
        <v>0</v>
      </c>
      <c r="Y69" s="176">
        <v>10</v>
      </c>
      <c r="Z69" s="176">
        <v>2</v>
      </c>
      <c r="AA69" s="176">
        <v>6</v>
      </c>
      <c r="AB69" s="176">
        <v>4</v>
      </c>
      <c r="AC69" s="5">
        <v>44379</v>
      </c>
      <c r="AD69" s="2">
        <f>+SUM(W69:AB69)</f>
        <v>28</v>
      </c>
    </row>
    <row r="70" spans="5:43" x14ac:dyDescent="0.25">
      <c r="E70" s="4">
        <f t="shared" si="19"/>
        <v>0</v>
      </c>
      <c r="V70" s="2" t="s">
        <v>1784</v>
      </c>
      <c r="W70" s="176">
        <v>0</v>
      </c>
      <c r="X70" s="176">
        <v>8</v>
      </c>
      <c r="Y70" s="176">
        <v>0</v>
      </c>
      <c r="Z70" s="176">
        <v>0</v>
      </c>
      <c r="AA70" s="176">
        <v>4</v>
      </c>
      <c r="AB70" s="176">
        <v>2</v>
      </c>
      <c r="AC70" s="5">
        <v>44384</v>
      </c>
      <c r="AD70" s="2">
        <f>+SUM(W70:AB70)</f>
        <v>14</v>
      </c>
    </row>
    <row r="71" spans="5:43" x14ac:dyDescent="0.25">
      <c r="E71" s="4">
        <f t="shared" si="19"/>
        <v>0</v>
      </c>
      <c r="W71" s="179">
        <f t="shared" ref="W71:AB71" si="20">+SUM(W67:W70)</f>
        <v>7</v>
      </c>
      <c r="X71" s="179">
        <f t="shared" si="20"/>
        <v>9</v>
      </c>
      <c r="Y71" s="179">
        <f t="shared" si="20"/>
        <v>11</v>
      </c>
      <c r="Z71" s="179">
        <f t="shared" si="20"/>
        <v>6</v>
      </c>
      <c r="AA71" s="179">
        <f t="shared" si="20"/>
        <v>11</v>
      </c>
      <c r="AB71" s="179">
        <f t="shared" si="20"/>
        <v>7</v>
      </c>
      <c r="AC71" s="175" t="s">
        <v>4</v>
      </c>
      <c r="AD71" s="175">
        <f>+SUM(AD67:AD70)</f>
        <v>51</v>
      </c>
      <c r="AE71" s="2">
        <f>6+8+10+10+10+6</f>
        <v>50</v>
      </c>
      <c r="AF71" s="183">
        <f>+AD71/AE71</f>
        <v>1.02</v>
      </c>
    </row>
    <row r="72" spans="5:43" x14ac:dyDescent="0.25">
      <c r="E72" s="4">
        <f t="shared" si="19"/>
        <v>0</v>
      </c>
    </row>
    <row r="73" spans="5:43" x14ac:dyDescent="0.25">
      <c r="E73" s="4">
        <f t="shared" si="19"/>
        <v>0</v>
      </c>
    </row>
    <row r="74" spans="5:43" x14ac:dyDescent="0.25">
      <c r="E74" s="4">
        <f t="shared" si="19"/>
        <v>0</v>
      </c>
      <c r="V74" s="1" t="s">
        <v>1819</v>
      </c>
      <c r="W74" s="1">
        <v>1</v>
      </c>
      <c r="X74" s="1">
        <v>2</v>
      </c>
      <c r="Y74" s="1">
        <v>4</v>
      </c>
      <c r="Z74" s="1">
        <v>6</v>
      </c>
      <c r="AA74" s="2" t="s">
        <v>0</v>
      </c>
      <c r="AB74" s="2" t="s">
        <v>4</v>
      </c>
      <c r="AJ74" s="1" t="s">
        <v>2048</v>
      </c>
      <c r="AK74" s="1" t="s">
        <v>2049</v>
      </c>
      <c r="AL74" s="1" t="s">
        <v>2050</v>
      </c>
      <c r="AM74" s="1" t="s">
        <v>2051</v>
      </c>
      <c r="AN74" s="2" t="s">
        <v>0</v>
      </c>
      <c r="AO74" s="2" t="s">
        <v>4</v>
      </c>
    </row>
    <row r="75" spans="5:43" x14ac:dyDescent="0.25">
      <c r="E75" s="4">
        <f t="shared" si="19"/>
        <v>0</v>
      </c>
      <c r="V75" s="2" t="s">
        <v>1817</v>
      </c>
      <c r="W75" s="176">
        <v>1</v>
      </c>
      <c r="X75" s="176">
        <v>1</v>
      </c>
      <c r="Y75" s="176">
        <v>1</v>
      </c>
      <c r="Z75" s="176">
        <v>1</v>
      </c>
      <c r="AA75" s="5">
        <v>44350</v>
      </c>
      <c r="AB75" s="2">
        <f>+SUM(W75:Z75)</f>
        <v>4</v>
      </c>
      <c r="AJ75" s="2" t="s">
        <v>1815</v>
      </c>
      <c r="AK75" s="176">
        <v>6</v>
      </c>
      <c r="AL75" s="176">
        <v>6</v>
      </c>
      <c r="AM75" s="176">
        <v>6</v>
      </c>
      <c r="AN75" s="5">
        <v>44384</v>
      </c>
      <c r="AO75" s="2">
        <f>+SUM(AK75:AM75)</f>
        <v>18</v>
      </c>
    </row>
    <row r="76" spans="5:43" x14ac:dyDescent="0.25">
      <c r="E76" s="4">
        <f t="shared" si="19"/>
        <v>0</v>
      </c>
      <c r="V76" s="2" t="s">
        <v>1817</v>
      </c>
      <c r="W76" s="176">
        <v>13</v>
      </c>
      <c r="X76" s="176">
        <v>12</v>
      </c>
      <c r="Y76" s="176">
        <v>12</v>
      </c>
      <c r="Z76" s="176">
        <v>9</v>
      </c>
      <c r="AA76" s="5">
        <v>44384</v>
      </c>
      <c r="AB76" s="2">
        <f>+SUM(W76:Z76)</f>
        <v>46</v>
      </c>
      <c r="AJ76" s="2" t="s">
        <v>1815</v>
      </c>
      <c r="AK76" s="176"/>
      <c r="AL76" s="176"/>
      <c r="AM76" s="176"/>
      <c r="AN76" s="5"/>
      <c r="AO76" s="2">
        <f>+SUM(AK76:AM76)</f>
        <v>0</v>
      </c>
    </row>
    <row r="77" spans="5:43" x14ac:dyDescent="0.25">
      <c r="E77" s="4">
        <f t="shared" si="19"/>
        <v>0</v>
      </c>
      <c r="V77" s="2" t="s">
        <v>1817</v>
      </c>
      <c r="W77" s="176"/>
      <c r="X77" s="176"/>
      <c r="Y77" s="176"/>
      <c r="Z77" s="176"/>
      <c r="AA77" s="2"/>
      <c r="AB77" s="2"/>
      <c r="AJ77" s="2" t="s">
        <v>1815</v>
      </c>
      <c r="AK77" s="176"/>
      <c r="AL77" s="176"/>
      <c r="AM77" s="176"/>
      <c r="AN77" s="2"/>
      <c r="AO77" s="2"/>
    </row>
    <row r="78" spans="5:43" x14ac:dyDescent="0.25">
      <c r="E78" s="4">
        <f t="shared" si="19"/>
        <v>0</v>
      </c>
      <c r="V78" s="2" t="s">
        <v>1817</v>
      </c>
      <c r="W78" s="176"/>
      <c r="X78" s="176"/>
      <c r="Y78" s="176"/>
      <c r="Z78" s="176"/>
      <c r="AA78" s="2"/>
      <c r="AB78" s="2"/>
      <c r="AJ78" s="2"/>
      <c r="AK78" s="176">
        <f>+SUM(AK75:AK77)</f>
        <v>6</v>
      </c>
      <c r="AL78" s="176">
        <f>+SUM(AL75:AL77)</f>
        <v>6</v>
      </c>
      <c r="AM78" s="176">
        <f>+SUM(AM75:AM77)</f>
        <v>6</v>
      </c>
      <c r="AN78" s="175" t="s">
        <v>4</v>
      </c>
      <c r="AO78" s="175">
        <f>+SUM(AO75:AO77)</f>
        <v>18</v>
      </c>
      <c r="AP78" s="116">
        <v>15</v>
      </c>
      <c r="AQ78" s="183">
        <f>+AO78/AP78</f>
        <v>1.2</v>
      </c>
    </row>
    <row r="79" spans="5:43" x14ac:dyDescent="0.25">
      <c r="E79" s="4">
        <f t="shared" si="19"/>
        <v>0</v>
      </c>
      <c r="V79" s="2"/>
      <c r="W79" s="179">
        <f>+SUM(W75:W78)</f>
        <v>14</v>
      </c>
      <c r="X79" s="179">
        <f>+SUM(X75:X78)</f>
        <v>13</v>
      </c>
      <c r="Y79" s="179">
        <f>+SUM(Y75:Y78)</f>
        <v>13</v>
      </c>
      <c r="Z79" s="179">
        <f>+SUM(Z75:Z78)</f>
        <v>10</v>
      </c>
      <c r="AA79" s="175" t="s">
        <v>4</v>
      </c>
      <c r="AB79" s="175">
        <f>+SUM(AB75:AB78)</f>
        <v>50</v>
      </c>
      <c r="AC79" s="116">
        <v>38</v>
      </c>
      <c r="AD79" s="183">
        <f>+AB79/AC79</f>
        <v>1.3157894736842106</v>
      </c>
      <c r="AJ79" s="2" t="s">
        <v>1814</v>
      </c>
      <c r="AK79" s="176">
        <v>7</v>
      </c>
      <c r="AL79" s="176">
        <v>4</v>
      </c>
      <c r="AM79" s="176">
        <v>6</v>
      </c>
      <c r="AN79" s="5">
        <v>44384</v>
      </c>
      <c r="AO79" s="2">
        <f>+SUM(AK79:AM79)</f>
        <v>17</v>
      </c>
    </row>
    <row r="80" spans="5:43" x14ac:dyDescent="0.25">
      <c r="E80" s="4">
        <f t="shared" si="19"/>
        <v>0</v>
      </c>
      <c r="V80" s="2" t="s">
        <v>1818</v>
      </c>
      <c r="W80" s="176">
        <v>5</v>
      </c>
      <c r="X80" s="176">
        <v>5</v>
      </c>
      <c r="Y80" s="176">
        <v>5</v>
      </c>
      <c r="Z80" s="176">
        <v>5</v>
      </c>
      <c r="AA80" s="5">
        <v>44334</v>
      </c>
      <c r="AB80" s="2">
        <f>+SUM(W80:Z80)</f>
        <v>20</v>
      </c>
      <c r="AJ80" s="2"/>
      <c r="AK80" s="176"/>
      <c r="AL80" s="176"/>
      <c r="AM80" s="176"/>
      <c r="AN80" s="5"/>
      <c r="AO80" s="2">
        <f>+SUM(AK80:AM80)</f>
        <v>0</v>
      </c>
    </row>
    <row r="81" spans="5:43" x14ac:dyDescent="0.25">
      <c r="E81" s="4">
        <f t="shared" si="19"/>
        <v>0</v>
      </c>
      <c r="V81" s="2" t="s">
        <v>1818</v>
      </c>
      <c r="W81" s="176">
        <v>6</v>
      </c>
      <c r="X81" s="176">
        <v>6</v>
      </c>
      <c r="Y81" s="176">
        <v>0</v>
      </c>
      <c r="Z81" s="176">
        <v>0</v>
      </c>
      <c r="AA81" s="5">
        <v>44364</v>
      </c>
      <c r="AB81" s="2">
        <f>+SUM(W81:Z81)</f>
        <v>12</v>
      </c>
      <c r="AJ81" s="2"/>
      <c r="AK81" s="176"/>
      <c r="AL81" s="176"/>
      <c r="AM81" s="176"/>
      <c r="AN81" s="5"/>
      <c r="AO81" s="2">
        <f>+SUM(AK81:AM81)</f>
        <v>0</v>
      </c>
    </row>
    <row r="82" spans="5:43" x14ac:dyDescent="0.25">
      <c r="E82" s="4">
        <f t="shared" si="19"/>
        <v>0</v>
      </c>
      <c r="V82" s="2" t="s">
        <v>1818</v>
      </c>
      <c r="W82" s="176">
        <v>0</v>
      </c>
      <c r="X82" s="176">
        <v>1</v>
      </c>
      <c r="Y82" s="176">
        <v>4</v>
      </c>
      <c r="Z82" s="176">
        <v>6</v>
      </c>
      <c r="AA82" s="5">
        <v>44379</v>
      </c>
      <c r="AB82" s="2">
        <f>+SUM(W82:Z82)</f>
        <v>11</v>
      </c>
      <c r="AJ82" s="2"/>
      <c r="AK82" s="176">
        <f>+SUM(AK79:AK81)</f>
        <v>7</v>
      </c>
      <c r="AL82" s="176">
        <f>+SUM(AL79:AL81)</f>
        <v>4</v>
      </c>
      <c r="AM82" s="176">
        <f>+SUM(AM79:AM81)</f>
        <v>6</v>
      </c>
      <c r="AN82" s="175" t="s">
        <v>4</v>
      </c>
      <c r="AO82" s="175">
        <f>+SUM(AO79:AO81)</f>
        <v>17</v>
      </c>
      <c r="AP82" s="116">
        <v>15</v>
      </c>
      <c r="AQ82" s="183">
        <f>+AO82/AP82</f>
        <v>1.1333333333333333</v>
      </c>
    </row>
    <row r="83" spans="5:43" x14ac:dyDescent="0.25">
      <c r="E83" s="4">
        <f t="shared" si="19"/>
        <v>0</v>
      </c>
      <c r="V83" s="2" t="s">
        <v>1818</v>
      </c>
      <c r="W83" s="176"/>
      <c r="X83" s="176"/>
      <c r="Y83" s="176"/>
      <c r="Z83" s="176"/>
      <c r="AA83" s="2"/>
      <c r="AB83" s="2">
        <f>+SUM(W83:Z83)</f>
        <v>0</v>
      </c>
      <c r="AJ83" s="2" t="s">
        <v>2052</v>
      </c>
      <c r="AK83" s="176">
        <v>6</v>
      </c>
      <c r="AL83" s="176">
        <v>6</v>
      </c>
      <c r="AM83" s="176">
        <v>6</v>
      </c>
      <c r="AN83" s="5">
        <v>44384</v>
      </c>
      <c r="AO83" s="2">
        <f>+SUM(AK83:AM83)</f>
        <v>18</v>
      </c>
    </row>
    <row r="84" spans="5:43" x14ac:dyDescent="0.25">
      <c r="E84" s="4">
        <f t="shared" si="19"/>
        <v>0</v>
      </c>
      <c r="V84" s="2"/>
      <c r="W84" s="179">
        <f>+SUM(W80:W83)</f>
        <v>11</v>
      </c>
      <c r="X84" s="179">
        <f>+SUM(X80:X83)</f>
        <v>12</v>
      </c>
      <c r="Y84" s="179">
        <f>+SUM(Y80:Y83)</f>
        <v>9</v>
      </c>
      <c r="Z84" s="179">
        <f>+SUM(Z80:Z83)</f>
        <v>11</v>
      </c>
      <c r="AA84" s="175" t="s">
        <v>4</v>
      </c>
      <c r="AB84" s="175">
        <f>+SUM(AB80:AB83)</f>
        <v>43</v>
      </c>
      <c r="AC84" s="116">
        <v>38</v>
      </c>
      <c r="AD84" s="183">
        <f>+AB84/AC84</f>
        <v>1.131578947368421</v>
      </c>
      <c r="AJ84" s="2" t="s">
        <v>2052</v>
      </c>
      <c r="AK84" s="176"/>
      <c r="AL84" s="176"/>
      <c r="AM84" s="176"/>
      <c r="AN84" s="5"/>
      <c r="AO84" s="2">
        <f>+SUM(AK84:AM84)</f>
        <v>0</v>
      </c>
      <c r="AP84" s="116"/>
      <c r="AQ84" s="183"/>
    </row>
    <row r="85" spans="5:43" x14ac:dyDescent="0.25">
      <c r="E85" s="4">
        <f t="shared" si="19"/>
        <v>0</v>
      </c>
      <c r="V85" s="2" t="s">
        <v>1815</v>
      </c>
      <c r="W85" s="176">
        <v>1</v>
      </c>
      <c r="X85" s="176">
        <v>1</v>
      </c>
      <c r="Y85" s="176">
        <v>1</v>
      </c>
      <c r="Z85" s="176">
        <v>1</v>
      </c>
      <c r="AA85" s="5">
        <v>44334</v>
      </c>
      <c r="AB85" s="2">
        <f>+SUM(W85:Z85)</f>
        <v>4</v>
      </c>
      <c r="AJ85" s="2" t="s">
        <v>2052</v>
      </c>
      <c r="AK85" s="176"/>
      <c r="AL85" s="176"/>
      <c r="AM85" s="176"/>
      <c r="AN85" s="2"/>
      <c r="AO85" s="2">
        <f>+SUM(AK85:AM85)</f>
        <v>0</v>
      </c>
      <c r="AP85" s="116"/>
      <c r="AQ85" s="183"/>
    </row>
    <row r="86" spans="5:43" x14ac:dyDescent="0.25">
      <c r="E86" s="4">
        <f t="shared" si="19"/>
        <v>0</v>
      </c>
      <c r="V86" s="2" t="s">
        <v>1815</v>
      </c>
      <c r="W86" s="176">
        <v>13</v>
      </c>
      <c r="X86" s="176">
        <v>9</v>
      </c>
      <c r="Y86" s="176">
        <v>11</v>
      </c>
      <c r="Z86" s="176">
        <v>8</v>
      </c>
      <c r="AA86" s="5">
        <v>44379</v>
      </c>
      <c r="AB86" s="2">
        <f>+SUM(W86:Z86)</f>
        <v>41</v>
      </c>
      <c r="AJ86" s="2"/>
      <c r="AK86" s="176">
        <f>+SUM(AK83:AK85)</f>
        <v>6</v>
      </c>
      <c r="AL86" s="176">
        <f>+SUM(AL83:AL85)</f>
        <v>6</v>
      </c>
      <c r="AM86" s="176">
        <f>+SUM(AM83:AM85)</f>
        <v>6</v>
      </c>
      <c r="AN86" s="175" t="s">
        <v>4</v>
      </c>
      <c r="AO86" s="175">
        <f>+SUM(AO83:AO85)</f>
        <v>18</v>
      </c>
      <c r="AP86" s="116">
        <v>15</v>
      </c>
      <c r="AQ86" s="183">
        <f>+AO86/AP86</f>
        <v>1.2</v>
      </c>
    </row>
    <row r="87" spans="5:43" x14ac:dyDescent="0.25">
      <c r="E87" s="4">
        <f t="shared" si="19"/>
        <v>0</v>
      </c>
      <c r="V87" s="2" t="s">
        <v>1815</v>
      </c>
      <c r="W87" s="176"/>
      <c r="X87" s="176"/>
      <c r="Y87" s="176"/>
      <c r="Z87" s="176"/>
      <c r="AA87" s="2"/>
      <c r="AB87" s="2">
        <f>+SUM(W87:Z87)</f>
        <v>0</v>
      </c>
      <c r="AJ87" s="2" t="s">
        <v>1812</v>
      </c>
      <c r="AK87" s="176">
        <v>3</v>
      </c>
      <c r="AL87" s="176">
        <v>7</v>
      </c>
      <c r="AM87" s="176">
        <v>4</v>
      </c>
      <c r="AN87" s="5">
        <v>44384</v>
      </c>
      <c r="AO87" s="2">
        <f>+SUM(AK87:AM87)</f>
        <v>14</v>
      </c>
    </row>
    <row r="88" spans="5:43" x14ac:dyDescent="0.25">
      <c r="E88" s="4">
        <f t="shared" si="19"/>
        <v>0</v>
      </c>
      <c r="V88" s="2" t="s">
        <v>1815</v>
      </c>
      <c r="W88" s="176"/>
      <c r="X88" s="176"/>
      <c r="Y88" s="176"/>
      <c r="Z88" s="176"/>
      <c r="AA88" s="2"/>
      <c r="AB88" s="2">
        <f>+SUM(W88:Z88)</f>
        <v>0</v>
      </c>
      <c r="AJ88" s="2" t="s">
        <v>1812</v>
      </c>
      <c r="AK88" s="176"/>
      <c r="AL88" s="176"/>
      <c r="AM88" s="176"/>
      <c r="AN88" s="5"/>
      <c r="AO88" s="2">
        <f>+SUM(AK88:AM88)</f>
        <v>0</v>
      </c>
    </row>
    <row r="89" spans="5:43" x14ac:dyDescent="0.25">
      <c r="E89" s="4">
        <f t="shared" si="19"/>
        <v>0</v>
      </c>
      <c r="V89" s="2"/>
      <c r="W89" s="179">
        <f>+SUM(W85:W88)</f>
        <v>14</v>
      </c>
      <c r="X89" s="179">
        <f>+SUM(X85:X88)</f>
        <v>10</v>
      </c>
      <c r="Y89" s="179">
        <f>+SUM(Y85:Y88)</f>
        <v>12</v>
      </c>
      <c r="Z89" s="179">
        <f>+SUM(Z85:Z88)</f>
        <v>9</v>
      </c>
      <c r="AA89" s="175" t="s">
        <v>4</v>
      </c>
      <c r="AB89" s="175">
        <f>+SUM(AB85:AB88)</f>
        <v>45</v>
      </c>
      <c r="AC89" s="116">
        <v>38</v>
      </c>
      <c r="AD89" s="183">
        <f>+AB89/AC89</f>
        <v>1.1842105263157894</v>
      </c>
      <c r="AJ89" s="2" t="s">
        <v>1812</v>
      </c>
      <c r="AK89" s="176"/>
      <c r="AL89" s="176"/>
      <c r="AM89" s="176"/>
      <c r="AN89" s="5"/>
      <c r="AO89" s="2">
        <f>+SUM(AK89:AM89)</f>
        <v>0</v>
      </c>
      <c r="AP89" s="116"/>
      <c r="AQ89" s="183"/>
    </row>
    <row r="90" spans="5:43" x14ac:dyDescent="0.25">
      <c r="E90" s="4">
        <f t="shared" si="19"/>
        <v>0</v>
      </c>
      <c r="V90" s="2" t="s">
        <v>1784</v>
      </c>
      <c r="W90" s="176">
        <v>5</v>
      </c>
      <c r="X90" s="176">
        <v>3</v>
      </c>
      <c r="Y90" s="176">
        <v>5</v>
      </c>
      <c r="Z90" s="176">
        <v>5</v>
      </c>
      <c r="AA90" s="5">
        <v>44334</v>
      </c>
      <c r="AB90" s="2">
        <f>+SUM(W90:Z90)</f>
        <v>18</v>
      </c>
      <c r="AK90" s="176">
        <f>+SUM(AK87:AK89)</f>
        <v>3</v>
      </c>
      <c r="AL90" s="176">
        <f>+SUM(AL87:AL89)</f>
        <v>7</v>
      </c>
      <c r="AM90" s="176">
        <f>+SUM(AM87:AM89)</f>
        <v>4</v>
      </c>
      <c r="AN90" s="175" t="s">
        <v>4</v>
      </c>
      <c r="AO90" s="175">
        <f>+SUM(AO87:AO89)</f>
        <v>14</v>
      </c>
      <c r="AP90" s="116">
        <v>15</v>
      </c>
      <c r="AQ90" s="183">
        <f>+AO90/AP90</f>
        <v>0.93333333333333335</v>
      </c>
    </row>
    <row r="91" spans="5:43" x14ac:dyDescent="0.25">
      <c r="E91" s="4">
        <f t="shared" si="19"/>
        <v>0</v>
      </c>
      <c r="V91" s="2" t="s">
        <v>1784</v>
      </c>
      <c r="W91" s="176">
        <v>0</v>
      </c>
      <c r="X91" s="176">
        <v>1</v>
      </c>
      <c r="Y91" s="176">
        <v>0</v>
      </c>
      <c r="Z91" s="176">
        <v>0</v>
      </c>
      <c r="AA91" s="5">
        <v>44350</v>
      </c>
      <c r="AB91" s="2">
        <f>+SUM(W91:Z91)</f>
        <v>1</v>
      </c>
      <c r="AJ91" s="2" t="s">
        <v>2053</v>
      </c>
      <c r="AK91" s="176">
        <v>6</v>
      </c>
      <c r="AL91" s="176">
        <v>6</v>
      </c>
      <c r="AM91" s="176">
        <v>6</v>
      </c>
      <c r="AN91" s="5">
        <v>44384</v>
      </c>
      <c r="AO91" s="2">
        <f>+SUM(AK91:AM91)</f>
        <v>18</v>
      </c>
    </row>
    <row r="92" spans="5:43" x14ac:dyDescent="0.25">
      <c r="E92" s="4">
        <f t="shared" si="19"/>
        <v>0</v>
      </c>
      <c r="V92" s="2" t="s">
        <v>1784</v>
      </c>
      <c r="W92" s="176">
        <v>7</v>
      </c>
      <c r="X92" s="176">
        <v>7</v>
      </c>
      <c r="Y92" s="176">
        <v>7</v>
      </c>
      <c r="Z92" s="176">
        <v>4</v>
      </c>
      <c r="AA92" s="5">
        <v>44379</v>
      </c>
      <c r="AB92" s="2">
        <f>+SUM(W92:Z92)</f>
        <v>25</v>
      </c>
      <c r="AJ92" s="2" t="s">
        <v>2053</v>
      </c>
      <c r="AK92" s="176"/>
      <c r="AL92" s="176"/>
      <c r="AM92" s="176"/>
      <c r="AN92" s="5"/>
      <c r="AO92" s="2">
        <f>+SUM(AK92:AM92)</f>
        <v>0</v>
      </c>
    </row>
    <row r="93" spans="5:43" x14ac:dyDescent="0.25">
      <c r="E93" s="4">
        <f t="shared" si="19"/>
        <v>0</v>
      </c>
      <c r="V93" s="2" t="s">
        <v>1784</v>
      </c>
      <c r="W93" s="176"/>
      <c r="X93" s="176"/>
      <c r="Y93" s="176"/>
      <c r="Z93" s="176"/>
      <c r="AA93" s="2"/>
      <c r="AB93" s="2">
        <f>+SUM(W93:Z93)</f>
        <v>0</v>
      </c>
      <c r="AJ93" s="2" t="s">
        <v>2053</v>
      </c>
      <c r="AK93" s="176"/>
      <c r="AL93" s="176"/>
      <c r="AM93" s="176"/>
      <c r="AN93" s="5"/>
      <c r="AO93" s="2">
        <f>+SUM(AK93:AM93)</f>
        <v>0</v>
      </c>
      <c r="AP93" s="116"/>
      <c r="AQ93" s="183"/>
    </row>
    <row r="94" spans="5:43" x14ac:dyDescent="0.25">
      <c r="E94" s="4">
        <f t="shared" si="19"/>
        <v>0</v>
      </c>
      <c r="W94" s="179">
        <f>+SUM(W90:W93)</f>
        <v>12</v>
      </c>
      <c r="X94" s="179">
        <f>+SUM(X90:X93)</f>
        <v>11</v>
      </c>
      <c r="Y94" s="179">
        <f>+SUM(Y90:Y93)</f>
        <v>12</v>
      </c>
      <c r="Z94" s="179">
        <f>+SUM(Z90:Z93)</f>
        <v>9</v>
      </c>
      <c r="AA94" s="175" t="s">
        <v>4</v>
      </c>
      <c r="AB94" s="175">
        <f>+SUM(AB90:AB93)</f>
        <v>44</v>
      </c>
      <c r="AC94" s="2">
        <v>38</v>
      </c>
      <c r="AD94" s="183">
        <f>+AB94/AC94</f>
        <v>1.1578947368421053</v>
      </c>
      <c r="AK94" s="176">
        <f>+SUM(AK91:AK93)</f>
        <v>6</v>
      </c>
      <c r="AL94" s="176">
        <f>+SUM(AL91:AL93)</f>
        <v>6</v>
      </c>
      <c r="AM94" s="176">
        <f>+SUM(AM91:AM93)</f>
        <v>6</v>
      </c>
      <c r="AN94" s="175" t="s">
        <v>4</v>
      </c>
      <c r="AO94" s="175">
        <f>+SUM(AO91:AO93)</f>
        <v>18</v>
      </c>
      <c r="AP94" s="116">
        <v>15</v>
      </c>
      <c r="AQ94" s="183">
        <f>+AO94/AP94</f>
        <v>1.2</v>
      </c>
    </row>
    <row r="95" spans="5:43" x14ac:dyDescent="0.25">
      <c r="E95" s="4">
        <f t="shared" si="19"/>
        <v>0</v>
      </c>
    </row>
    <row r="96" spans="5:43" x14ac:dyDescent="0.25">
      <c r="E96" s="4">
        <f t="shared" si="19"/>
        <v>0</v>
      </c>
    </row>
    <row r="97" spans="5:33" x14ac:dyDescent="0.25">
      <c r="E97" s="4">
        <f t="shared" si="19"/>
        <v>0</v>
      </c>
    </row>
    <row r="98" spans="5:33" x14ac:dyDescent="0.25">
      <c r="E98" s="4">
        <f t="shared" si="19"/>
        <v>0</v>
      </c>
      <c r="V98" s="2" t="s">
        <v>1979</v>
      </c>
      <c r="W98" s="51" t="s">
        <v>1780</v>
      </c>
      <c r="X98" s="1" t="s">
        <v>1781</v>
      </c>
      <c r="Y98" s="1" t="s">
        <v>1782</v>
      </c>
      <c r="Z98" s="1">
        <v>2</v>
      </c>
      <c r="AA98" s="1">
        <v>4</v>
      </c>
      <c r="AB98" s="1">
        <v>6</v>
      </c>
      <c r="AC98" s="1">
        <v>8</v>
      </c>
      <c r="AD98" s="1" t="s">
        <v>0</v>
      </c>
      <c r="AE98" s="1" t="s">
        <v>4</v>
      </c>
    </row>
    <row r="99" spans="5:33" x14ac:dyDescent="0.25">
      <c r="E99" s="4">
        <f t="shared" si="19"/>
        <v>0</v>
      </c>
      <c r="V99" s="2" t="s">
        <v>1784</v>
      </c>
      <c r="W99" s="178">
        <v>0</v>
      </c>
      <c r="X99" s="178">
        <v>0</v>
      </c>
      <c r="Y99" s="176">
        <v>0</v>
      </c>
      <c r="Z99" s="176">
        <v>1</v>
      </c>
      <c r="AA99" s="176">
        <v>0</v>
      </c>
      <c r="AB99" s="178">
        <v>0</v>
      </c>
      <c r="AC99" s="176">
        <v>0</v>
      </c>
      <c r="AD99" s="5">
        <v>44334</v>
      </c>
      <c r="AE99" s="2">
        <f>+SUM(W99:AC99)</f>
        <v>1</v>
      </c>
    </row>
    <row r="100" spans="5:33" x14ac:dyDescent="0.25">
      <c r="E100" s="4">
        <f t="shared" si="19"/>
        <v>0</v>
      </c>
      <c r="V100" s="2" t="s">
        <v>1784</v>
      </c>
      <c r="W100" s="178">
        <v>0</v>
      </c>
      <c r="X100" s="178">
        <v>0</v>
      </c>
      <c r="Y100" s="176">
        <v>0</v>
      </c>
      <c r="Z100" s="176">
        <v>0</v>
      </c>
      <c r="AA100" s="176">
        <v>9</v>
      </c>
      <c r="AB100" s="178">
        <v>0</v>
      </c>
      <c r="AC100" s="176">
        <v>0</v>
      </c>
      <c r="AD100" s="5">
        <v>44364</v>
      </c>
      <c r="AE100" s="2">
        <f>+SUM(W100:AC100)</f>
        <v>9</v>
      </c>
    </row>
    <row r="101" spans="5:33" x14ac:dyDescent="0.25">
      <c r="E101" s="4">
        <f t="shared" si="19"/>
        <v>0</v>
      </c>
      <c r="V101" s="2" t="s">
        <v>1784</v>
      </c>
      <c r="W101" s="178">
        <v>0</v>
      </c>
      <c r="X101" s="178">
        <v>0</v>
      </c>
      <c r="Y101" s="176">
        <v>8</v>
      </c>
      <c r="Z101" s="176">
        <v>9</v>
      </c>
      <c r="AA101" s="176">
        <v>3</v>
      </c>
      <c r="AB101" s="178">
        <v>5</v>
      </c>
      <c r="AC101" s="176">
        <v>6</v>
      </c>
      <c r="AD101" s="5">
        <v>44384</v>
      </c>
      <c r="AE101" s="2">
        <f>+SUM(W101:AC101)</f>
        <v>31</v>
      </c>
    </row>
    <row r="102" spans="5:33" x14ac:dyDescent="0.25">
      <c r="E102" s="4">
        <f t="shared" si="19"/>
        <v>0</v>
      </c>
      <c r="V102" s="2" t="s">
        <v>1784</v>
      </c>
      <c r="W102" s="178"/>
      <c r="X102" s="178"/>
      <c r="Y102" s="176"/>
      <c r="Z102" s="176"/>
      <c r="AA102" s="176"/>
      <c r="AB102" s="178"/>
      <c r="AC102" s="176"/>
      <c r="AD102" s="2"/>
      <c r="AE102" s="2">
        <f>+SUM(W102:AC102)</f>
        <v>0</v>
      </c>
    </row>
    <row r="103" spans="5:33" x14ac:dyDescent="0.25">
      <c r="E103" s="4">
        <f t="shared" si="19"/>
        <v>0</v>
      </c>
      <c r="V103" s="2"/>
      <c r="W103" s="184">
        <f t="shared" ref="W103:AC103" si="21">+SUM(W99:W102)</f>
        <v>0</v>
      </c>
      <c r="X103" s="184">
        <f t="shared" si="21"/>
        <v>0</v>
      </c>
      <c r="Y103" s="176">
        <f t="shared" si="21"/>
        <v>8</v>
      </c>
      <c r="Z103" s="176">
        <f t="shared" si="21"/>
        <v>10</v>
      </c>
      <c r="AA103" s="176">
        <f t="shared" si="21"/>
        <v>12</v>
      </c>
      <c r="AB103" s="184">
        <f t="shared" si="21"/>
        <v>5</v>
      </c>
      <c r="AC103" s="176">
        <f t="shared" si="21"/>
        <v>6</v>
      </c>
      <c r="AD103" s="175" t="s">
        <v>4</v>
      </c>
      <c r="AE103" s="175">
        <f>+SUM(AE99:AE102)</f>
        <v>41</v>
      </c>
      <c r="AF103" s="2">
        <v>42</v>
      </c>
      <c r="AG103" s="183">
        <f>+AE103/AF103</f>
        <v>0.97619047619047616</v>
      </c>
    </row>
    <row r="104" spans="5:33" x14ac:dyDescent="0.25">
      <c r="E104" s="4">
        <f t="shared" si="19"/>
        <v>0</v>
      </c>
      <c r="V104" s="2" t="s">
        <v>1812</v>
      </c>
      <c r="W104" s="178"/>
      <c r="X104" s="178"/>
      <c r="Y104" s="176"/>
      <c r="Z104" s="178"/>
      <c r="AA104" s="176"/>
      <c r="AB104" s="178"/>
      <c r="AC104" s="178"/>
      <c r="AD104" s="5"/>
      <c r="AE104" s="2">
        <f>+SUM(W104:AC104)</f>
        <v>0</v>
      </c>
    </row>
    <row r="105" spans="5:33" x14ac:dyDescent="0.25">
      <c r="E105" s="4">
        <f t="shared" si="19"/>
        <v>0</v>
      </c>
      <c r="V105" s="2" t="s">
        <v>1812</v>
      </c>
      <c r="W105" s="178">
        <v>0</v>
      </c>
      <c r="X105" s="178">
        <v>0</v>
      </c>
      <c r="Y105" s="176">
        <v>0</v>
      </c>
      <c r="Z105" s="178">
        <v>0</v>
      </c>
      <c r="AA105" s="176">
        <v>9</v>
      </c>
      <c r="AB105" s="178">
        <v>0</v>
      </c>
      <c r="AC105" s="178">
        <v>0</v>
      </c>
      <c r="AD105" s="5">
        <v>44364</v>
      </c>
      <c r="AE105" s="2">
        <f>+SUM(W105:AC105)</f>
        <v>9</v>
      </c>
    </row>
    <row r="106" spans="5:33" x14ac:dyDescent="0.25">
      <c r="E106" s="4">
        <f t="shared" si="19"/>
        <v>0</v>
      </c>
      <c r="V106" s="2" t="s">
        <v>1812</v>
      </c>
      <c r="W106" s="178">
        <v>0</v>
      </c>
      <c r="X106" s="178">
        <v>0</v>
      </c>
      <c r="Y106" s="176">
        <v>8</v>
      </c>
      <c r="Z106" s="178">
        <v>9</v>
      </c>
      <c r="AA106" s="176">
        <v>4</v>
      </c>
      <c r="AB106" s="178">
        <v>6</v>
      </c>
      <c r="AC106" s="178">
        <v>4</v>
      </c>
      <c r="AD106" s="5">
        <v>44384</v>
      </c>
      <c r="AE106" s="2">
        <f>+SUM(W106:AC106)</f>
        <v>31</v>
      </c>
    </row>
    <row r="107" spans="5:33" x14ac:dyDescent="0.25">
      <c r="E107" s="4">
        <f t="shared" si="19"/>
        <v>0</v>
      </c>
      <c r="V107" s="2" t="s">
        <v>1812</v>
      </c>
      <c r="W107" s="178"/>
      <c r="X107" s="178"/>
      <c r="Y107" s="176"/>
      <c r="Z107" s="178"/>
      <c r="AA107" s="176"/>
      <c r="AB107" s="178"/>
      <c r="AC107" s="178"/>
      <c r="AD107" s="2"/>
      <c r="AE107" s="2">
        <f>+SUM(W107:AC107)</f>
        <v>0</v>
      </c>
    </row>
    <row r="108" spans="5:33" x14ac:dyDescent="0.25">
      <c r="E108" s="4">
        <f t="shared" si="19"/>
        <v>0</v>
      </c>
      <c r="V108" s="2"/>
      <c r="W108" s="184">
        <f t="shared" ref="W108:AC108" si="22">+SUM(W104:W107)</f>
        <v>0</v>
      </c>
      <c r="X108" s="184">
        <f t="shared" si="22"/>
        <v>0</v>
      </c>
      <c r="Y108" s="176">
        <f t="shared" si="22"/>
        <v>8</v>
      </c>
      <c r="Z108" s="184">
        <f t="shared" si="22"/>
        <v>9</v>
      </c>
      <c r="AA108" s="176">
        <f t="shared" si="22"/>
        <v>13</v>
      </c>
      <c r="AB108" s="184">
        <f t="shared" si="22"/>
        <v>6</v>
      </c>
      <c r="AC108" s="184">
        <f t="shared" si="22"/>
        <v>4</v>
      </c>
      <c r="AD108" s="175" t="s">
        <v>4</v>
      </c>
      <c r="AE108" s="175">
        <f>+SUM(AE104:AE107)</f>
        <v>40</v>
      </c>
      <c r="AF108" s="2">
        <v>42</v>
      </c>
      <c r="AG108" s="183">
        <f>+AE108/AF108</f>
        <v>0.95238095238095233</v>
      </c>
    </row>
    <row r="109" spans="5:33" x14ac:dyDescent="0.25">
      <c r="E109" s="4">
        <f t="shared" si="19"/>
        <v>0</v>
      </c>
    </row>
    <row r="110" spans="5:33" x14ac:dyDescent="0.25">
      <c r="E110" s="4">
        <f t="shared" si="19"/>
        <v>0</v>
      </c>
    </row>
    <row r="111" spans="5:33" x14ac:dyDescent="0.25">
      <c r="E111" s="4">
        <f t="shared" si="19"/>
        <v>0</v>
      </c>
    </row>
    <row r="112" spans="5:33" x14ac:dyDescent="0.25">
      <c r="E112" s="4">
        <f t="shared" si="19"/>
        <v>0</v>
      </c>
    </row>
    <row r="113" spans="5:5" x14ac:dyDescent="0.25">
      <c r="E113" s="4">
        <f t="shared" si="19"/>
        <v>0</v>
      </c>
    </row>
    <row r="114" spans="5:5" x14ac:dyDescent="0.25">
      <c r="E114" s="4">
        <f t="shared" si="19"/>
        <v>0</v>
      </c>
    </row>
    <row r="115" spans="5:5" x14ac:dyDescent="0.25">
      <c r="E115" s="4">
        <f t="shared" si="19"/>
        <v>0</v>
      </c>
    </row>
    <row r="116" spans="5:5" x14ac:dyDescent="0.25">
      <c r="E116" s="4">
        <f t="shared" si="19"/>
        <v>0</v>
      </c>
    </row>
    <row r="117" spans="5:5" x14ac:dyDescent="0.25">
      <c r="E117" s="4">
        <f t="shared" si="19"/>
        <v>0</v>
      </c>
    </row>
    <row r="118" spans="5:5" x14ac:dyDescent="0.25">
      <c r="E118" s="4">
        <f t="shared" si="19"/>
        <v>0</v>
      </c>
    </row>
    <row r="119" spans="5:5" x14ac:dyDescent="0.25">
      <c r="E119" s="4">
        <f t="shared" si="19"/>
        <v>0</v>
      </c>
    </row>
    <row r="120" spans="5:5" x14ac:dyDescent="0.25">
      <c r="E120" s="4">
        <f t="shared" si="19"/>
        <v>0</v>
      </c>
    </row>
    <row r="121" spans="5:5" x14ac:dyDescent="0.25">
      <c r="E121" s="4">
        <f t="shared" si="19"/>
        <v>0</v>
      </c>
    </row>
    <row r="122" spans="5:5" x14ac:dyDescent="0.25">
      <c r="E122" s="4">
        <f t="shared" si="19"/>
        <v>0</v>
      </c>
    </row>
    <row r="123" spans="5:5" x14ac:dyDescent="0.25">
      <c r="E123" s="4">
        <f t="shared" si="19"/>
        <v>0</v>
      </c>
    </row>
    <row r="124" spans="5:5" x14ac:dyDescent="0.25">
      <c r="E124" s="4">
        <f t="shared" si="19"/>
        <v>0</v>
      </c>
    </row>
    <row r="125" spans="5:5" x14ac:dyDescent="0.25">
      <c r="E125" s="4">
        <f t="shared" si="19"/>
        <v>0</v>
      </c>
    </row>
    <row r="126" spans="5:5" x14ac:dyDescent="0.25">
      <c r="E126" s="4">
        <f t="shared" si="19"/>
        <v>0</v>
      </c>
    </row>
    <row r="127" spans="5:5" x14ac:dyDescent="0.25">
      <c r="E127" s="4">
        <f t="shared" si="19"/>
        <v>0</v>
      </c>
    </row>
    <row r="128" spans="5:5" x14ac:dyDescent="0.25">
      <c r="E128" s="4">
        <f t="shared" si="19"/>
        <v>0</v>
      </c>
    </row>
    <row r="129" spans="5:5" x14ac:dyDescent="0.25">
      <c r="E129" s="4">
        <f t="shared" si="19"/>
        <v>0</v>
      </c>
    </row>
    <row r="130" spans="5:5" x14ac:dyDescent="0.25">
      <c r="E130" s="4">
        <f t="shared" si="19"/>
        <v>0</v>
      </c>
    </row>
    <row r="131" spans="5:5" x14ac:dyDescent="0.25">
      <c r="E131" s="4">
        <f t="shared" si="19"/>
        <v>0</v>
      </c>
    </row>
    <row r="132" spans="5:5" x14ac:dyDescent="0.25">
      <c r="E132" s="4">
        <f t="shared" si="19"/>
        <v>0</v>
      </c>
    </row>
    <row r="133" spans="5:5" x14ac:dyDescent="0.25">
      <c r="E133" s="4">
        <f t="shared" ref="E133:E196" si="23">E132+C133-D133</f>
        <v>0</v>
      </c>
    </row>
    <row r="134" spans="5:5" x14ac:dyDescent="0.25">
      <c r="E134" s="4">
        <f t="shared" si="23"/>
        <v>0</v>
      </c>
    </row>
    <row r="135" spans="5:5" x14ac:dyDescent="0.25">
      <c r="E135" s="4">
        <f t="shared" si="23"/>
        <v>0</v>
      </c>
    </row>
    <row r="136" spans="5:5" x14ac:dyDescent="0.25">
      <c r="E136" s="4">
        <f t="shared" si="23"/>
        <v>0</v>
      </c>
    </row>
    <row r="137" spans="5:5" x14ac:dyDescent="0.25">
      <c r="E137" s="4">
        <f t="shared" si="23"/>
        <v>0</v>
      </c>
    </row>
    <row r="138" spans="5:5" x14ac:dyDescent="0.25">
      <c r="E138" s="4">
        <f t="shared" si="23"/>
        <v>0</v>
      </c>
    </row>
    <row r="139" spans="5:5" x14ac:dyDescent="0.25">
      <c r="E139" s="4">
        <f t="shared" si="23"/>
        <v>0</v>
      </c>
    </row>
    <row r="140" spans="5:5" x14ac:dyDescent="0.25">
      <c r="E140" s="4">
        <f t="shared" si="23"/>
        <v>0</v>
      </c>
    </row>
    <row r="141" spans="5:5" x14ac:dyDescent="0.25">
      <c r="E141" s="4">
        <f t="shared" si="23"/>
        <v>0</v>
      </c>
    </row>
    <row r="142" spans="5:5" x14ac:dyDescent="0.25">
      <c r="E142" s="4">
        <f t="shared" si="23"/>
        <v>0</v>
      </c>
    </row>
    <row r="143" spans="5:5" x14ac:dyDescent="0.25">
      <c r="E143" s="4">
        <f t="shared" si="23"/>
        <v>0</v>
      </c>
    </row>
    <row r="144" spans="5:5" x14ac:dyDescent="0.25">
      <c r="E144" s="4">
        <f t="shared" si="23"/>
        <v>0</v>
      </c>
    </row>
    <row r="145" spans="5:5" x14ac:dyDescent="0.25">
      <c r="E145" s="4">
        <f t="shared" si="23"/>
        <v>0</v>
      </c>
    </row>
    <row r="146" spans="5:5" x14ac:dyDescent="0.25">
      <c r="E146" s="4">
        <f t="shared" si="23"/>
        <v>0</v>
      </c>
    </row>
    <row r="147" spans="5:5" x14ac:dyDescent="0.25">
      <c r="E147" s="4">
        <f t="shared" si="23"/>
        <v>0</v>
      </c>
    </row>
    <row r="148" spans="5:5" x14ac:dyDescent="0.25">
      <c r="E148" s="4">
        <f t="shared" si="23"/>
        <v>0</v>
      </c>
    </row>
    <row r="149" spans="5:5" x14ac:dyDescent="0.25">
      <c r="E149" s="4">
        <f t="shared" si="23"/>
        <v>0</v>
      </c>
    </row>
    <row r="150" spans="5:5" x14ac:dyDescent="0.25">
      <c r="E150" s="4">
        <f t="shared" si="23"/>
        <v>0</v>
      </c>
    </row>
    <row r="151" spans="5:5" x14ac:dyDescent="0.25">
      <c r="E151" s="4">
        <f t="shared" si="23"/>
        <v>0</v>
      </c>
    </row>
    <row r="152" spans="5:5" x14ac:dyDescent="0.25">
      <c r="E152" s="4">
        <f t="shared" si="23"/>
        <v>0</v>
      </c>
    </row>
    <row r="153" spans="5:5" x14ac:dyDescent="0.25">
      <c r="E153" s="4">
        <f t="shared" si="23"/>
        <v>0</v>
      </c>
    </row>
    <row r="154" spans="5:5" x14ac:dyDescent="0.25">
      <c r="E154" s="4">
        <f t="shared" si="23"/>
        <v>0</v>
      </c>
    </row>
    <row r="155" spans="5:5" x14ac:dyDescent="0.25">
      <c r="E155" s="4">
        <f t="shared" si="23"/>
        <v>0</v>
      </c>
    </row>
    <row r="156" spans="5:5" x14ac:dyDescent="0.25">
      <c r="E156" s="4">
        <f t="shared" si="23"/>
        <v>0</v>
      </c>
    </row>
    <row r="157" spans="5:5" x14ac:dyDescent="0.25">
      <c r="E157" s="4">
        <f t="shared" si="23"/>
        <v>0</v>
      </c>
    </row>
    <row r="158" spans="5:5" x14ac:dyDescent="0.25">
      <c r="E158" s="4">
        <f t="shared" si="23"/>
        <v>0</v>
      </c>
    </row>
    <row r="159" spans="5:5" x14ac:dyDescent="0.25">
      <c r="E159" s="4">
        <f t="shared" si="23"/>
        <v>0</v>
      </c>
    </row>
    <row r="160" spans="5:5" x14ac:dyDescent="0.25">
      <c r="E160" s="4">
        <f t="shared" si="23"/>
        <v>0</v>
      </c>
    </row>
    <row r="161" spans="5:5" x14ac:dyDescent="0.25">
      <c r="E161" s="4">
        <f t="shared" si="23"/>
        <v>0</v>
      </c>
    </row>
    <row r="162" spans="5:5" x14ac:dyDescent="0.25">
      <c r="E162" s="4">
        <f t="shared" si="23"/>
        <v>0</v>
      </c>
    </row>
    <row r="163" spans="5:5" x14ac:dyDescent="0.25">
      <c r="E163" s="4">
        <f t="shared" si="23"/>
        <v>0</v>
      </c>
    </row>
    <row r="164" spans="5:5" x14ac:dyDescent="0.25">
      <c r="E164" s="4">
        <f t="shared" si="23"/>
        <v>0</v>
      </c>
    </row>
    <row r="165" spans="5:5" x14ac:dyDescent="0.25">
      <c r="E165" s="4">
        <f t="shared" si="23"/>
        <v>0</v>
      </c>
    </row>
    <row r="166" spans="5:5" x14ac:dyDescent="0.25">
      <c r="E166" s="4">
        <f t="shared" si="23"/>
        <v>0</v>
      </c>
    </row>
    <row r="167" spans="5:5" x14ac:dyDescent="0.25">
      <c r="E167" s="4">
        <f t="shared" si="23"/>
        <v>0</v>
      </c>
    </row>
    <row r="168" spans="5:5" x14ac:dyDescent="0.25">
      <c r="E168" s="4">
        <f t="shared" si="23"/>
        <v>0</v>
      </c>
    </row>
    <row r="169" spans="5:5" x14ac:dyDescent="0.25">
      <c r="E169" s="4">
        <f t="shared" si="23"/>
        <v>0</v>
      </c>
    </row>
    <row r="170" spans="5:5" x14ac:dyDescent="0.25">
      <c r="E170" s="4">
        <f t="shared" si="23"/>
        <v>0</v>
      </c>
    </row>
    <row r="171" spans="5:5" x14ac:dyDescent="0.25">
      <c r="E171" s="4">
        <f t="shared" si="23"/>
        <v>0</v>
      </c>
    </row>
    <row r="172" spans="5:5" x14ac:dyDescent="0.25">
      <c r="E172" s="4">
        <f t="shared" si="23"/>
        <v>0</v>
      </c>
    </row>
    <row r="173" spans="5:5" x14ac:dyDescent="0.25">
      <c r="E173" s="4">
        <f t="shared" si="23"/>
        <v>0</v>
      </c>
    </row>
    <row r="174" spans="5:5" x14ac:dyDescent="0.25">
      <c r="E174" s="4">
        <f t="shared" si="23"/>
        <v>0</v>
      </c>
    </row>
    <row r="175" spans="5:5" x14ac:dyDescent="0.25">
      <c r="E175" s="4">
        <f t="shared" si="23"/>
        <v>0</v>
      </c>
    </row>
    <row r="176" spans="5:5" x14ac:dyDescent="0.25">
      <c r="E176" s="4">
        <f t="shared" si="23"/>
        <v>0</v>
      </c>
    </row>
    <row r="177" spans="5:5" x14ac:dyDescent="0.25">
      <c r="E177" s="4">
        <f t="shared" si="23"/>
        <v>0</v>
      </c>
    </row>
    <row r="178" spans="5:5" x14ac:dyDescent="0.25">
      <c r="E178" s="4">
        <f t="shared" si="23"/>
        <v>0</v>
      </c>
    </row>
    <row r="179" spans="5:5" x14ac:dyDescent="0.25">
      <c r="E179" s="4">
        <f t="shared" si="23"/>
        <v>0</v>
      </c>
    </row>
    <row r="180" spans="5:5" x14ac:dyDescent="0.25">
      <c r="E180" s="4">
        <f t="shared" si="23"/>
        <v>0</v>
      </c>
    </row>
    <row r="181" spans="5:5" x14ac:dyDescent="0.25">
      <c r="E181" s="4">
        <f t="shared" si="23"/>
        <v>0</v>
      </c>
    </row>
    <row r="182" spans="5:5" x14ac:dyDescent="0.25">
      <c r="E182" s="4">
        <f t="shared" si="23"/>
        <v>0</v>
      </c>
    </row>
    <row r="183" spans="5:5" x14ac:dyDescent="0.25">
      <c r="E183" s="4">
        <f t="shared" si="23"/>
        <v>0</v>
      </c>
    </row>
    <row r="184" spans="5:5" x14ac:dyDescent="0.25">
      <c r="E184" s="4">
        <f t="shared" si="23"/>
        <v>0</v>
      </c>
    </row>
    <row r="185" spans="5:5" x14ac:dyDescent="0.25">
      <c r="E185" s="4">
        <f t="shared" si="23"/>
        <v>0</v>
      </c>
    </row>
    <row r="186" spans="5:5" x14ac:dyDescent="0.25">
      <c r="E186" s="4">
        <f t="shared" si="23"/>
        <v>0</v>
      </c>
    </row>
    <row r="187" spans="5:5" x14ac:dyDescent="0.25">
      <c r="E187" s="4">
        <f t="shared" si="23"/>
        <v>0</v>
      </c>
    </row>
    <row r="188" spans="5:5" x14ac:dyDescent="0.25">
      <c r="E188" s="4">
        <f t="shared" si="23"/>
        <v>0</v>
      </c>
    </row>
    <row r="189" spans="5:5" x14ac:dyDescent="0.25">
      <c r="E189" s="4">
        <f t="shared" si="23"/>
        <v>0</v>
      </c>
    </row>
    <row r="190" spans="5:5" x14ac:dyDescent="0.25">
      <c r="E190" s="4">
        <f t="shared" si="23"/>
        <v>0</v>
      </c>
    </row>
    <row r="191" spans="5:5" x14ac:dyDescent="0.25">
      <c r="E191" s="4">
        <f t="shared" si="23"/>
        <v>0</v>
      </c>
    </row>
    <row r="192" spans="5:5" x14ac:dyDescent="0.25">
      <c r="E192" s="4">
        <f t="shared" si="23"/>
        <v>0</v>
      </c>
    </row>
    <row r="193" spans="5:5" x14ac:dyDescent="0.25">
      <c r="E193" s="4">
        <f t="shared" si="23"/>
        <v>0</v>
      </c>
    </row>
    <row r="194" spans="5:5" x14ac:dyDescent="0.25">
      <c r="E194" s="4">
        <f t="shared" si="23"/>
        <v>0</v>
      </c>
    </row>
    <row r="195" spans="5:5" x14ac:dyDescent="0.25">
      <c r="E195" s="4">
        <f t="shared" si="23"/>
        <v>0</v>
      </c>
    </row>
    <row r="196" spans="5:5" x14ac:dyDescent="0.25">
      <c r="E196" s="4">
        <f t="shared" si="23"/>
        <v>0</v>
      </c>
    </row>
    <row r="197" spans="5:5" x14ac:dyDescent="0.25">
      <c r="E197" s="4">
        <f t="shared" ref="E197:E260" si="24">E196+C197-D197</f>
        <v>0</v>
      </c>
    </row>
    <row r="198" spans="5:5" x14ac:dyDescent="0.25">
      <c r="E198" s="4">
        <f t="shared" si="24"/>
        <v>0</v>
      </c>
    </row>
    <row r="199" spans="5:5" x14ac:dyDescent="0.25">
      <c r="E199" s="4">
        <f t="shared" si="24"/>
        <v>0</v>
      </c>
    </row>
    <row r="200" spans="5:5" x14ac:dyDescent="0.25">
      <c r="E200" s="4">
        <f t="shared" si="24"/>
        <v>0</v>
      </c>
    </row>
    <row r="201" spans="5:5" x14ac:dyDescent="0.25">
      <c r="E201" s="4">
        <f t="shared" si="24"/>
        <v>0</v>
      </c>
    </row>
    <row r="202" spans="5:5" x14ac:dyDescent="0.25">
      <c r="E202" s="4">
        <f t="shared" si="24"/>
        <v>0</v>
      </c>
    </row>
    <row r="203" spans="5:5" x14ac:dyDescent="0.25">
      <c r="E203" s="4">
        <f t="shared" si="24"/>
        <v>0</v>
      </c>
    </row>
    <row r="204" spans="5:5" x14ac:dyDescent="0.25">
      <c r="E204" s="4">
        <f t="shared" si="24"/>
        <v>0</v>
      </c>
    </row>
    <row r="205" spans="5:5" x14ac:dyDescent="0.25">
      <c r="E205" s="4">
        <f t="shared" si="24"/>
        <v>0</v>
      </c>
    </row>
    <row r="206" spans="5:5" x14ac:dyDescent="0.25">
      <c r="E206" s="4">
        <f t="shared" si="24"/>
        <v>0</v>
      </c>
    </row>
    <row r="207" spans="5:5" x14ac:dyDescent="0.25">
      <c r="E207" s="4">
        <f t="shared" si="24"/>
        <v>0</v>
      </c>
    </row>
    <row r="208" spans="5:5" x14ac:dyDescent="0.25">
      <c r="E208" s="4">
        <f t="shared" si="24"/>
        <v>0</v>
      </c>
    </row>
    <row r="209" spans="5:5" x14ac:dyDescent="0.25">
      <c r="E209" s="4">
        <f t="shared" si="24"/>
        <v>0</v>
      </c>
    </row>
    <row r="210" spans="5:5" x14ac:dyDescent="0.25">
      <c r="E210" s="4">
        <f t="shared" si="24"/>
        <v>0</v>
      </c>
    </row>
    <row r="211" spans="5:5" x14ac:dyDescent="0.25">
      <c r="E211" s="4">
        <f t="shared" si="24"/>
        <v>0</v>
      </c>
    </row>
    <row r="212" spans="5:5" x14ac:dyDescent="0.25">
      <c r="E212" s="4">
        <f t="shared" si="24"/>
        <v>0</v>
      </c>
    </row>
    <row r="213" spans="5:5" x14ac:dyDescent="0.25">
      <c r="E213" s="4">
        <f t="shared" si="24"/>
        <v>0</v>
      </c>
    </row>
    <row r="214" spans="5:5" x14ac:dyDescent="0.25">
      <c r="E214" s="4">
        <f t="shared" si="24"/>
        <v>0</v>
      </c>
    </row>
    <row r="215" spans="5:5" x14ac:dyDescent="0.25">
      <c r="E215" s="4">
        <f t="shared" si="24"/>
        <v>0</v>
      </c>
    </row>
    <row r="216" spans="5:5" x14ac:dyDescent="0.25">
      <c r="E216" s="4">
        <f t="shared" si="24"/>
        <v>0</v>
      </c>
    </row>
    <row r="217" spans="5:5" x14ac:dyDescent="0.25">
      <c r="E217" s="4">
        <f t="shared" si="24"/>
        <v>0</v>
      </c>
    </row>
    <row r="218" spans="5:5" x14ac:dyDescent="0.25">
      <c r="E218" s="4">
        <f t="shared" si="24"/>
        <v>0</v>
      </c>
    </row>
    <row r="219" spans="5:5" x14ac:dyDescent="0.25">
      <c r="E219" s="4">
        <f t="shared" si="24"/>
        <v>0</v>
      </c>
    </row>
    <row r="220" spans="5:5" x14ac:dyDescent="0.25">
      <c r="E220" s="4">
        <f t="shared" si="24"/>
        <v>0</v>
      </c>
    </row>
    <row r="221" spans="5:5" x14ac:dyDescent="0.25">
      <c r="E221" s="4">
        <f t="shared" si="24"/>
        <v>0</v>
      </c>
    </row>
    <row r="222" spans="5:5" x14ac:dyDescent="0.25">
      <c r="E222" s="4">
        <f t="shared" si="24"/>
        <v>0</v>
      </c>
    </row>
    <row r="223" spans="5:5" x14ac:dyDescent="0.25">
      <c r="E223" s="4">
        <f t="shared" si="24"/>
        <v>0</v>
      </c>
    </row>
    <row r="224" spans="5:5" x14ac:dyDescent="0.25">
      <c r="E224" s="4">
        <f t="shared" si="24"/>
        <v>0</v>
      </c>
    </row>
    <row r="225" spans="5:5" x14ac:dyDescent="0.25">
      <c r="E225" s="4">
        <f t="shared" si="24"/>
        <v>0</v>
      </c>
    </row>
    <row r="226" spans="5:5" x14ac:dyDescent="0.25">
      <c r="E226" s="4">
        <f t="shared" si="24"/>
        <v>0</v>
      </c>
    </row>
    <row r="227" spans="5:5" x14ac:dyDescent="0.25">
      <c r="E227" s="4">
        <f t="shared" si="24"/>
        <v>0</v>
      </c>
    </row>
    <row r="228" spans="5:5" x14ac:dyDescent="0.25">
      <c r="E228" s="4">
        <f t="shared" si="24"/>
        <v>0</v>
      </c>
    </row>
    <row r="229" spans="5:5" x14ac:dyDescent="0.25">
      <c r="E229" s="4">
        <f t="shared" si="24"/>
        <v>0</v>
      </c>
    </row>
    <row r="230" spans="5:5" x14ac:dyDescent="0.25">
      <c r="E230" s="4">
        <f t="shared" si="24"/>
        <v>0</v>
      </c>
    </row>
    <row r="231" spans="5:5" x14ac:dyDescent="0.25">
      <c r="E231" s="4">
        <f t="shared" si="24"/>
        <v>0</v>
      </c>
    </row>
    <row r="232" spans="5:5" x14ac:dyDescent="0.25">
      <c r="E232" s="4">
        <f t="shared" si="24"/>
        <v>0</v>
      </c>
    </row>
    <row r="233" spans="5:5" x14ac:dyDescent="0.25">
      <c r="E233" s="4">
        <f t="shared" si="24"/>
        <v>0</v>
      </c>
    </row>
    <row r="234" spans="5:5" x14ac:dyDescent="0.25">
      <c r="E234" s="4">
        <f t="shared" si="24"/>
        <v>0</v>
      </c>
    </row>
    <row r="235" spans="5:5" x14ac:dyDescent="0.25">
      <c r="E235" s="4">
        <f t="shared" si="24"/>
        <v>0</v>
      </c>
    </row>
    <row r="236" spans="5:5" x14ac:dyDescent="0.25">
      <c r="E236" s="4">
        <f t="shared" si="24"/>
        <v>0</v>
      </c>
    </row>
    <row r="237" spans="5:5" x14ac:dyDescent="0.25">
      <c r="E237" s="4">
        <f t="shared" si="24"/>
        <v>0</v>
      </c>
    </row>
    <row r="238" spans="5:5" x14ac:dyDescent="0.25">
      <c r="E238" s="4">
        <f t="shared" si="24"/>
        <v>0</v>
      </c>
    </row>
    <row r="239" spans="5:5" x14ac:dyDescent="0.25">
      <c r="E239" s="4">
        <f t="shared" si="24"/>
        <v>0</v>
      </c>
    </row>
    <row r="240" spans="5:5" x14ac:dyDescent="0.25">
      <c r="E240" s="4">
        <f t="shared" si="24"/>
        <v>0</v>
      </c>
    </row>
    <row r="241" spans="5:5" x14ac:dyDescent="0.25">
      <c r="E241" s="4">
        <f t="shared" si="24"/>
        <v>0</v>
      </c>
    </row>
    <row r="242" spans="5:5" x14ac:dyDescent="0.25">
      <c r="E242" s="4">
        <f t="shared" si="24"/>
        <v>0</v>
      </c>
    </row>
    <row r="243" spans="5:5" x14ac:dyDescent="0.25">
      <c r="E243" s="4">
        <f t="shared" si="24"/>
        <v>0</v>
      </c>
    </row>
    <row r="244" spans="5:5" x14ac:dyDescent="0.25">
      <c r="E244" s="4">
        <f t="shared" si="24"/>
        <v>0</v>
      </c>
    </row>
    <row r="245" spans="5:5" x14ac:dyDescent="0.25">
      <c r="E245" s="4">
        <f t="shared" si="24"/>
        <v>0</v>
      </c>
    </row>
    <row r="246" spans="5:5" x14ac:dyDescent="0.25">
      <c r="E246" s="4">
        <f t="shared" si="24"/>
        <v>0</v>
      </c>
    </row>
    <row r="247" spans="5:5" x14ac:dyDescent="0.25">
      <c r="E247" s="4">
        <f t="shared" si="24"/>
        <v>0</v>
      </c>
    </row>
    <row r="248" spans="5:5" x14ac:dyDescent="0.25">
      <c r="E248" s="4">
        <f t="shared" si="24"/>
        <v>0</v>
      </c>
    </row>
    <row r="249" spans="5:5" x14ac:dyDescent="0.25">
      <c r="E249" s="4">
        <f t="shared" si="24"/>
        <v>0</v>
      </c>
    </row>
    <row r="250" spans="5:5" x14ac:dyDescent="0.25">
      <c r="E250" s="4">
        <f t="shared" si="24"/>
        <v>0</v>
      </c>
    </row>
    <row r="251" spans="5:5" x14ac:dyDescent="0.25">
      <c r="E251" s="4">
        <f t="shared" si="24"/>
        <v>0</v>
      </c>
    </row>
    <row r="252" spans="5:5" x14ac:dyDescent="0.25">
      <c r="E252" s="4">
        <f t="shared" si="24"/>
        <v>0</v>
      </c>
    </row>
    <row r="253" spans="5:5" x14ac:dyDescent="0.25">
      <c r="E253" s="4">
        <f t="shared" si="24"/>
        <v>0</v>
      </c>
    </row>
    <row r="254" spans="5:5" x14ac:dyDescent="0.25">
      <c r="E254" s="4">
        <f t="shared" si="24"/>
        <v>0</v>
      </c>
    </row>
    <row r="255" spans="5:5" x14ac:dyDescent="0.25">
      <c r="E255" s="4">
        <f t="shared" si="24"/>
        <v>0</v>
      </c>
    </row>
    <row r="256" spans="5:5" x14ac:dyDescent="0.25">
      <c r="E256" s="4">
        <f t="shared" si="24"/>
        <v>0</v>
      </c>
    </row>
    <row r="257" spans="5:5" x14ac:dyDescent="0.25">
      <c r="E257" s="4">
        <f t="shared" si="24"/>
        <v>0</v>
      </c>
    </row>
    <row r="258" spans="5:5" x14ac:dyDescent="0.25">
      <c r="E258" s="4">
        <f t="shared" si="24"/>
        <v>0</v>
      </c>
    </row>
    <row r="259" spans="5:5" x14ac:dyDescent="0.25">
      <c r="E259" s="4">
        <f t="shared" si="24"/>
        <v>0</v>
      </c>
    </row>
    <row r="260" spans="5:5" x14ac:dyDescent="0.25">
      <c r="E260" s="4">
        <f t="shared" si="24"/>
        <v>0</v>
      </c>
    </row>
    <row r="261" spans="5:5" x14ac:dyDescent="0.25">
      <c r="E261" s="4">
        <f t="shared" ref="E261:E324" si="25">E260+C261-D261</f>
        <v>0</v>
      </c>
    </row>
    <row r="262" spans="5:5" x14ac:dyDescent="0.25">
      <c r="E262" s="4">
        <f t="shared" si="25"/>
        <v>0</v>
      </c>
    </row>
    <row r="263" spans="5:5" x14ac:dyDescent="0.25">
      <c r="E263" s="4">
        <f t="shared" si="25"/>
        <v>0</v>
      </c>
    </row>
    <row r="264" spans="5:5" x14ac:dyDescent="0.25">
      <c r="E264" s="4">
        <f t="shared" si="25"/>
        <v>0</v>
      </c>
    </row>
    <row r="265" spans="5:5" x14ac:dyDescent="0.25">
      <c r="E265" s="4">
        <f t="shared" si="25"/>
        <v>0</v>
      </c>
    </row>
    <row r="266" spans="5:5" x14ac:dyDescent="0.25">
      <c r="E266" s="4">
        <f t="shared" si="25"/>
        <v>0</v>
      </c>
    </row>
    <row r="267" spans="5:5" x14ac:dyDescent="0.25">
      <c r="E267" s="4">
        <f t="shared" si="25"/>
        <v>0</v>
      </c>
    </row>
    <row r="268" spans="5:5" x14ac:dyDescent="0.25">
      <c r="E268" s="4">
        <f t="shared" si="25"/>
        <v>0</v>
      </c>
    </row>
    <row r="269" spans="5:5" x14ac:dyDescent="0.25">
      <c r="E269" s="4">
        <f t="shared" si="25"/>
        <v>0</v>
      </c>
    </row>
    <row r="270" spans="5:5" x14ac:dyDescent="0.25">
      <c r="E270" s="4">
        <f t="shared" si="25"/>
        <v>0</v>
      </c>
    </row>
    <row r="271" spans="5:5" x14ac:dyDescent="0.25">
      <c r="E271" s="4">
        <f t="shared" si="25"/>
        <v>0</v>
      </c>
    </row>
    <row r="272" spans="5:5" x14ac:dyDescent="0.25">
      <c r="E272" s="4">
        <f t="shared" si="25"/>
        <v>0</v>
      </c>
    </row>
    <row r="273" spans="5:5" x14ac:dyDescent="0.25">
      <c r="E273" s="4">
        <f t="shared" si="25"/>
        <v>0</v>
      </c>
    </row>
    <row r="274" spans="5:5" x14ac:dyDescent="0.25">
      <c r="E274" s="4">
        <f t="shared" si="25"/>
        <v>0</v>
      </c>
    </row>
    <row r="275" spans="5:5" x14ac:dyDescent="0.25">
      <c r="E275" s="4">
        <f t="shared" si="25"/>
        <v>0</v>
      </c>
    </row>
    <row r="276" spans="5:5" x14ac:dyDescent="0.25">
      <c r="E276" s="4">
        <f t="shared" si="25"/>
        <v>0</v>
      </c>
    </row>
    <row r="277" spans="5:5" x14ac:dyDescent="0.25">
      <c r="E277" s="4">
        <f t="shared" si="25"/>
        <v>0</v>
      </c>
    </row>
    <row r="278" spans="5:5" x14ac:dyDescent="0.25">
      <c r="E278" s="4">
        <f t="shared" si="25"/>
        <v>0</v>
      </c>
    </row>
    <row r="279" spans="5:5" x14ac:dyDescent="0.25">
      <c r="E279" s="4">
        <f t="shared" si="25"/>
        <v>0</v>
      </c>
    </row>
    <row r="280" spans="5:5" x14ac:dyDescent="0.25">
      <c r="E280" s="4">
        <f t="shared" si="25"/>
        <v>0</v>
      </c>
    </row>
    <row r="281" spans="5:5" x14ac:dyDescent="0.25">
      <c r="E281" s="4">
        <f t="shared" si="25"/>
        <v>0</v>
      </c>
    </row>
    <row r="282" spans="5:5" x14ac:dyDescent="0.25">
      <c r="E282" s="4">
        <f t="shared" si="25"/>
        <v>0</v>
      </c>
    </row>
    <row r="283" spans="5:5" x14ac:dyDescent="0.25">
      <c r="E283" s="4">
        <f t="shared" si="25"/>
        <v>0</v>
      </c>
    </row>
    <row r="284" spans="5:5" x14ac:dyDescent="0.25">
      <c r="E284" s="4">
        <f t="shared" si="25"/>
        <v>0</v>
      </c>
    </row>
    <row r="285" spans="5:5" x14ac:dyDescent="0.25">
      <c r="E285" s="4">
        <f t="shared" si="25"/>
        <v>0</v>
      </c>
    </row>
    <row r="286" spans="5:5" x14ac:dyDescent="0.25">
      <c r="E286" s="4">
        <f t="shared" si="25"/>
        <v>0</v>
      </c>
    </row>
    <row r="287" spans="5:5" x14ac:dyDescent="0.25">
      <c r="E287" s="4">
        <f t="shared" si="25"/>
        <v>0</v>
      </c>
    </row>
    <row r="288" spans="5:5" x14ac:dyDescent="0.25">
      <c r="E288" s="4">
        <f t="shared" si="25"/>
        <v>0</v>
      </c>
    </row>
    <row r="289" spans="5:5" x14ac:dyDescent="0.25">
      <c r="E289" s="4">
        <f t="shared" si="25"/>
        <v>0</v>
      </c>
    </row>
    <row r="290" spans="5:5" x14ac:dyDescent="0.25">
      <c r="E290" s="4">
        <f t="shared" si="25"/>
        <v>0</v>
      </c>
    </row>
    <row r="291" spans="5:5" x14ac:dyDescent="0.25">
      <c r="E291" s="4">
        <f t="shared" si="25"/>
        <v>0</v>
      </c>
    </row>
    <row r="292" spans="5:5" x14ac:dyDescent="0.25">
      <c r="E292" s="4">
        <f t="shared" si="25"/>
        <v>0</v>
      </c>
    </row>
    <row r="293" spans="5:5" x14ac:dyDescent="0.25">
      <c r="E293" s="4">
        <f t="shared" si="25"/>
        <v>0</v>
      </c>
    </row>
    <row r="294" spans="5:5" x14ac:dyDescent="0.25">
      <c r="E294" s="4">
        <f t="shared" si="25"/>
        <v>0</v>
      </c>
    </row>
    <row r="295" spans="5:5" x14ac:dyDescent="0.25">
      <c r="E295" s="4">
        <f t="shared" si="25"/>
        <v>0</v>
      </c>
    </row>
    <row r="296" spans="5:5" x14ac:dyDescent="0.25">
      <c r="E296" s="4">
        <f t="shared" si="25"/>
        <v>0</v>
      </c>
    </row>
    <row r="297" spans="5:5" x14ac:dyDescent="0.25">
      <c r="E297" s="4">
        <f t="shared" si="25"/>
        <v>0</v>
      </c>
    </row>
    <row r="298" spans="5:5" x14ac:dyDescent="0.25">
      <c r="E298" s="4">
        <f t="shared" si="25"/>
        <v>0</v>
      </c>
    </row>
    <row r="299" spans="5:5" x14ac:dyDescent="0.25">
      <c r="E299" s="4">
        <f t="shared" si="25"/>
        <v>0</v>
      </c>
    </row>
    <row r="300" spans="5:5" x14ac:dyDescent="0.25">
      <c r="E300" s="4">
        <f t="shared" si="25"/>
        <v>0</v>
      </c>
    </row>
    <row r="301" spans="5:5" x14ac:dyDescent="0.25">
      <c r="E301" s="4">
        <f t="shared" si="25"/>
        <v>0</v>
      </c>
    </row>
    <row r="302" spans="5:5" x14ac:dyDescent="0.25">
      <c r="E302" s="4">
        <f t="shared" si="25"/>
        <v>0</v>
      </c>
    </row>
    <row r="303" spans="5:5" x14ac:dyDescent="0.25">
      <c r="E303" s="4">
        <f t="shared" si="25"/>
        <v>0</v>
      </c>
    </row>
    <row r="304" spans="5:5" x14ac:dyDescent="0.25">
      <c r="E304" s="4">
        <f t="shared" si="25"/>
        <v>0</v>
      </c>
    </row>
    <row r="305" spans="5:5" x14ac:dyDescent="0.25">
      <c r="E305" s="4">
        <f t="shared" si="25"/>
        <v>0</v>
      </c>
    </row>
    <row r="306" spans="5:5" x14ac:dyDescent="0.25">
      <c r="E306" s="4">
        <f t="shared" si="25"/>
        <v>0</v>
      </c>
    </row>
    <row r="307" spans="5:5" x14ac:dyDescent="0.25">
      <c r="E307" s="4">
        <f t="shared" si="25"/>
        <v>0</v>
      </c>
    </row>
    <row r="308" spans="5:5" x14ac:dyDescent="0.25">
      <c r="E308" s="4">
        <f t="shared" si="25"/>
        <v>0</v>
      </c>
    </row>
    <row r="309" spans="5:5" x14ac:dyDescent="0.25">
      <c r="E309" s="4">
        <f t="shared" si="25"/>
        <v>0</v>
      </c>
    </row>
    <row r="310" spans="5:5" x14ac:dyDescent="0.25">
      <c r="E310" s="4">
        <f t="shared" si="25"/>
        <v>0</v>
      </c>
    </row>
    <row r="311" spans="5:5" x14ac:dyDescent="0.25">
      <c r="E311" s="4">
        <f t="shared" si="25"/>
        <v>0</v>
      </c>
    </row>
    <row r="312" spans="5:5" x14ac:dyDescent="0.25">
      <c r="E312" s="4">
        <f t="shared" si="25"/>
        <v>0</v>
      </c>
    </row>
    <row r="313" spans="5:5" x14ac:dyDescent="0.25">
      <c r="E313" s="4">
        <f t="shared" si="25"/>
        <v>0</v>
      </c>
    </row>
    <row r="314" spans="5:5" x14ac:dyDescent="0.25">
      <c r="E314" s="4">
        <f t="shared" si="25"/>
        <v>0</v>
      </c>
    </row>
    <row r="315" spans="5:5" x14ac:dyDescent="0.25">
      <c r="E315" s="4">
        <f t="shared" si="25"/>
        <v>0</v>
      </c>
    </row>
    <row r="316" spans="5:5" x14ac:dyDescent="0.25">
      <c r="E316" s="4">
        <f t="shared" si="25"/>
        <v>0</v>
      </c>
    </row>
    <row r="317" spans="5:5" x14ac:dyDescent="0.25">
      <c r="E317" s="4">
        <f t="shared" si="25"/>
        <v>0</v>
      </c>
    </row>
    <row r="318" spans="5:5" x14ac:dyDescent="0.25">
      <c r="E318" s="4">
        <f t="shared" si="25"/>
        <v>0</v>
      </c>
    </row>
    <row r="319" spans="5:5" x14ac:dyDescent="0.25">
      <c r="E319" s="4">
        <f t="shared" si="25"/>
        <v>0</v>
      </c>
    </row>
    <row r="320" spans="5:5" x14ac:dyDescent="0.25">
      <c r="E320" s="4">
        <f t="shared" si="25"/>
        <v>0</v>
      </c>
    </row>
    <row r="321" spans="5:5" x14ac:dyDescent="0.25">
      <c r="E321" s="4">
        <f t="shared" si="25"/>
        <v>0</v>
      </c>
    </row>
    <row r="322" spans="5:5" x14ac:dyDescent="0.25">
      <c r="E322" s="4">
        <f t="shared" si="25"/>
        <v>0</v>
      </c>
    </row>
    <row r="323" spans="5:5" x14ac:dyDescent="0.25">
      <c r="E323" s="4">
        <f t="shared" si="25"/>
        <v>0</v>
      </c>
    </row>
    <row r="324" spans="5:5" x14ac:dyDescent="0.25">
      <c r="E324" s="4">
        <f t="shared" si="25"/>
        <v>0</v>
      </c>
    </row>
    <row r="325" spans="5:5" x14ac:dyDescent="0.25">
      <c r="E325" s="4">
        <f t="shared" ref="E325:E388" si="26">E324+C325-D325</f>
        <v>0</v>
      </c>
    </row>
    <row r="326" spans="5:5" x14ac:dyDescent="0.25">
      <c r="E326" s="4">
        <f t="shared" si="26"/>
        <v>0</v>
      </c>
    </row>
    <row r="327" spans="5:5" x14ac:dyDescent="0.25">
      <c r="E327" s="4">
        <f t="shared" si="26"/>
        <v>0</v>
      </c>
    </row>
    <row r="328" spans="5:5" x14ac:dyDescent="0.25">
      <c r="E328" s="4">
        <f t="shared" si="26"/>
        <v>0</v>
      </c>
    </row>
    <row r="329" spans="5:5" x14ac:dyDescent="0.25">
      <c r="E329" s="4">
        <f t="shared" si="26"/>
        <v>0</v>
      </c>
    </row>
    <row r="330" spans="5:5" x14ac:dyDescent="0.25">
      <c r="E330" s="4">
        <f t="shared" si="26"/>
        <v>0</v>
      </c>
    </row>
    <row r="331" spans="5:5" x14ac:dyDescent="0.25">
      <c r="E331" s="4">
        <f t="shared" si="26"/>
        <v>0</v>
      </c>
    </row>
    <row r="332" spans="5:5" x14ac:dyDescent="0.25">
      <c r="E332" s="4">
        <f t="shared" si="26"/>
        <v>0</v>
      </c>
    </row>
    <row r="333" spans="5:5" x14ac:dyDescent="0.25">
      <c r="E333" s="4">
        <f t="shared" si="26"/>
        <v>0</v>
      </c>
    </row>
    <row r="334" spans="5:5" x14ac:dyDescent="0.25">
      <c r="E334" s="4">
        <f t="shared" si="26"/>
        <v>0</v>
      </c>
    </row>
    <row r="335" spans="5:5" x14ac:dyDescent="0.25">
      <c r="E335" s="4">
        <f t="shared" si="26"/>
        <v>0</v>
      </c>
    </row>
    <row r="336" spans="5:5" x14ac:dyDescent="0.25">
      <c r="E336" s="4">
        <f t="shared" si="26"/>
        <v>0</v>
      </c>
    </row>
    <row r="337" spans="5:5" x14ac:dyDescent="0.25">
      <c r="E337" s="4">
        <f t="shared" si="26"/>
        <v>0</v>
      </c>
    </row>
    <row r="338" spans="5:5" x14ac:dyDescent="0.25">
      <c r="E338" s="4">
        <f t="shared" si="26"/>
        <v>0</v>
      </c>
    </row>
    <row r="339" spans="5:5" x14ac:dyDescent="0.25">
      <c r="E339" s="4">
        <f t="shared" si="26"/>
        <v>0</v>
      </c>
    </row>
    <row r="340" spans="5:5" x14ac:dyDescent="0.25">
      <c r="E340" s="4">
        <f t="shared" si="26"/>
        <v>0</v>
      </c>
    </row>
    <row r="341" spans="5:5" x14ac:dyDescent="0.25">
      <c r="E341" s="4">
        <f t="shared" si="26"/>
        <v>0</v>
      </c>
    </row>
    <row r="342" spans="5:5" x14ac:dyDescent="0.25">
      <c r="E342" s="4">
        <f t="shared" si="26"/>
        <v>0</v>
      </c>
    </row>
    <row r="343" spans="5:5" x14ac:dyDescent="0.25">
      <c r="E343" s="4">
        <f t="shared" si="26"/>
        <v>0</v>
      </c>
    </row>
    <row r="344" spans="5:5" x14ac:dyDescent="0.25">
      <c r="E344" s="4">
        <f t="shared" si="26"/>
        <v>0</v>
      </c>
    </row>
    <row r="345" spans="5:5" x14ac:dyDescent="0.25">
      <c r="E345" s="4">
        <f t="shared" si="26"/>
        <v>0</v>
      </c>
    </row>
    <row r="346" spans="5:5" x14ac:dyDescent="0.25">
      <c r="E346" s="4">
        <f t="shared" si="26"/>
        <v>0</v>
      </c>
    </row>
    <row r="347" spans="5:5" x14ac:dyDescent="0.25">
      <c r="E347" s="4">
        <f t="shared" si="26"/>
        <v>0</v>
      </c>
    </row>
    <row r="348" spans="5:5" x14ac:dyDescent="0.25">
      <c r="E348" s="4">
        <f t="shared" si="26"/>
        <v>0</v>
      </c>
    </row>
    <row r="349" spans="5:5" x14ac:dyDescent="0.25">
      <c r="E349" s="4">
        <f t="shared" si="26"/>
        <v>0</v>
      </c>
    </row>
    <row r="350" spans="5:5" x14ac:dyDescent="0.25">
      <c r="E350" s="4">
        <f t="shared" si="26"/>
        <v>0</v>
      </c>
    </row>
    <row r="351" spans="5:5" x14ac:dyDescent="0.25">
      <c r="E351" s="4">
        <f t="shared" si="26"/>
        <v>0</v>
      </c>
    </row>
    <row r="352" spans="5:5" x14ac:dyDescent="0.25">
      <c r="E352" s="4">
        <f t="shared" si="26"/>
        <v>0</v>
      </c>
    </row>
    <row r="353" spans="5:5" x14ac:dyDescent="0.25">
      <c r="E353" s="4">
        <f t="shared" si="26"/>
        <v>0</v>
      </c>
    </row>
    <row r="354" spans="5:5" x14ac:dyDescent="0.25">
      <c r="E354" s="4">
        <f t="shared" si="26"/>
        <v>0</v>
      </c>
    </row>
    <row r="355" spans="5:5" x14ac:dyDescent="0.25">
      <c r="E355" s="4">
        <f t="shared" si="26"/>
        <v>0</v>
      </c>
    </row>
    <row r="356" spans="5:5" x14ac:dyDescent="0.25">
      <c r="E356" s="4">
        <f t="shared" si="26"/>
        <v>0</v>
      </c>
    </row>
    <row r="357" spans="5:5" x14ac:dyDescent="0.25">
      <c r="E357" s="4">
        <f t="shared" si="26"/>
        <v>0</v>
      </c>
    </row>
    <row r="358" spans="5:5" x14ac:dyDescent="0.25">
      <c r="E358" s="4">
        <f t="shared" si="26"/>
        <v>0</v>
      </c>
    </row>
    <row r="359" spans="5:5" x14ac:dyDescent="0.25">
      <c r="E359" s="4">
        <f t="shared" si="26"/>
        <v>0</v>
      </c>
    </row>
    <row r="360" spans="5:5" x14ac:dyDescent="0.25">
      <c r="E360" s="4">
        <f t="shared" si="26"/>
        <v>0</v>
      </c>
    </row>
    <row r="361" spans="5:5" x14ac:dyDescent="0.25">
      <c r="E361" s="4">
        <f t="shared" si="26"/>
        <v>0</v>
      </c>
    </row>
    <row r="362" spans="5:5" x14ac:dyDescent="0.25">
      <c r="E362" s="4">
        <f t="shared" si="26"/>
        <v>0</v>
      </c>
    </row>
    <row r="363" spans="5:5" x14ac:dyDescent="0.25">
      <c r="E363" s="4">
        <f t="shared" si="26"/>
        <v>0</v>
      </c>
    </row>
    <row r="364" spans="5:5" x14ac:dyDescent="0.25">
      <c r="E364" s="4">
        <f t="shared" si="26"/>
        <v>0</v>
      </c>
    </row>
    <row r="365" spans="5:5" x14ac:dyDescent="0.25">
      <c r="E365" s="4">
        <f t="shared" si="26"/>
        <v>0</v>
      </c>
    </row>
    <row r="366" spans="5:5" x14ac:dyDescent="0.25">
      <c r="E366" s="4">
        <f t="shared" si="26"/>
        <v>0</v>
      </c>
    </row>
    <row r="367" spans="5:5" x14ac:dyDescent="0.25">
      <c r="E367" s="4">
        <f t="shared" si="26"/>
        <v>0</v>
      </c>
    </row>
    <row r="368" spans="5:5" x14ac:dyDescent="0.25">
      <c r="E368" s="4">
        <f t="shared" si="26"/>
        <v>0</v>
      </c>
    </row>
    <row r="369" spans="5:5" x14ac:dyDescent="0.25">
      <c r="E369" s="4">
        <f t="shared" si="26"/>
        <v>0</v>
      </c>
    </row>
    <row r="370" spans="5:5" x14ac:dyDescent="0.25">
      <c r="E370" s="4">
        <f t="shared" si="26"/>
        <v>0</v>
      </c>
    </row>
    <row r="371" spans="5:5" x14ac:dyDescent="0.25">
      <c r="E371" s="4">
        <f t="shared" si="26"/>
        <v>0</v>
      </c>
    </row>
    <row r="372" spans="5:5" x14ac:dyDescent="0.25">
      <c r="E372" s="4">
        <f t="shared" si="26"/>
        <v>0</v>
      </c>
    </row>
    <row r="373" spans="5:5" x14ac:dyDescent="0.25">
      <c r="E373" s="4">
        <f t="shared" si="26"/>
        <v>0</v>
      </c>
    </row>
    <row r="374" spans="5:5" x14ac:dyDescent="0.25">
      <c r="E374" s="4">
        <f t="shared" si="26"/>
        <v>0</v>
      </c>
    </row>
    <row r="375" spans="5:5" x14ac:dyDescent="0.25">
      <c r="E375" s="4">
        <f t="shared" si="26"/>
        <v>0</v>
      </c>
    </row>
    <row r="376" spans="5:5" x14ac:dyDescent="0.25">
      <c r="E376" s="4">
        <f t="shared" si="26"/>
        <v>0</v>
      </c>
    </row>
    <row r="377" spans="5:5" x14ac:dyDescent="0.25">
      <c r="E377" s="4">
        <f t="shared" si="26"/>
        <v>0</v>
      </c>
    </row>
    <row r="378" spans="5:5" x14ac:dyDescent="0.25">
      <c r="E378" s="4">
        <f t="shared" si="26"/>
        <v>0</v>
      </c>
    </row>
    <row r="379" spans="5:5" x14ac:dyDescent="0.25">
      <c r="E379" s="4">
        <f t="shared" si="26"/>
        <v>0</v>
      </c>
    </row>
    <row r="380" spans="5:5" x14ac:dyDescent="0.25">
      <c r="E380" s="4">
        <f t="shared" si="26"/>
        <v>0</v>
      </c>
    </row>
    <row r="381" spans="5:5" x14ac:dyDescent="0.25">
      <c r="E381" s="4">
        <f t="shared" si="26"/>
        <v>0</v>
      </c>
    </row>
    <row r="382" spans="5:5" x14ac:dyDescent="0.25">
      <c r="E382" s="4">
        <f t="shared" si="26"/>
        <v>0</v>
      </c>
    </row>
    <row r="383" spans="5:5" x14ac:dyDescent="0.25">
      <c r="E383" s="4">
        <f t="shared" si="26"/>
        <v>0</v>
      </c>
    </row>
    <row r="384" spans="5:5" x14ac:dyDescent="0.25">
      <c r="E384" s="4">
        <f t="shared" si="26"/>
        <v>0</v>
      </c>
    </row>
    <row r="385" spans="5:5" x14ac:dyDescent="0.25">
      <c r="E385" s="4">
        <f t="shared" si="26"/>
        <v>0</v>
      </c>
    </row>
    <row r="386" spans="5:5" x14ac:dyDescent="0.25">
      <c r="E386" s="4">
        <f t="shared" si="26"/>
        <v>0</v>
      </c>
    </row>
    <row r="387" spans="5:5" x14ac:dyDescent="0.25">
      <c r="E387" s="4">
        <f t="shared" si="26"/>
        <v>0</v>
      </c>
    </row>
    <row r="388" spans="5:5" x14ac:dyDescent="0.25">
      <c r="E388" s="4">
        <f t="shared" si="26"/>
        <v>0</v>
      </c>
    </row>
    <row r="389" spans="5:5" x14ac:dyDescent="0.25">
      <c r="E389" s="4">
        <f t="shared" ref="E389:E452" si="27">E388+C389-D389</f>
        <v>0</v>
      </c>
    </row>
    <row r="390" spans="5:5" x14ac:dyDescent="0.25">
      <c r="E390" s="4">
        <f t="shared" si="27"/>
        <v>0</v>
      </c>
    </row>
    <row r="391" spans="5:5" x14ac:dyDescent="0.25">
      <c r="E391" s="4">
        <f t="shared" si="27"/>
        <v>0</v>
      </c>
    </row>
    <row r="392" spans="5:5" x14ac:dyDescent="0.25">
      <c r="E392" s="4">
        <f t="shared" si="27"/>
        <v>0</v>
      </c>
    </row>
    <row r="393" spans="5:5" x14ac:dyDescent="0.25">
      <c r="E393" s="4">
        <f t="shared" si="27"/>
        <v>0</v>
      </c>
    </row>
    <row r="394" spans="5:5" x14ac:dyDescent="0.25">
      <c r="E394" s="4">
        <f t="shared" si="27"/>
        <v>0</v>
      </c>
    </row>
    <row r="395" spans="5:5" x14ac:dyDescent="0.25">
      <c r="E395" s="4">
        <f t="shared" si="27"/>
        <v>0</v>
      </c>
    </row>
    <row r="396" spans="5:5" x14ac:dyDescent="0.25">
      <c r="E396" s="4">
        <f t="shared" si="27"/>
        <v>0</v>
      </c>
    </row>
    <row r="397" spans="5:5" x14ac:dyDescent="0.25">
      <c r="E397" s="4">
        <f t="shared" si="27"/>
        <v>0</v>
      </c>
    </row>
    <row r="398" spans="5:5" x14ac:dyDescent="0.25">
      <c r="E398" s="4">
        <f t="shared" si="27"/>
        <v>0</v>
      </c>
    </row>
    <row r="399" spans="5:5" x14ac:dyDescent="0.25">
      <c r="E399" s="4">
        <f t="shared" si="27"/>
        <v>0</v>
      </c>
    </row>
    <row r="400" spans="5:5" x14ac:dyDescent="0.25">
      <c r="E400" s="4">
        <f t="shared" si="27"/>
        <v>0</v>
      </c>
    </row>
    <row r="401" spans="5:5" x14ac:dyDescent="0.25">
      <c r="E401" s="4">
        <f t="shared" si="27"/>
        <v>0</v>
      </c>
    </row>
    <row r="402" spans="5:5" x14ac:dyDescent="0.25">
      <c r="E402" s="4">
        <f t="shared" si="27"/>
        <v>0</v>
      </c>
    </row>
    <row r="403" spans="5:5" x14ac:dyDescent="0.25">
      <c r="E403" s="4">
        <f t="shared" si="27"/>
        <v>0</v>
      </c>
    </row>
    <row r="404" spans="5:5" x14ac:dyDescent="0.25">
      <c r="E404" s="4">
        <f t="shared" si="27"/>
        <v>0</v>
      </c>
    </row>
    <row r="405" spans="5:5" x14ac:dyDescent="0.25">
      <c r="E405" s="4">
        <f t="shared" si="27"/>
        <v>0</v>
      </c>
    </row>
    <row r="406" spans="5:5" x14ac:dyDescent="0.25">
      <c r="E406" s="4">
        <f t="shared" si="27"/>
        <v>0</v>
      </c>
    </row>
    <row r="407" spans="5:5" x14ac:dyDescent="0.25">
      <c r="E407" s="4">
        <f t="shared" si="27"/>
        <v>0</v>
      </c>
    </row>
    <row r="408" spans="5:5" x14ac:dyDescent="0.25">
      <c r="E408" s="4">
        <f t="shared" si="27"/>
        <v>0</v>
      </c>
    </row>
    <row r="409" spans="5:5" x14ac:dyDescent="0.25">
      <c r="E409" s="4">
        <f t="shared" si="27"/>
        <v>0</v>
      </c>
    </row>
    <row r="410" spans="5:5" x14ac:dyDescent="0.25">
      <c r="E410" s="4">
        <f t="shared" si="27"/>
        <v>0</v>
      </c>
    </row>
    <row r="411" spans="5:5" x14ac:dyDescent="0.25">
      <c r="E411" s="4">
        <f t="shared" si="27"/>
        <v>0</v>
      </c>
    </row>
    <row r="412" spans="5:5" x14ac:dyDescent="0.25">
      <c r="E412" s="4">
        <f t="shared" si="27"/>
        <v>0</v>
      </c>
    </row>
    <row r="413" spans="5:5" x14ac:dyDescent="0.25">
      <c r="E413" s="4">
        <f t="shared" si="27"/>
        <v>0</v>
      </c>
    </row>
    <row r="414" spans="5:5" x14ac:dyDescent="0.25">
      <c r="E414" s="4">
        <f t="shared" si="27"/>
        <v>0</v>
      </c>
    </row>
    <row r="415" spans="5:5" x14ac:dyDescent="0.25">
      <c r="E415" s="4">
        <f t="shared" si="27"/>
        <v>0</v>
      </c>
    </row>
    <row r="416" spans="5:5" x14ac:dyDescent="0.25">
      <c r="E416" s="4">
        <f t="shared" si="27"/>
        <v>0</v>
      </c>
    </row>
    <row r="417" spans="5:5" x14ac:dyDescent="0.25">
      <c r="E417" s="4">
        <f t="shared" si="27"/>
        <v>0</v>
      </c>
    </row>
    <row r="418" spans="5:5" x14ac:dyDescent="0.25">
      <c r="E418" s="4">
        <f t="shared" si="27"/>
        <v>0</v>
      </c>
    </row>
    <row r="419" spans="5:5" x14ac:dyDescent="0.25">
      <c r="E419" s="4">
        <f t="shared" si="27"/>
        <v>0</v>
      </c>
    </row>
    <row r="420" spans="5:5" x14ac:dyDescent="0.25">
      <c r="E420" s="4">
        <f t="shared" si="27"/>
        <v>0</v>
      </c>
    </row>
    <row r="421" spans="5:5" x14ac:dyDescent="0.25">
      <c r="E421" s="4">
        <f t="shared" si="27"/>
        <v>0</v>
      </c>
    </row>
    <row r="422" spans="5:5" x14ac:dyDescent="0.25">
      <c r="E422" s="4">
        <f t="shared" si="27"/>
        <v>0</v>
      </c>
    </row>
    <row r="423" spans="5:5" x14ac:dyDescent="0.25">
      <c r="E423" s="4">
        <f t="shared" si="27"/>
        <v>0</v>
      </c>
    </row>
    <row r="424" spans="5:5" x14ac:dyDescent="0.25">
      <c r="E424" s="4">
        <f t="shared" si="27"/>
        <v>0</v>
      </c>
    </row>
    <row r="425" spans="5:5" x14ac:dyDescent="0.25">
      <c r="E425" s="4">
        <f t="shared" si="27"/>
        <v>0</v>
      </c>
    </row>
    <row r="426" spans="5:5" x14ac:dyDescent="0.25">
      <c r="E426" s="4">
        <f t="shared" si="27"/>
        <v>0</v>
      </c>
    </row>
    <row r="427" spans="5:5" x14ac:dyDescent="0.25">
      <c r="E427" s="4">
        <f t="shared" si="27"/>
        <v>0</v>
      </c>
    </row>
    <row r="428" spans="5:5" x14ac:dyDescent="0.25">
      <c r="E428" s="4">
        <f t="shared" si="27"/>
        <v>0</v>
      </c>
    </row>
    <row r="429" spans="5:5" x14ac:dyDescent="0.25">
      <c r="E429" s="4">
        <f t="shared" si="27"/>
        <v>0</v>
      </c>
    </row>
    <row r="430" spans="5:5" x14ac:dyDescent="0.25">
      <c r="E430" s="4">
        <f t="shared" si="27"/>
        <v>0</v>
      </c>
    </row>
    <row r="431" spans="5:5" x14ac:dyDescent="0.25">
      <c r="E431" s="4">
        <f t="shared" si="27"/>
        <v>0</v>
      </c>
    </row>
    <row r="432" spans="5:5" x14ac:dyDescent="0.25">
      <c r="E432" s="4">
        <f t="shared" si="27"/>
        <v>0</v>
      </c>
    </row>
    <row r="433" spans="5:5" x14ac:dyDescent="0.25">
      <c r="E433" s="4">
        <f t="shared" si="27"/>
        <v>0</v>
      </c>
    </row>
    <row r="434" spans="5:5" x14ac:dyDescent="0.25">
      <c r="E434" s="4">
        <f t="shared" si="27"/>
        <v>0</v>
      </c>
    </row>
    <row r="435" spans="5:5" x14ac:dyDescent="0.25">
      <c r="E435" s="4">
        <f t="shared" si="27"/>
        <v>0</v>
      </c>
    </row>
    <row r="436" spans="5:5" x14ac:dyDescent="0.25">
      <c r="E436" s="4">
        <f t="shared" si="27"/>
        <v>0</v>
      </c>
    </row>
    <row r="437" spans="5:5" x14ac:dyDescent="0.25">
      <c r="E437" s="4">
        <f t="shared" si="27"/>
        <v>0</v>
      </c>
    </row>
    <row r="438" spans="5:5" x14ac:dyDescent="0.25">
      <c r="E438" s="4">
        <f t="shared" si="27"/>
        <v>0</v>
      </c>
    </row>
    <row r="439" spans="5:5" x14ac:dyDescent="0.25">
      <c r="E439" s="4">
        <f t="shared" si="27"/>
        <v>0</v>
      </c>
    </row>
    <row r="440" spans="5:5" x14ac:dyDescent="0.25">
      <c r="E440" s="4">
        <f t="shared" si="27"/>
        <v>0</v>
      </c>
    </row>
    <row r="441" spans="5:5" x14ac:dyDescent="0.25">
      <c r="E441" s="4">
        <f t="shared" si="27"/>
        <v>0</v>
      </c>
    </row>
    <row r="442" spans="5:5" x14ac:dyDescent="0.25">
      <c r="E442" s="4">
        <f t="shared" si="27"/>
        <v>0</v>
      </c>
    </row>
    <row r="443" spans="5:5" x14ac:dyDescent="0.25">
      <c r="E443" s="4">
        <f t="shared" si="27"/>
        <v>0</v>
      </c>
    </row>
    <row r="444" spans="5:5" x14ac:dyDescent="0.25">
      <c r="E444" s="4">
        <f t="shared" si="27"/>
        <v>0</v>
      </c>
    </row>
    <row r="445" spans="5:5" x14ac:dyDescent="0.25">
      <c r="E445" s="4">
        <f t="shared" si="27"/>
        <v>0</v>
      </c>
    </row>
    <row r="446" spans="5:5" x14ac:dyDescent="0.25">
      <c r="E446" s="4">
        <f t="shared" si="27"/>
        <v>0</v>
      </c>
    </row>
    <row r="447" spans="5:5" x14ac:dyDescent="0.25">
      <c r="E447" s="4">
        <f t="shared" si="27"/>
        <v>0</v>
      </c>
    </row>
    <row r="448" spans="5:5" x14ac:dyDescent="0.25">
      <c r="E448" s="4">
        <f t="shared" si="27"/>
        <v>0</v>
      </c>
    </row>
    <row r="449" spans="5:5" x14ac:dyDescent="0.25">
      <c r="E449" s="4">
        <f t="shared" si="27"/>
        <v>0</v>
      </c>
    </row>
    <row r="450" spans="5:5" x14ac:dyDescent="0.25">
      <c r="E450" s="4">
        <f t="shared" si="27"/>
        <v>0</v>
      </c>
    </row>
    <row r="451" spans="5:5" x14ac:dyDescent="0.25">
      <c r="E451" s="4">
        <f t="shared" si="27"/>
        <v>0</v>
      </c>
    </row>
    <row r="452" spans="5:5" x14ac:dyDescent="0.25">
      <c r="E452" s="4">
        <f t="shared" si="27"/>
        <v>0</v>
      </c>
    </row>
    <row r="453" spans="5:5" x14ac:dyDescent="0.25">
      <c r="E453" s="4">
        <f t="shared" ref="E453:E500" si="28">E452+C453-D453</f>
        <v>0</v>
      </c>
    </row>
    <row r="454" spans="5:5" x14ac:dyDescent="0.25">
      <c r="E454" s="4">
        <f t="shared" si="28"/>
        <v>0</v>
      </c>
    </row>
    <row r="455" spans="5:5" x14ac:dyDescent="0.25">
      <c r="E455" s="4">
        <f t="shared" si="28"/>
        <v>0</v>
      </c>
    </row>
    <row r="456" spans="5:5" x14ac:dyDescent="0.25">
      <c r="E456" s="4">
        <f t="shared" si="28"/>
        <v>0</v>
      </c>
    </row>
    <row r="457" spans="5:5" x14ac:dyDescent="0.25">
      <c r="E457" s="4">
        <f t="shared" si="28"/>
        <v>0</v>
      </c>
    </row>
    <row r="458" spans="5:5" x14ac:dyDescent="0.25">
      <c r="E458" s="4">
        <f t="shared" si="28"/>
        <v>0</v>
      </c>
    </row>
    <row r="459" spans="5:5" x14ac:dyDescent="0.25">
      <c r="E459" s="4">
        <f t="shared" si="28"/>
        <v>0</v>
      </c>
    </row>
    <row r="460" spans="5:5" x14ac:dyDescent="0.25">
      <c r="E460" s="4">
        <f t="shared" si="28"/>
        <v>0</v>
      </c>
    </row>
    <row r="461" spans="5:5" x14ac:dyDescent="0.25">
      <c r="E461" s="4">
        <f t="shared" si="28"/>
        <v>0</v>
      </c>
    </row>
    <row r="462" spans="5:5" x14ac:dyDescent="0.25">
      <c r="E462" s="4">
        <f t="shared" si="28"/>
        <v>0</v>
      </c>
    </row>
    <row r="463" spans="5:5" x14ac:dyDescent="0.25">
      <c r="E463" s="4">
        <f t="shared" si="28"/>
        <v>0</v>
      </c>
    </row>
    <row r="464" spans="5:5" x14ac:dyDescent="0.25">
      <c r="E464" s="4">
        <f t="shared" si="28"/>
        <v>0</v>
      </c>
    </row>
    <row r="465" spans="5:5" x14ac:dyDescent="0.25">
      <c r="E465" s="4">
        <f t="shared" si="28"/>
        <v>0</v>
      </c>
    </row>
    <row r="466" spans="5:5" x14ac:dyDescent="0.25">
      <c r="E466" s="4">
        <f t="shared" si="28"/>
        <v>0</v>
      </c>
    </row>
    <row r="467" spans="5:5" x14ac:dyDescent="0.25">
      <c r="E467" s="4">
        <f t="shared" si="28"/>
        <v>0</v>
      </c>
    </row>
    <row r="468" spans="5:5" x14ac:dyDescent="0.25">
      <c r="E468" s="4">
        <f t="shared" si="28"/>
        <v>0</v>
      </c>
    </row>
    <row r="469" spans="5:5" x14ac:dyDescent="0.25">
      <c r="E469" s="4">
        <f t="shared" si="28"/>
        <v>0</v>
      </c>
    </row>
    <row r="470" spans="5:5" x14ac:dyDescent="0.25">
      <c r="E470" s="4">
        <f t="shared" si="28"/>
        <v>0</v>
      </c>
    </row>
    <row r="471" spans="5:5" x14ac:dyDescent="0.25">
      <c r="E471" s="4">
        <f t="shared" si="28"/>
        <v>0</v>
      </c>
    </row>
    <row r="472" spans="5:5" x14ac:dyDescent="0.25">
      <c r="E472" s="4">
        <f t="shared" si="28"/>
        <v>0</v>
      </c>
    </row>
    <row r="473" spans="5:5" x14ac:dyDescent="0.25">
      <c r="E473" s="4">
        <f t="shared" si="28"/>
        <v>0</v>
      </c>
    </row>
    <row r="474" spans="5:5" x14ac:dyDescent="0.25">
      <c r="E474" s="4">
        <f t="shared" si="28"/>
        <v>0</v>
      </c>
    </row>
    <row r="475" spans="5:5" x14ac:dyDescent="0.25">
      <c r="E475" s="4">
        <f t="shared" si="28"/>
        <v>0</v>
      </c>
    </row>
    <row r="476" spans="5:5" x14ac:dyDescent="0.25">
      <c r="E476" s="4">
        <f t="shared" si="28"/>
        <v>0</v>
      </c>
    </row>
    <row r="477" spans="5:5" x14ac:dyDescent="0.25">
      <c r="E477" s="4">
        <f t="shared" si="28"/>
        <v>0</v>
      </c>
    </row>
    <row r="478" spans="5:5" x14ac:dyDescent="0.25">
      <c r="E478" s="4">
        <f t="shared" si="28"/>
        <v>0</v>
      </c>
    </row>
    <row r="479" spans="5:5" x14ac:dyDescent="0.25">
      <c r="E479" s="4">
        <f t="shared" si="28"/>
        <v>0</v>
      </c>
    </row>
    <row r="480" spans="5:5" x14ac:dyDescent="0.25">
      <c r="E480" s="4">
        <f t="shared" si="28"/>
        <v>0</v>
      </c>
    </row>
    <row r="481" spans="5:5" x14ac:dyDescent="0.25">
      <c r="E481" s="4">
        <f t="shared" si="28"/>
        <v>0</v>
      </c>
    </row>
    <row r="482" spans="5:5" x14ac:dyDescent="0.25">
      <c r="E482" s="4">
        <f t="shared" si="28"/>
        <v>0</v>
      </c>
    </row>
    <row r="483" spans="5:5" x14ac:dyDescent="0.25">
      <c r="E483" s="4">
        <f t="shared" si="28"/>
        <v>0</v>
      </c>
    </row>
    <row r="484" spans="5:5" x14ac:dyDescent="0.25">
      <c r="E484" s="4">
        <f t="shared" si="28"/>
        <v>0</v>
      </c>
    </row>
    <row r="485" spans="5:5" x14ac:dyDescent="0.25">
      <c r="E485" s="4">
        <f t="shared" si="28"/>
        <v>0</v>
      </c>
    </row>
    <row r="486" spans="5:5" x14ac:dyDescent="0.25">
      <c r="E486" s="4">
        <f t="shared" si="28"/>
        <v>0</v>
      </c>
    </row>
    <row r="487" spans="5:5" x14ac:dyDescent="0.25">
      <c r="E487" s="4">
        <f t="shared" si="28"/>
        <v>0</v>
      </c>
    </row>
    <row r="488" spans="5:5" x14ac:dyDescent="0.25">
      <c r="E488" s="4">
        <f t="shared" si="28"/>
        <v>0</v>
      </c>
    </row>
    <row r="489" spans="5:5" x14ac:dyDescent="0.25">
      <c r="E489" s="4">
        <f t="shared" si="28"/>
        <v>0</v>
      </c>
    </row>
    <row r="490" spans="5:5" x14ac:dyDescent="0.25">
      <c r="E490" s="4">
        <f t="shared" si="28"/>
        <v>0</v>
      </c>
    </row>
    <row r="491" spans="5:5" x14ac:dyDescent="0.25">
      <c r="E491" s="4">
        <f t="shared" si="28"/>
        <v>0</v>
      </c>
    </row>
    <row r="492" spans="5:5" x14ac:dyDescent="0.25">
      <c r="E492" s="4">
        <f t="shared" si="28"/>
        <v>0</v>
      </c>
    </row>
    <row r="493" spans="5:5" x14ac:dyDescent="0.25">
      <c r="E493" s="4">
        <f t="shared" si="28"/>
        <v>0</v>
      </c>
    </row>
    <row r="494" spans="5:5" x14ac:dyDescent="0.25">
      <c r="E494" s="4">
        <f t="shared" si="28"/>
        <v>0</v>
      </c>
    </row>
    <row r="495" spans="5:5" x14ac:dyDescent="0.25">
      <c r="E495" s="4">
        <f t="shared" si="28"/>
        <v>0</v>
      </c>
    </row>
    <row r="496" spans="5:5" x14ac:dyDescent="0.25">
      <c r="E496" s="4">
        <f t="shared" si="28"/>
        <v>0</v>
      </c>
    </row>
    <row r="497" spans="5:5" x14ac:dyDescent="0.25">
      <c r="E497" s="4">
        <f t="shared" si="28"/>
        <v>0</v>
      </c>
    </row>
    <row r="498" spans="5:5" x14ac:dyDescent="0.25">
      <c r="E498" s="4">
        <f t="shared" si="28"/>
        <v>0</v>
      </c>
    </row>
    <row r="499" spans="5:5" x14ac:dyDescent="0.25">
      <c r="E499" s="4">
        <f t="shared" si="28"/>
        <v>0</v>
      </c>
    </row>
    <row r="500" spans="5:5" x14ac:dyDescent="0.25">
      <c r="E500" s="4">
        <f t="shared" si="28"/>
        <v>0</v>
      </c>
    </row>
    <row r="1048576" spans="30:30" x14ac:dyDescent="0.25">
      <c r="AD1048576" s="2"/>
    </row>
  </sheetData>
  <mergeCells count="1">
    <mergeCell ref="A1:E1"/>
  </mergeCells>
  <pageMargins left="0.25" right="0.25" top="0.75" bottom="0.75" header="0.3" footer="0.3"/>
  <pageSetup paperSize="9" orientation="portrait" r:id="rId1"/>
  <headerFooter>
    <oddHeader>&amp;CS.E.U.O.&amp;RTejidos Lucania</oddHeader>
    <oddFooter>&amp;CS.E.U.O.&amp;RTejidos Lucania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F531"/>
  <sheetViews>
    <sheetView view="pageBreakPreview" topLeftCell="A55" zoomScale="70" zoomScaleNormal="100" zoomScaleSheetLayoutView="70" workbookViewId="0">
      <selection activeCell="G82" sqref="G82"/>
    </sheetView>
  </sheetViews>
  <sheetFormatPr baseColWidth="10" defaultRowHeight="15" x14ac:dyDescent="0.25"/>
  <cols>
    <col min="1" max="1" width="11.28515625" bestFit="1" customWidth="1"/>
    <col min="2" max="2" width="11.5703125" style="29" bestFit="1" customWidth="1"/>
    <col min="3" max="3" width="34.7109375" style="30" customWidth="1"/>
    <col min="4" max="4" width="16.85546875" style="9" bestFit="1" customWidth="1"/>
    <col min="5" max="5" width="14.85546875" style="9" bestFit="1" customWidth="1"/>
    <col min="6" max="6" width="18.42578125" style="25" bestFit="1" customWidth="1"/>
    <col min="7" max="8" width="15.7109375" style="9" bestFit="1" customWidth="1"/>
    <col min="9" max="9" width="17.7109375" style="9" customWidth="1"/>
    <col min="10" max="10" width="35" style="2" bestFit="1" customWidth="1"/>
    <col min="11" max="11" width="35" style="37" customWidth="1"/>
    <col min="12" max="12" width="18.28515625" bestFit="1" customWidth="1"/>
    <col min="13" max="13" width="17.42578125" bestFit="1" customWidth="1"/>
    <col min="14" max="14" width="20.140625" bestFit="1" customWidth="1"/>
    <col min="15" max="15" width="26" bestFit="1" customWidth="1"/>
    <col min="17" max="17" width="14.42578125" bestFit="1" customWidth="1"/>
    <col min="18" max="19" width="15.7109375" bestFit="1" customWidth="1"/>
    <col min="20" max="20" width="14.85546875" bestFit="1" customWidth="1"/>
    <col min="21" max="21" width="37.140625" customWidth="1"/>
    <col min="22" max="22" width="29.28515625" customWidth="1"/>
    <col min="23" max="23" width="29.5703125" customWidth="1"/>
    <col min="24" max="24" width="12.28515625" bestFit="1" customWidth="1"/>
    <col min="25" max="25" width="37.140625" customWidth="1"/>
    <col min="26" max="26" width="38.28515625" customWidth="1"/>
    <col min="27" max="27" width="12.5703125" bestFit="1" customWidth="1"/>
    <col min="28" max="28" width="14.140625" bestFit="1" customWidth="1"/>
    <col min="31" max="31" width="12" bestFit="1" customWidth="1"/>
  </cols>
  <sheetData>
    <row r="1" spans="1:32" ht="18.75" x14ac:dyDescent="0.3">
      <c r="B1" s="272" t="s">
        <v>1443</v>
      </c>
      <c r="C1" s="272"/>
      <c r="D1" s="272"/>
      <c r="E1" s="272"/>
      <c r="F1" s="272"/>
      <c r="G1" s="272"/>
      <c r="H1" s="272"/>
      <c r="I1" s="272"/>
      <c r="M1" s="10" t="s">
        <v>4</v>
      </c>
      <c r="N1" s="12">
        <f>I500</f>
        <v>-1.3824319466948509E-10</v>
      </c>
      <c r="P1" t="s">
        <v>564</v>
      </c>
      <c r="Q1" t="s">
        <v>565</v>
      </c>
      <c r="R1" t="s">
        <v>568</v>
      </c>
      <c r="S1" t="s">
        <v>565</v>
      </c>
      <c r="T1" s="22" t="s">
        <v>569</v>
      </c>
      <c r="X1" s="273" t="s">
        <v>1534</v>
      </c>
      <c r="Y1" s="273"/>
      <c r="Z1" s="273"/>
      <c r="AA1" s="273"/>
      <c r="AB1" s="273"/>
    </row>
    <row r="2" spans="1:32" ht="18.75" x14ac:dyDescent="0.3">
      <c r="A2" t="s">
        <v>1362</v>
      </c>
      <c r="B2" s="27" t="s">
        <v>0</v>
      </c>
      <c r="C2" s="16" t="s">
        <v>1</v>
      </c>
      <c r="D2" s="3" t="s">
        <v>1196</v>
      </c>
      <c r="E2" s="3" t="s">
        <v>731</v>
      </c>
      <c r="F2" s="24" t="s">
        <v>274</v>
      </c>
      <c r="G2" s="3" t="s">
        <v>2</v>
      </c>
      <c r="H2" s="3" t="s">
        <v>3</v>
      </c>
      <c r="I2" s="3" t="s">
        <v>4</v>
      </c>
      <c r="J2" s="169" t="s">
        <v>563</v>
      </c>
      <c r="K2" s="202" t="s">
        <v>2094</v>
      </c>
      <c r="L2" s="202" t="s">
        <v>1588</v>
      </c>
      <c r="N2" s="11" t="s">
        <v>92</v>
      </c>
      <c r="O2" s="13">
        <f>MAX(B4:B500)</f>
        <v>44476</v>
      </c>
      <c r="Q2" t="s">
        <v>566</v>
      </c>
      <c r="R2" t="s">
        <v>567</v>
      </c>
      <c r="U2" s="22" t="s">
        <v>570</v>
      </c>
      <c r="Y2" s="6" t="s">
        <v>0</v>
      </c>
      <c r="Z2" s="1" t="s">
        <v>1</v>
      </c>
      <c r="AA2" s="3" t="s">
        <v>2</v>
      </c>
      <c r="AB2" s="3" t="s">
        <v>3</v>
      </c>
      <c r="AC2" s="3" t="s">
        <v>4</v>
      </c>
      <c r="AE2" s="168"/>
      <c r="AF2" s="168"/>
    </row>
    <row r="3" spans="1:32" x14ac:dyDescent="0.25">
      <c r="A3" s="145" t="s">
        <v>1446</v>
      </c>
      <c r="B3" s="29">
        <v>44244</v>
      </c>
      <c r="C3" s="17" t="s">
        <v>1422</v>
      </c>
      <c r="D3" s="4">
        <v>26170</v>
      </c>
      <c r="E3" s="4">
        <v>0</v>
      </c>
      <c r="F3" s="99">
        <f>+D3+E3</f>
        <v>26170</v>
      </c>
      <c r="G3" s="100">
        <f>+D3-(D3*0.15)+E3</f>
        <v>22244.5</v>
      </c>
      <c r="H3" s="9">
        <v>0</v>
      </c>
      <c r="I3" s="3">
        <f>G3-H3</f>
        <v>22244.5</v>
      </c>
      <c r="J3" s="170"/>
      <c r="K3" s="172">
        <f>+Tabla2[[#This Row],[Debe]]-Tabla2[[#This Row],[Haber ]]</f>
        <v>22244.5</v>
      </c>
      <c r="L3" s="203">
        <f>+Tabla2[[#This Row],[Total Factura]]-Tabla2[[#This Row],[Haber ]]</f>
        <v>26170</v>
      </c>
      <c r="Y3" s="29">
        <v>44307</v>
      </c>
      <c r="Z3" s="17" t="s">
        <v>1693</v>
      </c>
      <c r="AA3" s="9">
        <v>104740</v>
      </c>
      <c r="AB3" s="4"/>
      <c r="AC3" s="9">
        <f>AA3-AB3</f>
        <v>104740</v>
      </c>
      <c r="AF3" s="15"/>
    </row>
    <row r="4" spans="1:32" x14ac:dyDescent="0.25">
      <c r="A4" s="145" t="s">
        <v>1446</v>
      </c>
      <c r="B4" s="72">
        <v>44244</v>
      </c>
      <c r="C4" s="73" t="s">
        <v>1423</v>
      </c>
      <c r="D4" s="9">
        <v>3810</v>
      </c>
      <c r="E4" s="9">
        <v>0</v>
      </c>
      <c r="F4" s="99">
        <f>+D4+E4</f>
        <v>3810</v>
      </c>
      <c r="G4" s="100">
        <f>+D4-(D4*0.15)+E4</f>
        <v>3238.5</v>
      </c>
      <c r="H4" s="75">
        <v>0</v>
      </c>
      <c r="I4" s="9">
        <f>I3+G4-H4</f>
        <v>25483</v>
      </c>
      <c r="J4" s="170"/>
      <c r="K4" s="171">
        <f>+Tabla2[[#This Row],[Debe]]-Tabla2[[#This Row],[Haber ]]</f>
        <v>3238.5</v>
      </c>
      <c r="L4" s="4">
        <f>+Tabla2[[#This Row],[Total Factura]]-Tabla2[[#This Row],[Haber ]]</f>
        <v>3810</v>
      </c>
      <c r="Y4" s="29">
        <v>44268</v>
      </c>
      <c r="Z4" s="17" t="s">
        <v>1694</v>
      </c>
      <c r="AA4" s="9"/>
      <c r="AB4" s="9">
        <v>950</v>
      </c>
      <c r="AC4" s="4">
        <f>AC3+AA4-AB4</f>
        <v>103790</v>
      </c>
    </row>
    <row r="5" spans="1:32" x14ac:dyDescent="0.25">
      <c r="A5" s="113" t="s">
        <v>1463</v>
      </c>
      <c r="B5" s="72">
        <v>44252</v>
      </c>
      <c r="C5" s="73" t="s">
        <v>1464</v>
      </c>
      <c r="D5" s="9">
        <v>76041</v>
      </c>
      <c r="E5" s="9">
        <v>6337.8</v>
      </c>
      <c r="F5" s="99">
        <f>+D5+E5</f>
        <v>82378.8</v>
      </c>
      <c r="G5" s="100">
        <v>74774.7</v>
      </c>
      <c r="H5" s="75">
        <v>0</v>
      </c>
      <c r="I5" s="9">
        <f t="shared" ref="I5:I68" si="0">I4+G5-H5</f>
        <v>100257.7</v>
      </c>
      <c r="J5" s="170"/>
      <c r="K5" s="171">
        <f>+Tabla2[[#This Row],[Debe]]-Tabla2[[#This Row],[Haber ]]</f>
        <v>74774.7</v>
      </c>
      <c r="L5" s="4">
        <f>+Tabla2[[#This Row],[Total Factura]]-Tabla2[[#This Row],[Haber ]]</f>
        <v>82378.8</v>
      </c>
      <c r="M5" s="22"/>
      <c r="N5" s="22" t="s">
        <v>265</v>
      </c>
      <c r="O5" s="22"/>
      <c r="P5" s="22" t="s">
        <v>265</v>
      </c>
    </row>
    <row r="6" spans="1:32" x14ac:dyDescent="0.25">
      <c r="A6" s="129" t="s">
        <v>1524</v>
      </c>
      <c r="B6" s="72">
        <v>44284</v>
      </c>
      <c r="C6" s="73" t="s">
        <v>1587</v>
      </c>
      <c r="D6" s="9">
        <v>34850</v>
      </c>
      <c r="E6" s="9">
        <v>0</v>
      </c>
      <c r="F6" s="99">
        <f t="shared" ref="F6:F27" si="1">+D6+E6</f>
        <v>34850</v>
      </c>
      <c r="G6" s="9">
        <v>29622.5</v>
      </c>
      <c r="H6" s="75">
        <v>0</v>
      </c>
      <c r="I6" s="9">
        <f t="shared" si="0"/>
        <v>129880.2</v>
      </c>
      <c r="J6" s="170"/>
      <c r="K6" s="171">
        <f>+Tabla2[[#This Row],[Debe]]-Tabla2[[#This Row],[Haber ]]</f>
        <v>29622.5</v>
      </c>
      <c r="L6" s="4">
        <f>+Tabla2[[#This Row],[Total Factura]]-Tabla2[[#This Row],[Haber ]]</f>
        <v>34850</v>
      </c>
      <c r="M6" s="23" t="s">
        <v>266</v>
      </c>
      <c r="N6" s="22" t="s">
        <v>267</v>
      </c>
      <c r="O6" s="23" t="s">
        <v>266</v>
      </c>
      <c r="P6" s="22" t="s">
        <v>269</v>
      </c>
    </row>
    <row r="7" spans="1:32" x14ac:dyDescent="0.25">
      <c r="A7" s="145" t="s">
        <v>1446</v>
      </c>
      <c r="B7" s="72">
        <v>44268</v>
      </c>
      <c r="C7" s="73" t="s">
        <v>1597</v>
      </c>
      <c r="D7" s="9">
        <v>1790</v>
      </c>
      <c r="E7" s="9">
        <v>0</v>
      </c>
      <c r="F7" s="99">
        <f t="shared" si="1"/>
        <v>1790</v>
      </c>
      <c r="G7" s="9">
        <v>1521.5</v>
      </c>
      <c r="H7" s="75">
        <v>0</v>
      </c>
      <c r="I7" s="9">
        <f t="shared" si="0"/>
        <v>131401.70000000001</v>
      </c>
      <c r="J7" s="170"/>
      <c r="K7" s="171">
        <f>+Tabla2[[#This Row],[Debe]]-Tabla2[[#This Row],[Haber ]]</f>
        <v>1521.5</v>
      </c>
      <c r="L7" s="4">
        <f>+Tabla2[[#This Row],[Total Factura]]-Tabla2[[#This Row],[Haber ]]</f>
        <v>1790</v>
      </c>
      <c r="M7" s="23"/>
      <c r="N7" s="22" t="s">
        <v>268</v>
      </c>
      <c r="O7" s="23"/>
      <c r="P7" s="22" t="s">
        <v>270</v>
      </c>
    </row>
    <row r="8" spans="1:32" x14ac:dyDescent="0.25">
      <c r="A8" s="143" t="s">
        <v>1536</v>
      </c>
      <c r="B8" s="29">
        <v>44285</v>
      </c>
      <c r="C8" s="17" t="s">
        <v>1599</v>
      </c>
      <c r="D8" s="4">
        <v>78120</v>
      </c>
      <c r="E8" s="4">
        <v>16405.2</v>
      </c>
      <c r="F8" s="99">
        <f t="shared" si="1"/>
        <v>94525.2</v>
      </c>
      <c r="G8" s="100">
        <v>82807.199999999997</v>
      </c>
      <c r="H8" s="9">
        <v>0</v>
      </c>
      <c r="I8" s="9">
        <f t="shared" si="0"/>
        <v>214208.90000000002</v>
      </c>
      <c r="J8" s="170"/>
      <c r="K8" s="171">
        <f>+Tabla2[[#This Row],[Debe]]-Tabla2[[#This Row],[Haber ]]</f>
        <v>82807.199999999997</v>
      </c>
      <c r="L8" s="4">
        <f>+Tabla2[[#This Row],[Total Factura]]-Tabla2[[#This Row],[Haber ]]</f>
        <v>94525.2</v>
      </c>
      <c r="M8" s="23" t="s">
        <v>266</v>
      </c>
      <c r="N8" s="22" t="s">
        <v>269</v>
      </c>
      <c r="O8" s="23" t="s">
        <v>271</v>
      </c>
      <c r="P8" s="22" t="s">
        <v>272</v>
      </c>
    </row>
    <row r="9" spans="1:32" x14ac:dyDescent="0.25">
      <c r="A9" s="143" t="s">
        <v>1536</v>
      </c>
      <c r="B9" s="29">
        <v>44268</v>
      </c>
      <c r="C9" s="17" t="s">
        <v>1600</v>
      </c>
      <c r="D9" s="9">
        <v>760</v>
      </c>
      <c r="E9" s="9">
        <v>0</v>
      </c>
      <c r="F9" s="25">
        <f t="shared" si="1"/>
        <v>760</v>
      </c>
      <c r="G9" s="9">
        <v>0</v>
      </c>
      <c r="H9" s="9">
        <v>646</v>
      </c>
      <c r="I9" s="9">
        <f t="shared" si="0"/>
        <v>213562.90000000002</v>
      </c>
      <c r="J9" s="170"/>
      <c r="K9" s="171">
        <f>+Tabla2[[#This Row],[Debe]]-Tabla2[[#This Row],[Haber ]]</f>
        <v>-646</v>
      </c>
      <c r="L9" s="4">
        <f>+Tabla2[[#This Row],[Total Factura]]-Tabla2[[#This Row],[Haber ]]</f>
        <v>114</v>
      </c>
      <c r="M9" s="23"/>
      <c r="N9" s="22" t="s">
        <v>270</v>
      </c>
      <c r="O9" s="22"/>
      <c r="P9" s="22" t="s">
        <v>273</v>
      </c>
    </row>
    <row r="10" spans="1:32" x14ac:dyDescent="0.25">
      <c r="A10" s="144" t="s">
        <v>1602</v>
      </c>
      <c r="B10" s="29">
        <v>44286</v>
      </c>
      <c r="C10" s="17" t="s">
        <v>1601</v>
      </c>
      <c r="D10" s="9">
        <v>31620</v>
      </c>
      <c r="E10" s="9">
        <v>2704.8</v>
      </c>
      <c r="F10" s="25">
        <f t="shared" si="1"/>
        <v>34324.800000000003</v>
      </c>
      <c r="G10" s="9">
        <v>29581.8</v>
      </c>
      <c r="H10" s="9">
        <v>0</v>
      </c>
      <c r="I10" s="9">
        <f t="shared" si="0"/>
        <v>243144.7</v>
      </c>
      <c r="J10" s="170"/>
      <c r="K10" s="171">
        <f>+Tabla2[[#This Row],[Debe]]-Tabla2[[#This Row],[Haber ]]</f>
        <v>29581.8</v>
      </c>
      <c r="L10" s="4">
        <f>+Tabla2[[#This Row],[Total Factura]]-Tabla2[[#This Row],[Haber ]]</f>
        <v>34324.800000000003</v>
      </c>
      <c r="M10" s="23" t="s">
        <v>271</v>
      </c>
      <c r="N10" s="22" t="s">
        <v>272</v>
      </c>
      <c r="O10" s="22"/>
      <c r="P10" s="22"/>
    </row>
    <row r="11" spans="1:32" x14ac:dyDescent="0.25">
      <c r="A11" s="144" t="s">
        <v>1602</v>
      </c>
      <c r="B11" s="29">
        <v>44268</v>
      </c>
      <c r="C11" s="17" t="s">
        <v>1603</v>
      </c>
      <c r="D11" s="9">
        <v>3800</v>
      </c>
      <c r="E11" s="9">
        <v>0</v>
      </c>
      <c r="F11" s="25">
        <f t="shared" si="1"/>
        <v>3800</v>
      </c>
      <c r="G11" s="9">
        <v>0</v>
      </c>
      <c r="H11" s="9">
        <v>3230</v>
      </c>
      <c r="I11" s="9">
        <f t="shared" si="0"/>
        <v>239914.7</v>
      </c>
      <c r="J11" s="170"/>
      <c r="K11" s="171">
        <f>+Tabla2[[#This Row],[Debe]]-Tabla2[[#This Row],[Haber ]]</f>
        <v>-3230</v>
      </c>
      <c r="L11" s="4">
        <f>+Tabla2[[#This Row],[Total Factura]]-Tabla2[[#This Row],[Haber ]]</f>
        <v>570</v>
      </c>
      <c r="M11" s="22"/>
      <c r="N11" s="22" t="s">
        <v>273</v>
      </c>
      <c r="O11" s="22"/>
      <c r="P11" s="22"/>
    </row>
    <row r="12" spans="1:32" x14ac:dyDescent="0.25">
      <c r="A12" t="s">
        <v>1526</v>
      </c>
      <c r="B12" s="29">
        <v>44291</v>
      </c>
      <c r="C12" s="17" t="s">
        <v>1619</v>
      </c>
      <c r="D12" s="9">
        <v>55850</v>
      </c>
      <c r="E12" s="9">
        <v>5124</v>
      </c>
      <c r="F12" s="25">
        <f t="shared" si="1"/>
        <v>60974</v>
      </c>
      <c r="G12" s="9">
        <v>52596.5</v>
      </c>
      <c r="H12" s="9">
        <v>0</v>
      </c>
      <c r="I12" s="9">
        <f t="shared" si="0"/>
        <v>292511.2</v>
      </c>
      <c r="J12" s="170"/>
      <c r="K12" s="171">
        <f>+Tabla2[[#This Row],[Debe]]-Tabla2[[#This Row],[Haber ]]</f>
        <v>52596.5</v>
      </c>
      <c r="L12" s="4">
        <f>+Tabla2[[#This Row],[Total Factura]]-Tabla2[[#This Row],[Haber ]]</f>
        <v>60974</v>
      </c>
      <c r="V12" s="111" t="s">
        <v>1542</v>
      </c>
      <c r="W12" t="s">
        <v>2350</v>
      </c>
      <c r="Z12" s="111" t="s">
        <v>1542</v>
      </c>
    </row>
    <row r="13" spans="1:32" x14ac:dyDescent="0.25">
      <c r="A13" t="s">
        <v>1621</v>
      </c>
      <c r="B13" s="29">
        <v>44291</v>
      </c>
      <c r="C13" s="17" t="s">
        <v>1620</v>
      </c>
      <c r="D13" s="9">
        <v>18260</v>
      </c>
      <c r="E13" s="9">
        <v>0</v>
      </c>
      <c r="F13" s="25">
        <f t="shared" si="1"/>
        <v>18260</v>
      </c>
      <c r="G13" s="9">
        <v>15521</v>
      </c>
      <c r="H13" s="9">
        <v>0</v>
      </c>
      <c r="I13" s="9">
        <f t="shared" si="0"/>
        <v>308032.2</v>
      </c>
      <c r="J13" s="170"/>
      <c r="K13" s="171">
        <f>+Tabla2[[#This Row],[Debe]]-Tabla2[[#This Row],[Haber ]]</f>
        <v>15521</v>
      </c>
      <c r="L13" s="4">
        <f>+Tabla2[[#This Row],[Total Factura]]-Tabla2[[#This Row],[Haber ]]</f>
        <v>18260</v>
      </c>
      <c r="O13" s="15">
        <v>2330</v>
      </c>
      <c r="R13" s="14">
        <v>180300</v>
      </c>
      <c r="V13" s="112" t="s">
        <v>1526</v>
      </c>
      <c r="W13" s="125">
        <v>5413.9000000000015</v>
      </c>
      <c r="Z13" s="112" t="s">
        <v>1535</v>
      </c>
    </row>
    <row r="14" spans="1:32" x14ac:dyDescent="0.25">
      <c r="A14" s="153" t="s">
        <v>1527</v>
      </c>
      <c r="B14" s="154">
        <v>44292</v>
      </c>
      <c r="C14" s="155" t="s">
        <v>1627</v>
      </c>
      <c r="D14" s="100">
        <v>92349.5</v>
      </c>
      <c r="E14" s="100">
        <v>10304.700000000001</v>
      </c>
      <c r="F14" s="99">
        <f t="shared" si="1"/>
        <v>102654.2</v>
      </c>
      <c r="G14" s="100">
        <v>91110.51</v>
      </c>
      <c r="H14" s="100">
        <v>0</v>
      </c>
      <c r="I14" s="9">
        <f t="shared" si="0"/>
        <v>399142.71</v>
      </c>
      <c r="J14" s="170" t="s">
        <v>1733</v>
      </c>
      <c r="K14" s="171">
        <f>+Tabla2[[#This Row],[Debe]]-Tabla2[[#This Row],[Haber ]]</f>
        <v>91110.51</v>
      </c>
      <c r="L14" s="4">
        <f>+Tabla2[[#This Row],[Total Factura]]-Tabla2[[#This Row],[Haber ]]</f>
        <v>102654.2</v>
      </c>
      <c r="N14" s="40">
        <v>0.15</v>
      </c>
      <c r="O14" s="15">
        <f>O13*N14</f>
        <v>349.5</v>
      </c>
      <c r="Q14" s="52">
        <v>0.1</v>
      </c>
      <c r="R14" s="15">
        <f>R13*Q14</f>
        <v>18030</v>
      </c>
      <c r="V14" s="112" t="s">
        <v>1524</v>
      </c>
      <c r="W14" s="125">
        <v>-5227.5</v>
      </c>
      <c r="Z14" s="174" t="s">
        <v>876</v>
      </c>
    </row>
    <row r="15" spans="1:32" x14ac:dyDescent="0.25">
      <c r="A15" s="136" t="s">
        <v>1628</v>
      </c>
      <c r="B15" s="29">
        <v>44293</v>
      </c>
      <c r="C15" s="17" t="s">
        <v>1629</v>
      </c>
      <c r="D15" s="9">
        <v>77280</v>
      </c>
      <c r="E15" s="9">
        <v>8114.4</v>
      </c>
      <c r="F15" s="25">
        <f t="shared" si="1"/>
        <v>85394.4</v>
      </c>
      <c r="G15" s="9">
        <v>73802.399999999994</v>
      </c>
      <c r="H15" s="9">
        <v>0</v>
      </c>
      <c r="I15" s="9">
        <f t="shared" si="0"/>
        <v>472945.11</v>
      </c>
      <c r="J15" s="170"/>
      <c r="K15" s="171">
        <f>+Tabla2[[#This Row],[Debe]]-Tabla2[[#This Row],[Haber ]]</f>
        <v>73802.399999999994</v>
      </c>
      <c r="L15" s="4">
        <f>+Tabla2[[#This Row],[Total Factura]]-Tabla2[[#This Row],[Haber ]]</f>
        <v>85394.4</v>
      </c>
      <c r="O15" s="15">
        <f>O13-O14</f>
        <v>1980.5</v>
      </c>
      <c r="R15" s="15">
        <f>R13-R14</f>
        <v>162270</v>
      </c>
      <c r="V15" s="112" t="s">
        <v>1540</v>
      </c>
      <c r="W15" s="125">
        <v>11628.999999999993</v>
      </c>
      <c r="Z15" s="174" t="s">
        <v>1840</v>
      </c>
    </row>
    <row r="16" spans="1:32" x14ac:dyDescent="0.25">
      <c r="A16" s="129" t="s">
        <v>1524</v>
      </c>
      <c r="B16" s="29">
        <v>44295</v>
      </c>
      <c r="C16" s="17" t="s">
        <v>1631</v>
      </c>
      <c r="D16" s="9">
        <v>0</v>
      </c>
      <c r="E16" s="9">
        <v>0</v>
      </c>
      <c r="F16" s="25">
        <v>0</v>
      </c>
      <c r="G16" s="9">
        <v>0</v>
      </c>
      <c r="H16" s="9">
        <v>34850</v>
      </c>
      <c r="I16" s="9">
        <f t="shared" si="0"/>
        <v>438095.11</v>
      </c>
      <c r="J16" s="170"/>
      <c r="K16" s="171">
        <f>+Tabla2[[#This Row],[Debe]]-Tabla2[[#This Row],[Haber ]]</f>
        <v>-34850</v>
      </c>
      <c r="L16" s="4">
        <f>+Tabla2[[#This Row],[Total Factura]]-Tabla2[[#This Row],[Haber ]]</f>
        <v>-34850</v>
      </c>
      <c r="N16" t="s">
        <v>731</v>
      </c>
      <c r="O16" s="15"/>
      <c r="Q16" s="52">
        <v>0.1</v>
      </c>
      <c r="R16" s="15">
        <f>R15*Q16</f>
        <v>16227</v>
      </c>
      <c r="V16" s="112" t="s">
        <v>1536</v>
      </c>
      <c r="W16" s="125">
        <v>-11128.800000000003</v>
      </c>
      <c r="Z16" s="112" t="s">
        <v>1526</v>
      </c>
    </row>
    <row r="17" spans="1:26" x14ac:dyDescent="0.25">
      <c r="A17" s="136" t="s">
        <v>1628</v>
      </c>
      <c r="B17" s="29">
        <v>44300</v>
      </c>
      <c r="C17" s="17" t="s">
        <v>1665</v>
      </c>
      <c r="D17" s="9">
        <v>3220</v>
      </c>
      <c r="E17" s="9">
        <v>0</v>
      </c>
      <c r="F17" s="25">
        <f t="shared" si="1"/>
        <v>3220</v>
      </c>
      <c r="G17" s="9">
        <v>0</v>
      </c>
      <c r="H17" s="9">
        <v>2737</v>
      </c>
      <c r="I17" s="9">
        <f t="shared" si="0"/>
        <v>435358.11</v>
      </c>
      <c r="J17" s="170"/>
      <c r="K17" s="171">
        <f>+Tabla2[[#This Row],[Debe]]-Tabla2[[#This Row],[Haber ]]</f>
        <v>-2737</v>
      </c>
      <c r="L17" s="4">
        <f>+Tabla2[[#This Row],[Total Factura]]-Tabla2[[#This Row],[Haber ]]</f>
        <v>483</v>
      </c>
      <c r="O17" s="15">
        <f>O15+O16</f>
        <v>1980.5</v>
      </c>
      <c r="R17" s="15">
        <f>R15-R16</f>
        <v>146043</v>
      </c>
      <c r="V17" s="112" t="s">
        <v>1531</v>
      </c>
      <c r="W17" s="125">
        <v>-25324.200000000012</v>
      </c>
      <c r="Z17" s="174" t="s">
        <v>2025</v>
      </c>
    </row>
    <row r="18" spans="1:26" x14ac:dyDescent="0.25">
      <c r="A18" s="194" t="s">
        <v>1531</v>
      </c>
      <c r="B18" s="29">
        <v>44305</v>
      </c>
      <c r="C18" s="17" t="s">
        <v>1674</v>
      </c>
      <c r="D18" s="9">
        <v>168830</v>
      </c>
      <c r="E18" s="9">
        <v>35454.300000000003</v>
      </c>
      <c r="F18" s="25">
        <f t="shared" si="1"/>
        <v>204284.3</v>
      </c>
      <c r="G18" s="9">
        <v>178959.8</v>
      </c>
      <c r="H18" s="9">
        <v>0</v>
      </c>
      <c r="I18" s="9">
        <f t="shared" si="0"/>
        <v>614317.90999999992</v>
      </c>
      <c r="J18" s="170"/>
      <c r="K18" s="171">
        <f>+Tabla2[[#This Row],[Debe]]-Tabla2[[#This Row],[Haber ]]</f>
        <v>178959.8</v>
      </c>
      <c r="L18" s="4">
        <f>+Tabla2[[#This Row],[Total Factura]]-Tabla2[[#This Row],[Haber ]]</f>
        <v>204284.3</v>
      </c>
      <c r="Q18" t="s">
        <v>731</v>
      </c>
      <c r="R18" s="14">
        <v>16275</v>
      </c>
      <c r="S18" s="14">
        <f>+R18+R15</f>
        <v>178545</v>
      </c>
      <c r="V18" s="112" t="s">
        <v>1538</v>
      </c>
      <c r="W18" s="125">
        <v>36776.5</v>
      </c>
      <c r="Z18" s="174" t="s">
        <v>1619</v>
      </c>
    </row>
    <row r="19" spans="1:26" x14ac:dyDescent="0.25">
      <c r="A19" s="136" t="s">
        <v>1628</v>
      </c>
      <c r="B19" s="29">
        <v>44306</v>
      </c>
      <c r="C19" s="17" t="s">
        <v>1675</v>
      </c>
      <c r="D19" s="9">
        <v>80840</v>
      </c>
      <c r="E19" s="9">
        <v>8488.2000000000007</v>
      </c>
      <c r="F19" s="25">
        <f t="shared" si="1"/>
        <v>89328.2</v>
      </c>
      <c r="G19" s="9">
        <v>77202.2</v>
      </c>
      <c r="H19" s="9">
        <v>0</v>
      </c>
      <c r="I19" s="9">
        <f t="shared" si="0"/>
        <v>691520.10999999987</v>
      </c>
      <c r="J19" s="170"/>
      <c r="K19" s="171">
        <f>+Tabla2[[#This Row],[Debe]]-Tabla2[[#This Row],[Haber ]]</f>
        <v>77202.2</v>
      </c>
      <c r="L19" s="4">
        <f>+Tabla2[[#This Row],[Total Factura]]-Tabla2[[#This Row],[Haber ]]</f>
        <v>89328.2</v>
      </c>
      <c r="N19" s="15"/>
      <c r="O19" s="14"/>
      <c r="R19" s="15">
        <f>R17+R18</f>
        <v>162318</v>
      </c>
      <c r="V19" s="112" t="s">
        <v>1534</v>
      </c>
      <c r="W19" s="125">
        <v>-15578.5</v>
      </c>
      <c r="Z19" s="174" t="s">
        <v>2119</v>
      </c>
    </row>
    <row r="20" spans="1:26" x14ac:dyDescent="0.25">
      <c r="A20" s="142" t="s">
        <v>1534</v>
      </c>
      <c r="B20" s="29">
        <v>44307</v>
      </c>
      <c r="C20" s="17" t="s">
        <v>1693</v>
      </c>
      <c r="D20" s="9">
        <v>104740</v>
      </c>
      <c r="E20" s="9">
        <v>0</v>
      </c>
      <c r="F20" s="25">
        <f t="shared" si="1"/>
        <v>104740</v>
      </c>
      <c r="G20" s="9">
        <v>89029</v>
      </c>
      <c r="H20" s="9">
        <v>0</v>
      </c>
      <c r="I20" s="9">
        <f t="shared" si="0"/>
        <v>780549.10999999987</v>
      </c>
      <c r="J20" s="170"/>
      <c r="K20" s="171">
        <f>+Tabla2[[#This Row],[Debe]]-Tabla2[[#This Row],[Haber ]]</f>
        <v>89029</v>
      </c>
      <c r="L20" s="4">
        <f>+Tabla2[[#This Row],[Total Factura]]-Tabla2[[#This Row],[Haber ]]</f>
        <v>104740</v>
      </c>
      <c r="N20" s="15"/>
      <c r="V20" s="112" t="s">
        <v>1527</v>
      </c>
      <c r="W20" s="125">
        <v>9110.5099999999948</v>
      </c>
      <c r="Z20" s="174" t="s">
        <v>2228</v>
      </c>
    </row>
    <row r="21" spans="1:26" x14ac:dyDescent="0.25">
      <c r="A21" s="142" t="s">
        <v>1534</v>
      </c>
      <c r="B21" s="29">
        <v>44268</v>
      </c>
      <c r="C21" s="17" t="s">
        <v>1694</v>
      </c>
      <c r="D21" s="9">
        <v>950</v>
      </c>
      <c r="E21" s="9">
        <v>0</v>
      </c>
      <c r="F21" s="25">
        <f t="shared" si="1"/>
        <v>950</v>
      </c>
      <c r="G21" s="9">
        <v>0</v>
      </c>
      <c r="H21" s="9">
        <v>807.5</v>
      </c>
      <c r="I21" s="9">
        <f t="shared" si="0"/>
        <v>779741.60999999987</v>
      </c>
      <c r="J21" s="170"/>
      <c r="K21" s="171">
        <f>+Tabla2[[#This Row],[Debe]]-Tabla2[[#This Row],[Haber ]]</f>
        <v>-807.5</v>
      </c>
      <c r="L21" s="4">
        <f>+Tabla2[[#This Row],[Total Factura]]-Tabla2[[#This Row],[Haber ]]</f>
        <v>142.5</v>
      </c>
      <c r="N21" s="15"/>
      <c r="V21" s="112" t="s">
        <v>1602</v>
      </c>
      <c r="W21" s="125">
        <v>-4173.2000000000007</v>
      </c>
      <c r="Z21" s="174" t="s">
        <v>2299</v>
      </c>
    </row>
    <row r="22" spans="1:26" x14ac:dyDescent="0.25">
      <c r="A22" s="113" t="s">
        <v>1463</v>
      </c>
      <c r="B22" s="29">
        <v>44311</v>
      </c>
      <c r="C22" s="17" t="s">
        <v>1708</v>
      </c>
      <c r="D22" s="9">
        <v>35586</v>
      </c>
      <c r="E22" s="9">
        <v>3794.7</v>
      </c>
      <c r="F22" s="25">
        <f t="shared" si="1"/>
        <v>39380.699999999997</v>
      </c>
      <c r="G22" s="9">
        <v>35822.1</v>
      </c>
      <c r="H22" s="9">
        <v>0</v>
      </c>
      <c r="I22" s="9">
        <f t="shared" si="0"/>
        <v>815563.70999999985</v>
      </c>
      <c r="J22" s="170"/>
      <c r="K22" s="171">
        <f>+Tabla2[[#This Row],[Debe]]-Tabla2[[#This Row],[Haber ]]</f>
        <v>35822.1</v>
      </c>
      <c r="L22" s="4">
        <f>+Tabla2[[#This Row],[Total Factura]]-Tabla2[[#This Row],[Haber ]]</f>
        <v>39380.699999999997</v>
      </c>
      <c r="N22" s="15"/>
      <c r="V22" s="112" t="s">
        <v>1446</v>
      </c>
      <c r="W22" s="125">
        <v>3068.5</v>
      </c>
      <c r="Z22" s="112" t="s">
        <v>1524</v>
      </c>
    </row>
    <row r="23" spans="1:26" x14ac:dyDescent="0.25">
      <c r="A23" s="195" t="s">
        <v>1540</v>
      </c>
      <c r="B23" s="29">
        <v>44312</v>
      </c>
      <c r="C23" s="17" t="s">
        <v>1709</v>
      </c>
      <c r="D23" s="9">
        <v>80590</v>
      </c>
      <c r="E23" s="9">
        <v>7001.4</v>
      </c>
      <c r="F23" s="25">
        <f t="shared" si="1"/>
        <v>87591.4</v>
      </c>
      <c r="G23" s="9">
        <v>75502.899999999994</v>
      </c>
      <c r="H23" s="9">
        <v>0</v>
      </c>
      <c r="I23" s="9">
        <f>I22+G23-H23</f>
        <v>891066.60999999987</v>
      </c>
      <c r="J23" s="170"/>
      <c r="K23" s="171">
        <f>+Tabla2[[#This Row],[Debe]]-Tabla2[[#This Row],[Haber ]]</f>
        <v>75502.899999999994</v>
      </c>
      <c r="L23" s="4">
        <f>+Tabla2[[#This Row],[Total Factura]]-Tabla2[[#This Row],[Haber ]]</f>
        <v>87591.4</v>
      </c>
      <c r="N23" s="15"/>
      <c r="R23">
        <v>35820</v>
      </c>
      <c r="V23" s="112" t="s">
        <v>1628</v>
      </c>
      <c r="W23" s="125">
        <v>8311.5999999999767</v>
      </c>
      <c r="Z23" s="174" t="s">
        <v>1587</v>
      </c>
    </row>
    <row r="24" spans="1:26" x14ac:dyDescent="0.25">
      <c r="A24" t="s">
        <v>1521</v>
      </c>
      <c r="B24" s="29">
        <v>44319</v>
      </c>
      <c r="C24" s="17" t="s">
        <v>1729</v>
      </c>
      <c r="D24" s="9">
        <v>197500</v>
      </c>
      <c r="E24" s="9">
        <v>0</v>
      </c>
      <c r="F24" s="25">
        <f t="shared" si="1"/>
        <v>197500</v>
      </c>
      <c r="G24" s="9">
        <v>167875</v>
      </c>
      <c r="H24" s="9">
        <v>0</v>
      </c>
      <c r="I24" s="9">
        <f t="shared" si="0"/>
        <v>1058941.6099999999</v>
      </c>
      <c r="J24" s="170" t="s">
        <v>1730</v>
      </c>
      <c r="K24" s="171">
        <f>+Tabla2[[#This Row],[Debe]]-Tabla2[[#This Row],[Haber ]]</f>
        <v>167875</v>
      </c>
      <c r="L24" s="4">
        <f>+Tabla2[[#This Row],[Total Factura]]-Tabla2[[#This Row],[Haber ]]</f>
        <v>197500</v>
      </c>
      <c r="M24" s="14"/>
      <c r="N24" s="15"/>
      <c r="R24">
        <f>+R23*0.1</f>
        <v>3582</v>
      </c>
      <c r="V24" s="112" t="s">
        <v>1521</v>
      </c>
      <c r="W24" s="125">
        <v>167875</v>
      </c>
      <c r="Z24" s="174" t="s">
        <v>1631</v>
      </c>
    </row>
    <row r="25" spans="1:26" x14ac:dyDescent="0.25">
      <c r="A25" s="167" t="s">
        <v>1538</v>
      </c>
      <c r="B25" s="29">
        <v>44319</v>
      </c>
      <c r="C25" s="17" t="s">
        <v>1731</v>
      </c>
      <c r="D25" s="9">
        <v>132270</v>
      </c>
      <c r="E25" s="9">
        <v>0</v>
      </c>
      <c r="F25" s="25">
        <f t="shared" si="1"/>
        <v>132270</v>
      </c>
      <c r="G25" s="9">
        <v>112429.5</v>
      </c>
      <c r="H25" s="9">
        <v>0</v>
      </c>
      <c r="I25" s="9">
        <f t="shared" si="0"/>
        <v>1171371.1099999999</v>
      </c>
      <c r="J25" s="170"/>
      <c r="K25" s="171">
        <f>+Tabla2[[#This Row],[Debe]]-Tabla2[[#This Row],[Haber ]]</f>
        <v>112429.5</v>
      </c>
      <c r="L25" s="4">
        <f>+Tabla2[[#This Row],[Total Factura]]-Tabla2[[#This Row],[Haber ]]</f>
        <v>132270</v>
      </c>
      <c r="R25">
        <f>+R23-R24</f>
        <v>32238</v>
      </c>
      <c r="V25" s="112" t="s">
        <v>1621</v>
      </c>
      <c r="W25" s="125">
        <v>-2739</v>
      </c>
      <c r="Z25" s="112" t="s">
        <v>1540</v>
      </c>
    </row>
    <row r="26" spans="1:26" x14ac:dyDescent="0.25">
      <c r="A26" s="153" t="s">
        <v>1527</v>
      </c>
      <c r="B26" s="29">
        <v>44319</v>
      </c>
      <c r="C26" s="17" t="s">
        <v>1732</v>
      </c>
      <c r="D26" s="9">
        <v>0</v>
      </c>
      <c r="E26" s="9">
        <v>0</v>
      </c>
      <c r="F26" s="25">
        <v>0</v>
      </c>
      <c r="G26" s="9">
        <v>0</v>
      </c>
      <c r="H26" s="9">
        <v>82000</v>
      </c>
      <c r="I26" s="9">
        <f t="shared" si="0"/>
        <v>1089371.1099999999</v>
      </c>
      <c r="J26" s="170"/>
      <c r="K26" s="171">
        <f>+Tabla2[[#This Row],[Debe]]-Tabla2[[#This Row],[Haber ]]</f>
        <v>-82000</v>
      </c>
      <c r="L26" s="4">
        <f>+Tabla2[[#This Row],[Total Factura]]-Tabla2[[#This Row],[Haber ]]</f>
        <v>-82000</v>
      </c>
      <c r="V26" s="112" t="s">
        <v>1463</v>
      </c>
      <c r="W26" s="125">
        <v>-76382.620000000039</v>
      </c>
      <c r="Z26" s="174" t="s">
        <v>876</v>
      </c>
    </row>
    <row r="27" spans="1:26" x14ac:dyDescent="0.25">
      <c r="A27" s="167" t="s">
        <v>1538</v>
      </c>
      <c r="B27" s="29">
        <v>44321</v>
      </c>
      <c r="C27" s="17" t="s">
        <v>1736</v>
      </c>
      <c r="D27" s="9">
        <v>-45140</v>
      </c>
      <c r="E27" s="9">
        <v>0</v>
      </c>
      <c r="F27" s="25">
        <f t="shared" si="1"/>
        <v>-45140</v>
      </c>
      <c r="G27" s="9">
        <v>0</v>
      </c>
      <c r="H27" s="9">
        <v>38369</v>
      </c>
      <c r="I27" s="9">
        <f t="shared" si="0"/>
        <v>1051002.1099999999</v>
      </c>
      <c r="J27" s="170"/>
      <c r="K27" s="171">
        <f>+Tabla2[[#This Row],[Debe]]-Tabla2[[#This Row],[Haber ]]</f>
        <v>-38369</v>
      </c>
      <c r="L27" s="4">
        <f>+Tabla2[[#This Row],[Total Factura]]-Tabla2[[#This Row],[Haber ]]</f>
        <v>-83509</v>
      </c>
      <c r="V27" s="112" t="s">
        <v>1574</v>
      </c>
      <c r="W27" s="125">
        <v>0</v>
      </c>
      <c r="Z27" s="174" t="s">
        <v>1946</v>
      </c>
    </row>
    <row r="28" spans="1:26" x14ac:dyDescent="0.25">
      <c r="A28" s="144" t="s">
        <v>1602</v>
      </c>
      <c r="B28" s="29">
        <v>44326</v>
      </c>
      <c r="C28" s="17" t="s">
        <v>876</v>
      </c>
      <c r="D28" s="9">
        <v>0</v>
      </c>
      <c r="E28" s="9">
        <v>0</v>
      </c>
      <c r="F28" s="25">
        <v>0</v>
      </c>
      <c r="G28" s="9">
        <v>0</v>
      </c>
      <c r="H28" s="9">
        <v>5000</v>
      </c>
      <c r="I28" s="9">
        <f t="shared" si="0"/>
        <v>1046002.1099999999</v>
      </c>
      <c r="J28" s="170"/>
      <c r="K28" s="171">
        <f>+Tabla2[[#This Row],[Debe]]-Tabla2[[#This Row],[Haber ]]</f>
        <v>-5000</v>
      </c>
      <c r="L28" s="4">
        <f>+Tabla2[[#This Row],[Total Factura]]-Tabla2[[#This Row],[Haber ]]</f>
        <v>-5000</v>
      </c>
      <c r="V28" s="112" t="s">
        <v>1795</v>
      </c>
      <c r="W28" s="125">
        <v>50753.1</v>
      </c>
      <c r="Z28" s="174" t="s">
        <v>1709</v>
      </c>
    </row>
    <row r="29" spans="1:26" x14ac:dyDescent="0.25">
      <c r="A29" s="194" t="s">
        <v>1531</v>
      </c>
      <c r="B29" s="29">
        <v>44329</v>
      </c>
      <c r="C29" s="17" t="s">
        <v>876</v>
      </c>
      <c r="D29" s="9">
        <v>0</v>
      </c>
      <c r="E29" s="9">
        <v>0</v>
      </c>
      <c r="F29" s="25">
        <v>0</v>
      </c>
      <c r="G29" s="9">
        <v>0</v>
      </c>
      <c r="H29" s="9">
        <v>44284</v>
      </c>
      <c r="I29" s="9">
        <f t="shared" si="0"/>
        <v>1001718.1099999999</v>
      </c>
      <c r="J29" s="170"/>
      <c r="K29" s="171">
        <f>+Tabla2[[#This Row],[Debe]]-Tabla2[[#This Row],[Haber ]]</f>
        <v>-44284</v>
      </c>
      <c r="L29" s="4">
        <f>+Tabla2[[#This Row],[Total Factura]]-Tabla2[[#This Row],[Haber ]]</f>
        <v>-44284</v>
      </c>
      <c r="V29" s="112" t="s">
        <v>1535</v>
      </c>
      <c r="W29" s="125">
        <v>-4125</v>
      </c>
      <c r="Z29" s="112" t="s">
        <v>1536</v>
      </c>
    </row>
    <row r="30" spans="1:26" x14ac:dyDescent="0.25">
      <c r="A30" s="136" t="s">
        <v>1628</v>
      </c>
      <c r="B30" s="29">
        <v>44330</v>
      </c>
      <c r="C30" s="17" t="s">
        <v>100</v>
      </c>
      <c r="D30" s="9">
        <v>0</v>
      </c>
      <c r="E30" s="9">
        <v>0</v>
      </c>
      <c r="F30" s="25">
        <v>0</v>
      </c>
      <c r="G30" s="9">
        <v>0</v>
      </c>
      <c r="H30" s="9">
        <v>20000</v>
      </c>
      <c r="I30" s="9">
        <f t="shared" si="0"/>
        <v>981718.10999999987</v>
      </c>
      <c r="J30" s="170"/>
      <c r="K30" s="171">
        <f>+Tabla2[[#This Row],[Debe]]-Tabla2[[#This Row],[Haber ]]</f>
        <v>-20000</v>
      </c>
      <c r="L30" s="4">
        <f>+Tabla2[[#This Row],[Total Factura]]-Tabla2[[#This Row],[Haber ]]</f>
        <v>-20000</v>
      </c>
      <c r="V30" s="112" t="s">
        <v>1543</v>
      </c>
      <c r="W30" s="125">
        <v>148259.28999999989</v>
      </c>
      <c r="Z30" s="174" t="s">
        <v>1599</v>
      </c>
    </row>
    <row r="31" spans="1:26" x14ac:dyDescent="0.25">
      <c r="A31" s="113" t="s">
        <v>1463</v>
      </c>
      <c r="B31" s="29">
        <v>44330</v>
      </c>
      <c r="C31" s="17" t="s">
        <v>1785</v>
      </c>
      <c r="D31" s="9">
        <v>87507</v>
      </c>
      <c r="E31" s="9">
        <v>5712</v>
      </c>
      <c r="F31" s="25">
        <f>+D31+E31</f>
        <v>93219</v>
      </c>
      <c r="G31" s="9">
        <v>84468.3</v>
      </c>
      <c r="H31" s="9">
        <v>0</v>
      </c>
      <c r="I31" s="9">
        <f t="shared" si="0"/>
        <v>1066186.4099999999</v>
      </c>
      <c r="J31" s="170"/>
      <c r="K31" s="171">
        <f>+Tabla2[[#This Row],[Debe]]-Tabla2[[#This Row],[Haber ]]</f>
        <v>84468.3</v>
      </c>
      <c r="L31" s="4">
        <f>+Tabla2[[#This Row],[Total Factura]]-Tabla2[[#This Row],[Haber ]]</f>
        <v>93219</v>
      </c>
      <c r="Z31" s="174" t="s">
        <v>876</v>
      </c>
    </row>
    <row r="32" spans="1:26" x14ac:dyDescent="0.25">
      <c r="A32" s="142" t="s">
        <v>1534</v>
      </c>
      <c r="B32" s="29">
        <v>43968</v>
      </c>
      <c r="C32" s="17" t="s">
        <v>876</v>
      </c>
      <c r="D32" s="9">
        <v>0</v>
      </c>
      <c r="E32" s="9">
        <v>0</v>
      </c>
      <c r="F32" s="25">
        <v>0</v>
      </c>
      <c r="G32" s="9">
        <v>0</v>
      </c>
      <c r="H32" s="9">
        <v>40000</v>
      </c>
      <c r="I32" s="9">
        <f t="shared" si="0"/>
        <v>1026186.4099999999</v>
      </c>
      <c r="J32" s="170"/>
      <c r="K32" s="171">
        <f>+Tabla2[[#This Row],[Debe]]-Tabla2[[#This Row],[Haber ]]</f>
        <v>-40000</v>
      </c>
      <c r="L32" s="4">
        <f>+Tabla2[[#This Row],[Total Factura]]-Tabla2[[#This Row],[Haber ]]</f>
        <v>-40000</v>
      </c>
      <c r="Z32" s="174" t="s">
        <v>1600</v>
      </c>
    </row>
    <row r="33" spans="1:26" x14ac:dyDescent="0.25">
      <c r="A33" s="142" t="s">
        <v>1534</v>
      </c>
      <c r="B33" s="29">
        <v>43968</v>
      </c>
      <c r="C33" s="17" t="s">
        <v>876</v>
      </c>
      <c r="D33" s="9">
        <v>0</v>
      </c>
      <c r="E33" s="9">
        <v>0</v>
      </c>
      <c r="F33" s="25">
        <v>0</v>
      </c>
      <c r="G33" s="9">
        <v>0</v>
      </c>
      <c r="H33" s="9">
        <v>23800</v>
      </c>
      <c r="I33" s="9">
        <f t="shared" si="0"/>
        <v>1002386.4099999999</v>
      </c>
      <c r="J33" s="170"/>
      <c r="K33" s="171">
        <f>+Tabla2[[#This Row],[Debe]]-Tabla2[[#This Row],[Haber ]]</f>
        <v>-23800</v>
      </c>
      <c r="L33" s="4">
        <f>+Tabla2[[#This Row],[Total Factura]]-Tabla2[[#This Row],[Haber ]]</f>
        <v>-23800</v>
      </c>
      <c r="Z33" s="112" t="s">
        <v>1531</v>
      </c>
    </row>
    <row r="34" spans="1:26" x14ac:dyDescent="0.25">
      <c r="A34" s="142" t="s">
        <v>1534</v>
      </c>
      <c r="B34" s="29">
        <v>43968</v>
      </c>
      <c r="C34" s="17" t="s">
        <v>876</v>
      </c>
      <c r="D34" s="9">
        <v>0</v>
      </c>
      <c r="E34" s="9">
        <v>0</v>
      </c>
      <c r="F34" s="25">
        <v>0</v>
      </c>
      <c r="G34" s="9">
        <v>0</v>
      </c>
      <c r="H34" s="9">
        <v>40000</v>
      </c>
      <c r="I34" s="9">
        <f t="shared" si="0"/>
        <v>962386.40999999992</v>
      </c>
      <c r="J34" s="170"/>
      <c r="K34" s="171">
        <f>+Tabla2[[#This Row],[Debe]]-Tabla2[[#This Row],[Haber ]]</f>
        <v>-40000</v>
      </c>
      <c r="L34" s="4">
        <f>+Tabla2[[#This Row],[Total Factura]]-Tabla2[[#This Row],[Haber ]]</f>
        <v>-40000</v>
      </c>
      <c r="Z34" s="174" t="s">
        <v>876</v>
      </c>
    </row>
    <row r="35" spans="1:26" x14ac:dyDescent="0.25">
      <c r="A35" t="s">
        <v>1795</v>
      </c>
      <c r="B35" s="29">
        <v>44333</v>
      </c>
      <c r="C35" s="17" t="s">
        <v>1796</v>
      </c>
      <c r="D35" s="9">
        <v>0</v>
      </c>
      <c r="E35" s="9">
        <v>0</v>
      </c>
      <c r="F35" s="25">
        <v>0</v>
      </c>
      <c r="G35" s="9">
        <v>50753.1</v>
      </c>
      <c r="H35" s="9">
        <v>0</v>
      </c>
      <c r="I35" s="9">
        <f t="shared" si="0"/>
        <v>1013139.5099999999</v>
      </c>
      <c r="J35" s="170"/>
      <c r="K35" s="171">
        <f>+Tabla2[[#This Row],[Debe]]-Tabla2[[#This Row],[Haber ]]</f>
        <v>50753.1</v>
      </c>
      <c r="L35" s="4">
        <f>+Tabla2[[#This Row],[Total Factura]]-Tabla2[[#This Row],[Haber ]]</f>
        <v>0</v>
      </c>
      <c r="Z35" s="174" t="s">
        <v>1674</v>
      </c>
    </row>
    <row r="36" spans="1:26" x14ac:dyDescent="0.25">
      <c r="A36" s="113" t="s">
        <v>1463</v>
      </c>
      <c r="B36" s="29">
        <v>44333</v>
      </c>
      <c r="C36" s="17" t="s">
        <v>1797</v>
      </c>
      <c r="D36" s="9">
        <v>0</v>
      </c>
      <c r="E36" s="9">
        <v>0</v>
      </c>
      <c r="F36" s="25">
        <v>0</v>
      </c>
      <c r="G36" s="9">
        <v>0</v>
      </c>
      <c r="H36" s="9">
        <v>167480</v>
      </c>
      <c r="I36" s="9">
        <f t="shared" si="0"/>
        <v>845659.50999999989</v>
      </c>
      <c r="J36" s="170"/>
      <c r="K36" s="171">
        <f>+Tabla2[[#This Row],[Debe]]-Tabla2[[#This Row],[Haber ]]</f>
        <v>-167480</v>
      </c>
      <c r="L36" s="4">
        <f>+Tabla2[[#This Row],[Total Factura]]-Tabla2[[#This Row],[Haber ]]</f>
        <v>-167480</v>
      </c>
      <c r="Z36" s="112" t="s">
        <v>1538</v>
      </c>
    </row>
    <row r="37" spans="1:26" x14ac:dyDescent="0.25">
      <c r="A37" s="144" t="s">
        <v>1602</v>
      </c>
      <c r="B37" s="29">
        <v>44333</v>
      </c>
      <c r="C37" s="17" t="s">
        <v>876</v>
      </c>
      <c r="D37" s="9">
        <v>0</v>
      </c>
      <c r="E37" s="9">
        <v>0</v>
      </c>
      <c r="F37" s="25">
        <v>0</v>
      </c>
      <c r="G37" s="9">
        <v>0</v>
      </c>
      <c r="H37" s="9">
        <v>5000</v>
      </c>
      <c r="I37" s="9">
        <f t="shared" si="0"/>
        <v>840659.50999999989</v>
      </c>
      <c r="J37" s="170"/>
      <c r="K37" s="171">
        <f>+Tabla2[[#This Row],[Debe]]-Tabla2[[#This Row],[Haber ]]</f>
        <v>-5000</v>
      </c>
      <c r="L37" s="4">
        <f>+Tabla2[[#This Row],[Total Factura]]-Tabla2[[#This Row],[Haber ]]</f>
        <v>-5000</v>
      </c>
      <c r="Z37" s="174" t="s">
        <v>1797</v>
      </c>
    </row>
    <row r="38" spans="1:26" x14ac:dyDescent="0.25">
      <c r="A38" s="113" t="s">
        <v>1463</v>
      </c>
      <c r="B38" s="29">
        <v>44342</v>
      </c>
      <c r="C38" s="17" t="s">
        <v>1836</v>
      </c>
      <c r="D38" s="9">
        <f>39312-3492</f>
        <v>35820</v>
      </c>
      <c r="E38" s="9">
        <v>0</v>
      </c>
      <c r="F38" s="25">
        <f t="shared" ref="F38:F43" si="2">+D38+E38</f>
        <v>35820</v>
      </c>
      <c r="G38" s="9">
        <v>32238</v>
      </c>
      <c r="H38" s="9">
        <v>0</v>
      </c>
      <c r="I38" s="9">
        <f t="shared" si="0"/>
        <v>872897.50999999989</v>
      </c>
      <c r="J38" s="170"/>
      <c r="K38" s="171">
        <f>+Tabla2[[#This Row],[Debe]]-Tabla2[[#This Row],[Haber ]]</f>
        <v>32238</v>
      </c>
      <c r="L38" s="4">
        <f>+Tabla2[[#This Row],[Total Factura]]-Tabla2[[#This Row],[Haber ]]</f>
        <v>35820</v>
      </c>
      <c r="Z38" s="174" t="s">
        <v>1990</v>
      </c>
    </row>
    <row r="39" spans="1:26" x14ac:dyDescent="0.25">
      <c r="A39" s="136" t="s">
        <v>1628</v>
      </c>
      <c r="B39" s="29">
        <v>44337</v>
      </c>
      <c r="C39" s="17" t="s">
        <v>1837</v>
      </c>
      <c r="D39" s="9">
        <v>0</v>
      </c>
      <c r="E39" s="9">
        <v>0</v>
      </c>
      <c r="F39" s="25">
        <v>0</v>
      </c>
      <c r="G39" s="9">
        <v>0</v>
      </c>
      <c r="H39" s="9">
        <v>40000</v>
      </c>
      <c r="I39" s="9">
        <f t="shared" si="0"/>
        <v>832897.50999999989</v>
      </c>
      <c r="J39" s="170"/>
      <c r="K39" s="171">
        <f>+Tabla2[[#This Row],[Debe]]-Tabla2[[#This Row],[Haber ]]</f>
        <v>-40000</v>
      </c>
      <c r="L39" s="4">
        <f>+Tabla2[[#This Row],[Total Factura]]-Tabla2[[#This Row],[Haber ]]</f>
        <v>-40000</v>
      </c>
      <c r="Z39" s="174" t="s">
        <v>2024</v>
      </c>
    </row>
    <row r="40" spans="1:26" x14ac:dyDescent="0.25">
      <c r="A40" s="136" t="s">
        <v>1628</v>
      </c>
      <c r="B40" s="29">
        <v>44337</v>
      </c>
      <c r="C40" s="17" t="s">
        <v>1838</v>
      </c>
      <c r="D40" s="9">
        <v>-14740</v>
      </c>
      <c r="E40" s="9">
        <v>0</v>
      </c>
      <c r="F40" s="25">
        <f t="shared" si="2"/>
        <v>-14740</v>
      </c>
      <c r="G40" s="9">
        <v>0</v>
      </c>
      <c r="H40" s="9">
        <f>12529</f>
        <v>12529</v>
      </c>
      <c r="I40" s="9">
        <f t="shared" si="0"/>
        <v>820368.50999999989</v>
      </c>
      <c r="J40" s="170"/>
      <c r="K40" s="171">
        <f>+Tabla2[[#This Row],[Debe]]-Tabla2[[#This Row],[Haber ]]</f>
        <v>-12529</v>
      </c>
      <c r="L40" s="4">
        <f>+Tabla2[[#This Row],[Total Factura]]-Tabla2[[#This Row],[Haber ]]</f>
        <v>-27269</v>
      </c>
      <c r="Z40" s="174" t="s">
        <v>1731</v>
      </c>
    </row>
    <row r="41" spans="1:26" x14ac:dyDescent="0.25">
      <c r="A41" s="193" t="s">
        <v>1535</v>
      </c>
      <c r="B41" s="29">
        <v>44344</v>
      </c>
      <c r="C41" s="17" t="s">
        <v>1840</v>
      </c>
      <c r="D41" s="9">
        <v>27500</v>
      </c>
      <c r="E41" s="9">
        <v>0</v>
      </c>
      <c r="F41" s="25">
        <f t="shared" si="2"/>
        <v>27500</v>
      </c>
      <c r="G41" s="9">
        <v>23375</v>
      </c>
      <c r="H41" s="9">
        <v>0</v>
      </c>
      <c r="I41" s="9">
        <f t="shared" si="0"/>
        <v>843743.50999999989</v>
      </c>
      <c r="J41" s="170"/>
      <c r="K41" s="171">
        <f>+Tabla2[[#This Row],[Debe]]-Tabla2[[#This Row],[Haber ]]</f>
        <v>23375</v>
      </c>
      <c r="L41" s="4">
        <f>+Tabla2[[#This Row],[Total Factura]]-Tabla2[[#This Row],[Haber ]]</f>
        <v>27500</v>
      </c>
      <c r="Z41" s="174" t="s">
        <v>1736</v>
      </c>
    </row>
    <row r="42" spans="1:26" x14ac:dyDescent="0.25">
      <c r="A42" s="144" t="s">
        <v>1602</v>
      </c>
      <c r="B42" s="29">
        <v>44344</v>
      </c>
      <c r="C42" s="17" t="s">
        <v>876</v>
      </c>
      <c r="D42" s="9">
        <v>0</v>
      </c>
      <c r="E42" s="9">
        <v>0</v>
      </c>
      <c r="F42" s="25">
        <f t="shared" si="2"/>
        <v>0</v>
      </c>
      <c r="G42" s="9">
        <v>0</v>
      </c>
      <c r="H42" s="9">
        <v>5000</v>
      </c>
      <c r="I42" s="9">
        <f t="shared" si="0"/>
        <v>838743.50999999989</v>
      </c>
      <c r="J42" s="170"/>
      <c r="K42" s="171">
        <f>+Tabla2[[#This Row],[Debe]]-Tabla2[[#This Row],[Haber ]]</f>
        <v>-5000</v>
      </c>
      <c r="L42" s="4">
        <f>+Tabla2[[#This Row],[Total Factura]]-Tabla2[[#This Row],[Haber ]]</f>
        <v>-5000</v>
      </c>
      <c r="Z42" s="112" t="s">
        <v>1534</v>
      </c>
    </row>
    <row r="43" spans="1:26" x14ac:dyDescent="0.25">
      <c r="A43" s="145" t="s">
        <v>1446</v>
      </c>
      <c r="B43" s="29">
        <v>44344</v>
      </c>
      <c r="C43" s="17" t="s">
        <v>1841</v>
      </c>
      <c r="D43" s="9">
        <v>1820</v>
      </c>
      <c r="E43" s="9">
        <v>0</v>
      </c>
      <c r="F43" s="25">
        <f t="shared" si="2"/>
        <v>1820</v>
      </c>
      <c r="G43" s="9">
        <v>1547</v>
      </c>
      <c r="H43" s="9">
        <v>0</v>
      </c>
      <c r="I43" s="9">
        <f t="shared" si="0"/>
        <v>840290.50999999989</v>
      </c>
      <c r="J43" s="170"/>
      <c r="K43" s="171">
        <f>+Tabla2[[#This Row],[Debe]]-Tabla2[[#This Row],[Haber ]]</f>
        <v>1547</v>
      </c>
      <c r="L43" s="4">
        <f>+Tabla2[[#This Row],[Total Factura]]-Tabla2[[#This Row],[Haber ]]</f>
        <v>1820</v>
      </c>
      <c r="Z43" s="174" t="s">
        <v>876</v>
      </c>
    </row>
    <row r="44" spans="1:26" x14ac:dyDescent="0.25">
      <c r="A44" s="195" t="s">
        <v>1540</v>
      </c>
      <c r="B44" s="29">
        <v>44348</v>
      </c>
      <c r="C44" s="17" t="s">
        <v>876</v>
      </c>
      <c r="D44" s="9">
        <v>0</v>
      </c>
      <c r="E44" s="9">
        <v>0</v>
      </c>
      <c r="F44" s="25">
        <v>0</v>
      </c>
      <c r="G44" s="9">
        <v>0</v>
      </c>
      <c r="H44" s="9">
        <f>26000+14000</f>
        <v>40000</v>
      </c>
      <c r="I44" s="9">
        <f t="shared" si="0"/>
        <v>800290.50999999989</v>
      </c>
      <c r="J44" s="170"/>
      <c r="K44" s="171">
        <f>+Tabla2[[#This Row],[Debe]]-Tabla2[[#This Row],[Haber ]]</f>
        <v>-40000</v>
      </c>
      <c r="L44" s="4">
        <f>+Tabla2[[#This Row],[Total Factura]]-Tabla2[[#This Row],[Haber ]]</f>
        <v>-40000</v>
      </c>
      <c r="Z44" s="174" t="s">
        <v>1694</v>
      </c>
    </row>
    <row r="45" spans="1:26" x14ac:dyDescent="0.25">
      <c r="A45" s="144" t="s">
        <v>1602</v>
      </c>
      <c r="B45" s="29">
        <v>44350</v>
      </c>
      <c r="C45" s="17" t="s">
        <v>876</v>
      </c>
      <c r="D45" s="9">
        <v>0</v>
      </c>
      <c r="E45" s="9">
        <v>0</v>
      </c>
      <c r="F45" s="25">
        <v>0</v>
      </c>
      <c r="G45" s="9">
        <v>0</v>
      </c>
      <c r="H45" s="9">
        <v>5000</v>
      </c>
      <c r="I45" s="9">
        <f t="shared" si="0"/>
        <v>795290.50999999989</v>
      </c>
      <c r="J45" s="170"/>
      <c r="K45" s="171">
        <f>+Tabla2[[#This Row],[Debe]]-Tabla2[[#This Row],[Haber ]]</f>
        <v>-5000</v>
      </c>
      <c r="L45" s="4">
        <f>+Tabla2[[#This Row],[Total Factura]]-Tabla2[[#This Row],[Haber ]]</f>
        <v>-5000</v>
      </c>
      <c r="Z45" s="174" t="s">
        <v>1693</v>
      </c>
    </row>
    <row r="46" spans="1:26" x14ac:dyDescent="0.25">
      <c r="A46" s="195" t="s">
        <v>1540</v>
      </c>
      <c r="B46" s="29">
        <v>44356</v>
      </c>
      <c r="C46" s="17" t="s">
        <v>876</v>
      </c>
      <c r="D46" s="9">
        <v>0</v>
      </c>
      <c r="E46" s="9">
        <v>0</v>
      </c>
      <c r="F46" s="25">
        <v>0</v>
      </c>
      <c r="G46" s="9">
        <v>0</v>
      </c>
      <c r="H46" s="9">
        <v>45591.4</v>
      </c>
      <c r="I46" s="9">
        <f t="shared" si="0"/>
        <v>749699.10999999987</v>
      </c>
      <c r="J46" s="170"/>
      <c r="K46" s="171">
        <f>+Tabla2[[#This Row],[Debe]]-Tabla2[[#This Row],[Haber ]]</f>
        <v>-45591.4</v>
      </c>
      <c r="L46" s="4">
        <f>+Tabla2[[#This Row],[Total Factura]]-Tabla2[[#This Row],[Haber ]]</f>
        <v>-45591.4</v>
      </c>
      <c r="Z46" s="112" t="s">
        <v>1527</v>
      </c>
    </row>
    <row r="47" spans="1:26" x14ac:dyDescent="0.25">
      <c r="A47" s="113" t="s">
        <v>1463</v>
      </c>
      <c r="B47" s="29">
        <v>44352</v>
      </c>
      <c r="C47" s="17" t="s">
        <v>1909</v>
      </c>
      <c r="D47" s="9">
        <v>150435</v>
      </c>
      <c r="E47" s="9">
        <v>14523.6</v>
      </c>
      <c r="F47" s="25">
        <f>+D47+E47</f>
        <v>164958.6</v>
      </c>
      <c r="G47" s="9">
        <v>149915.1</v>
      </c>
      <c r="H47" s="9">
        <v>0</v>
      </c>
      <c r="I47" s="9">
        <f t="shared" si="0"/>
        <v>899614.20999999985</v>
      </c>
      <c r="J47" s="170"/>
      <c r="K47" s="171">
        <f>+Tabla2[[#This Row],[Debe]]-Tabla2[[#This Row],[Haber ]]</f>
        <v>149915.1</v>
      </c>
      <c r="L47" s="4">
        <f>+Tabla2[[#This Row],[Total Factura]]-Tabla2[[#This Row],[Haber ]]</f>
        <v>164958.6</v>
      </c>
      <c r="Z47" s="174" t="s">
        <v>1627</v>
      </c>
    </row>
    <row r="48" spans="1:26" x14ac:dyDescent="0.25">
      <c r="A48" s="194" t="s">
        <v>1531</v>
      </c>
      <c r="B48" s="29">
        <v>44357</v>
      </c>
      <c r="C48" s="17" t="s">
        <v>876</v>
      </c>
      <c r="D48" s="9">
        <v>0</v>
      </c>
      <c r="E48" s="9">
        <v>0</v>
      </c>
      <c r="F48" s="25">
        <v>0</v>
      </c>
      <c r="G48" s="9">
        <v>0</v>
      </c>
      <c r="H48" s="9">
        <v>40000</v>
      </c>
      <c r="I48" s="9">
        <f t="shared" si="0"/>
        <v>859614.20999999985</v>
      </c>
      <c r="J48" s="170"/>
      <c r="K48" s="171">
        <f>+Tabla2[[#This Row],[Debe]]-Tabla2[[#This Row],[Haber ]]</f>
        <v>-40000</v>
      </c>
      <c r="L48" s="4">
        <f>+Tabla2[[#This Row],[Total Factura]]-Tabla2[[#This Row],[Haber ]]</f>
        <v>-40000</v>
      </c>
      <c r="Z48" s="174" t="s">
        <v>1732</v>
      </c>
    </row>
    <row r="49" spans="1:26" ht="15.75" x14ac:dyDescent="0.25">
      <c r="A49" s="195" t="s">
        <v>1540</v>
      </c>
      <c r="B49" s="29">
        <v>41072</v>
      </c>
      <c r="C49" s="17" t="s">
        <v>1946</v>
      </c>
      <c r="D49" s="9">
        <v>25550</v>
      </c>
      <c r="E49" s="9">
        <v>0</v>
      </c>
      <c r="F49" s="25">
        <f>+D49+E49</f>
        <v>25550</v>
      </c>
      <c r="G49" s="9">
        <v>21717.5</v>
      </c>
      <c r="H49" s="9">
        <v>0</v>
      </c>
      <c r="I49" s="9">
        <f t="shared" si="0"/>
        <v>881331.70999999985</v>
      </c>
      <c r="J49" s="170"/>
      <c r="K49" s="171">
        <f>+Tabla2[[#This Row],[Debe]]-Tabla2[[#This Row],[Haber ]]</f>
        <v>21717.5</v>
      </c>
      <c r="L49" s="4">
        <f>+Tabla2[[#This Row],[Total Factura]]-Tabla2[[#This Row],[Haber ]]</f>
        <v>25550</v>
      </c>
      <c r="P49" s="21"/>
      <c r="Z49" s="112" t="s">
        <v>1602</v>
      </c>
    </row>
    <row r="50" spans="1:26" x14ac:dyDescent="0.25">
      <c r="A50" s="144" t="s">
        <v>1602</v>
      </c>
      <c r="B50" s="29">
        <v>44362</v>
      </c>
      <c r="C50" s="17" t="s">
        <v>876</v>
      </c>
      <c r="D50" s="9">
        <v>0</v>
      </c>
      <c r="E50" s="9">
        <v>0</v>
      </c>
      <c r="F50" s="25">
        <v>0</v>
      </c>
      <c r="G50" s="9">
        <v>0</v>
      </c>
      <c r="H50" s="9">
        <v>5000</v>
      </c>
      <c r="I50" s="9">
        <f t="shared" si="0"/>
        <v>876331.70999999985</v>
      </c>
      <c r="J50" s="170"/>
      <c r="K50" s="171">
        <f>+Tabla2[[#This Row],[Debe]]-Tabla2[[#This Row],[Haber ]]</f>
        <v>-5000</v>
      </c>
      <c r="L50" s="4">
        <f>+Tabla2[[#This Row],[Total Factura]]-Tabla2[[#This Row],[Haber ]]</f>
        <v>-5000</v>
      </c>
      <c r="Z50" s="174" t="s">
        <v>876</v>
      </c>
    </row>
    <row r="51" spans="1:26" x14ac:dyDescent="0.25">
      <c r="A51" s="144" t="s">
        <v>1602</v>
      </c>
      <c r="B51" s="29">
        <v>44369</v>
      </c>
      <c r="C51" s="17" t="s">
        <v>876</v>
      </c>
      <c r="D51" s="9">
        <v>0</v>
      </c>
      <c r="E51" s="9">
        <v>0</v>
      </c>
      <c r="F51" s="25">
        <v>0</v>
      </c>
      <c r="G51" s="9">
        <v>0</v>
      </c>
      <c r="H51" s="9">
        <v>5525</v>
      </c>
      <c r="I51" s="9">
        <f t="shared" si="0"/>
        <v>870806.70999999985</v>
      </c>
      <c r="J51" s="170"/>
      <c r="K51" s="171">
        <f>+Tabla2[[#This Row],[Debe]]-Tabla2[[#This Row],[Haber ]]</f>
        <v>-5525</v>
      </c>
      <c r="L51" s="4">
        <f>+Tabla2[[#This Row],[Total Factura]]-Tabla2[[#This Row],[Haber ]]</f>
        <v>-5525</v>
      </c>
      <c r="Z51" s="174" t="s">
        <v>1603</v>
      </c>
    </row>
    <row r="52" spans="1:26" x14ac:dyDescent="0.25">
      <c r="A52" s="167" t="s">
        <v>1538</v>
      </c>
      <c r="B52" s="29">
        <v>44369</v>
      </c>
      <c r="C52" s="17" t="s">
        <v>1990</v>
      </c>
      <c r="D52" s="9">
        <v>24310</v>
      </c>
      <c r="E52" s="9">
        <v>0</v>
      </c>
      <c r="F52" s="25">
        <f>+D52+E52</f>
        <v>24310</v>
      </c>
      <c r="G52" s="9">
        <v>20663.5</v>
      </c>
      <c r="H52" s="9">
        <v>0</v>
      </c>
      <c r="I52" s="9">
        <f t="shared" si="0"/>
        <v>891470.20999999985</v>
      </c>
      <c r="J52" s="170"/>
      <c r="K52" s="171">
        <f>+Tabla2[[#This Row],[Debe]]-Tabla2[[#This Row],[Haber ]]</f>
        <v>20663.5</v>
      </c>
      <c r="L52" s="4">
        <f>+Tabla2[[#This Row],[Total Factura]]-Tabla2[[#This Row],[Haber ]]</f>
        <v>24310</v>
      </c>
      <c r="Z52" s="174" t="s">
        <v>1601</v>
      </c>
    </row>
    <row r="53" spans="1:26" x14ac:dyDescent="0.25">
      <c r="A53" s="167" t="s">
        <v>1538</v>
      </c>
      <c r="B53" s="29">
        <v>44376</v>
      </c>
      <c r="C53" s="17" t="s">
        <v>2024</v>
      </c>
      <c r="D53" s="9">
        <v>-9350</v>
      </c>
      <c r="E53" s="9">
        <v>0</v>
      </c>
      <c r="F53" s="25">
        <f>+D53+E53</f>
        <v>-9350</v>
      </c>
      <c r="G53" s="9">
        <v>0</v>
      </c>
      <c r="H53" s="9">
        <v>7947.5</v>
      </c>
      <c r="I53" s="9">
        <f t="shared" si="0"/>
        <v>883522.70999999985</v>
      </c>
      <c r="J53" s="170"/>
      <c r="K53" s="171">
        <f>+Tabla2[[#This Row],[Debe]]-Tabla2[[#This Row],[Haber ]]</f>
        <v>-7947.5</v>
      </c>
      <c r="L53" s="4">
        <f>+Tabla2[[#This Row],[Total Factura]]-Tabla2[[#This Row],[Haber ]]</f>
        <v>-17297.5</v>
      </c>
      <c r="Z53" s="112" t="s">
        <v>1446</v>
      </c>
    </row>
    <row r="54" spans="1:26" x14ac:dyDescent="0.25">
      <c r="A54" t="s">
        <v>1526</v>
      </c>
      <c r="B54" s="29">
        <v>44376</v>
      </c>
      <c r="C54" s="17" t="s">
        <v>2025</v>
      </c>
      <c r="D54" s="9">
        <v>0</v>
      </c>
      <c r="E54" s="9">
        <v>0</v>
      </c>
      <c r="F54" s="25">
        <v>0</v>
      </c>
      <c r="G54" s="9">
        <v>0</v>
      </c>
      <c r="H54" s="9">
        <v>22968</v>
      </c>
      <c r="I54" s="9">
        <f t="shared" si="0"/>
        <v>860554.70999999985</v>
      </c>
      <c r="J54" s="170"/>
      <c r="K54" s="171">
        <f>+Tabla2[[#This Row],[Debe]]-Tabla2[[#This Row],[Haber ]]</f>
        <v>-22968</v>
      </c>
      <c r="L54" s="4">
        <f>+Tabla2[[#This Row],[Total Factura]]-Tabla2[[#This Row],[Haber ]]</f>
        <v>-22968</v>
      </c>
      <c r="Z54" s="174" t="s">
        <v>1597</v>
      </c>
    </row>
    <row r="55" spans="1:26" x14ac:dyDescent="0.25">
      <c r="A55" s="136" t="s">
        <v>1628</v>
      </c>
      <c r="B55" s="29">
        <v>44377</v>
      </c>
      <c r="C55" s="17" t="s">
        <v>876</v>
      </c>
      <c r="D55" s="9">
        <v>0</v>
      </c>
      <c r="E55" s="9">
        <v>0</v>
      </c>
      <c r="F55" s="25">
        <v>0</v>
      </c>
      <c r="G55" s="9">
        <v>0</v>
      </c>
      <c r="H55" s="9">
        <v>15000</v>
      </c>
      <c r="I55" s="9">
        <f t="shared" si="0"/>
        <v>845554.70999999985</v>
      </c>
      <c r="J55" s="170"/>
      <c r="K55" s="171">
        <f>+Tabla2[[#This Row],[Debe]]-Tabla2[[#This Row],[Haber ]]</f>
        <v>-15000</v>
      </c>
      <c r="L55" s="4">
        <f>+Tabla2[[#This Row],[Total Factura]]-Tabla2[[#This Row],[Haber ]]</f>
        <v>-15000</v>
      </c>
      <c r="Z55" s="174" t="s">
        <v>1841</v>
      </c>
    </row>
    <row r="56" spans="1:26" x14ac:dyDescent="0.25">
      <c r="A56" s="193" t="s">
        <v>1535</v>
      </c>
      <c r="B56" s="29">
        <v>44377</v>
      </c>
      <c r="C56" s="17" t="s">
        <v>876</v>
      </c>
      <c r="D56" s="9">
        <v>0</v>
      </c>
      <c r="E56" s="9">
        <v>0</v>
      </c>
      <c r="F56" s="25">
        <v>0</v>
      </c>
      <c r="G56" s="9">
        <v>0</v>
      </c>
      <c r="H56" s="9">
        <v>10000</v>
      </c>
      <c r="I56" s="9">
        <f t="shared" si="0"/>
        <v>835554.70999999985</v>
      </c>
      <c r="J56" s="170"/>
      <c r="K56" s="171">
        <f>+Tabla2[[#This Row],[Debe]]-Tabla2[[#This Row],[Haber ]]</f>
        <v>-10000</v>
      </c>
      <c r="L56" s="4">
        <f>+Tabla2[[#This Row],[Total Factura]]-Tabla2[[#This Row],[Haber ]]</f>
        <v>-10000</v>
      </c>
      <c r="Z56" s="174" t="s">
        <v>1422</v>
      </c>
    </row>
    <row r="57" spans="1:26" x14ac:dyDescent="0.25">
      <c r="A57" s="143" t="s">
        <v>1536</v>
      </c>
      <c r="B57" s="29">
        <v>44384</v>
      </c>
      <c r="C57" s="17" t="s">
        <v>876</v>
      </c>
      <c r="D57" s="9">
        <v>0</v>
      </c>
      <c r="E57" s="9">
        <v>0</v>
      </c>
      <c r="F57" s="25">
        <v>0</v>
      </c>
      <c r="G57" s="9">
        <v>0</v>
      </c>
      <c r="H57" s="9">
        <v>27000</v>
      </c>
      <c r="I57" s="9">
        <f t="shared" si="0"/>
        <v>808554.70999999985</v>
      </c>
      <c r="J57" s="170"/>
      <c r="K57" s="171">
        <f>+Tabla2[[#This Row],[Debe]]-Tabla2[[#This Row],[Haber ]]</f>
        <v>-27000</v>
      </c>
      <c r="L57" s="4">
        <f>+Tabla2[[#This Row],[Total Factura]]-Tabla2[[#This Row],[Haber ]]</f>
        <v>-27000</v>
      </c>
      <c r="Z57" s="174" t="s">
        <v>1423</v>
      </c>
    </row>
    <row r="58" spans="1:26" x14ac:dyDescent="0.25">
      <c r="A58" s="143" t="s">
        <v>1536</v>
      </c>
      <c r="B58" s="29">
        <v>44384</v>
      </c>
      <c r="C58" s="17" t="s">
        <v>876</v>
      </c>
      <c r="D58" s="9">
        <v>0</v>
      </c>
      <c r="E58" s="9">
        <v>0</v>
      </c>
      <c r="F58" s="25">
        <v>0</v>
      </c>
      <c r="G58" s="9">
        <v>0</v>
      </c>
      <c r="H58" s="9">
        <v>26690</v>
      </c>
      <c r="I58" s="9">
        <f t="shared" si="0"/>
        <v>781864.70999999985</v>
      </c>
      <c r="J58" s="170"/>
      <c r="K58" s="171">
        <f>+Tabla2[[#This Row],[Debe]]-Tabla2[[#This Row],[Haber ]]</f>
        <v>-26690</v>
      </c>
      <c r="L58" s="4">
        <f>+Tabla2[[#This Row],[Total Factura]]-Tabla2[[#This Row],[Haber ]]</f>
        <v>-26690</v>
      </c>
      <c r="Z58" s="174" t="s">
        <v>2225</v>
      </c>
    </row>
    <row r="59" spans="1:26" x14ac:dyDescent="0.25">
      <c r="A59" s="143"/>
      <c r="C59" s="17"/>
      <c r="I59" s="9">
        <f t="shared" si="0"/>
        <v>781864.70999999985</v>
      </c>
      <c r="J59" s="170"/>
      <c r="K59" s="171">
        <f>+Tabla2[[#This Row],[Debe]]-Tabla2[[#This Row],[Haber ]]</f>
        <v>0</v>
      </c>
      <c r="L59" s="4">
        <f>+Tabla2[[#This Row],[Total Factura]]-Tabla2[[#This Row],[Haber ]]</f>
        <v>0</v>
      </c>
      <c r="Z59" s="112" t="s">
        <v>1628</v>
      </c>
    </row>
    <row r="60" spans="1:26" x14ac:dyDescent="0.25">
      <c r="A60" s="136" t="s">
        <v>1628</v>
      </c>
      <c r="B60" s="29">
        <v>44390</v>
      </c>
      <c r="C60" s="17" t="s">
        <v>876</v>
      </c>
      <c r="D60" s="9">
        <v>0</v>
      </c>
      <c r="E60" s="9">
        <v>0</v>
      </c>
      <c r="F60" s="25">
        <v>0</v>
      </c>
      <c r="G60" s="9">
        <v>0</v>
      </c>
      <c r="H60" s="9">
        <v>21800</v>
      </c>
      <c r="I60" s="9">
        <f t="shared" si="0"/>
        <v>760064.70999999985</v>
      </c>
      <c r="J60" s="170"/>
      <c r="K60" s="171">
        <f>+Tabla2[[#This Row],[Debe]]-Tabla2[[#This Row],[Haber ]]</f>
        <v>-21800</v>
      </c>
      <c r="L60" s="4">
        <f>+Tabla2[[#This Row],[Total Factura]]-Tabla2[[#This Row],[Haber ]]</f>
        <v>-21800</v>
      </c>
      <c r="Z60" s="174" t="s">
        <v>100</v>
      </c>
    </row>
    <row r="61" spans="1:26" x14ac:dyDescent="0.25">
      <c r="A61" s="194" t="s">
        <v>1531</v>
      </c>
      <c r="B61" s="29">
        <v>44392</v>
      </c>
      <c r="C61" s="17" t="s">
        <v>876</v>
      </c>
      <c r="D61" s="9">
        <v>0</v>
      </c>
      <c r="E61" s="9">
        <v>0</v>
      </c>
      <c r="F61" s="25">
        <v>0</v>
      </c>
      <c r="G61" s="9">
        <v>0</v>
      </c>
      <c r="H61" s="9">
        <v>120000</v>
      </c>
      <c r="I61" s="9">
        <f t="shared" si="0"/>
        <v>640064.70999999985</v>
      </c>
      <c r="J61" s="170"/>
      <c r="K61" s="171">
        <f>+Tabla2[[#This Row],[Debe]]-Tabla2[[#This Row],[Haber ]]</f>
        <v>-120000</v>
      </c>
      <c r="L61" s="4">
        <f>+Tabla2[[#This Row],[Total Factura]]-Tabla2[[#This Row],[Haber ]]</f>
        <v>-120000</v>
      </c>
      <c r="Z61" s="174" t="s">
        <v>876</v>
      </c>
    </row>
    <row r="62" spans="1:26" x14ac:dyDescent="0.25">
      <c r="A62" t="s">
        <v>1526</v>
      </c>
      <c r="B62" s="29">
        <v>44393</v>
      </c>
      <c r="C62" s="17" t="s">
        <v>2299</v>
      </c>
      <c r="D62" s="9">
        <v>0</v>
      </c>
      <c r="E62" s="9">
        <v>0</v>
      </c>
      <c r="F62" s="25">
        <v>0</v>
      </c>
      <c r="G62" s="9">
        <f>22968+176</f>
        <v>23144</v>
      </c>
      <c r="H62" s="9">
        <v>0</v>
      </c>
      <c r="I62" s="9">
        <f t="shared" si="0"/>
        <v>663208.70999999985</v>
      </c>
      <c r="J62" s="170"/>
      <c r="K62" s="171">
        <f>+Tabla2[[#This Row],[Debe]]-Tabla2[[#This Row],[Haber ]]</f>
        <v>23144</v>
      </c>
      <c r="L62" s="4">
        <f>+Tabla2[[#This Row],[Total Factura]]-Tabla2[[#This Row],[Haber ]]</f>
        <v>0</v>
      </c>
      <c r="Z62" s="174" t="s">
        <v>1629</v>
      </c>
    </row>
    <row r="63" spans="1:26" x14ac:dyDescent="0.25">
      <c r="A63" t="s">
        <v>1526</v>
      </c>
      <c r="B63" s="29">
        <v>44393</v>
      </c>
      <c r="C63" s="17" t="s">
        <v>2119</v>
      </c>
      <c r="D63" s="9">
        <v>0</v>
      </c>
      <c r="E63" s="9">
        <v>0</v>
      </c>
      <c r="F63" s="25">
        <v>0</v>
      </c>
      <c r="G63" s="9">
        <v>0</v>
      </c>
      <c r="H63" s="9">
        <v>22968</v>
      </c>
      <c r="I63" s="9">
        <f t="shared" si="0"/>
        <v>640240.70999999985</v>
      </c>
      <c r="J63" s="170"/>
      <c r="K63" s="171">
        <f>+Tabla2[[#This Row],[Debe]]-Tabla2[[#This Row],[Haber ]]</f>
        <v>-22968</v>
      </c>
      <c r="L63" s="4">
        <f>+Tabla2[[#This Row],[Total Factura]]-Tabla2[[#This Row],[Haber ]]</f>
        <v>-22968</v>
      </c>
      <c r="Z63" s="174" t="s">
        <v>1665</v>
      </c>
    </row>
    <row r="64" spans="1:26" x14ac:dyDescent="0.25">
      <c r="A64" s="193" t="s">
        <v>1535</v>
      </c>
      <c r="B64" s="29">
        <v>44396</v>
      </c>
      <c r="C64" s="17" t="s">
        <v>876</v>
      </c>
      <c r="D64" s="9">
        <v>0</v>
      </c>
      <c r="E64" s="9">
        <v>0</v>
      </c>
      <c r="F64" s="25">
        <v>0</v>
      </c>
      <c r="G64" s="9">
        <v>0</v>
      </c>
      <c r="H64" s="9">
        <v>10000</v>
      </c>
      <c r="I64" s="9">
        <f t="shared" si="0"/>
        <v>630240.70999999985</v>
      </c>
      <c r="J64" s="170"/>
      <c r="K64" s="171">
        <f>+Tabla2[[#This Row],[Debe]]-Tabla2[[#This Row],[Haber ]]</f>
        <v>-10000</v>
      </c>
      <c r="L64" s="4">
        <f>+Tabla2[[#This Row],[Total Factura]]-Tabla2[[#This Row],[Haber ]]</f>
        <v>-10000</v>
      </c>
      <c r="Z64" s="174" t="s">
        <v>1675</v>
      </c>
    </row>
    <row r="65" spans="1:26" x14ac:dyDescent="0.25">
      <c r="A65" s="193" t="s">
        <v>1535</v>
      </c>
      <c r="B65" s="29">
        <v>44410</v>
      </c>
      <c r="C65" s="17" t="s">
        <v>876</v>
      </c>
      <c r="D65" s="9">
        <v>0</v>
      </c>
      <c r="E65" s="9">
        <v>0</v>
      </c>
      <c r="F65" s="25">
        <v>0</v>
      </c>
      <c r="G65" s="9">
        <v>0</v>
      </c>
      <c r="H65" s="9">
        <v>7500</v>
      </c>
      <c r="I65" s="9">
        <f t="shared" si="0"/>
        <v>622740.70999999985</v>
      </c>
      <c r="J65" s="170"/>
      <c r="K65" s="171">
        <f>+Tabla2[[#This Row],[Debe]]-Tabla2[[#This Row],[Haber ]]</f>
        <v>-7500</v>
      </c>
      <c r="L65" s="4">
        <f>+Tabla2[[#This Row],[Total Factura]]-Tabla2[[#This Row],[Haber ]]</f>
        <v>-7500</v>
      </c>
      <c r="Z65" s="174" t="s">
        <v>1837</v>
      </c>
    </row>
    <row r="66" spans="1:26" x14ac:dyDescent="0.25">
      <c r="A66" s="143" t="s">
        <v>1536</v>
      </c>
      <c r="B66" s="29">
        <v>44418</v>
      </c>
      <c r="C66" s="17" t="s">
        <v>876</v>
      </c>
      <c r="D66" s="9">
        <v>0</v>
      </c>
      <c r="E66" s="9">
        <v>0</v>
      </c>
      <c r="F66" s="25">
        <v>0</v>
      </c>
      <c r="G66" s="9">
        <v>0</v>
      </c>
      <c r="H66" s="9">
        <v>20000</v>
      </c>
      <c r="I66" s="9">
        <f t="shared" si="0"/>
        <v>602740.70999999985</v>
      </c>
      <c r="J66" s="170"/>
      <c r="K66" s="171">
        <f>+Tabla2[[#This Row],[Debe]]-Tabla2[[#This Row],[Haber ]]</f>
        <v>-20000</v>
      </c>
      <c r="L66" s="4">
        <f>+Tabla2[[#This Row],[Total Factura]]-Tabla2[[#This Row],[Haber ]]</f>
        <v>-20000</v>
      </c>
      <c r="Z66" s="174" t="s">
        <v>1838</v>
      </c>
    </row>
    <row r="67" spans="1:26" x14ac:dyDescent="0.25">
      <c r="A67" s="143" t="s">
        <v>1536</v>
      </c>
      <c r="B67" s="29">
        <v>44418</v>
      </c>
      <c r="C67" s="17" t="s">
        <v>876</v>
      </c>
      <c r="D67" s="9">
        <v>0</v>
      </c>
      <c r="E67" s="9">
        <v>0</v>
      </c>
      <c r="F67" s="25">
        <v>0</v>
      </c>
      <c r="G67" s="9">
        <v>0</v>
      </c>
      <c r="H67" s="9">
        <v>19600</v>
      </c>
      <c r="I67" s="9">
        <f t="shared" si="0"/>
        <v>583140.70999999985</v>
      </c>
      <c r="J67" s="170"/>
      <c r="K67" s="171">
        <f>+Tabla2[[#This Row],[Debe]]-Tabla2[[#This Row],[Haber ]]</f>
        <v>-19600</v>
      </c>
      <c r="L67" s="4">
        <f>+Tabla2[[#This Row],[Total Factura]]-Tabla2[[#This Row],[Haber ]]</f>
        <v>-19600</v>
      </c>
      <c r="Z67" s="174" t="s">
        <v>2302</v>
      </c>
    </row>
    <row r="68" spans="1:26" x14ac:dyDescent="0.25">
      <c r="A68" s="145" t="s">
        <v>1446</v>
      </c>
      <c r="B68" s="29">
        <v>44425</v>
      </c>
      <c r="C68" s="17" t="s">
        <v>2225</v>
      </c>
      <c r="D68" s="9">
        <v>0</v>
      </c>
      <c r="E68" s="9">
        <v>0</v>
      </c>
      <c r="F68" s="25">
        <v>0</v>
      </c>
      <c r="G68" s="9">
        <v>0</v>
      </c>
      <c r="H68" s="9">
        <f>+G3+G4</f>
        <v>25483</v>
      </c>
      <c r="I68" s="9">
        <f t="shared" si="0"/>
        <v>557657.70999999985</v>
      </c>
      <c r="J68" s="170"/>
      <c r="K68" s="171">
        <f>+Tabla2[[#This Row],[Debe]]-Tabla2[[#This Row],[Haber ]]</f>
        <v>-25483</v>
      </c>
      <c r="L68" s="4">
        <f>+Tabla2[[#This Row],[Total Factura]]-Tabla2[[#This Row],[Haber ]]</f>
        <v>-25483</v>
      </c>
      <c r="Z68" s="174" t="s">
        <v>2301</v>
      </c>
    </row>
    <row r="69" spans="1:26" x14ac:dyDescent="0.25">
      <c r="A69" t="s">
        <v>1526</v>
      </c>
      <c r="B69" s="29">
        <v>44425</v>
      </c>
      <c r="C69" s="17" t="s">
        <v>2228</v>
      </c>
      <c r="D69" s="9">
        <v>23010</v>
      </c>
      <c r="E69" s="9">
        <v>4832.1000000000004</v>
      </c>
      <c r="F69" s="25">
        <f>+Tabla2[[#This Row],[Prendas]]+Tabla2[[#This Row],[Iva]]</f>
        <v>27842.1</v>
      </c>
      <c r="G69" s="9">
        <v>0</v>
      </c>
      <c r="H69" s="9">
        <f>19558.5+Tabla2[[#This Row],[Iva]]</f>
        <v>24390.6</v>
      </c>
      <c r="I69" s="9">
        <f t="shared" ref="I69:I132" si="3">I68+G69-H69</f>
        <v>533267.10999999987</v>
      </c>
      <c r="J69" s="170"/>
      <c r="K69" s="171">
        <f>+Tabla2[[#This Row],[Debe]]-Tabla2[[#This Row],[Haber ]]</f>
        <v>-24390.6</v>
      </c>
      <c r="L69" s="4">
        <f>+Tabla2[[#This Row],[Total Factura]]-Tabla2[[#This Row],[Haber ]]</f>
        <v>3451.5</v>
      </c>
      <c r="Z69" s="112" t="s">
        <v>1795</v>
      </c>
    </row>
    <row r="70" spans="1:26" x14ac:dyDescent="0.25">
      <c r="A70" s="113" t="s">
        <v>1463</v>
      </c>
      <c r="B70" s="29">
        <v>44418</v>
      </c>
      <c r="C70" s="17" t="s">
        <v>2237</v>
      </c>
      <c r="D70" s="9">
        <v>35973</v>
      </c>
      <c r="E70" s="9">
        <v>0</v>
      </c>
      <c r="F70" s="25">
        <v>35973</v>
      </c>
      <c r="G70" s="9">
        <v>0</v>
      </c>
      <c r="H70" s="9">
        <v>32375.7</v>
      </c>
      <c r="I70" s="9">
        <f t="shared" si="3"/>
        <v>500891.40999999986</v>
      </c>
      <c r="J70" s="170"/>
      <c r="K70" s="171">
        <f>+Tabla2[[#This Row],[Debe]]-Tabla2[[#This Row],[Haber ]]</f>
        <v>-32375.7</v>
      </c>
      <c r="L70" s="4">
        <f>+Tabla2[[#This Row],[Total Factura]]-Tabla2[[#This Row],[Haber ]]</f>
        <v>3597.2999999999993</v>
      </c>
      <c r="Z70" s="174" t="s">
        <v>1796</v>
      </c>
    </row>
    <row r="71" spans="1:26" x14ac:dyDescent="0.25">
      <c r="A71" s="113" t="s">
        <v>1463</v>
      </c>
      <c r="B71" s="29">
        <v>44428</v>
      </c>
      <c r="C71" s="17" t="s">
        <v>2238</v>
      </c>
      <c r="D71" s="9">
        <v>0</v>
      </c>
      <c r="E71" s="9">
        <v>0</v>
      </c>
      <c r="F71" s="25">
        <v>0</v>
      </c>
      <c r="G71" s="9">
        <v>0</v>
      </c>
      <c r="H71" s="9">
        <v>253998.01</v>
      </c>
      <c r="I71" s="9">
        <f t="shared" si="3"/>
        <v>246893.39999999985</v>
      </c>
      <c r="J71" s="170"/>
      <c r="K71" s="171">
        <f>+Tabla2[[#This Row],[Debe]]-Tabla2[[#This Row],[Haber ]]</f>
        <v>-253998.01</v>
      </c>
      <c r="L71" s="4">
        <f>+Tabla2[[#This Row],[Total Factura]]-Tabla2[[#This Row],[Haber ]]</f>
        <v>-253998.01</v>
      </c>
      <c r="Z71" s="112" t="s">
        <v>1521</v>
      </c>
    </row>
    <row r="72" spans="1:26" x14ac:dyDescent="0.25">
      <c r="A72" s="113" t="s">
        <v>1463</v>
      </c>
      <c r="B72" s="29">
        <v>44433</v>
      </c>
      <c r="C72" s="17" t="s">
        <v>2299</v>
      </c>
      <c r="D72" s="9">
        <v>0</v>
      </c>
      <c r="E72" s="9">
        <v>0</v>
      </c>
      <c r="F72" s="25">
        <v>0</v>
      </c>
      <c r="G72" s="9">
        <v>7252.89</v>
      </c>
      <c r="H72" s="9">
        <v>0</v>
      </c>
      <c r="I72" s="9">
        <f t="shared" si="3"/>
        <v>254146.28999999986</v>
      </c>
      <c r="J72" s="170"/>
      <c r="K72" s="171">
        <f>+Tabla2[[#This Row],[Debe]]-Tabla2[[#This Row],[Haber ]]</f>
        <v>7252.89</v>
      </c>
      <c r="L72" s="4">
        <f>+Tabla2[[#This Row],[Total Factura]]-Tabla2[[#This Row],[Haber ]]</f>
        <v>0</v>
      </c>
      <c r="Z72" s="174" t="s">
        <v>1729</v>
      </c>
    </row>
    <row r="73" spans="1:26" x14ac:dyDescent="0.25">
      <c r="A73" s="44" t="s">
        <v>1521</v>
      </c>
      <c r="B73" s="29">
        <v>44436</v>
      </c>
      <c r="C73" s="17" t="s">
        <v>1797</v>
      </c>
      <c r="D73" s="9">
        <v>0</v>
      </c>
      <c r="E73" s="9">
        <v>0</v>
      </c>
      <c r="F73" s="25">
        <v>0</v>
      </c>
      <c r="G73" s="9">
        <v>0</v>
      </c>
      <c r="H73" s="9">
        <v>50000</v>
      </c>
      <c r="I73" s="9">
        <f t="shared" si="3"/>
        <v>204146.28999999986</v>
      </c>
      <c r="J73" s="170"/>
      <c r="K73" s="171">
        <f>+Tabla2[[#This Row],[Debe]]-Tabla2[[#This Row],[Haber ]]</f>
        <v>-50000</v>
      </c>
      <c r="L73" s="4">
        <f>+Tabla2[[#This Row],[Total Factura]]-Tabla2[[#This Row],[Haber ]]</f>
        <v>-50000</v>
      </c>
      <c r="Z73" s="112" t="s">
        <v>1621</v>
      </c>
    </row>
    <row r="74" spans="1:26" x14ac:dyDescent="0.25">
      <c r="A74" s="113" t="s">
        <v>1463</v>
      </c>
      <c r="B74" s="29">
        <v>44442</v>
      </c>
      <c r="C74" s="73" t="s">
        <v>2293</v>
      </c>
      <c r="D74" s="9">
        <v>0</v>
      </c>
      <c r="E74" s="9">
        <v>0</v>
      </c>
      <c r="F74" s="25">
        <v>0</v>
      </c>
      <c r="G74" s="9">
        <v>0</v>
      </c>
      <c r="H74" s="9">
        <v>7000</v>
      </c>
      <c r="I74" s="9">
        <f t="shared" si="3"/>
        <v>197146.28999999986</v>
      </c>
      <c r="J74" s="170"/>
      <c r="K74" s="171">
        <f>+Tabla2[[#This Row],[Debe]]-Tabla2[[#This Row],[Haber ]]</f>
        <v>-7000</v>
      </c>
      <c r="L74" s="4">
        <f>+Tabla2[[#This Row],[Total Factura]]-Tabla2[[#This Row],[Haber ]]</f>
        <v>-7000</v>
      </c>
      <c r="Z74" s="174" t="s">
        <v>1620</v>
      </c>
    </row>
    <row r="75" spans="1:26" x14ac:dyDescent="0.25">
      <c r="A75" s="136" t="s">
        <v>1628</v>
      </c>
      <c r="B75" s="29">
        <v>44443</v>
      </c>
      <c r="C75" s="17" t="s">
        <v>2302</v>
      </c>
      <c r="D75" s="9">
        <v>0</v>
      </c>
      <c r="E75" s="9">
        <v>0</v>
      </c>
      <c r="F75" s="25">
        <v>0</v>
      </c>
      <c r="G75" s="9">
        <v>0</v>
      </c>
      <c r="H75" s="9">
        <v>27000</v>
      </c>
      <c r="I75" s="9">
        <f t="shared" si="3"/>
        <v>170146.28999999986</v>
      </c>
      <c r="J75" s="170"/>
      <c r="K75" s="171">
        <f>+Tabla2[[#This Row],[Debe]]-Tabla2[[#This Row],[Haber ]]</f>
        <v>-27000</v>
      </c>
      <c r="L75" s="4">
        <f>+Tabla2[[#This Row],[Total Factura]]-Tabla2[[#This Row],[Haber ]]</f>
        <v>-27000</v>
      </c>
      <c r="Z75" s="174" t="s">
        <v>2321</v>
      </c>
    </row>
    <row r="76" spans="1:26" x14ac:dyDescent="0.25">
      <c r="A76" s="136" t="s">
        <v>1628</v>
      </c>
      <c r="B76" s="29">
        <v>44443</v>
      </c>
      <c r="C76" s="17" t="s">
        <v>2301</v>
      </c>
      <c r="D76" s="9">
        <v>0</v>
      </c>
      <c r="E76" s="9">
        <v>0</v>
      </c>
      <c r="F76" s="25">
        <v>0</v>
      </c>
      <c r="G76" s="9">
        <v>0</v>
      </c>
      <c r="H76" s="9">
        <v>13685</v>
      </c>
      <c r="I76" s="9">
        <f t="shared" si="3"/>
        <v>156461.28999999986</v>
      </c>
      <c r="J76" s="170"/>
      <c r="K76" s="171">
        <f>+Tabla2[[#This Row],[Debe]]-Tabla2[[#This Row],[Haber ]]</f>
        <v>-13685</v>
      </c>
      <c r="L76" s="4">
        <f>+Tabla2[[#This Row],[Total Factura]]-Tabla2[[#This Row],[Haber ]]</f>
        <v>-13685</v>
      </c>
      <c r="Z76" s="112" t="s">
        <v>1463</v>
      </c>
    </row>
    <row r="77" spans="1:26" x14ac:dyDescent="0.25">
      <c r="A77" s="136" t="s">
        <v>1628</v>
      </c>
      <c r="B77" s="29">
        <v>44421</v>
      </c>
      <c r="C77" s="17" t="s">
        <v>876</v>
      </c>
      <c r="D77" s="9">
        <v>0</v>
      </c>
      <c r="E77" s="9">
        <v>0</v>
      </c>
      <c r="F77" s="25">
        <v>0</v>
      </c>
      <c r="G77" s="9">
        <v>0</v>
      </c>
      <c r="H77" s="9">
        <v>15000</v>
      </c>
      <c r="I77" s="9">
        <f t="shared" si="3"/>
        <v>141461.28999999986</v>
      </c>
      <c r="J77" s="170"/>
      <c r="K77" s="171">
        <f>+Tabla2[[#This Row],[Debe]]-Tabla2[[#This Row],[Haber ]]</f>
        <v>-15000</v>
      </c>
      <c r="L77" s="4">
        <f>+Tabla2[[#This Row],[Total Factura]]-Tabla2[[#This Row],[Haber ]]</f>
        <v>-15000</v>
      </c>
      <c r="Z77" s="174" t="s">
        <v>1797</v>
      </c>
    </row>
    <row r="78" spans="1:26" x14ac:dyDescent="0.25">
      <c r="A78" t="s">
        <v>1621</v>
      </c>
      <c r="B78" s="29">
        <v>44452</v>
      </c>
      <c r="C78" s="17" t="s">
        <v>2321</v>
      </c>
      <c r="D78" s="9">
        <v>0</v>
      </c>
      <c r="E78" s="9">
        <v>0</v>
      </c>
      <c r="F78" s="25">
        <v>0</v>
      </c>
      <c r="G78" s="9">
        <v>0</v>
      </c>
      <c r="H78" s="9">
        <v>18260</v>
      </c>
      <c r="I78" s="9">
        <f t="shared" si="3"/>
        <v>123201.28999999986</v>
      </c>
      <c r="J78" s="170"/>
      <c r="K78" s="171">
        <f>+Tabla2[[#This Row],[Debe]]-Tabla2[[#This Row],[Haber ]]</f>
        <v>-18260</v>
      </c>
      <c r="L78" s="4">
        <f>+Tabla2[[#This Row],[Total Factura]]-Tabla2[[#This Row],[Haber ]]</f>
        <v>-18260</v>
      </c>
      <c r="Z78" s="174" t="s">
        <v>1909</v>
      </c>
    </row>
    <row r="79" spans="1:26" x14ac:dyDescent="0.25">
      <c r="A79" s="195" t="s">
        <v>1540</v>
      </c>
      <c r="B79" s="29">
        <v>44470</v>
      </c>
      <c r="C79" s="17" t="s">
        <v>876</v>
      </c>
      <c r="D79" s="9">
        <v>0</v>
      </c>
      <c r="E79" s="9">
        <v>0</v>
      </c>
      <c r="F79" s="25">
        <v>0</v>
      </c>
      <c r="G79" s="9">
        <v>0</v>
      </c>
      <c r="H79" s="9">
        <v>23700</v>
      </c>
      <c r="I79" s="9">
        <f t="shared" si="3"/>
        <v>99501.289999999863</v>
      </c>
      <c r="J79" s="170"/>
      <c r="K79" s="171">
        <f>+Tabla2[[#This Row],[Debe]]-Tabla2[[#This Row],[Haber ]]</f>
        <v>-23700</v>
      </c>
      <c r="L79" s="4">
        <f>+Tabla2[[#This Row],[Total Factura]]-Tabla2[[#This Row],[Haber ]]</f>
        <v>-23700</v>
      </c>
      <c r="N79" t="s">
        <v>2376</v>
      </c>
      <c r="O79" t="s">
        <v>1540</v>
      </c>
      <c r="Z79" s="174" t="s">
        <v>1708</v>
      </c>
    </row>
    <row r="80" spans="1:26" x14ac:dyDescent="0.25">
      <c r="A80" t="s">
        <v>1521</v>
      </c>
      <c r="B80" s="29">
        <v>44476</v>
      </c>
      <c r="C80" s="17" t="s">
        <v>2397</v>
      </c>
      <c r="D80" s="9">
        <v>0</v>
      </c>
      <c r="E80" s="9">
        <v>0</v>
      </c>
      <c r="F80" s="25">
        <v>0</v>
      </c>
      <c r="G80" s="9">
        <v>0</v>
      </c>
      <c r="H80" s="9">
        <v>121337.5</v>
      </c>
      <c r="I80" s="9">
        <f t="shared" si="3"/>
        <v>-21836.210000000137</v>
      </c>
      <c r="J80" s="170"/>
      <c r="K80" s="171">
        <f>+Tabla2[[#This Row],[Debe]]-Tabla2[[#This Row],[Haber ]]</f>
        <v>-121337.5</v>
      </c>
      <c r="L80" s="4">
        <f>+Tabla2[[#This Row],[Total Factura]]-Tabla2[[#This Row],[Haber ]]</f>
        <v>-121337.5</v>
      </c>
      <c r="O80" t="s">
        <v>1538</v>
      </c>
      <c r="Z80" s="174" t="s">
        <v>1785</v>
      </c>
    </row>
    <row r="81" spans="1:26" x14ac:dyDescent="0.25">
      <c r="A81" t="s">
        <v>1538</v>
      </c>
      <c r="B81" s="29">
        <v>44476</v>
      </c>
      <c r="C81" s="17" t="s">
        <v>2408</v>
      </c>
      <c r="D81" s="9">
        <v>0</v>
      </c>
      <c r="E81" s="9">
        <v>0</v>
      </c>
      <c r="F81" s="25">
        <v>0</v>
      </c>
      <c r="G81" s="9">
        <v>0</v>
      </c>
      <c r="H81" s="9">
        <v>1980.5</v>
      </c>
      <c r="I81" s="9">
        <f t="shared" si="3"/>
        <v>-23816.710000000137</v>
      </c>
      <c r="J81" s="170"/>
      <c r="K81" s="171">
        <f>+Tabla2[[#This Row],[Debe]]-Tabla2[[#This Row],[Haber ]]</f>
        <v>-1980.5</v>
      </c>
      <c r="L81" s="4">
        <f>+Tabla2[[#This Row],[Total Factura]]-Tabla2[[#This Row],[Haber ]]</f>
        <v>-1980.5</v>
      </c>
      <c r="O81" t="s">
        <v>1521</v>
      </c>
      <c r="Z81" s="174" t="s">
        <v>1836</v>
      </c>
    </row>
    <row r="82" spans="1:26" x14ac:dyDescent="0.25">
      <c r="C82" s="17" t="s">
        <v>2398</v>
      </c>
      <c r="D82" s="9">
        <v>0</v>
      </c>
      <c r="E82" s="9">
        <v>0</v>
      </c>
      <c r="F82" s="25">
        <v>0</v>
      </c>
      <c r="G82" s="9">
        <v>23816.71</v>
      </c>
      <c r="H82" s="9">
        <v>0</v>
      </c>
      <c r="I82" s="9">
        <f t="shared" si="3"/>
        <v>-1.3824319466948509E-10</v>
      </c>
      <c r="J82" s="170"/>
      <c r="K82" s="171">
        <f>+Tabla2[[#This Row],[Debe]]-Tabla2[[#This Row],[Haber ]]</f>
        <v>23816.71</v>
      </c>
      <c r="L82" s="4">
        <f>+Tabla2[[#This Row],[Total Factura]]-Tabla2[[#This Row],[Haber ]]</f>
        <v>0</v>
      </c>
      <c r="Z82" s="174" t="s">
        <v>1464</v>
      </c>
    </row>
    <row r="83" spans="1:26" x14ac:dyDescent="0.25">
      <c r="I83" s="9">
        <f t="shared" si="3"/>
        <v>-1.3824319466948509E-10</v>
      </c>
      <c r="J83" s="170"/>
      <c r="K83" s="171">
        <f>+Tabla2[[#This Row],[Debe]]-Tabla2[[#This Row],[Haber ]]</f>
        <v>0</v>
      </c>
      <c r="L83" s="4">
        <f>+Tabla2[[#This Row],[Total Factura]]-Tabla2[[#This Row],[Haber ]]</f>
        <v>0</v>
      </c>
      <c r="Z83" s="174" t="s">
        <v>2299</v>
      </c>
    </row>
    <row r="84" spans="1:26" x14ac:dyDescent="0.25">
      <c r="I84" s="9">
        <f t="shared" si="3"/>
        <v>-1.3824319466948509E-10</v>
      </c>
      <c r="J84" s="170"/>
      <c r="K84" s="171">
        <f>+Tabla2[[#This Row],[Debe]]-Tabla2[[#This Row],[Haber ]]</f>
        <v>0</v>
      </c>
      <c r="L84" s="4">
        <f>+Tabla2[[#This Row],[Total Factura]]-Tabla2[[#This Row],[Haber ]]</f>
        <v>0</v>
      </c>
      <c r="Z84" s="174" t="s">
        <v>2237</v>
      </c>
    </row>
    <row r="85" spans="1:26" x14ac:dyDescent="0.25">
      <c r="I85" s="9">
        <f t="shared" si="3"/>
        <v>-1.3824319466948509E-10</v>
      </c>
      <c r="J85" s="170"/>
      <c r="K85" s="171">
        <f>+Tabla2[[#This Row],[Debe]]-Tabla2[[#This Row],[Haber ]]</f>
        <v>0</v>
      </c>
      <c r="L85" s="4">
        <f>+Tabla2[[#This Row],[Total Factura]]-Tabla2[[#This Row],[Haber ]]</f>
        <v>0</v>
      </c>
      <c r="Z85" s="174" t="s">
        <v>2238</v>
      </c>
    </row>
    <row r="86" spans="1:26" x14ac:dyDescent="0.25">
      <c r="I86" s="9">
        <f t="shared" si="3"/>
        <v>-1.3824319466948509E-10</v>
      </c>
      <c r="J86" s="170"/>
      <c r="K86" s="171">
        <f>+Tabla2[[#This Row],[Debe]]-Tabla2[[#This Row],[Haber ]]</f>
        <v>0</v>
      </c>
      <c r="L86" s="4">
        <f>+Tabla2[[#This Row],[Total Factura]]-Tabla2[[#This Row],[Haber ]]</f>
        <v>0</v>
      </c>
      <c r="Z86" s="174" t="s">
        <v>2293</v>
      </c>
    </row>
    <row r="87" spans="1:26" x14ac:dyDescent="0.25">
      <c r="I87" s="9">
        <f t="shared" si="3"/>
        <v>-1.3824319466948509E-10</v>
      </c>
      <c r="J87" s="170"/>
      <c r="K87" s="171">
        <f>+Tabla2[[#This Row],[Debe]]-Tabla2[[#This Row],[Haber ]]</f>
        <v>0</v>
      </c>
      <c r="L87" s="4">
        <f>+Tabla2[[#This Row],[Total Factura]]-Tabla2[[#This Row],[Haber ]]</f>
        <v>0</v>
      </c>
      <c r="Z87" s="112" t="s">
        <v>1574</v>
      </c>
    </row>
    <row r="88" spans="1:26" x14ac:dyDescent="0.25">
      <c r="I88" s="9">
        <f t="shared" si="3"/>
        <v>-1.3824319466948509E-10</v>
      </c>
      <c r="J88" s="170"/>
      <c r="K88" s="171">
        <f>+Tabla2[[#This Row],[Debe]]-Tabla2[[#This Row],[Haber ]]</f>
        <v>0</v>
      </c>
      <c r="L88" s="4">
        <f>+Tabla2[[#This Row],[Total Factura]]-Tabla2[[#This Row],[Haber ]]</f>
        <v>0</v>
      </c>
      <c r="Z88" s="174" t="s">
        <v>1574</v>
      </c>
    </row>
    <row r="89" spans="1:26" x14ac:dyDescent="0.25">
      <c r="D89" s="79"/>
      <c r="E89" s="79"/>
      <c r="F89" s="26"/>
      <c r="G89" s="56"/>
      <c r="I89" s="9">
        <f t="shared" si="3"/>
        <v>-1.3824319466948509E-10</v>
      </c>
      <c r="J89" s="170"/>
      <c r="K89" s="171">
        <f>+Tabla2[[#This Row],[Debe]]-Tabla2[[#This Row],[Haber ]]</f>
        <v>0</v>
      </c>
      <c r="L89" s="4">
        <f>+Tabla2[[#This Row],[Total Factura]]-Tabla2[[#This Row],[Haber ]]</f>
        <v>0</v>
      </c>
      <c r="Z89" s="112" t="s">
        <v>1543</v>
      </c>
    </row>
    <row r="90" spans="1:26" x14ac:dyDescent="0.25">
      <c r="I90" s="9">
        <f t="shared" si="3"/>
        <v>-1.3824319466948509E-10</v>
      </c>
      <c r="J90" s="170"/>
      <c r="K90" s="171">
        <f>+Tabla2[[#This Row],[Debe]]-Tabla2[[#This Row],[Haber ]]</f>
        <v>0</v>
      </c>
      <c r="L90" s="4">
        <f>+Tabla2[[#This Row],[Total Factura]]-Tabla2[[#This Row],[Haber ]]</f>
        <v>0</v>
      </c>
    </row>
    <row r="91" spans="1:26" x14ac:dyDescent="0.25">
      <c r="I91" s="9">
        <f t="shared" si="3"/>
        <v>-1.3824319466948509E-10</v>
      </c>
      <c r="J91" s="170"/>
      <c r="K91" s="171">
        <f>+Tabla2[[#This Row],[Debe]]-Tabla2[[#This Row],[Haber ]]</f>
        <v>0</v>
      </c>
      <c r="L91" s="4">
        <f>+Tabla2[[#This Row],[Total Factura]]-Tabla2[[#This Row],[Haber ]]</f>
        <v>0</v>
      </c>
    </row>
    <row r="92" spans="1:26" x14ac:dyDescent="0.25">
      <c r="I92" s="9">
        <f t="shared" si="3"/>
        <v>-1.3824319466948509E-10</v>
      </c>
      <c r="J92" s="170"/>
      <c r="K92" s="171">
        <f>+Tabla2[[#This Row],[Debe]]-Tabla2[[#This Row],[Haber ]]</f>
        <v>0</v>
      </c>
      <c r="L92" s="4">
        <f>+Tabla2[[#This Row],[Total Factura]]-Tabla2[[#This Row],[Haber ]]</f>
        <v>0</v>
      </c>
    </row>
    <row r="93" spans="1:26" x14ac:dyDescent="0.25">
      <c r="I93" s="9">
        <f t="shared" si="3"/>
        <v>-1.3824319466948509E-10</v>
      </c>
      <c r="J93" s="170"/>
      <c r="K93" s="171">
        <f>+Tabla2[[#This Row],[Debe]]-Tabla2[[#This Row],[Haber ]]</f>
        <v>0</v>
      </c>
      <c r="L93" s="4">
        <f>+Tabla2[[#This Row],[Total Factura]]-Tabla2[[#This Row],[Haber ]]</f>
        <v>0</v>
      </c>
    </row>
    <row r="94" spans="1:26" x14ac:dyDescent="0.25">
      <c r="I94" s="9">
        <f t="shared" si="3"/>
        <v>-1.3824319466948509E-10</v>
      </c>
      <c r="J94" s="170"/>
      <c r="K94" s="171">
        <f>+Tabla2[[#This Row],[Debe]]-Tabla2[[#This Row],[Haber ]]</f>
        <v>0</v>
      </c>
      <c r="L94" s="4">
        <f>+Tabla2[[#This Row],[Total Factura]]-Tabla2[[#This Row],[Haber ]]</f>
        <v>0</v>
      </c>
    </row>
    <row r="95" spans="1:26" x14ac:dyDescent="0.25">
      <c r="I95" s="9">
        <f t="shared" si="3"/>
        <v>-1.3824319466948509E-10</v>
      </c>
      <c r="J95" s="170"/>
      <c r="K95" s="171">
        <f>+Tabla2[[#This Row],[Debe]]-Tabla2[[#This Row],[Haber ]]</f>
        <v>0</v>
      </c>
      <c r="L95" s="4">
        <f>+Tabla2[[#This Row],[Total Factura]]-Tabla2[[#This Row],[Haber ]]</f>
        <v>0</v>
      </c>
    </row>
    <row r="96" spans="1:26" x14ac:dyDescent="0.25">
      <c r="I96" s="9">
        <f t="shared" si="3"/>
        <v>-1.3824319466948509E-10</v>
      </c>
      <c r="J96" s="170"/>
      <c r="K96" s="171">
        <f>+Tabla2[[#This Row],[Debe]]-Tabla2[[#This Row],[Haber ]]</f>
        <v>0</v>
      </c>
      <c r="L96" s="4">
        <f>+Tabla2[[#This Row],[Total Factura]]-Tabla2[[#This Row],[Haber ]]</f>
        <v>0</v>
      </c>
    </row>
    <row r="97" spans="3:17" x14ac:dyDescent="0.25">
      <c r="I97" s="9">
        <f t="shared" si="3"/>
        <v>-1.3824319466948509E-10</v>
      </c>
      <c r="J97" s="170"/>
      <c r="K97" s="171">
        <f>+Tabla2[[#This Row],[Debe]]-Tabla2[[#This Row],[Haber ]]</f>
        <v>0</v>
      </c>
      <c r="L97" s="4">
        <f>+Tabla2[[#This Row],[Total Factura]]-Tabla2[[#This Row],[Haber ]]</f>
        <v>0</v>
      </c>
    </row>
    <row r="98" spans="3:17" x14ac:dyDescent="0.25">
      <c r="I98" s="9">
        <f t="shared" si="3"/>
        <v>-1.3824319466948509E-10</v>
      </c>
      <c r="J98" s="170"/>
      <c r="K98" s="171">
        <f>+Tabla2[[#This Row],[Debe]]-Tabla2[[#This Row],[Haber ]]</f>
        <v>0</v>
      </c>
      <c r="L98" s="4">
        <f>+Tabla2[[#This Row],[Total Factura]]-Tabla2[[#This Row],[Haber ]]</f>
        <v>0</v>
      </c>
    </row>
    <row r="99" spans="3:17" x14ac:dyDescent="0.25">
      <c r="I99" s="9">
        <f t="shared" si="3"/>
        <v>-1.3824319466948509E-10</v>
      </c>
      <c r="J99" s="170"/>
      <c r="K99" s="171">
        <f>+Tabla2[[#This Row],[Debe]]-Tabla2[[#This Row],[Haber ]]</f>
        <v>0</v>
      </c>
      <c r="L99" s="4">
        <f>+Tabla2[[#This Row],[Total Factura]]-Tabla2[[#This Row],[Haber ]]</f>
        <v>0</v>
      </c>
    </row>
    <row r="100" spans="3:17" x14ac:dyDescent="0.25">
      <c r="C100" s="17"/>
      <c r="D100" s="4"/>
      <c r="E100" s="4"/>
      <c r="I100" s="9">
        <f t="shared" si="3"/>
        <v>-1.3824319466948509E-10</v>
      </c>
      <c r="J100" s="170"/>
      <c r="K100" s="171">
        <f>+Tabla2[[#This Row],[Debe]]-Tabla2[[#This Row],[Haber ]]</f>
        <v>0</v>
      </c>
      <c r="L100" s="4">
        <f>+Tabla2[[#This Row],[Total Factura]]-Tabla2[[#This Row],[Haber ]]</f>
        <v>0</v>
      </c>
    </row>
    <row r="101" spans="3:17" x14ac:dyDescent="0.25">
      <c r="I101" s="9">
        <f t="shared" si="3"/>
        <v>-1.3824319466948509E-10</v>
      </c>
      <c r="J101" s="170"/>
      <c r="K101" s="171">
        <f>+Tabla2[[#This Row],[Debe]]-Tabla2[[#This Row],[Haber ]]</f>
        <v>0</v>
      </c>
      <c r="L101" s="4">
        <f>+Tabla2[[#This Row],[Total Factura]]-Tabla2[[#This Row],[Haber ]]</f>
        <v>0</v>
      </c>
    </row>
    <row r="102" spans="3:17" x14ac:dyDescent="0.25">
      <c r="I102" s="9">
        <f t="shared" si="3"/>
        <v>-1.3824319466948509E-10</v>
      </c>
      <c r="J102" s="170"/>
      <c r="K102" s="171">
        <f>+Tabla2[[#This Row],[Debe]]-Tabla2[[#This Row],[Haber ]]</f>
        <v>0</v>
      </c>
      <c r="L102" s="4">
        <f>+Tabla2[[#This Row],[Total Factura]]-Tabla2[[#This Row],[Haber ]]</f>
        <v>0</v>
      </c>
    </row>
    <row r="103" spans="3:17" x14ac:dyDescent="0.25">
      <c r="I103" s="9">
        <f t="shared" si="3"/>
        <v>-1.3824319466948509E-10</v>
      </c>
      <c r="J103" s="170"/>
      <c r="K103" s="171">
        <f>+Tabla2[[#This Row],[Debe]]-Tabla2[[#This Row],[Haber ]]</f>
        <v>0</v>
      </c>
      <c r="L103" s="4">
        <f>+Tabla2[[#This Row],[Total Factura]]-Tabla2[[#This Row],[Haber ]]</f>
        <v>0</v>
      </c>
    </row>
    <row r="104" spans="3:17" x14ac:dyDescent="0.25">
      <c r="I104" s="9">
        <f t="shared" si="3"/>
        <v>-1.3824319466948509E-10</v>
      </c>
      <c r="J104" s="170"/>
      <c r="K104" s="171">
        <f>+Tabla2[[#This Row],[Debe]]-Tabla2[[#This Row],[Haber ]]</f>
        <v>0</v>
      </c>
      <c r="L104" s="4">
        <f>+Tabla2[[#This Row],[Total Factura]]-Tabla2[[#This Row],[Haber ]]</f>
        <v>0</v>
      </c>
    </row>
    <row r="105" spans="3:17" x14ac:dyDescent="0.25">
      <c r="I105" s="9">
        <f t="shared" si="3"/>
        <v>-1.3824319466948509E-10</v>
      </c>
      <c r="J105" s="170"/>
      <c r="K105" s="171">
        <f>+Tabla2[[#This Row],[Debe]]-Tabla2[[#This Row],[Haber ]]</f>
        <v>0</v>
      </c>
      <c r="L105" s="4">
        <f>+Tabla2[[#This Row],[Total Factura]]-Tabla2[[#This Row],[Haber ]]</f>
        <v>0</v>
      </c>
    </row>
    <row r="106" spans="3:17" x14ac:dyDescent="0.25">
      <c r="I106" s="9">
        <f t="shared" si="3"/>
        <v>-1.3824319466948509E-10</v>
      </c>
      <c r="J106" s="170"/>
      <c r="K106" s="171">
        <f>+Tabla2[[#This Row],[Debe]]-Tabla2[[#This Row],[Haber ]]</f>
        <v>0</v>
      </c>
      <c r="L106" s="4">
        <f>+Tabla2[[#This Row],[Total Factura]]-Tabla2[[#This Row],[Haber ]]</f>
        <v>0</v>
      </c>
    </row>
    <row r="107" spans="3:17" x14ac:dyDescent="0.25">
      <c r="C107" s="17"/>
      <c r="D107" s="4"/>
      <c r="E107" s="4"/>
      <c r="I107" s="9">
        <f t="shared" si="3"/>
        <v>-1.3824319466948509E-10</v>
      </c>
      <c r="J107" s="170"/>
      <c r="K107" s="171">
        <f>+Tabla2[[#This Row],[Debe]]-Tabla2[[#This Row],[Haber ]]</f>
        <v>0</v>
      </c>
      <c r="L107" s="4">
        <f>+Tabla2[[#This Row],[Total Factura]]-Tabla2[[#This Row],[Haber ]]</f>
        <v>0</v>
      </c>
      <c r="M107" s="22"/>
    </row>
    <row r="108" spans="3:17" x14ac:dyDescent="0.25">
      <c r="C108" s="17"/>
      <c r="D108" s="4"/>
      <c r="E108" s="4"/>
      <c r="I108" s="9">
        <f t="shared" si="3"/>
        <v>-1.3824319466948509E-10</v>
      </c>
      <c r="J108" s="170"/>
      <c r="K108" s="171">
        <f>+Tabla2[[#This Row],[Debe]]-Tabla2[[#This Row],[Haber ]]</f>
        <v>0</v>
      </c>
      <c r="L108" s="4">
        <f>+Tabla2[[#This Row],[Total Factura]]-Tabla2[[#This Row],[Haber ]]</f>
        <v>0</v>
      </c>
    </row>
    <row r="109" spans="3:17" x14ac:dyDescent="0.25">
      <c r="C109" s="17"/>
      <c r="D109" s="4"/>
      <c r="E109" s="4"/>
      <c r="I109" s="9">
        <f t="shared" si="3"/>
        <v>-1.3824319466948509E-10</v>
      </c>
      <c r="J109" s="170"/>
      <c r="K109" s="171">
        <f>+Tabla2[[#This Row],[Debe]]-Tabla2[[#This Row],[Haber ]]</f>
        <v>0</v>
      </c>
      <c r="L109" s="4">
        <f>+Tabla2[[#This Row],[Total Factura]]-Tabla2[[#This Row],[Haber ]]</f>
        <v>0</v>
      </c>
      <c r="N109" s="22"/>
      <c r="O109" s="22" t="s">
        <v>265</v>
      </c>
      <c r="P109" s="22"/>
      <c r="Q109" s="22" t="s">
        <v>265</v>
      </c>
    </row>
    <row r="110" spans="3:17" x14ac:dyDescent="0.25">
      <c r="C110" s="17"/>
      <c r="D110" s="4"/>
      <c r="E110" s="4"/>
      <c r="I110" s="9">
        <f t="shared" si="3"/>
        <v>-1.3824319466948509E-10</v>
      </c>
      <c r="J110" s="170"/>
      <c r="K110" s="171">
        <f>+Tabla2[[#This Row],[Debe]]-Tabla2[[#This Row],[Haber ]]</f>
        <v>0</v>
      </c>
      <c r="L110" s="4">
        <f>+Tabla2[[#This Row],[Total Factura]]-Tabla2[[#This Row],[Haber ]]</f>
        <v>0</v>
      </c>
      <c r="N110" s="23" t="s">
        <v>266</v>
      </c>
      <c r="O110" s="22" t="s">
        <v>267</v>
      </c>
      <c r="P110" s="23" t="s">
        <v>266</v>
      </c>
      <c r="Q110" s="22" t="s">
        <v>269</v>
      </c>
    </row>
    <row r="111" spans="3:17" x14ac:dyDescent="0.25">
      <c r="C111" s="17"/>
      <c r="D111" s="4"/>
      <c r="E111" s="4"/>
      <c r="I111" s="9">
        <f t="shared" si="3"/>
        <v>-1.3824319466948509E-10</v>
      </c>
      <c r="J111" s="170"/>
      <c r="K111" s="171">
        <f>+Tabla2[[#This Row],[Debe]]-Tabla2[[#This Row],[Haber ]]</f>
        <v>0</v>
      </c>
      <c r="L111" s="4">
        <f>+Tabla2[[#This Row],[Total Factura]]-Tabla2[[#This Row],[Haber ]]</f>
        <v>0</v>
      </c>
      <c r="N111" s="23"/>
      <c r="O111" s="22" t="s">
        <v>268</v>
      </c>
      <c r="P111" s="23"/>
      <c r="Q111" s="22" t="s">
        <v>270</v>
      </c>
    </row>
    <row r="112" spans="3:17" x14ac:dyDescent="0.25">
      <c r="C112" s="17"/>
      <c r="D112" s="4"/>
      <c r="E112" s="4"/>
      <c r="I112" s="9">
        <f t="shared" si="3"/>
        <v>-1.3824319466948509E-10</v>
      </c>
      <c r="J112" s="170"/>
      <c r="K112" s="171">
        <f>+Tabla2[[#This Row],[Debe]]-Tabla2[[#This Row],[Haber ]]</f>
        <v>0</v>
      </c>
      <c r="L112" s="4">
        <f>+Tabla2[[#This Row],[Total Factura]]-Tabla2[[#This Row],[Haber ]]</f>
        <v>0</v>
      </c>
      <c r="N112" s="23" t="s">
        <v>266</v>
      </c>
      <c r="O112" s="22" t="s">
        <v>269</v>
      </c>
      <c r="P112" s="23" t="s">
        <v>271</v>
      </c>
      <c r="Q112" s="22" t="s">
        <v>272</v>
      </c>
    </row>
    <row r="113" spans="3:17" x14ac:dyDescent="0.25">
      <c r="C113" s="17"/>
      <c r="D113" s="4"/>
      <c r="E113" s="4"/>
      <c r="I113" s="9">
        <f t="shared" si="3"/>
        <v>-1.3824319466948509E-10</v>
      </c>
      <c r="J113" s="170"/>
      <c r="K113" s="171">
        <f>+Tabla2[[#This Row],[Debe]]-Tabla2[[#This Row],[Haber ]]</f>
        <v>0</v>
      </c>
      <c r="L113" s="4">
        <f>+Tabla2[[#This Row],[Total Factura]]-Tabla2[[#This Row],[Haber ]]</f>
        <v>0</v>
      </c>
      <c r="N113" s="23"/>
      <c r="O113" s="22" t="s">
        <v>270</v>
      </c>
      <c r="P113" s="22"/>
      <c r="Q113" s="22" t="s">
        <v>273</v>
      </c>
    </row>
    <row r="114" spans="3:17" x14ac:dyDescent="0.25">
      <c r="C114" s="17"/>
      <c r="D114" s="4"/>
      <c r="E114" s="4"/>
      <c r="I114" s="9">
        <f t="shared" si="3"/>
        <v>-1.3824319466948509E-10</v>
      </c>
      <c r="J114" s="170"/>
      <c r="K114" s="171">
        <f>+Tabla2[[#This Row],[Debe]]-Tabla2[[#This Row],[Haber ]]</f>
        <v>0</v>
      </c>
      <c r="L114" s="4">
        <f>+Tabla2[[#This Row],[Total Factura]]-Tabla2[[#This Row],[Haber ]]</f>
        <v>0</v>
      </c>
      <c r="N114" s="23" t="s">
        <v>271</v>
      </c>
      <c r="O114" s="22" t="s">
        <v>272</v>
      </c>
      <c r="P114" s="22"/>
      <c r="Q114" s="22"/>
    </row>
    <row r="115" spans="3:17" x14ac:dyDescent="0.25">
      <c r="C115" s="17"/>
      <c r="D115" s="4"/>
      <c r="E115" s="4"/>
      <c r="I115" s="9">
        <f t="shared" si="3"/>
        <v>-1.3824319466948509E-10</v>
      </c>
      <c r="J115" s="170"/>
      <c r="K115" s="171">
        <f>+Tabla2[[#This Row],[Debe]]-Tabla2[[#This Row],[Haber ]]</f>
        <v>0</v>
      </c>
      <c r="L115" s="4">
        <f>+Tabla2[[#This Row],[Total Factura]]-Tabla2[[#This Row],[Haber ]]</f>
        <v>0</v>
      </c>
      <c r="N115" s="22"/>
      <c r="O115" s="22" t="s">
        <v>273</v>
      </c>
      <c r="P115" s="22"/>
      <c r="Q115" s="22"/>
    </row>
    <row r="116" spans="3:17" x14ac:dyDescent="0.25">
      <c r="C116" s="17"/>
      <c r="D116" s="4"/>
      <c r="E116" s="4"/>
      <c r="I116" s="9">
        <f t="shared" si="3"/>
        <v>-1.3824319466948509E-10</v>
      </c>
      <c r="J116" s="170"/>
      <c r="K116" s="171">
        <f>+Tabla2[[#This Row],[Debe]]-Tabla2[[#This Row],[Haber ]]</f>
        <v>0</v>
      </c>
      <c r="L116" s="4">
        <f>+Tabla2[[#This Row],[Total Factura]]-Tabla2[[#This Row],[Haber ]]</f>
        <v>0</v>
      </c>
    </row>
    <row r="117" spans="3:17" x14ac:dyDescent="0.25">
      <c r="C117" s="17"/>
      <c r="D117" s="4"/>
      <c r="E117" s="4"/>
      <c r="I117" s="9">
        <f t="shared" si="3"/>
        <v>-1.3824319466948509E-10</v>
      </c>
      <c r="J117" s="170"/>
      <c r="K117" s="171">
        <f>+Tabla2[[#This Row],[Debe]]-Tabla2[[#This Row],[Haber ]]</f>
        <v>0</v>
      </c>
      <c r="L117" s="4">
        <f>+Tabla2[[#This Row],[Total Factura]]-Tabla2[[#This Row],[Haber ]]</f>
        <v>0</v>
      </c>
    </row>
    <row r="118" spans="3:17" x14ac:dyDescent="0.25">
      <c r="C118" s="17"/>
      <c r="D118" s="4"/>
      <c r="E118" s="4"/>
      <c r="I118" s="9">
        <f t="shared" si="3"/>
        <v>-1.3824319466948509E-10</v>
      </c>
      <c r="J118" s="170"/>
      <c r="K118" s="171">
        <f>+Tabla2[[#This Row],[Debe]]-Tabla2[[#This Row],[Haber ]]</f>
        <v>0</v>
      </c>
      <c r="L118" s="4">
        <f>+Tabla2[[#This Row],[Total Factura]]-Tabla2[[#This Row],[Haber ]]</f>
        <v>0</v>
      </c>
    </row>
    <row r="119" spans="3:17" x14ac:dyDescent="0.25">
      <c r="C119" s="17"/>
      <c r="D119" s="4"/>
      <c r="E119" s="4"/>
      <c r="I119" s="9">
        <f t="shared" si="3"/>
        <v>-1.3824319466948509E-10</v>
      </c>
      <c r="J119" s="170"/>
      <c r="K119" s="171">
        <f>+Tabla2[[#This Row],[Debe]]-Tabla2[[#This Row],[Haber ]]</f>
        <v>0</v>
      </c>
      <c r="L119" s="4">
        <f>+Tabla2[[#This Row],[Total Factura]]-Tabla2[[#This Row],[Haber ]]</f>
        <v>0</v>
      </c>
    </row>
    <row r="120" spans="3:17" x14ac:dyDescent="0.25">
      <c r="C120" s="17"/>
      <c r="D120" s="4"/>
      <c r="E120" s="4"/>
      <c r="I120" s="9">
        <f t="shared" si="3"/>
        <v>-1.3824319466948509E-10</v>
      </c>
      <c r="J120" s="170"/>
      <c r="K120" s="171">
        <f>+Tabla2[[#This Row],[Debe]]-Tabla2[[#This Row],[Haber ]]</f>
        <v>0</v>
      </c>
      <c r="L120" s="4">
        <f>+Tabla2[[#This Row],[Total Factura]]-Tabla2[[#This Row],[Haber ]]</f>
        <v>0</v>
      </c>
    </row>
    <row r="121" spans="3:17" x14ac:dyDescent="0.25">
      <c r="C121" s="17"/>
      <c r="D121" s="4"/>
      <c r="E121" s="4"/>
      <c r="I121" s="9">
        <f t="shared" si="3"/>
        <v>-1.3824319466948509E-10</v>
      </c>
      <c r="J121" s="170"/>
      <c r="K121" s="171">
        <f>+Tabla2[[#This Row],[Debe]]-Tabla2[[#This Row],[Haber ]]</f>
        <v>0</v>
      </c>
      <c r="L121" s="4">
        <f>+Tabla2[[#This Row],[Total Factura]]-Tabla2[[#This Row],[Haber ]]</f>
        <v>0</v>
      </c>
      <c r="M121" s="14"/>
      <c r="N121" s="14"/>
    </row>
    <row r="122" spans="3:17" x14ac:dyDescent="0.25">
      <c r="C122" s="17"/>
      <c r="D122" s="4"/>
      <c r="E122" s="4"/>
      <c r="I122" s="9">
        <f t="shared" si="3"/>
        <v>-1.3824319466948509E-10</v>
      </c>
      <c r="J122" s="170"/>
      <c r="K122" s="171">
        <f>+Tabla2[[#This Row],[Debe]]-Tabla2[[#This Row],[Haber ]]</f>
        <v>0</v>
      </c>
      <c r="L122" s="4">
        <f>+Tabla2[[#This Row],[Total Factura]]-Tabla2[[#This Row],[Haber ]]</f>
        <v>0</v>
      </c>
      <c r="N122" s="14"/>
    </row>
    <row r="123" spans="3:17" x14ac:dyDescent="0.25">
      <c r="C123" s="17"/>
      <c r="D123" s="4"/>
      <c r="E123" s="4"/>
      <c r="I123" s="9">
        <f t="shared" si="3"/>
        <v>-1.3824319466948509E-10</v>
      </c>
      <c r="J123" s="170"/>
      <c r="K123" s="171">
        <f>+Tabla2[[#This Row],[Debe]]-Tabla2[[#This Row],[Haber ]]</f>
        <v>0</v>
      </c>
      <c r="L123" s="4">
        <f>+Tabla2[[#This Row],[Total Factura]]-Tabla2[[#This Row],[Haber ]]</f>
        <v>0</v>
      </c>
      <c r="N123" s="61"/>
      <c r="O123" s="14"/>
    </row>
    <row r="124" spans="3:17" x14ac:dyDescent="0.25">
      <c r="C124" s="17"/>
      <c r="D124" s="4"/>
      <c r="E124" s="4"/>
      <c r="I124" s="9">
        <f t="shared" si="3"/>
        <v>-1.3824319466948509E-10</v>
      </c>
      <c r="J124" s="170"/>
      <c r="K124" s="171">
        <f>+Tabla2[[#This Row],[Debe]]-Tabla2[[#This Row],[Haber ]]</f>
        <v>0</v>
      </c>
      <c r="L124" s="4">
        <f>+Tabla2[[#This Row],[Total Factura]]-Tabla2[[#This Row],[Haber ]]</f>
        <v>0</v>
      </c>
      <c r="O124" s="14"/>
    </row>
    <row r="125" spans="3:17" x14ac:dyDescent="0.25">
      <c r="C125" s="17"/>
      <c r="D125" s="4"/>
      <c r="E125" s="4"/>
      <c r="I125" s="9">
        <f t="shared" si="3"/>
        <v>-1.3824319466948509E-10</v>
      </c>
      <c r="J125" s="170"/>
      <c r="K125" s="171">
        <f>+Tabla2[[#This Row],[Debe]]-Tabla2[[#This Row],[Haber ]]</f>
        <v>0</v>
      </c>
      <c r="L125" s="4">
        <f>+Tabla2[[#This Row],[Total Factura]]-Tabla2[[#This Row],[Haber ]]</f>
        <v>0</v>
      </c>
      <c r="N125" s="14"/>
    </row>
    <row r="126" spans="3:17" x14ac:dyDescent="0.25">
      <c r="C126" s="17"/>
      <c r="D126" s="4"/>
      <c r="E126" s="4"/>
      <c r="I126" s="9">
        <f t="shared" si="3"/>
        <v>-1.3824319466948509E-10</v>
      </c>
      <c r="J126" s="170"/>
      <c r="K126" s="171">
        <f>+Tabla2[[#This Row],[Debe]]-Tabla2[[#This Row],[Haber ]]</f>
        <v>0</v>
      </c>
      <c r="L126" s="4">
        <f>+Tabla2[[#This Row],[Total Factura]]-Tabla2[[#This Row],[Haber ]]</f>
        <v>0</v>
      </c>
      <c r="N126" s="14"/>
      <c r="O126" s="14"/>
    </row>
    <row r="127" spans="3:17" x14ac:dyDescent="0.25">
      <c r="C127" s="17"/>
      <c r="D127" s="4"/>
      <c r="E127" s="4"/>
      <c r="I127" s="9">
        <f t="shared" si="3"/>
        <v>-1.3824319466948509E-10</v>
      </c>
      <c r="J127" s="170"/>
      <c r="K127" s="171">
        <f>+Tabla2[[#This Row],[Debe]]-Tabla2[[#This Row],[Haber ]]</f>
        <v>0</v>
      </c>
      <c r="L127" s="4">
        <f>+Tabla2[[#This Row],[Total Factura]]-Tabla2[[#This Row],[Haber ]]</f>
        <v>0</v>
      </c>
      <c r="N127" s="14"/>
    </row>
    <row r="128" spans="3:17" x14ac:dyDescent="0.25">
      <c r="C128" s="17"/>
      <c r="D128" s="4"/>
      <c r="E128" s="4"/>
      <c r="I128" s="9">
        <f t="shared" si="3"/>
        <v>-1.3824319466948509E-10</v>
      </c>
      <c r="J128" s="170"/>
      <c r="K128" s="171">
        <f>+Tabla2[[#This Row],[Debe]]-Tabla2[[#This Row],[Haber ]]</f>
        <v>0</v>
      </c>
      <c r="L128" s="4">
        <f>+Tabla2[[#This Row],[Total Factura]]-Tabla2[[#This Row],[Haber ]]</f>
        <v>0</v>
      </c>
    </row>
    <row r="129" spans="3:17" x14ac:dyDescent="0.25">
      <c r="C129" s="17"/>
      <c r="D129" s="4"/>
      <c r="E129" s="4"/>
      <c r="I129" s="9">
        <f t="shared" si="3"/>
        <v>-1.3824319466948509E-10</v>
      </c>
      <c r="J129" s="170"/>
      <c r="K129" s="171">
        <f>+Tabla2[[#This Row],[Debe]]-Tabla2[[#This Row],[Haber ]]</f>
        <v>0</v>
      </c>
      <c r="L129" s="4">
        <f>+Tabla2[[#This Row],[Total Factura]]-Tabla2[[#This Row],[Haber ]]</f>
        <v>0</v>
      </c>
      <c r="N129" s="14"/>
    </row>
    <row r="130" spans="3:17" x14ac:dyDescent="0.25">
      <c r="C130" s="17"/>
      <c r="D130" s="4"/>
      <c r="E130" s="4"/>
      <c r="I130" s="9">
        <f t="shared" si="3"/>
        <v>-1.3824319466948509E-10</v>
      </c>
      <c r="J130" s="170"/>
      <c r="K130" s="171">
        <f>+Tabla2[[#This Row],[Debe]]-Tabla2[[#This Row],[Haber ]]</f>
        <v>0</v>
      </c>
      <c r="L130" s="4">
        <f>+Tabla2[[#This Row],[Total Factura]]-Tabla2[[#This Row],[Haber ]]</f>
        <v>0</v>
      </c>
      <c r="M130" s="52"/>
      <c r="N130" s="14"/>
    </row>
    <row r="131" spans="3:17" x14ac:dyDescent="0.25">
      <c r="C131" s="17"/>
      <c r="D131" s="4"/>
      <c r="E131" s="4"/>
      <c r="I131" s="9">
        <f t="shared" si="3"/>
        <v>-1.3824319466948509E-10</v>
      </c>
      <c r="J131" s="170"/>
      <c r="K131" s="171">
        <f>+Tabla2[[#This Row],[Debe]]-Tabla2[[#This Row],[Haber ]]</f>
        <v>0</v>
      </c>
      <c r="L131" s="4">
        <f>+Tabla2[[#This Row],[Total Factura]]-Tabla2[[#This Row],[Haber ]]</f>
        <v>0</v>
      </c>
      <c r="N131" s="14"/>
    </row>
    <row r="132" spans="3:17" x14ac:dyDescent="0.25">
      <c r="C132" s="17"/>
      <c r="D132" s="4"/>
      <c r="E132" s="4"/>
      <c r="I132" s="9">
        <f t="shared" si="3"/>
        <v>-1.3824319466948509E-10</v>
      </c>
      <c r="J132" s="170"/>
      <c r="K132" s="171">
        <f>+Tabla2[[#This Row],[Debe]]-Tabla2[[#This Row],[Haber ]]</f>
        <v>0</v>
      </c>
      <c r="L132" s="4">
        <f>+Tabla2[[#This Row],[Total Factura]]-Tabla2[[#This Row],[Haber ]]</f>
        <v>0</v>
      </c>
    </row>
    <row r="133" spans="3:17" x14ac:dyDescent="0.25">
      <c r="C133" s="17"/>
      <c r="D133" s="4"/>
      <c r="E133" s="4"/>
      <c r="I133" s="9">
        <f t="shared" ref="I133:I196" si="4">I132+G133-H133</f>
        <v>-1.3824319466948509E-10</v>
      </c>
      <c r="J133" s="170"/>
      <c r="K133" s="171">
        <f>+Tabla2[[#This Row],[Debe]]-Tabla2[[#This Row],[Haber ]]</f>
        <v>0</v>
      </c>
      <c r="L133" s="4">
        <f>+Tabla2[[#This Row],[Total Factura]]-Tabla2[[#This Row],[Haber ]]</f>
        <v>0</v>
      </c>
      <c r="N133" s="14"/>
    </row>
    <row r="134" spans="3:17" x14ac:dyDescent="0.25">
      <c r="C134" s="17"/>
      <c r="D134" s="4"/>
      <c r="E134" s="4"/>
      <c r="I134" s="9">
        <f t="shared" si="4"/>
        <v>-1.3824319466948509E-10</v>
      </c>
      <c r="J134" s="170"/>
      <c r="K134" s="171">
        <f>+Tabla2[[#This Row],[Debe]]-Tabla2[[#This Row],[Haber ]]</f>
        <v>0</v>
      </c>
      <c r="L134" s="4">
        <f>+Tabla2[[#This Row],[Total Factura]]-Tabla2[[#This Row],[Haber ]]</f>
        <v>0</v>
      </c>
    </row>
    <row r="135" spans="3:17" x14ac:dyDescent="0.25">
      <c r="C135" s="17"/>
      <c r="D135" s="4"/>
      <c r="E135" s="4"/>
      <c r="I135" s="9">
        <f t="shared" si="4"/>
        <v>-1.3824319466948509E-10</v>
      </c>
      <c r="J135" s="170"/>
      <c r="K135" s="171">
        <f>+Tabla2[[#This Row],[Debe]]-Tabla2[[#This Row],[Haber ]]</f>
        <v>0</v>
      </c>
      <c r="L135" s="4">
        <f>+Tabla2[[#This Row],[Total Factura]]-Tabla2[[#This Row],[Haber ]]</f>
        <v>0</v>
      </c>
    </row>
    <row r="136" spans="3:17" x14ac:dyDescent="0.25">
      <c r="C136" s="17"/>
      <c r="D136" s="4"/>
      <c r="E136" s="4"/>
      <c r="I136" s="9">
        <f t="shared" si="4"/>
        <v>-1.3824319466948509E-10</v>
      </c>
      <c r="J136" s="170"/>
      <c r="K136" s="171">
        <f>+Tabla2[[#This Row],[Debe]]-Tabla2[[#This Row],[Haber ]]</f>
        <v>0</v>
      </c>
      <c r="L136" s="4">
        <f>+Tabla2[[#This Row],[Total Factura]]-Tabla2[[#This Row],[Haber ]]</f>
        <v>0</v>
      </c>
    </row>
    <row r="137" spans="3:17" x14ac:dyDescent="0.25">
      <c r="C137" s="17"/>
      <c r="D137" s="4"/>
      <c r="E137" s="4"/>
      <c r="I137" s="9">
        <f t="shared" si="4"/>
        <v>-1.3824319466948509E-10</v>
      </c>
      <c r="J137" s="170"/>
      <c r="K137" s="171">
        <f>+Tabla2[[#This Row],[Debe]]-Tabla2[[#This Row],[Haber ]]</f>
        <v>0</v>
      </c>
      <c r="L137" s="4">
        <f>+Tabla2[[#This Row],[Total Factura]]-Tabla2[[#This Row],[Haber ]]</f>
        <v>0</v>
      </c>
    </row>
    <row r="138" spans="3:17" x14ac:dyDescent="0.25">
      <c r="C138" s="17"/>
      <c r="D138" s="4"/>
      <c r="E138" s="4"/>
      <c r="I138" s="9">
        <f t="shared" si="4"/>
        <v>-1.3824319466948509E-10</v>
      </c>
      <c r="J138" s="170"/>
      <c r="K138" s="171">
        <f>+Tabla2[[#This Row],[Debe]]-Tabla2[[#This Row],[Haber ]]</f>
        <v>0</v>
      </c>
      <c r="L138" s="4">
        <f>+Tabla2[[#This Row],[Total Factura]]-Tabla2[[#This Row],[Haber ]]</f>
        <v>0</v>
      </c>
    </row>
    <row r="139" spans="3:17" x14ac:dyDescent="0.25">
      <c r="C139" s="17"/>
      <c r="D139" s="4"/>
      <c r="E139" s="4"/>
      <c r="I139" s="9">
        <f t="shared" si="4"/>
        <v>-1.3824319466948509E-10</v>
      </c>
      <c r="J139" s="170"/>
      <c r="K139" s="171">
        <f>+Tabla2[[#This Row],[Debe]]-Tabla2[[#This Row],[Haber ]]</f>
        <v>0</v>
      </c>
      <c r="L139" s="4">
        <f>+Tabla2[[#This Row],[Total Factura]]-Tabla2[[#This Row],[Haber ]]</f>
        <v>0</v>
      </c>
    </row>
    <row r="140" spans="3:17" x14ac:dyDescent="0.25">
      <c r="C140" s="17"/>
      <c r="D140" s="4"/>
      <c r="E140" s="4"/>
      <c r="I140" s="9">
        <f t="shared" si="4"/>
        <v>-1.3824319466948509E-10</v>
      </c>
      <c r="J140" s="170"/>
      <c r="K140" s="171">
        <f>+Tabla2[[#This Row],[Debe]]-Tabla2[[#This Row],[Haber ]]</f>
        <v>0</v>
      </c>
      <c r="L140" s="4">
        <f>+Tabla2[[#This Row],[Total Factura]]-Tabla2[[#This Row],[Haber ]]</f>
        <v>0</v>
      </c>
    </row>
    <row r="141" spans="3:17" x14ac:dyDescent="0.25">
      <c r="C141" s="17"/>
      <c r="D141" s="4"/>
      <c r="E141" s="4"/>
      <c r="I141" s="9">
        <f t="shared" si="4"/>
        <v>-1.3824319466948509E-10</v>
      </c>
      <c r="J141" s="170"/>
      <c r="K141" s="171">
        <f>+Tabla2[[#This Row],[Debe]]-Tabla2[[#This Row],[Haber ]]</f>
        <v>0</v>
      </c>
      <c r="L141" s="4">
        <f>+Tabla2[[#This Row],[Total Factura]]-Tabla2[[#This Row],[Haber ]]</f>
        <v>0</v>
      </c>
    </row>
    <row r="142" spans="3:17" x14ac:dyDescent="0.25">
      <c r="C142" s="17"/>
      <c r="D142" s="4"/>
      <c r="E142" s="4"/>
      <c r="I142" s="9">
        <f t="shared" si="4"/>
        <v>-1.3824319466948509E-10</v>
      </c>
      <c r="J142" s="170"/>
      <c r="K142" s="171">
        <f>+Tabla2[[#This Row],[Debe]]-Tabla2[[#This Row],[Haber ]]</f>
        <v>0</v>
      </c>
      <c r="L142" s="4">
        <f>+Tabla2[[#This Row],[Total Factura]]-Tabla2[[#This Row],[Haber ]]</f>
        <v>0</v>
      </c>
      <c r="N142" s="22"/>
      <c r="O142" s="22" t="s">
        <v>265</v>
      </c>
      <c r="P142" s="22"/>
      <c r="Q142" s="22" t="s">
        <v>265</v>
      </c>
    </row>
    <row r="143" spans="3:17" x14ac:dyDescent="0.25">
      <c r="C143" s="17"/>
      <c r="D143" s="4"/>
      <c r="E143" s="4"/>
      <c r="I143" s="9">
        <f t="shared" si="4"/>
        <v>-1.3824319466948509E-10</v>
      </c>
      <c r="J143" s="170"/>
      <c r="K143" s="171">
        <f>+Tabla2[[#This Row],[Debe]]-Tabla2[[#This Row],[Haber ]]</f>
        <v>0</v>
      </c>
      <c r="L143" s="4">
        <f>+Tabla2[[#This Row],[Total Factura]]-Tabla2[[#This Row],[Haber ]]</f>
        <v>0</v>
      </c>
      <c r="N143" s="23" t="s">
        <v>266</v>
      </c>
      <c r="O143" s="22" t="s">
        <v>267</v>
      </c>
      <c r="P143" s="23" t="s">
        <v>266</v>
      </c>
      <c r="Q143" s="22" t="s">
        <v>269</v>
      </c>
    </row>
    <row r="144" spans="3:17" x14ac:dyDescent="0.25">
      <c r="C144" s="17"/>
      <c r="D144" s="4"/>
      <c r="E144" s="4"/>
      <c r="I144" s="9">
        <f t="shared" si="4"/>
        <v>-1.3824319466948509E-10</v>
      </c>
      <c r="J144" s="170"/>
      <c r="K144" s="171">
        <f>+Tabla2[[#This Row],[Debe]]-Tabla2[[#This Row],[Haber ]]</f>
        <v>0</v>
      </c>
      <c r="L144" s="4">
        <f>+Tabla2[[#This Row],[Total Factura]]-Tabla2[[#This Row],[Haber ]]</f>
        <v>0</v>
      </c>
      <c r="N144" s="23"/>
      <c r="O144" s="22" t="s">
        <v>268</v>
      </c>
      <c r="P144" s="23"/>
      <c r="Q144" s="22" t="s">
        <v>270</v>
      </c>
    </row>
    <row r="145" spans="3:19" x14ac:dyDescent="0.25">
      <c r="C145" s="17"/>
      <c r="D145" s="4"/>
      <c r="E145" s="4"/>
      <c r="I145" s="9">
        <f t="shared" si="4"/>
        <v>-1.3824319466948509E-10</v>
      </c>
      <c r="J145" s="170"/>
      <c r="K145" s="171">
        <f>+Tabla2[[#This Row],[Debe]]-Tabla2[[#This Row],[Haber ]]</f>
        <v>0</v>
      </c>
      <c r="L145" s="4">
        <f>+Tabla2[[#This Row],[Total Factura]]-Tabla2[[#This Row],[Haber ]]</f>
        <v>0</v>
      </c>
      <c r="N145" s="23" t="s">
        <v>266</v>
      </c>
      <c r="O145" s="22" t="s">
        <v>269</v>
      </c>
      <c r="P145" s="23" t="s">
        <v>271</v>
      </c>
      <c r="Q145" s="22" t="s">
        <v>272</v>
      </c>
    </row>
    <row r="146" spans="3:19" x14ac:dyDescent="0.25">
      <c r="C146" s="17"/>
      <c r="D146" s="4"/>
      <c r="E146" s="4"/>
      <c r="I146" s="9">
        <f t="shared" si="4"/>
        <v>-1.3824319466948509E-10</v>
      </c>
      <c r="J146" s="170"/>
      <c r="K146" s="171">
        <f>+Tabla2[[#This Row],[Debe]]-Tabla2[[#This Row],[Haber ]]</f>
        <v>0</v>
      </c>
      <c r="L146" s="4">
        <f>+Tabla2[[#This Row],[Total Factura]]-Tabla2[[#This Row],[Haber ]]</f>
        <v>0</v>
      </c>
      <c r="N146" s="23"/>
      <c r="O146" s="22" t="s">
        <v>270</v>
      </c>
      <c r="P146" s="22"/>
      <c r="Q146" s="22" t="s">
        <v>273</v>
      </c>
    </row>
    <row r="147" spans="3:19" x14ac:dyDescent="0.25">
      <c r="C147" s="17"/>
      <c r="D147" s="4"/>
      <c r="E147" s="4"/>
      <c r="I147" s="9">
        <f t="shared" si="4"/>
        <v>-1.3824319466948509E-10</v>
      </c>
      <c r="J147" s="170"/>
      <c r="K147" s="171">
        <f>+Tabla2[[#This Row],[Debe]]-Tabla2[[#This Row],[Haber ]]</f>
        <v>0</v>
      </c>
      <c r="L147" s="4">
        <f>+Tabla2[[#This Row],[Total Factura]]-Tabla2[[#This Row],[Haber ]]</f>
        <v>0</v>
      </c>
      <c r="N147" s="23" t="s">
        <v>271</v>
      </c>
      <c r="O147" s="22" t="s">
        <v>272</v>
      </c>
      <c r="P147" s="22"/>
      <c r="Q147" s="22"/>
    </row>
    <row r="148" spans="3:19" x14ac:dyDescent="0.25">
      <c r="C148" s="17"/>
      <c r="D148" s="4"/>
      <c r="E148" s="4"/>
      <c r="I148" s="9">
        <f t="shared" si="4"/>
        <v>-1.3824319466948509E-10</v>
      </c>
      <c r="J148" s="170"/>
      <c r="K148" s="171">
        <f>+Tabla2[[#This Row],[Debe]]-Tabla2[[#This Row],[Haber ]]</f>
        <v>0</v>
      </c>
      <c r="L148" s="4">
        <f>+Tabla2[[#This Row],[Total Factura]]-Tabla2[[#This Row],[Haber ]]</f>
        <v>0</v>
      </c>
      <c r="N148" s="22"/>
      <c r="O148" s="22" t="s">
        <v>273</v>
      </c>
      <c r="P148" s="22"/>
      <c r="Q148" s="22"/>
    </row>
    <row r="149" spans="3:19" x14ac:dyDescent="0.25">
      <c r="C149" s="17"/>
      <c r="D149" s="4"/>
      <c r="E149" s="4"/>
      <c r="I149" s="9">
        <f t="shared" si="4"/>
        <v>-1.3824319466948509E-10</v>
      </c>
      <c r="J149" s="170"/>
      <c r="K149" s="171">
        <f>+Tabla2[[#This Row],[Debe]]-Tabla2[[#This Row],[Haber ]]</f>
        <v>0</v>
      </c>
      <c r="L149" s="4">
        <f>+Tabla2[[#This Row],[Total Factura]]-Tabla2[[#This Row],[Haber ]]</f>
        <v>0</v>
      </c>
    </row>
    <row r="150" spans="3:19" x14ac:dyDescent="0.25">
      <c r="C150" s="17"/>
      <c r="D150" s="4"/>
      <c r="E150" s="4"/>
      <c r="I150" s="9">
        <f t="shared" si="4"/>
        <v>-1.3824319466948509E-10</v>
      </c>
      <c r="J150" s="170"/>
      <c r="K150" s="171">
        <f>+Tabla2[[#This Row],[Debe]]-Tabla2[[#This Row],[Haber ]]</f>
        <v>0</v>
      </c>
      <c r="L150" s="4">
        <f>+Tabla2[[#This Row],[Total Factura]]-Tabla2[[#This Row],[Haber ]]</f>
        <v>0</v>
      </c>
    </row>
    <row r="151" spans="3:19" x14ac:dyDescent="0.25">
      <c r="C151" s="17"/>
      <c r="D151" s="4"/>
      <c r="E151" s="4"/>
      <c r="I151" s="9">
        <f t="shared" si="4"/>
        <v>-1.3824319466948509E-10</v>
      </c>
      <c r="J151" s="170"/>
      <c r="K151" s="171">
        <f>+Tabla2[[#This Row],[Debe]]-Tabla2[[#This Row],[Haber ]]</f>
        <v>0</v>
      </c>
      <c r="L151" s="4">
        <f>+Tabla2[[#This Row],[Total Factura]]-Tabla2[[#This Row],[Haber ]]</f>
        <v>0</v>
      </c>
      <c r="O151" s="14">
        <v>140470</v>
      </c>
      <c r="R151" s="14"/>
      <c r="S151">
        <v>104560</v>
      </c>
    </row>
    <row r="152" spans="3:19" x14ac:dyDescent="0.25">
      <c r="C152" s="17"/>
      <c r="D152" s="4"/>
      <c r="E152" s="4"/>
      <c r="I152" s="9">
        <f t="shared" si="4"/>
        <v>-1.3824319466948509E-10</v>
      </c>
      <c r="J152" s="170"/>
      <c r="K152" s="171">
        <f>+Tabla2[[#This Row],[Debe]]-Tabla2[[#This Row],[Haber ]]</f>
        <v>0</v>
      </c>
      <c r="L152" s="4">
        <f>+Tabla2[[#This Row],[Total Factura]]-Tabla2[[#This Row],[Haber ]]</f>
        <v>0</v>
      </c>
      <c r="N152" s="52">
        <v>0.15</v>
      </c>
      <c r="O152" s="14">
        <f>O151*N152</f>
        <v>21070.5</v>
      </c>
      <c r="Q152" t="s">
        <v>954</v>
      </c>
      <c r="R152" s="40">
        <v>0.1</v>
      </c>
      <c r="S152" s="14">
        <f>S151*R152</f>
        <v>10456</v>
      </c>
    </row>
    <row r="153" spans="3:19" x14ac:dyDescent="0.25">
      <c r="C153" s="17"/>
      <c r="D153" s="4"/>
      <c r="E153" s="4"/>
      <c r="I153" s="9">
        <f t="shared" si="4"/>
        <v>-1.3824319466948509E-10</v>
      </c>
      <c r="J153" s="170"/>
      <c r="K153" s="171">
        <f>+Tabla2[[#This Row],[Debe]]-Tabla2[[#This Row],[Haber ]]</f>
        <v>0</v>
      </c>
      <c r="L153" s="4">
        <f>+Tabla2[[#This Row],[Total Factura]]-Tabla2[[#This Row],[Haber ]]</f>
        <v>0</v>
      </c>
      <c r="O153" s="14">
        <f>O151-O152</f>
        <v>119399.5</v>
      </c>
      <c r="S153" s="14">
        <f>S151-S152</f>
        <v>94104</v>
      </c>
    </row>
    <row r="154" spans="3:19" x14ac:dyDescent="0.25">
      <c r="C154" s="17"/>
      <c r="D154" s="4"/>
      <c r="E154" s="4"/>
      <c r="I154" s="9">
        <f t="shared" si="4"/>
        <v>-1.3824319466948509E-10</v>
      </c>
      <c r="J154" s="170"/>
      <c r="K154" s="171">
        <f>+Tabla2[[#This Row],[Debe]]-Tabla2[[#This Row],[Haber ]]</f>
        <v>0</v>
      </c>
      <c r="L154" s="4">
        <f>+Tabla2[[#This Row],[Total Factura]]-Tabla2[[#This Row],[Haber ]]</f>
        <v>0</v>
      </c>
      <c r="N154" t="s">
        <v>731</v>
      </c>
      <c r="Q154" t="s">
        <v>956</v>
      </c>
      <c r="R154" s="40">
        <v>7.0000000000000007E-2</v>
      </c>
      <c r="S154" s="15">
        <f>R154*S153</f>
        <v>6587.2800000000007</v>
      </c>
    </row>
    <row r="155" spans="3:19" x14ac:dyDescent="0.25">
      <c r="C155" s="17"/>
      <c r="D155" s="4"/>
      <c r="E155" s="4"/>
      <c r="I155" s="9">
        <f t="shared" si="4"/>
        <v>-1.3824319466948509E-10</v>
      </c>
      <c r="J155" s="170"/>
      <c r="K155" s="171">
        <f>+Tabla2[[#This Row],[Debe]]-Tabla2[[#This Row],[Haber ]]</f>
        <v>0</v>
      </c>
      <c r="L155" s="4">
        <f>+Tabla2[[#This Row],[Total Factura]]-Tabla2[[#This Row],[Haber ]]</f>
        <v>0</v>
      </c>
      <c r="O155" s="14">
        <f>O153+O154</f>
        <v>119399.5</v>
      </c>
      <c r="R155" s="14"/>
      <c r="S155" s="14">
        <f>S153-S154</f>
        <v>87516.72</v>
      </c>
    </row>
    <row r="156" spans="3:19" x14ac:dyDescent="0.25">
      <c r="C156" s="17"/>
      <c r="D156" s="4"/>
      <c r="E156" s="4"/>
      <c r="I156" s="9">
        <f t="shared" si="4"/>
        <v>-1.3824319466948509E-10</v>
      </c>
      <c r="J156" s="170"/>
      <c r="K156" s="171">
        <f>+Tabla2[[#This Row],[Debe]]-Tabla2[[#This Row],[Haber ]]</f>
        <v>0</v>
      </c>
      <c r="L156" s="4">
        <f>+Tabla2[[#This Row],[Total Factura]]-Tabla2[[#This Row],[Haber ]]</f>
        <v>0</v>
      </c>
      <c r="Q156" t="s">
        <v>955</v>
      </c>
      <c r="S156">
        <v>5533.5</v>
      </c>
    </row>
    <row r="157" spans="3:19" x14ac:dyDescent="0.25">
      <c r="C157" s="17"/>
      <c r="D157" s="4"/>
      <c r="E157" s="4"/>
      <c r="I157" s="9">
        <f t="shared" si="4"/>
        <v>-1.3824319466948509E-10</v>
      </c>
      <c r="J157" s="170"/>
      <c r="K157" s="171">
        <f>+Tabla2[[#This Row],[Debe]]-Tabla2[[#This Row],[Haber ]]</f>
        <v>0</v>
      </c>
      <c r="L157" s="4">
        <f>+Tabla2[[#This Row],[Total Factura]]-Tabla2[[#This Row],[Haber ]]</f>
        <v>0</v>
      </c>
      <c r="S157" s="14">
        <f>S156+S155</f>
        <v>93050.22</v>
      </c>
    </row>
    <row r="158" spans="3:19" x14ac:dyDescent="0.25">
      <c r="C158" s="17"/>
      <c r="D158" s="4"/>
      <c r="E158" s="4"/>
      <c r="I158" s="9">
        <f t="shared" si="4"/>
        <v>-1.3824319466948509E-10</v>
      </c>
      <c r="J158" s="170"/>
      <c r="K158" s="171">
        <f>+Tabla2[[#This Row],[Debe]]-Tabla2[[#This Row],[Haber ]]</f>
        <v>0</v>
      </c>
      <c r="L158" s="4">
        <f>+Tabla2[[#This Row],[Total Factura]]-Tabla2[[#This Row],[Haber ]]</f>
        <v>0</v>
      </c>
    </row>
    <row r="159" spans="3:19" x14ac:dyDescent="0.25">
      <c r="C159" s="17"/>
      <c r="D159" s="4"/>
      <c r="E159" s="4"/>
      <c r="I159" s="9">
        <f t="shared" si="4"/>
        <v>-1.3824319466948509E-10</v>
      </c>
      <c r="J159" s="170"/>
      <c r="K159" s="171">
        <f>+Tabla2[[#This Row],[Debe]]-Tabla2[[#This Row],[Haber ]]</f>
        <v>0</v>
      </c>
      <c r="L159" s="4">
        <f>+Tabla2[[#This Row],[Total Factura]]-Tabla2[[#This Row],[Haber ]]</f>
        <v>0</v>
      </c>
      <c r="O159" s="14"/>
    </row>
    <row r="160" spans="3:19" x14ac:dyDescent="0.25">
      <c r="C160" s="17"/>
      <c r="D160" s="4"/>
      <c r="E160" s="4"/>
      <c r="I160" s="9">
        <f t="shared" si="4"/>
        <v>-1.3824319466948509E-10</v>
      </c>
      <c r="J160" s="170"/>
      <c r="K160" s="171">
        <f>+Tabla2[[#This Row],[Debe]]-Tabla2[[#This Row],[Haber ]]</f>
        <v>0</v>
      </c>
      <c r="L160" s="4">
        <f>+Tabla2[[#This Row],[Total Factura]]-Tabla2[[#This Row],[Haber ]]</f>
        <v>0</v>
      </c>
      <c r="O160" s="14"/>
    </row>
    <row r="161" spans="3:12" x14ac:dyDescent="0.25">
      <c r="C161" s="17"/>
      <c r="D161" s="4"/>
      <c r="E161" s="4"/>
      <c r="I161" s="9">
        <f t="shared" si="4"/>
        <v>-1.3824319466948509E-10</v>
      </c>
      <c r="J161" s="170"/>
      <c r="K161" s="171">
        <f>+Tabla2[[#This Row],[Debe]]-Tabla2[[#This Row],[Haber ]]</f>
        <v>0</v>
      </c>
      <c r="L161" s="4">
        <f>+Tabla2[[#This Row],[Total Factura]]-Tabla2[[#This Row],[Haber ]]</f>
        <v>0</v>
      </c>
    </row>
    <row r="162" spans="3:12" x14ac:dyDescent="0.25">
      <c r="C162" s="17"/>
      <c r="D162" s="4"/>
      <c r="E162" s="4"/>
      <c r="I162" s="9">
        <f t="shared" si="4"/>
        <v>-1.3824319466948509E-10</v>
      </c>
      <c r="J162" s="170"/>
      <c r="K162" s="171">
        <f>+Tabla2[[#This Row],[Debe]]-Tabla2[[#This Row],[Haber ]]</f>
        <v>0</v>
      </c>
      <c r="L162" s="4">
        <f>+Tabla2[[#This Row],[Total Factura]]-Tabla2[[#This Row],[Haber ]]</f>
        <v>0</v>
      </c>
    </row>
    <row r="163" spans="3:12" x14ac:dyDescent="0.25">
      <c r="C163" s="17"/>
      <c r="D163" s="4"/>
      <c r="E163" s="4"/>
      <c r="I163" s="9">
        <f t="shared" si="4"/>
        <v>-1.3824319466948509E-10</v>
      </c>
      <c r="J163" s="170"/>
      <c r="K163" s="171">
        <f>+Tabla2[[#This Row],[Debe]]-Tabla2[[#This Row],[Haber ]]</f>
        <v>0</v>
      </c>
      <c r="L163" s="4">
        <f>+Tabla2[[#This Row],[Total Factura]]-Tabla2[[#This Row],[Haber ]]</f>
        <v>0</v>
      </c>
    </row>
    <row r="164" spans="3:12" x14ac:dyDescent="0.25">
      <c r="C164" s="17"/>
      <c r="D164" s="4"/>
      <c r="E164" s="4"/>
      <c r="I164" s="9">
        <f t="shared" si="4"/>
        <v>-1.3824319466948509E-10</v>
      </c>
      <c r="J164" s="170"/>
      <c r="K164" s="171">
        <f>+Tabla2[[#This Row],[Debe]]-Tabla2[[#This Row],[Haber ]]</f>
        <v>0</v>
      </c>
      <c r="L164" s="4">
        <f>+Tabla2[[#This Row],[Total Factura]]-Tabla2[[#This Row],[Haber ]]</f>
        <v>0</v>
      </c>
    </row>
    <row r="165" spans="3:12" x14ac:dyDescent="0.25">
      <c r="C165" s="17"/>
      <c r="D165" s="4"/>
      <c r="E165" s="4"/>
      <c r="I165" s="9">
        <f t="shared" si="4"/>
        <v>-1.3824319466948509E-10</v>
      </c>
      <c r="J165" s="170"/>
      <c r="K165" s="171">
        <f>+Tabla2[[#This Row],[Debe]]-Tabla2[[#This Row],[Haber ]]</f>
        <v>0</v>
      </c>
      <c r="L165" s="4">
        <f>+Tabla2[[#This Row],[Total Factura]]-Tabla2[[#This Row],[Haber ]]</f>
        <v>0</v>
      </c>
    </row>
    <row r="166" spans="3:12" x14ac:dyDescent="0.25">
      <c r="C166" s="17"/>
      <c r="D166" s="4"/>
      <c r="E166" s="4"/>
      <c r="I166" s="9">
        <f t="shared" si="4"/>
        <v>-1.3824319466948509E-10</v>
      </c>
      <c r="J166" s="170"/>
      <c r="K166" s="171">
        <f>+Tabla2[[#This Row],[Debe]]-Tabla2[[#This Row],[Haber ]]</f>
        <v>0</v>
      </c>
      <c r="L166" s="4">
        <f>+Tabla2[[#This Row],[Total Factura]]-Tabla2[[#This Row],[Haber ]]</f>
        <v>0</v>
      </c>
    </row>
    <row r="167" spans="3:12" x14ac:dyDescent="0.25">
      <c r="C167" s="17"/>
      <c r="D167" s="4"/>
      <c r="E167" s="4"/>
      <c r="I167" s="9">
        <f t="shared" si="4"/>
        <v>-1.3824319466948509E-10</v>
      </c>
      <c r="J167" s="170"/>
      <c r="K167" s="171">
        <f>+Tabla2[[#This Row],[Debe]]-Tabla2[[#This Row],[Haber ]]</f>
        <v>0</v>
      </c>
      <c r="L167" s="4">
        <f>+Tabla2[[#This Row],[Total Factura]]-Tabla2[[#This Row],[Haber ]]</f>
        <v>0</v>
      </c>
    </row>
    <row r="168" spans="3:12" x14ac:dyDescent="0.25">
      <c r="C168" s="17"/>
      <c r="D168" s="4"/>
      <c r="E168" s="4"/>
      <c r="I168" s="9">
        <f t="shared" si="4"/>
        <v>-1.3824319466948509E-10</v>
      </c>
      <c r="J168" s="170"/>
      <c r="K168" s="171">
        <f>+Tabla2[[#This Row],[Debe]]-Tabla2[[#This Row],[Haber ]]</f>
        <v>0</v>
      </c>
      <c r="L168" s="4">
        <f>+Tabla2[[#This Row],[Total Factura]]-Tabla2[[#This Row],[Haber ]]</f>
        <v>0</v>
      </c>
    </row>
    <row r="169" spans="3:12" x14ac:dyDescent="0.25">
      <c r="C169" s="17"/>
      <c r="D169" s="4"/>
      <c r="E169" s="4"/>
      <c r="I169" s="9">
        <f t="shared" si="4"/>
        <v>-1.3824319466948509E-10</v>
      </c>
      <c r="J169" s="170"/>
      <c r="K169" s="171">
        <f>+Tabla2[[#This Row],[Debe]]-Tabla2[[#This Row],[Haber ]]</f>
        <v>0</v>
      </c>
      <c r="L169" s="4">
        <f>+Tabla2[[#This Row],[Total Factura]]-Tabla2[[#This Row],[Haber ]]</f>
        <v>0</v>
      </c>
    </row>
    <row r="170" spans="3:12" x14ac:dyDescent="0.25">
      <c r="C170" s="17"/>
      <c r="D170" s="4"/>
      <c r="E170" s="4"/>
      <c r="I170" s="9">
        <f t="shared" si="4"/>
        <v>-1.3824319466948509E-10</v>
      </c>
      <c r="J170" s="170"/>
      <c r="K170" s="171">
        <f>+Tabla2[[#This Row],[Debe]]-Tabla2[[#This Row],[Haber ]]</f>
        <v>0</v>
      </c>
      <c r="L170" s="4">
        <f>+Tabla2[[#This Row],[Total Factura]]-Tabla2[[#This Row],[Haber ]]</f>
        <v>0</v>
      </c>
    </row>
    <row r="171" spans="3:12" x14ac:dyDescent="0.25">
      <c r="C171" s="17"/>
      <c r="D171" s="4"/>
      <c r="E171" s="4"/>
      <c r="I171" s="9">
        <f t="shared" si="4"/>
        <v>-1.3824319466948509E-10</v>
      </c>
      <c r="J171" s="170"/>
      <c r="K171" s="171">
        <f>+Tabla2[[#This Row],[Debe]]-Tabla2[[#This Row],[Haber ]]</f>
        <v>0</v>
      </c>
      <c r="L171" s="4">
        <f>+Tabla2[[#This Row],[Total Factura]]-Tabla2[[#This Row],[Haber ]]</f>
        <v>0</v>
      </c>
    </row>
    <row r="172" spans="3:12" x14ac:dyDescent="0.25">
      <c r="C172" s="17"/>
      <c r="D172" s="4"/>
      <c r="E172" s="4"/>
      <c r="I172" s="9">
        <f t="shared" si="4"/>
        <v>-1.3824319466948509E-10</v>
      </c>
      <c r="J172" s="170"/>
      <c r="K172" s="171">
        <f>+Tabla2[[#This Row],[Debe]]-Tabla2[[#This Row],[Haber ]]</f>
        <v>0</v>
      </c>
      <c r="L172" s="4">
        <f>+Tabla2[[#This Row],[Total Factura]]-Tabla2[[#This Row],[Haber ]]</f>
        <v>0</v>
      </c>
    </row>
    <row r="173" spans="3:12" x14ac:dyDescent="0.25">
      <c r="C173" s="17"/>
      <c r="D173" s="4"/>
      <c r="E173" s="4"/>
      <c r="I173" s="9">
        <f t="shared" si="4"/>
        <v>-1.3824319466948509E-10</v>
      </c>
      <c r="J173" s="170"/>
      <c r="K173" s="171">
        <f>+Tabla2[[#This Row],[Debe]]-Tabla2[[#This Row],[Haber ]]</f>
        <v>0</v>
      </c>
      <c r="L173" s="4">
        <f>+Tabla2[[#This Row],[Total Factura]]-Tabla2[[#This Row],[Haber ]]</f>
        <v>0</v>
      </c>
    </row>
    <row r="174" spans="3:12" x14ac:dyDescent="0.25">
      <c r="C174" s="17"/>
      <c r="D174" s="4"/>
      <c r="E174" s="4"/>
      <c r="I174" s="9">
        <f t="shared" si="4"/>
        <v>-1.3824319466948509E-10</v>
      </c>
      <c r="J174" s="170"/>
      <c r="K174" s="171">
        <f>+Tabla2[[#This Row],[Debe]]-Tabla2[[#This Row],[Haber ]]</f>
        <v>0</v>
      </c>
      <c r="L174" s="4">
        <f>+Tabla2[[#This Row],[Total Factura]]-Tabla2[[#This Row],[Haber ]]</f>
        <v>0</v>
      </c>
    </row>
    <row r="175" spans="3:12" x14ac:dyDescent="0.25">
      <c r="C175" s="17"/>
      <c r="D175" s="4"/>
      <c r="E175" s="4"/>
      <c r="I175" s="9">
        <f t="shared" si="4"/>
        <v>-1.3824319466948509E-10</v>
      </c>
      <c r="J175" s="170"/>
      <c r="K175" s="171">
        <f>+Tabla2[[#This Row],[Debe]]-Tabla2[[#This Row],[Haber ]]</f>
        <v>0</v>
      </c>
      <c r="L175" s="4">
        <f>+Tabla2[[#This Row],[Total Factura]]-Tabla2[[#This Row],[Haber ]]</f>
        <v>0</v>
      </c>
    </row>
    <row r="176" spans="3:12" x14ac:dyDescent="0.25">
      <c r="C176" s="17"/>
      <c r="D176" s="4"/>
      <c r="E176" s="4"/>
      <c r="I176" s="9">
        <f t="shared" si="4"/>
        <v>-1.3824319466948509E-10</v>
      </c>
      <c r="J176" s="170"/>
      <c r="K176" s="171">
        <f>+Tabla2[[#This Row],[Debe]]-Tabla2[[#This Row],[Haber ]]</f>
        <v>0</v>
      </c>
      <c r="L176" s="4">
        <f>+Tabla2[[#This Row],[Total Factura]]-Tabla2[[#This Row],[Haber ]]</f>
        <v>0</v>
      </c>
    </row>
    <row r="177" spans="3:12" x14ac:dyDescent="0.25">
      <c r="C177" s="17"/>
      <c r="D177" s="4"/>
      <c r="E177" s="4"/>
      <c r="I177" s="9">
        <f t="shared" si="4"/>
        <v>-1.3824319466948509E-10</v>
      </c>
      <c r="J177" s="170"/>
      <c r="K177" s="171">
        <f>+Tabla2[[#This Row],[Debe]]-Tabla2[[#This Row],[Haber ]]</f>
        <v>0</v>
      </c>
      <c r="L177" s="4">
        <f>+Tabla2[[#This Row],[Total Factura]]-Tabla2[[#This Row],[Haber ]]</f>
        <v>0</v>
      </c>
    </row>
    <row r="178" spans="3:12" x14ac:dyDescent="0.25">
      <c r="C178" s="17"/>
      <c r="D178" s="4"/>
      <c r="E178" s="4"/>
      <c r="I178" s="9">
        <f t="shared" si="4"/>
        <v>-1.3824319466948509E-10</v>
      </c>
      <c r="J178" s="170"/>
      <c r="K178" s="171">
        <f>+Tabla2[[#This Row],[Debe]]-Tabla2[[#This Row],[Haber ]]</f>
        <v>0</v>
      </c>
      <c r="L178" s="4">
        <f>+Tabla2[[#This Row],[Total Factura]]-Tabla2[[#This Row],[Haber ]]</f>
        <v>0</v>
      </c>
    </row>
    <row r="179" spans="3:12" x14ac:dyDescent="0.25">
      <c r="C179" s="17"/>
      <c r="D179" s="4"/>
      <c r="E179" s="4"/>
      <c r="I179" s="9">
        <f t="shared" si="4"/>
        <v>-1.3824319466948509E-10</v>
      </c>
      <c r="J179" s="170"/>
      <c r="K179" s="171">
        <f>+Tabla2[[#This Row],[Debe]]-Tabla2[[#This Row],[Haber ]]</f>
        <v>0</v>
      </c>
      <c r="L179" s="4">
        <f>+Tabla2[[#This Row],[Total Factura]]-Tabla2[[#This Row],[Haber ]]</f>
        <v>0</v>
      </c>
    </row>
    <row r="180" spans="3:12" x14ac:dyDescent="0.25">
      <c r="C180" s="17"/>
      <c r="D180" s="4"/>
      <c r="E180" s="4"/>
      <c r="I180" s="9">
        <f t="shared" si="4"/>
        <v>-1.3824319466948509E-10</v>
      </c>
      <c r="J180" s="170"/>
      <c r="K180" s="171">
        <f>+Tabla2[[#This Row],[Debe]]-Tabla2[[#This Row],[Haber ]]</f>
        <v>0</v>
      </c>
      <c r="L180" s="4">
        <f>+Tabla2[[#This Row],[Total Factura]]-Tabla2[[#This Row],[Haber ]]</f>
        <v>0</v>
      </c>
    </row>
    <row r="181" spans="3:12" x14ac:dyDescent="0.25">
      <c r="C181" s="17"/>
      <c r="D181" s="4"/>
      <c r="E181" s="4"/>
      <c r="I181" s="9">
        <f t="shared" si="4"/>
        <v>-1.3824319466948509E-10</v>
      </c>
      <c r="J181" s="170"/>
      <c r="K181" s="171">
        <f>+Tabla2[[#This Row],[Debe]]-Tabla2[[#This Row],[Haber ]]</f>
        <v>0</v>
      </c>
      <c r="L181" s="4">
        <f>+Tabla2[[#This Row],[Total Factura]]-Tabla2[[#This Row],[Haber ]]</f>
        <v>0</v>
      </c>
    </row>
    <row r="182" spans="3:12" x14ac:dyDescent="0.25">
      <c r="C182" s="17"/>
      <c r="D182" s="4"/>
      <c r="E182" s="4"/>
      <c r="I182" s="9">
        <f t="shared" si="4"/>
        <v>-1.3824319466948509E-10</v>
      </c>
      <c r="J182" s="170"/>
      <c r="K182" s="171">
        <f>+Tabla2[[#This Row],[Debe]]-Tabla2[[#This Row],[Haber ]]</f>
        <v>0</v>
      </c>
      <c r="L182" s="4">
        <f>+Tabla2[[#This Row],[Total Factura]]-Tabla2[[#This Row],[Haber ]]</f>
        <v>0</v>
      </c>
    </row>
    <row r="183" spans="3:12" x14ac:dyDescent="0.25">
      <c r="C183" s="17"/>
      <c r="D183" s="4"/>
      <c r="E183" s="4"/>
      <c r="I183" s="9">
        <f t="shared" si="4"/>
        <v>-1.3824319466948509E-10</v>
      </c>
      <c r="J183" s="170"/>
      <c r="K183" s="171">
        <f>+Tabla2[[#This Row],[Debe]]-Tabla2[[#This Row],[Haber ]]</f>
        <v>0</v>
      </c>
      <c r="L183" s="4">
        <f>+Tabla2[[#This Row],[Total Factura]]-Tabla2[[#This Row],[Haber ]]</f>
        <v>0</v>
      </c>
    </row>
    <row r="184" spans="3:12" x14ac:dyDescent="0.25">
      <c r="I184" s="9">
        <f t="shared" si="4"/>
        <v>-1.3824319466948509E-10</v>
      </c>
      <c r="J184" s="170"/>
      <c r="K184" s="171">
        <f>+Tabla2[[#This Row],[Debe]]-Tabla2[[#This Row],[Haber ]]</f>
        <v>0</v>
      </c>
      <c r="L184" s="4">
        <f>+Tabla2[[#This Row],[Total Factura]]-Tabla2[[#This Row],[Haber ]]</f>
        <v>0</v>
      </c>
    </row>
    <row r="185" spans="3:12" x14ac:dyDescent="0.25">
      <c r="I185" s="9">
        <f t="shared" si="4"/>
        <v>-1.3824319466948509E-10</v>
      </c>
      <c r="J185" s="170"/>
      <c r="K185" s="171">
        <f>+Tabla2[[#This Row],[Debe]]-Tabla2[[#This Row],[Haber ]]</f>
        <v>0</v>
      </c>
      <c r="L185" s="4">
        <f>+Tabla2[[#This Row],[Total Factura]]-Tabla2[[#This Row],[Haber ]]</f>
        <v>0</v>
      </c>
    </row>
    <row r="186" spans="3:12" x14ac:dyDescent="0.25">
      <c r="I186" s="9">
        <f t="shared" si="4"/>
        <v>-1.3824319466948509E-10</v>
      </c>
      <c r="J186" s="170"/>
      <c r="K186" s="171">
        <f>+Tabla2[[#This Row],[Debe]]-Tabla2[[#This Row],[Haber ]]</f>
        <v>0</v>
      </c>
      <c r="L186" s="4">
        <f>+Tabla2[[#This Row],[Total Factura]]-Tabla2[[#This Row],[Haber ]]</f>
        <v>0</v>
      </c>
    </row>
    <row r="187" spans="3:12" x14ac:dyDescent="0.25">
      <c r="I187" s="9">
        <f t="shared" si="4"/>
        <v>-1.3824319466948509E-10</v>
      </c>
      <c r="J187" s="170"/>
      <c r="K187" s="171">
        <f>+Tabla2[[#This Row],[Debe]]-Tabla2[[#This Row],[Haber ]]</f>
        <v>0</v>
      </c>
      <c r="L187" s="4">
        <f>+Tabla2[[#This Row],[Total Factura]]-Tabla2[[#This Row],[Haber ]]</f>
        <v>0</v>
      </c>
    </row>
    <row r="188" spans="3:12" x14ac:dyDescent="0.25">
      <c r="I188" s="9">
        <f t="shared" si="4"/>
        <v>-1.3824319466948509E-10</v>
      </c>
      <c r="J188" s="170"/>
      <c r="K188" s="171">
        <f>+Tabla2[[#This Row],[Debe]]-Tabla2[[#This Row],[Haber ]]</f>
        <v>0</v>
      </c>
      <c r="L188" s="4">
        <f>+Tabla2[[#This Row],[Total Factura]]-Tabla2[[#This Row],[Haber ]]</f>
        <v>0</v>
      </c>
    </row>
    <row r="189" spans="3:12" x14ac:dyDescent="0.25">
      <c r="I189" s="9">
        <f t="shared" si="4"/>
        <v>-1.3824319466948509E-10</v>
      </c>
      <c r="J189" s="170"/>
      <c r="K189" s="171">
        <f>+Tabla2[[#This Row],[Debe]]-Tabla2[[#This Row],[Haber ]]</f>
        <v>0</v>
      </c>
      <c r="L189" s="4">
        <f>+Tabla2[[#This Row],[Total Factura]]-Tabla2[[#This Row],[Haber ]]</f>
        <v>0</v>
      </c>
    </row>
    <row r="190" spans="3:12" x14ac:dyDescent="0.25">
      <c r="I190" s="9">
        <f t="shared" si="4"/>
        <v>-1.3824319466948509E-10</v>
      </c>
      <c r="J190" s="170"/>
      <c r="K190" s="171">
        <f>+Tabla2[[#This Row],[Debe]]-Tabla2[[#This Row],[Haber ]]</f>
        <v>0</v>
      </c>
      <c r="L190" s="4">
        <f>+Tabla2[[#This Row],[Total Factura]]-Tabla2[[#This Row],[Haber ]]</f>
        <v>0</v>
      </c>
    </row>
    <row r="191" spans="3:12" x14ac:dyDescent="0.25">
      <c r="I191" s="9">
        <f t="shared" si="4"/>
        <v>-1.3824319466948509E-10</v>
      </c>
      <c r="J191" s="170"/>
      <c r="K191" s="171">
        <f>+Tabla2[[#This Row],[Debe]]-Tabla2[[#This Row],[Haber ]]</f>
        <v>0</v>
      </c>
      <c r="L191" s="4">
        <f>+Tabla2[[#This Row],[Total Factura]]-Tabla2[[#This Row],[Haber ]]</f>
        <v>0</v>
      </c>
    </row>
    <row r="192" spans="3:12" x14ac:dyDescent="0.25">
      <c r="I192" s="9">
        <f t="shared" si="4"/>
        <v>-1.3824319466948509E-10</v>
      </c>
      <c r="J192" s="170"/>
      <c r="K192" s="171">
        <f>+Tabla2[[#This Row],[Debe]]-Tabla2[[#This Row],[Haber ]]</f>
        <v>0</v>
      </c>
      <c r="L192" s="4">
        <f>+Tabla2[[#This Row],[Total Factura]]-Tabla2[[#This Row],[Haber ]]</f>
        <v>0</v>
      </c>
    </row>
    <row r="193" spans="9:12" x14ac:dyDescent="0.25">
      <c r="I193" s="9">
        <f t="shared" si="4"/>
        <v>-1.3824319466948509E-10</v>
      </c>
      <c r="J193" s="170"/>
      <c r="K193" s="171">
        <f>+Tabla2[[#This Row],[Debe]]-Tabla2[[#This Row],[Haber ]]</f>
        <v>0</v>
      </c>
      <c r="L193" s="4">
        <f>+Tabla2[[#This Row],[Total Factura]]-Tabla2[[#This Row],[Haber ]]</f>
        <v>0</v>
      </c>
    </row>
    <row r="194" spans="9:12" x14ac:dyDescent="0.25">
      <c r="I194" s="9">
        <f t="shared" si="4"/>
        <v>-1.3824319466948509E-10</v>
      </c>
      <c r="J194" s="170"/>
      <c r="K194" s="171">
        <f>+Tabla2[[#This Row],[Debe]]-Tabla2[[#This Row],[Haber ]]</f>
        <v>0</v>
      </c>
      <c r="L194" s="4">
        <f>+Tabla2[[#This Row],[Total Factura]]-Tabla2[[#This Row],[Haber ]]</f>
        <v>0</v>
      </c>
    </row>
    <row r="195" spans="9:12" x14ac:dyDescent="0.25">
      <c r="I195" s="9">
        <f t="shared" si="4"/>
        <v>-1.3824319466948509E-10</v>
      </c>
      <c r="J195" s="170"/>
      <c r="K195" s="171">
        <f>+Tabla2[[#This Row],[Debe]]-Tabla2[[#This Row],[Haber ]]</f>
        <v>0</v>
      </c>
      <c r="L195" s="4">
        <f>+Tabla2[[#This Row],[Total Factura]]-Tabla2[[#This Row],[Haber ]]</f>
        <v>0</v>
      </c>
    </row>
    <row r="196" spans="9:12" x14ac:dyDescent="0.25">
      <c r="I196" s="9">
        <f t="shared" si="4"/>
        <v>-1.3824319466948509E-10</v>
      </c>
      <c r="J196" s="170"/>
      <c r="K196" s="171">
        <f>+Tabla2[[#This Row],[Debe]]-Tabla2[[#This Row],[Haber ]]</f>
        <v>0</v>
      </c>
      <c r="L196" s="4">
        <f>+Tabla2[[#This Row],[Total Factura]]-Tabla2[[#This Row],[Haber ]]</f>
        <v>0</v>
      </c>
    </row>
    <row r="197" spans="9:12" x14ac:dyDescent="0.25">
      <c r="I197" s="9">
        <f t="shared" ref="I197:I260" si="5">I196+G197-H197</f>
        <v>-1.3824319466948509E-10</v>
      </c>
      <c r="J197" s="170"/>
      <c r="K197" s="171">
        <f>+Tabla2[[#This Row],[Debe]]-Tabla2[[#This Row],[Haber ]]</f>
        <v>0</v>
      </c>
      <c r="L197" s="4">
        <f>+Tabla2[[#This Row],[Total Factura]]-Tabla2[[#This Row],[Haber ]]</f>
        <v>0</v>
      </c>
    </row>
    <row r="198" spans="9:12" x14ac:dyDescent="0.25">
      <c r="I198" s="9">
        <f t="shared" si="5"/>
        <v>-1.3824319466948509E-10</v>
      </c>
      <c r="J198" s="170"/>
      <c r="K198" s="171">
        <f>+Tabla2[[#This Row],[Debe]]-Tabla2[[#This Row],[Haber ]]</f>
        <v>0</v>
      </c>
      <c r="L198" s="4">
        <f>+Tabla2[[#This Row],[Total Factura]]-Tabla2[[#This Row],[Haber ]]</f>
        <v>0</v>
      </c>
    </row>
    <row r="199" spans="9:12" x14ac:dyDescent="0.25">
      <c r="I199" s="9">
        <f t="shared" si="5"/>
        <v>-1.3824319466948509E-10</v>
      </c>
      <c r="J199" s="170"/>
      <c r="K199" s="171">
        <f>+Tabla2[[#This Row],[Debe]]-Tabla2[[#This Row],[Haber ]]</f>
        <v>0</v>
      </c>
      <c r="L199" s="4">
        <f>+Tabla2[[#This Row],[Total Factura]]-Tabla2[[#This Row],[Haber ]]</f>
        <v>0</v>
      </c>
    </row>
    <row r="200" spans="9:12" x14ac:dyDescent="0.25">
      <c r="I200" s="9">
        <f t="shared" si="5"/>
        <v>-1.3824319466948509E-10</v>
      </c>
      <c r="J200" s="170"/>
      <c r="K200" s="171">
        <f>+Tabla2[[#This Row],[Debe]]-Tabla2[[#This Row],[Haber ]]</f>
        <v>0</v>
      </c>
      <c r="L200" s="4">
        <f>+Tabla2[[#This Row],[Total Factura]]-Tabla2[[#This Row],[Haber ]]</f>
        <v>0</v>
      </c>
    </row>
    <row r="201" spans="9:12" x14ac:dyDescent="0.25">
      <c r="I201" s="9">
        <f t="shared" si="5"/>
        <v>-1.3824319466948509E-10</v>
      </c>
      <c r="J201" s="170"/>
      <c r="K201" s="171">
        <f>+Tabla2[[#This Row],[Debe]]-Tabla2[[#This Row],[Haber ]]</f>
        <v>0</v>
      </c>
      <c r="L201" s="4">
        <f>+Tabla2[[#This Row],[Total Factura]]-Tabla2[[#This Row],[Haber ]]</f>
        <v>0</v>
      </c>
    </row>
    <row r="202" spans="9:12" x14ac:dyDescent="0.25">
      <c r="I202" s="9">
        <f t="shared" si="5"/>
        <v>-1.3824319466948509E-10</v>
      </c>
      <c r="J202" s="170"/>
      <c r="K202" s="171">
        <f>+Tabla2[[#This Row],[Debe]]-Tabla2[[#This Row],[Haber ]]</f>
        <v>0</v>
      </c>
      <c r="L202" s="4">
        <f>+Tabla2[[#This Row],[Total Factura]]-Tabla2[[#This Row],[Haber ]]</f>
        <v>0</v>
      </c>
    </row>
    <row r="203" spans="9:12" x14ac:dyDescent="0.25">
      <c r="I203" s="9">
        <f t="shared" si="5"/>
        <v>-1.3824319466948509E-10</v>
      </c>
      <c r="J203" s="170"/>
      <c r="K203" s="171">
        <f>+Tabla2[[#This Row],[Debe]]-Tabla2[[#This Row],[Haber ]]</f>
        <v>0</v>
      </c>
      <c r="L203" s="4">
        <f>+Tabla2[[#This Row],[Total Factura]]-Tabla2[[#This Row],[Haber ]]</f>
        <v>0</v>
      </c>
    </row>
    <row r="204" spans="9:12" x14ac:dyDescent="0.25">
      <c r="I204" s="9">
        <f t="shared" si="5"/>
        <v>-1.3824319466948509E-10</v>
      </c>
      <c r="J204" s="170"/>
      <c r="K204" s="171">
        <f>+Tabla2[[#This Row],[Debe]]-Tabla2[[#This Row],[Haber ]]</f>
        <v>0</v>
      </c>
      <c r="L204" s="4">
        <f>+Tabla2[[#This Row],[Total Factura]]-Tabla2[[#This Row],[Haber ]]</f>
        <v>0</v>
      </c>
    </row>
    <row r="205" spans="9:12" x14ac:dyDescent="0.25">
      <c r="I205" s="9">
        <f t="shared" si="5"/>
        <v>-1.3824319466948509E-10</v>
      </c>
      <c r="J205" s="170"/>
      <c r="K205" s="171">
        <f>+Tabla2[[#This Row],[Debe]]-Tabla2[[#This Row],[Haber ]]</f>
        <v>0</v>
      </c>
      <c r="L205" s="4">
        <f>+Tabla2[[#This Row],[Total Factura]]-Tabla2[[#This Row],[Haber ]]</f>
        <v>0</v>
      </c>
    </row>
    <row r="206" spans="9:12" x14ac:dyDescent="0.25">
      <c r="I206" s="9">
        <f t="shared" si="5"/>
        <v>-1.3824319466948509E-10</v>
      </c>
      <c r="J206" s="170"/>
      <c r="K206" s="171">
        <f>+Tabla2[[#This Row],[Debe]]-Tabla2[[#This Row],[Haber ]]</f>
        <v>0</v>
      </c>
      <c r="L206" s="4">
        <f>+Tabla2[[#This Row],[Total Factura]]-Tabla2[[#This Row],[Haber ]]</f>
        <v>0</v>
      </c>
    </row>
    <row r="207" spans="9:12" x14ac:dyDescent="0.25">
      <c r="I207" s="9">
        <f t="shared" si="5"/>
        <v>-1.3824319466948509E-10</v>
      </c>
      <c r="J207" s="170"/>
      <c r="K207" s="171">
        <f>+Tabla2[[#This Row],[Debe]]-Tabla2[[#This Row],[Haber ]]</f>
        <v>0</v>
      </c>
      <c r="L207" s="4">
        <f>+Tabla2[[#This Row],[Total Factura]]-Tabla2[[#This Row],[Haber ]]</f>
        <v>0</v>
      </c>
    </row>
    <row r="208" spans="9:12" x14ac:dyDescent="0.25">
      <c r="I208" s="9">
        <f t="shared" si="5"/>
        <v>-1.3824319466948509E-10</v>
      </c>
      <c r="J208" s="170"/>
      <c r="K208" s="171">
        <f>+Tabla2[[#This Row],[Debe]]-Tabla2[[#This Row],[Haber ]]</f>
        <v>0</v>
      </c>
      <c r="L208" s="4">
        <f>+Tabla2[[#This Row],[Total Factura]]-Tabla2[[#This Row],[Haber ]]</f>
        <v>0</v>
      </c>
    </row>
    <row r="209" spans="9:12" x14ac:dyDescent="0.25">
      <c r="I209" s="9">
        <f t="shared" si="5"/>
        <v>-1.3824319466948509E-10</v>
      </c>
      <c r="J209" s="170"/>
      <c r="K209" s="171">
        <f>+Tabla2[[#This Row],[Debe]]-Tabla2[[#This Row],[Haber ]]</f>
        <v>0</v>
      </c>
      <c r="L209" s="4">
        <f>+Tabla2[[#This Row],[Total Factura]]-Tabla2[[#This Row],[Haber ]]</f>
        <v>0</v>
      </c>
    </row>
    <row r="210" spans="9:12" x14ac:dyDescent="0.25">
      <c r="I210" s="9">
        <f t="shared" si="5"/>
        <v>-1.3824319466948509E-10</v>
      </c>
      <c r="J210" s="170"/>
      <c r="K210" s="171">
        <f>+Tabla2[[#This Row],[Debe]]-Tabla2[[#This Row],[Haber ]]</f>
        <v>0</v>
      </c>
      <c r="L210" s="4">
        <f>+Tabla2[[#This Row],[Total Factura]]-Tabla2[[#This Row],[Haber ]]</f>
        <v>0</v>
      </c>
    </row>
    <row r="211" spans="9:12" x14ac:dyDescent="0.25">
      <c r="I211" s="9">
        <f t="shared" si="5"/>
        <v>-1.3824319466948509E-10</v>
      </c>
      <c r="J211" s="170"/>
      <c r="K211" s="171">
        <f>+Tabla2[[#This Row],[Debe]]-Tabla2[[#This Row],[Haber ]]</f>
        <v>0</v>
      </c>
      <c r="L211" s="4">
        <f>+Tabla2[[#This Row],[Total Factura]]-Tabla2[[#This Row],[Haber ]]</f>
        <v>0</v>
      </c>
    </row>
    <row r="212" spans="9:12" x14ac:dyDescent="0.25">
      <c r="I212" s="9">
        <f t="shared" si="5"/>
        <v>-1.3824319466948509E-10</v>
      </c>
      <c r="J212" s="170"/>
      <c r="K212" s="171">
        <f>+Tabla2[[#This Row],[Debe]]-Tabla2[[#This Row],[Haber ]]</f>
        <v>0</v>
      </c>
      <c r="L212" s="4">
        <f>+Tabla2[[#This Row],[Total Factura]]-Tabla2[[#This Row],[Haber ]]</f>
        <v>0</v>
      </c>
    </row>
    <row r="213" spans="9:12" x14ac:dyDescent="0.25">
      <c r="I213" s="9">
        <f t="shared" si="5"/>
        <v>-1.3824319466948509E-10</v>
      </c>
      <c r="J213" s="170"/>
      <c r="K213" s="171">
        <f>+Tabla2[[#This Row],[Debe]]-Tabla2[[#This Row],[Haber ]]</f>
        <v>0</v>
      </c>
      <c r="L213" s="4">
        <f>+Tabla2[[#This Row],[Total Factura]]-Tabla2[[#This Row],[Haber ]]</f>
        <v>0</v>
      </c>
    </row>
    <row r="214" spans="9:12" x14ac:dyDescent="0.25">
      <c r="I214" s="9">
        <f t="shared" si="5"/>
        <v>-1.3824319466948509E-10</v>
      </c>
      <c r="J214" s="170"/>
      <c r="K214" s="171">
        <f>+Tabla2[[#This Row],[Debe]]-Tabla2[[#This Row],[Haber ]]</f>
        <v>0</v>
      </c>
      <c r="L214" s="4">
        <f>+Tabla2[[#This Row],[Total Factura]]-Tabla2[[#This Row],[Haber ]]</f>
        <v>0</v>
      </c>
    </row>
    <row r="215" spans="9:12" x14ac:dyDescent="0.25">
      <c r="I215" s="9">
        <f t="shared" si="5"/>
        <v>-1.3824319466948509E-10</v>
      </c>
      <c r="J215" s="170"/>
      <c r="K215" s="171">
        <f>+Tabla2[[#This Row],[Debe]]-Tabla2[[#This Row],[Haber ]]</f>
        <v>0</v>
      </c>
      <c r="L215" s="4">
        <f>+Tabla2[[#This Row],[Total Factura]]-Tabla2[[#This Row],[Haber ]]</f>
        <v>0</v>
      </c>
    </row>
    <row r="216" spans="9:12" x14ac:dyDescent="0.25">
      <c r="I216" s="9">
        <f t="shared" si="5"/>
        <v>-1.3824319466948509E-10</v>
      </c>
      <c r="J216" s="170"/>
      <c r="K216" s="171">
        <f>+Tabla2[[#This Row],[Debe]]-Tabla2[[#This Row],[Haber ]]</f>
        <v>0</v>
      </c>
      <c r="L216" s="4">
        <f>+Tabla2[[#This Row],[Total Factura]]-Tabla2[[#This Row],[Haber ]]</f>
        <v>0</v>
      </c>
    </row>
    <row r="217" spans="9:12" x14ac:dyDescent="0.25">
      <c r="I217" s="9">
        <f t="shared" si="5"/>
        <v>-1.3824319466948509E-10</v>
      </c>
      <c r="J217" s="170"/>
      <c r="K217" s="171">
        <f>+Tabla2[[#This Row],[Debe]]-Tabla2[[#This Row],[Haber ]]</f>
        <v>0</v>
      </c>
      <c r="L217" s="4">
        <f>+Tabla2[[#This Row],[Total Factura]]-Tabla2[[#This Row],[Haber ]]</f>
        <v>0</v>
      </c>
    </row>
    <row r="218" spans="9:12" x14ac:dyDescent="0.25">
      <c r="I218" s="9">
        <f t="shared" si="5"/>
        <v>-1.3824319466948509E-10</v>
      </c>
      <c r="J218" s="170"/>
      <c r="K218" s="171">
        <f>+Tabla2[[#This Row],[Debe]]-Tabla2[[#This Row],[Haber ]]</f>
        <v>0</v>
      </c>
      <c r="L218" s="4">
        <f>+Tabla2[[#This Row],[Total Factura]]-Tabla2[[#This Row],[Haber ]]</f>
        <v>0</v>
      </c>
    </row>
    <row r="219" spans="9:12" x14ac:dyDescent="0.25">
      <c r="I219" s="9">
        <f t="shared" si="5"/>
        <v>-1.3824319466948509E-10</v>
      </c>
      <c r="J219" s="170"/>
      <c r="K219" s="171">
        <f>+Tabla2[[#This Row],[Debe]]-Tabla2[[#This Row],[Haber ]]</f>
        <v>0</v>
      </c>
      <c r="L219" s="4">
        <f>+Tabla2[[#This Row],[Total Factura]]-Tabla2[[#This Row],[Haber ]]</f>
        <v>0</v>
      </c>
    </row>
    <row r="220" spans="9:12" x14ac:dyDescent="0.25">
      <c r="I220" s="9">
        <f t="shared" si="5"/>
        <v>-1.3824319466948509E-10</v>
      </c>
      <c r="J220" s="170"/>
      <c r="K220" s="171">
        <f>+Tabla2[[#This Row],[Debe]]-Tabla2[[#This Row],[Haber ]]</f>
        <v>0</v>
      </c>
      <c r="L220" s="4">
        <f>+Tabla2[[#This Row],[Total Factura]]-Tabla2[[#This Row],[Haber ]]</f>
        <v>0</v>
      </c>
    </row>
    <row r="221" spans="9:12" x14ac:dyDescent="0.25">
      <c r="I221" s="9">
        <f t="shared" si="5"/>
        <v>-1.3824319466948509E-10</v>
      </c>
      <c r="J221" s="170"/>
      <c r="K221" s="171">
        <f>+Tabla2[[#This Row],[Debe]]-Tabla2[[#This Row],[Haber ]]</f>
        <v>0</v>
      </c>
      <c r="L221" s="4">
        <f>+Tabla2[[#This Row],[Total Factura]]-Tabla2[[#This Row],[Haber ]]</f>
        <v>0</v>
      </c>
    </row>
    <row r="222" spans="9:12" x14ac:dyDescent="0.25">
      <c r="I222" s="9">
        <f t="shared" si="5"/>
        <v>-1.3824319466948509E-10</v>
      </c>
      <c r="J222" s="170"/>
      <c r="K222" s="171">
        <f>+Tabla2[[#This Row],[Debe]]-Tabla2[[#This Row],[Haber ]]</f>
        <v>0</v>
      </c>
      <c r="L222" s="4">
        <f>+Tabla2[[#This Row],[Total Factura]]-Tabla2[[#This Row],[Haber ]]</f>
        <v>0</v>
      </c>
    </row>
    <row r="223" spans="9:12" x14ac:dyDescent="0.25">
      <c r="I223" s="9">
        <f t="shared" si="5"/>
        <v>-1.3824319466948509E-10</v>
      </c>
      <c r="J223" s="170"/>
      <c r="K223" s="171">
        <f>+Tabla2[[#This Row],[Debe]]-Tabla2[[#This Row],[Haber ]]</f>
        <v>0</v>
      </c>
      <c r="L223" s="4">
        <f>+Tabla2[[#This Row],[Total Factura]]-Tabla2[[#This Row],[Haber ]]</f>
        <v>0</v>
      </c>
    </row>
    <row r="224" spans="9:12" x14ac:dyDescent="0.25">
      <c r="I224" s="9">
        <f t="shared" si="5"/>
        <v>-1.3824319466948509E-10</v>
      </c>
      <c r="J224" s="170"/>
      <c r="K224" s="171">
        <f>+Tabla2[[#This Row],[Debe]]-Tabla2[[#This Row],[Haber ]]</f>
        <v>0</v>
      </c>
      <c r="L224" s="4">
        <f>+Tabla2[[#This Row],[Total Factura]]-Tabla2[[#This Row],[Haber ]]</f>
        <v>0</v>
      </c>
    </row>
    <row r="225" spans="9:12" x14ac:dyDescent="0.25">
      <c r="I225" s="9">
        <f t="shared" si="5"/>
        <v>-1.3824319466948509E-10</v>
      </c>
      <c r="J225" s="170"/>
      <c r="K225" s="171">
        <f>+Tabla2[[#This Row],[Debe]]-Tabla2[[#This Row],[Haber ]]</f>
        <v>0</v>
      </c>
      <c r="L225" s="4">
        <f>+Tabla2[[#This Row],[Total Factura]]-Tabla2[[#This Row],[Haber ]]</f>
        <v>0</v>
      </c>
    </row>
    <row r="226" spans="9:12" x14ac:dyDescent="0.25">
      <c r="I226" s="9">
        <f t="shared" si="5"/>
        <v>-1.3824319466948509E-10</v>
      </c>
      <c r="J226" s="170"/>
      <c r="K226" s="171">
        <f>+Tabla2[[#This Row],[Debe]]-Tabla2[[#This Row],[Haber ]]</f>
        <v>0</v>
      </c>
      <c r="L226" s="4">
        <f>+Tabla2[[#This Row],[Total Factura]]-Tabla2[[#This Row],[Haber ]]</f>
        <v>0</v>
      </c>
    </row>
    <row r="227" spans="9:12" x14ac:dyDescent="0.25">
      <c r="I227" s="9">
        <f t="shared" si="5"/>
        <v>-1.3824319466948509E-10</v>
      </c>
      <c r="J227" s="170"/>
      <c r="K227" s="171">
        <f>+Tabla2[[#This Row],[Debe]]-Tabla2[[#This Row],[Haber ]]</f>
        <v>0</v>
      </c>
      <c r="L227" s="4">
        <f>+Tabla2[[#This Row],[Total Factura]]-Tabla2[[#This Row],[Haber ]]</f>
        <v>0</v>
      </c>
    </row>
    <row r="228" spans="9:12" x14ac:dyDescent="0.25">
      <c r="I228" s="9">
        <f t="shared" si="5"/>
        <v>-1.3824319466948509E-10</v>
      </c>
      <c r="J228" s="170"/>
      <c r="K228" s="171">
        <f>+Tabla2[[#This Row],[Debe]]-Tabla2[[#This Row],[Haber ]]</f>
        <v>0</v>
      </c>
      <c r="L228" s="4">
        <f>+Tabla2[[#This Row],[Total Factura]]-Tabla2[[#This Row],[Haber ]]</f>
        <v>0</v>
      </c>
    </row>
    <row r="229" spans="9:12" x14ac:dyDescent="0.25">
      <c r="I229" s="9">
        <f t="shared" si="5"/>
        <v>-1.3824319466948509E-10</v>
      </c>
      <c r="J229" s="170"/>
      <c r="K229" s="171">
        <f>+Tabla2[[#This Row],[Debe]]-Tabla2[[#This Row],[Haber ]]</f>
        <v>0</v>
      </c>
      <c r="L229" s="4">
        <f>+Tabla2[[#This Row],[Total Factura]]-Tabla2[[#This Row],[Haber ]]</f>
        <v>0</v>
      </c>
    </row>
    <row r="230" spans="9:12" x14ac:dyDescent="0.25">
      <c r="I230" s="9">
        <f t="shared" si="5"/>
        <v>-1.3824319466948509E-10</v>
      </c>
      <c r="J230" s="170"/>
      <c r="K230" s="171">
        <f>+Tabla2[[#This Row],[Debe]]-Tabla2[[#This Row],[Haber ]]</f>
        <v>0</v>
      </c>
      <c r="L230" s="4">
        <f>+Tabla2[[#This Row],[Total Factura]]-Tabla2[[#This Row],[Haber ]]</f>
        <v>0</v>
      </c>
    </row>
    <row r="231" spans="9:12" x14ac:dyDescent="0.25">
      <c r="I231" s="9">
        <f t="shared" si="5"/>
        <v>-1.3824319466948509E-10</v>
      </c>
      <c r="J231" s="170"/>
      <c r="K231" s="171">
        <f>+Tabla2[[#This Row],[Debe]]-Tabla2[[#This Row],[Haber ]]</f>
        <v>0</v>
      </c>
      <c r="L231" s="4">
        <f>+Tabla2[[#This Row],[Total Factura]]-Tabla2[[#This Row],[Haber ]]</f>
        <v>0</v>
      </c>
    </row>
    <row r="232" spans="9:12" x14ac:dyDescent="0.25">
      <c r="I232" s="9">
        <f t="shared" si="5"/>
        <v>-1.3824319466948509E-10</v>
      </c>
      <c r="J232" s="170"/>
      <c r="K232" s="171">
        <f>+Tabla2[[#This Row],[Debe]]-Tabla2[[#This Row],[Haber ]]</f>
        <v>0</v>
      </c>
      <c r="L232" s="4">
        <f>+Tabla2[[#This Row],[Total Factura]]-Tabla2[[#This Row],[Haber ]]</f>
        <v>0</v>
      </c>
    </row>
    <row r="233" spans="9:12" x14ac:dyDescent="0.25">
      <c r="I233" s="9">
        <f t="shared" si="5"/>
        <v>-1.3824319466948509E-10</v>
      </c>
      <c r="J233" s="170"/>
      <c r="K233" s="171">
        <f>+Tabla2[[#This Row],[Debe]]-Tabla2[[#This Row],[Haber ]]</f>
        <v>0</v>
      </c>
      <c r="L233" s="4">
        <f>+Tabla2[[#This Row],[Total Factura]]-Tabla2[[#This Row],[Haber ]]</f>
        <v>0</v>
      </c>
    </row>
    <row r="234" spans="9:12" x14ac:dyDescent="0.25">
      <c r="I234" s="9">
        <f t="shared" si="5"/>
        <v>-1.3824319466948509E-10</v>
      </c>
      <c r="J234" s="170"/>
      <c r="K234" s="171">
        <f>+Tabla2[[#This Row],[Debe]]-Tabla2[[#This Row],[Haber ]]</f>
        <v>0</v>
      </c>
      <c r="L234" s="4">
        <f>+Tabla2[[#This Row],[Total Factura]]-Tabla2[[#This Row],[Haber ]]</f>
        <v>0</v>
      </c>
    </row>
    <row r="235" spans="9:12" x14ac:dyDescent="0.25">
      <c r="I235" s="9">
        <f t="shared" si="5"/>
        <v>-1.3824319466948509E-10</v>
      </c>
      <c r="J235" s="170"/>
      <c r="K235" s="171">
        <f>+Tabla2[[#This Row],[Debe]]-Tabla2[[#This Row],[Haber ]]</f>
        <v>0</v>
      </c>
      <c r="L235" s="4">
        <f>+Tabla2[[#This Row],[Total Factura]]-Tabla2[[#This Row],[Haber ]]</f>
        <v>0</v>
      </c>
    </row>
    <row r="236" spans="9:12" x14ac:dyDescent="0.25">
      <c r="I236" s="9">
        <f t="shared" si="5"/>
        <v>-1.3824319466948509E-10</v>
      </c>
      <c r="J236" s="170"/>
      <c r="K236" s="171">
        <f>+Tabla2[[#This Row],[Debe]]-Tabla2[[#This Row],[Haber ]]</f>
        <v>0</v>
      </c>
      <c r="L236" s="4">
        <f>+Tabla2[[#This Row],[Total Factura]]-Tabla2[[#This Row],[Haber ]]</f>
        <v>0</v>
      </c>
    </row>
    <row r="237" spans="9:12" x14ac:dyDescent="0.25">
      <c r="I237" s="9">
        <f t="shared" si="5"/>
        <v>-1.3824319466948509E-10</v>
      </c>
      <c r="J237" s="170"/>
      <c r="K237" s="171">
        <f>+Tabla2[[#This Row],[Debe]]-Tabla2[[#This Row],[Haber ]]</f>
        <v>0</v>
      </c>
      <c r="L237" s="4">
        <f>+Tabla2[[#This Row],[Total Factura]]-Tabla2[[#This Row],[Haber ]]</f>
        <v>0</v>
      </c>
    </row>
    <row r="238" spans="9:12" x14ac:dyDescent="0.25">
      <c r="I238" s="9">
        <f t="shared" si="5"/>
        <v>-1.3824319466948509E-10</v>
      </c>
      <c r="J238" s="170"/>
      <c r="K238" s="171">
        <f>+Tabla2[[#This Row],[Debe]]-Tabla2[[#This Row],[Haber ]]</f>
        <v>0</v>
      </c>
      <c r="L238" s="4">
        <f>+Tabla2[[#This Row],[Total Factura]]-Tabla2[[#This Row],[Haber ]]</f>
        <v>0</v>
      </c>
    </row>
    <row r="239" spans="9:12" x14ac:dyDescent="0.25">
      <c r="I239" s="9">
        <f t="shared" si="5"/>
        <v>-1.3824319466948509E-10</v>
      </c>
      <c r="J239" s="170"/>
      <c r="K239" s="171">
        <f>+Tabla2[[#This Row],[Debe]]-Tabla2[[#This Row],[Haber ]]</f>
        <v>0</v>
      </c>
      <c r="L239" s="4">
        <f>+Tabla2[[#This Row],[Total Factura]]-Tabla2[[#This Row],[Haber ]]</f>
        <v>0</v>
      </c>
    </row>
    <row r="240" spans="9:12" x14ac:dyDescent="0.25">
      <c r="I240" s="9">
        <f t="shared" si="5"/>
        <v>-1.3824319466948509E-10</v>
      </c>
      <c r="J240" s="170"/>
      <c r="K240" s="171">
        <f>+Tabla2[[#This Row],[Debe]]-Tabla2[[#This Row],[Haber ]]</f>
        <v>0</v>
      </c>
      <c r="L240" s="4">
        <f>+Tabla2[[#This Row],[Total Factura]]-Tabla2[[#This Row],[Haber ]]</f>
        <v>0</v>
      </c>
    </row>
    <row r="241" spans="9:12" x14ac:dyDescent="0.25">
      <c r="I241" s="9">
        <f t="shared" si="5"/>
        <v>-1.3824319466948509E-10</v>
      </c>
      <c r="J241" s="170"/>
      <c r="K241" s="171">
        <f>+Tabla2[[#This Row],[Debe]]-Tabla2[[#This Row],[Haber ]]</f>
        <v>0</v>
      </c>
      <c r="L241" s="4">
        <f>+Tabla2[[#This Row],[Total Factura]]-Tabla2[[#This Row],[Haber ]]</f>
        <v>0</v>
      </c>
    </row>
    <row r="242" spans="9:12" x14ac:dyDescent="0.25">
      <c r="I242" s="9">
        <f t="shared" si="5"/>
        <v>-1.3824319466948509E-10</v>
      </c>
      <c r="J242" s="170"/>
      <c r="K242" s="171">
        <f>+Tabla2[[#This Row],[Debe]]-Tabla2[[#This Row],[Haber ]]</f>
        <v>0</v>
      </c>
      <c r="L242" s="4">
        <f>+Tabla2[[#This Row],[Total Factura]]-Tabla2[[#This Row],[Haber ]]</f>
        <v>0</v>
      </c>
    </row>
    <row r="243" spans="9:12" x14ac:dyDescent="0.25">
      <c r="I243" s="9">
        <f t="shared" si="5"/>
        <v>-1.3824319466948509E-10</v>
      </c>
      <c r="J243" s="170"/>
      <c r="K243" s="171">
        <f>+Tabla2[[#This Row],[Debe]]-Tabla2[[#This Row],[Haber ]]</f>
        <v>0</v>
      </c>
      <c r="L243" s="4">
        <f>+Tabla2[[#This Row],[Total Factura]]-Tabla2[[#This Row],[Haber ]]</f>
        <v>0</v>
      </c>
    </row>
    <row r="244" spans="9:12" x14ac:dyDescent="0.25">
      <c r="I244" s="9">
        <f t="shared" si="5"/>
        <v>-1.3824319466948509E-10</v>
      </c>
      <c r="J244" s="170"/>
      <c r="K244" s="171">
        <f>+Tabla2[[#This Row],[Debe]]-Tabla2[[#This Row],[Haber ]]</f>
        <v>0</v>
      </c>
      <c r="L244" s="4">
        <f>+Tabla2[[#This Row],[Total Factura]]-Tabla2[[#This Row],[Haber ]]</f>
        <v>0</v>
      </c>
    </row>
    <row r="245" spans="9:12" x14ac:dyDescent="0.25">
      <c r="I245" s="9">
        <f t="shared" si="5"/>
        <v>-1.3824319466948509E-10</v>
      </c>
      <c r="J245" s="170"/>
      <c r="K245" s="171">
        <f>+Tabla2[[#This Row],[Debe]]-Tabla2[[#This Row],[Haber ]]</f>
        <v>0</v>
      </c>
      <c r="L245" s="4">
        <f>+Tabla2[[#This Row],[Total Factura]]-Tabla2[[#This Row],[Haber ]]</f>
        <v>0</v>
      </c>
    </row>
    <row r="246" spans="9:12" x14ac:dyDescent="0.25">
      <c r="I246" s="9">
        <f t="shared" si="5"/>
        <v>-1.3824319466948509E-10</v>
      </c>
      <c r="J246" s="170"/>
      <c r="K246" s="171">
        <f>+Tabla2[[#This Row],[Debe]]-Tabla2[[#This Row],[Haber ]]</f>
        <v>0</v>
      </c>
      <c r="L246" s="4">
        <f>+Tabla2[[#This Row],[Total Factura]]-Tabla2[[#This Row],[Haber ]]</f>
        <v>0</v>
      </c>
    </row>
    <row r="247" spans="9:12" x14ac:dyDescent="0.25">
      <c r="I247" s="9">
        <f t="shared" si="5"/>
        <v>-1.3824319466948509E-10</v>
      </c>
      <c r="J247" s="170"/>
      <c r="K247" s="171">
        <f>+Tabla2[[#This Row],[Debe]]-Tabla2[[#This Row],[Haber ]]</f>
        <v>0</v>
      </c>
      <c r="L247" s="4">
        <f>+Tabla2[[#This Row],[Total Factura]]-Tabla2[[#This Row],[Haber ]]</f>
        <v>0</v>
      </c>
    </row>
    <row r="248" spans="9:12" x14ac:dyDescent="0.25">
      <c r="I248" s="9">
        <f t="shared" si="5"/>
        <v>-1.3824319466948509E-10</v>
      </c>
      <c r="J248" s="170"/>
      <c r="K248" s="171">
        <f>+Tabla2[[#This Row],[Debe]]-Tabla2[[#This Row],[Haber ]]</f>
        <v>0</v>
      </c>
      <c r="L248" s="4">
        <f>+Tabla2[[#This Row],[Total Factura]]-Tabla2[[#This Row],[Haber ]]</f>
        <v>0</v>
      </c>
    </row>
    <row r="249" spans="9:12" x14ac:dyDescent="0.25">
      <c r="I249" s="9">
        <f t="shared" si="5"/>
        <v>-1.3824319466948509E-10</v>
      </c>
      <c r="J249" s="170"/>
      <c r="K249" s="171">
        <f>+Tabla2[[#This Row],[Debe]]-Tabla2[[#This Row],[Haber ]]</f>
        <v>0</v>
      </c>
      <c r="L249" s="4">
        <f>+Tabla2[[#This Row],[Total Factura]]-Tabla2[[#This Row],[Haber ]]</f>
        <v>0</v>
      </c>
    </row>
    <row r="250" spans="9:12" x14ac:dyDescent="0.25">
      <c r="I250" s="9">
        <f t="shared" si="5"/>
        <v>-1.3824319466948509E-10</v>
      </c>
      <c r="J250" s="170"/>
      <c r="K250" s="171">
        <f>+Tabla2[[#This Row],[Debe]]-Tabla2[[#This Row],[Haber ]]</f>
        <v>0</v>
      </c>
      <c r="L250" s="4">
        <f>+Tabla2[[#This Row],[Total Factura]]-Tabla2[[#This Row],[Haber ]]</f>
        <v>0</v>
      </c>
    </row>
    <row r="251" spans="9:12" x14ac:dyDescent="0.25">
      <c r="I251" s="9">
        <f t="shared" si="5"/>
        <v>-1.3824319466948509E-10</v>
      </c>
      <c r="J251" s="170"/>
      <c r="K251" s="171">
        <f>+Tabla2[[#This Row],[Debe]]-Tabla2[[#This Row],[Haber ]]</f>
        <v>0</v>
      </c>
      <c r="L251" s="4">
        <f>+Tabla2[[#This Row],[Total Factura]]-Tabla2[[#This Row],[Haber ]]</f>
        <v>0</v>
      </c>
    </row>
    <row r="252" spans="9:12" x14ac:dyDescent="0.25">
      <c r="I252" s="9">
        <f t="shared" si="5"/>
        <v>-1.3824319466948509E-10</v>
      </c>
      <c r="J252" s="170"/>
      <c r="K252" s="171">
        <f>+Tabla2[[#This Row],[Debe]]-Tabla2[[#This Row],[Haber ]]</f>
        <v>0</v>
      </c>
      <c r="L252" s="4">
        <f>+Tabla2[[#This Row],[Total Factura]]-Tabla2[[#This Row],[Haber ]]</f>
        <v>0</v>
      </c>
    </row>
    <row r="253" spans="9:12" x14ac:dyDescent="0.25">
      <c r="I253" s="9">
        <f t="shared" si="5"/>
        <v>-1.3824319466948509E-10</v>
      </c>
      <c r="J253" s="170"/>
      <c r="K253" s="171">
        <f>+Tabla2[[#This Row],[Debe]]-Tabla2[[#This Row],[Haber ]]</f>
        <v>0</v>
      </c>
      <c r="L253" s="4">
        <f>+Tabla2[[#This Row],[Total Factura]]-Tabla2[[#This Row],[Haber ]]</f>
        <v>0</v>
      </c>
    </row>
    <row r="254" spans="9:12" x14ac:dyDescent="0.25">
      <c r="I254" s="9">
        <f t="shared" si="5"/>
        <v>-1.3824319466948509E-10</v>
      </c>
      <c r="J254" s="170"/>
      <c r="K254" s="171">
        <f>+Tabla2[[#This Row],[Debe]]-Tabla2[[#This Row],[Haber ]]</f>
        <v>0</v>
      </c>
      <c r="L254" s="4">
        <f>+Tabla2[[#This Row],[Total Factura]]-Tabla2[[#This Row],[Haber ]]</f>
        <v>0</v>
      </c>
    </row>
    <row r="255" spans="9:12" x14ac:dyDescent="0.25">
      <c r="I255" s="9">
        <f t="shared" si="5"/>
        <v>-1.3824319466948509E-10</v>
      </c>
      <c r="J255" s="170"/>
      <c r="K255" s="171">
        <f>+Tabla2[[#This Row],[Debe]]-Tabla2[[#This Row],[Haber ]]</f>
        <v>0</v>
      </c>
      <c r="L255" s="4">
        <f>+Tabla2[[#This Row],[Total Factura]]-Tabla2[[#This Row],[Haber ]]</f>
        <v>0</v>
      </c>
    </row>
    <row r="256" spans="9:12" x14ac:dyDescent="0.25">
      <c r="I256" s="9">
        <f t="shared" si="5"/>
        <v>-1.3824319466948509E-10</v>
      </c>
      <c r="J256" s="170"/>
      <c r="K256" s="171">
        <f>+Tabla2[[#This Row],[Debe]]-Tabla2[[#This Row],[Haber ]]</f>
        <v>0</v>
      </c>
      <c r="L256" s="4">
        <f>+Tabla2[[#This Row],[Total Factura]]-Tabla2[[#This Row],[Haber ]]</f>
        <v>0</v>
      </c>
    </row>
    <row r="257" spans="9:12" x14ac:dyDescent="0.25">
      <c r="I257" s="9">
        <f t="shared" si="5"/>
        <v>-1.3824319466948509E-10</v>
      </c>
      <c r="J257" s="170"/>
      <c r="K257" s="171">
        <f>+Tabla2[[#This Row],[Debe]]-Tabla2[[#This Row],[Haber ]]</f>
        <v>0</v>
      </c>
      <c r="L257" s="4">
        <f>+Tabla2[[#This Row],[Total Factura]]-Tabla2[[#This Row],[Haber ]]</f>
        <v>0</v>
      </c>
    </row>
    <row r="258" spans="9:12" x14ac:dyDescent="0.25">
      <c r="I258" s="9">
        <f t="shared" si="5"/>
        <v>-1.3824319466948509E-10</v>
      </c>
      <c r="J258" s="170"/>
      <c r="K258" s="171">
        <f>+Tabla2[[#This Row],[Debe]]-Tabla2[[#This Row],[Haber ]]</f>
        <v>0</v>
      </c>
      <c r="L258" s="4">
        <f>+Tabla2[[#This Row],[Total Factura]]-Tabla2[[#This Row],[Haber ]]</f>
        <v>0</v>
      </c>
    </row>
    <row r="259" spans="9:12" x14ac:dyDescent="0.25">
      <c r="I259" s="9">
        <f t="shared" si="5"/>
        <v>-1.3824319466948509E-10</v>
      </c>
      <c r="J259" s="170"/>
      <c r="K259" s="171">
        <f>+Tabla2[[#This Row],[Debe]]-Tabla2[[#This Row],[Haber ]]</f>
        <v>0</v>
      </c>
      <c r="L259" s="4">
        <f>+Tabla2[[#This Row],[Total Factura]]-Tabla2[[#This Row],[Haber ]]</f>
        <v>0</v>
      </c>
    </row>
    <row r="260" spans="9:12" x14ac:dyDescent="0.25">
      <c r="I260" s="9">
        <f t="shared" si="5"/>
        <v>-1.3824319466948509E-10</v>
      </c>
      <c r="J260" s="170"/>
      <c r="K260" s="171">
        <f>+Tabla2[[#This Row],[Debe]]-Tabla2[[#This Row],[Haber ]]</f>
        <v>0</v>
      </c>
      <c r="L260" s="4">
        <f>+Tabla2[[#This Row],[Total Factura]]-Tabla2[[#This Row],[Haber ]]</f>
        <v>0</v>
      </c>
    </row>
    <row r="261" spans="9:12" x14ac:dyDescent="0.25">
      <c r="I261" s="9">
        <f t="shared" ref="I261:I324" si="6">I260+G261-H261</f>
        <v>-1.3824319466948509E-10</v>
      </c>
      <c r="J261" s="170"/>
      <c r="K261" s="171">
        <f>+Tabla2[[#This Row],[Debe]]-Tabla2[[#This Row],[Haber ]]</f>
        <v>0</v>
      </c>
      <c r="L261" s="4">
        <f>+Tabla2[[#This Row],[Total Factura]]-Tabla2[[#This Row],[Haber ]]</f>
        <v>0</v>
      </c>
    </row>
    <row r="262" spans="9:12" x14ac:dyDescent="0.25">
      <c r="I262" s="9">
        <f t="shared" si="6"/>
        <v>-1.3824319466948509E-10</v>
      </c>
      <c r="J262" s="170"/>
      <c r="K262" s="171">
        <f>+Tabla2[[#This Row],[Debe]]-Tabla2[[#This Row],[Haber ]]</f>
        <v>0</v>
      </c>
      <c r="L262" s="4">
        <f>+Tabla2[[#This Row],[Total Factura]]-Tabla2[[#This Row],[Haber ]]</f>
        <v>0</v>
      </c>
    </row>
    <row r="263" spans="9:12" x14ac:dyDescent="0.25">
      <c r="I263" s="9">
        <f t="shared" si="6"/>
        <v>-1.3824319466948509E-10</v>
      </c>
      <c r="J263" s="170"/>
      <c r="K263" s="171">
        <f>+Tabla2[[#This Row],[Debe]]-Tabla2[[#This Row],[Haber ]]</f>
        <v>0</v>
      </c>
      <c r="L263" s="4">
        <f>+Tabla2[[#This Row],[Total Factura]]-Tabla2[[#This Row],[Haber ]]</f>
        <v>0</v>
      </c>
    </row>
    <row r="264" spans="9:12" x14ac:dyDescent="0.25">
      <c r="I264" s="9">
        <f t="shared" si="6"/>
        <v>-1.3824319466948509E-10</v>
      </c>
      <c r="J264" s="170"/>
      <c r="K264" s="171">
        <f>+Tabla2[[#This Row],[Debe]]-Tabla2[[#This Row],[Haber ]]</f>
        <v>0</v>
      </c>
      <c r="L264" s="4">
        <f>+Tabla2[[#This Row],[Total Factura]]-Tabla2[[#This Row],[Haber ]]</f>
        <v>0</v>
      </c>
    </row>
    <row r="265" spans="9:12" x14ac:dyDescent="0.25">
      <c r="I265" s="9">
        <f t="shared" si="6"/>
        <v>-1.3824319466948509E-10</v>
      </c>
      <c r="J265" s="170"/>
      <c r="K265" s="171">
        <f>+Tabla2[[#This Row],[Debe]]-Tabla2[[#This Row],[Haber ]]</f>
        <v>0</v>
      </c>
      <c r="L265" s="4">
        <f>+Tabla2[[#This Row],[Total Factura]]-Tabla2[[#This Row],[Haber ]]</f>
        <v>0</v>
      </c>
    </row>
    <row r="266" spans="9:12" x14ac:dyDescent="0.25">
      <c r="I266" s="9">
        <f t="shared" si="6"/>
        <v>-1.3824319466948509E-10</v>
      </c>
      <c r="J266" s="170"/>
      <c r="K266" s="171">
        <f>+Tabla2[[#This Row],[Debe]]-Tabla2[[#This Row],[Haber ]]</f>
        <v>0</v>
      </c>
      <c r="L266" s="4">
        <f>+Tabla2[[#This Row],[Total Factura]]-Tabla2[[#This Row],[Haber ]]</f>
        <v>0</v>
      </c>
    </row>
    <row r="267" spans="9:12" x14ac:dyDescent="0.25">
      <c r="I267" s="9">
        <f t="shared" si="6"/>
        <v>-1.3824319466948509E-10</v>
      </c>
      <c r="J267" s="170"/>
      <c r="K267" s="171">
        <f>+Tabla2[[#This Row],[Debe]]-Tabla2[[#This Row],[Haber ]]</f>
        <v>0</v>
      </c>
      <c r="L267" s="4">
        <f>+Tabla2[[#This Row],[Total Factura]]-Tabla2[[#This Row],[Haber ]]</f>
        <v>0</v>
      </c>
    </row>
    <row r="268" spans="9:12" x14ac:dyDescent="0.25">
      <c r="I268" s="9">
        <f t="shared" si="6"/>
        <v>-1.3824319466948509E-10</v>
      </c>
      <c r="J268" s="170"/>
      <c r="K268" s="171">
        <f>+Tabla2[[#This Row],[Debe]]-Tabla2[[#This Row],[Haber ]]</f>
        <v>0</v>
      </c>
      <c r="L268" s="4">
        <f>+Tabla2[[#This Row],[Total Factura]]-Tabla2[[#This Row],[Haber ]]</f>
        <v>0</v>
      </c>
    </row>
    <row r="269" spans="9:12" x14ac:dyDescent="0.25">
      <c r="I269" s="9">
        <f t="shared" si="6"/>
        <v>-1.3824319466948509E-10</v>
      </c>
      <c r="J269" s="170"/>
      <c r="K269" s="171">
        <f>+Tabla2[[#This Row],[Debe]]-Tabla2[[#This Row],[Haber ]]</f>
        <v>0</v>
      </c>
      <c r="L269" s="4">
        <f>+Tabla2[[#This Row],[Total Factura]]-Tabla2[[#This Row],[Haber ]]</f>
        <v>0</v>
      </c>
    </row>
    <row r="270" spans="9:12" x14ac:dyDescent="0.25">
      <c r="I270" s="9">
        <f t="shared" si="6"/>
        <v>-1.3824319466948509E-10</v>
      </c>
      <c r="J270" s="170"/>
      <c r="K270" s="171">
        <f>+Tabla2[[#This Row],[Debe]]-Tabla2[[#This Row],[Haber ]]</f>
        <v>0</v>
      </c>
      <c r="L270" s="4">
        <f>+Tabla2[[#This Row],[Total Factura]]-Tabla2[[#This Row],[Haber ]]</f>
        <v>0</v>
      </c>
    </row>
    <row r="271" spans="9:12" x14ac:dyDescent="0.25">
      <c r="I271" s="9">
        <f t="shared" si="6"/>
        <v>-1.3824319466948509E-10</v>
      </c>
      <c r="J271" s="170"/>
      <c r="K271" s="171">
        <f>+Tabla2[[#This Row],[Debe]]-Tabla2[[#This Row],[Haber ]]</f>
        <v>0</v>
      </c>
      <c r="L271" s="4">
        <f>+Tabla2[[#This Row],[Total Factura]]-Tabla2[[#This Row],[Haber ]]</f>
        <v>0</v>
      </c>
    </row>
    <row r="272" spans="9:12" x14ac:dyDescent="0.25">
      <c r="I272" s="9">
        <f t="shared" si="6"/>
        <v>-1.3824319466948509E-10</v>
      </c>
      <c r="J272" s="170"/>
      <c r="K272" s="171">
        <f>+Tabla2[[#This Row],[Debe]]-Tabla2[[#This Row],[Haber ]]</f>
        <v>0</v>
      </c>
      <c r="L272" s="4">
        <f>+Tabla2[[#This Row],[Total Factura]]-Tabla2[[#This Row],[Haber ]]</f>
        <v>0</v>
      </c>
    </row>
    <row r="273" spans="9:12" x14ac:dyDescent="0.25">
      <c r="I273" s="9">
        <f t="shared" si="6"/>
        <v>-1.3824319466948509E-10</v>
      </c>
      <c r="J273" s="170"/>
      <c r="K273" s="171">
        <f>+Tabla2[[#This Row],[Debe]]-Tabla2[[#This Row],[Haber ]]</f>
        <v>0</v>
      </c>
      <c r="L273" s="4">
        <f>+Tabla2[[#This Row],[Total Factura]]-Tabla2[[#This Row],[Haber ]]</f>
        <v>0</v>
      </c>
    </row>
    <row r="274" spans="9:12" x14ac:dyDescent="0.25">
      <c r="I274" s="9">
        <f t="shared" si="6"/>
        <v>-1.3824319466948509E-10</v>
      </c>
      <c r="J274" s="170"/>
      <c r="K274" s="171">
        <f>+Tabla2[[#This Row],[Debe]]-Tabla2[[#This Row],[Haber ]]</f>
        <v>0</v>
      </c>
      <c r="L274" s="4">
        <f>+Tabla2[[#This Row],[Total Factura]]-Tabla2[[#This Row],[Haber ]]</f>
        <v>0</v>
      </c>
    </row>
    <row r="275" spans="9:12" x14ac:dyDescent="0.25">
      <c r="I275" s="9">
        <f t="shared" si="6"/>
        <v>-1.3824319466948509E-10</v>
      </c>
      <c r="J275" s="170"/>
      <c r="K275" s="171">
        <f>+Tabla2[[#This Row],[Debe]]-Tabla2[[#This Row],[Haber ]]</f>
        <v>0</v>
      </c>
      <c r="L275" s="4">
        <f>+Tabla2[[#This Row],[Total Factura]]-Tabla2[[#This Row],[Haber ]]</f>
        <v>0</v>
      </c>
    </row>
    <row r="276" spans="9:12" x14ac:dyDescent="0.25">
      <c r="I276" s="9">
        <f t="shared" si="6"/>
        <v>-1.3824319466948509E-10</v>
      </c>
      <c r="J276" s="170"/>
      <c r="K276" s="171">
        <f>+Tabla2[[#This Row],[Debe]]-Tabla2[[#This Row],[Haber ]]</f>
        <v>0</v>
      </c>
      <c r="L276" s="4">
        <f>+Tabla2[[#This Row],[Total Factura]]-Tabla2[[#This Row],[Haber ]]</f>
        <v>0</v>
      </c>
    </row>
    <row r="277" spans="9:12" x14ac:dyDescent="0.25">
      <c r="I277" s="9">
        <f t="shared" si="6"/>
        <v>-1.3824319466948509E-10</v>
      </c>
      <c r="J277" s="170"/>
      <c r="K277" s="171">
        <f>+Tabla2[[#This Row],[Debe]]-Tabla2[[#This Row],[Haber ]]</f>
        <v>0</v>
      </c>
      <c r="L277" s="4">
        <f>+Tabla2[[#This Row],[Total Factura]]-Tabla2[[#This Row],[Haber ]]</f>
        <v>0</v>
      </c>
    </row>
    <row r="278" spans="9:12" x14ac:dyDescent="0.25">
      <c r="I278" s="9">
        <f t="shared" si="6"/>
        <v>-1.3824319466948509E-10</v>
      </c>
      <c r="J278" s="170"/>
      <c r="K278" s="171">
        <f>+Tabla2[[#This Row],[Debe]]-Tabla2[[#This Row],[Haber ]]</f>
        <v>0</v>
      </c>
      <c r="L278" s="4">
        <f>+Tabla2[[#This Row],[Total Factura]]-Tabla2[[#This Row],[Haber ]]</f>
        <v>0</v>
      </c>
    </row>
    <row r="279" spans="9:12" x14ac:dyDescent="0.25">
      <c r="I279" s="9">
        <f t="shared" si="6"/>
        <v>-1.3824319466948509E-10</v>
      </c>
      <c r="J279" s="170"/>
      <c r="K279" s="171">
        <f>+Tabla2[[#This Row],[Debe]]-Tabla2[[#This Row],[Haber ]]</f>
        <v>0</v>
      </c>
      <c r="L279" s="4">
        <f>+Tabla2[[#This Row],[Total Factura]]-Tabla2[[#This Row],[Haber ]]</f>
        <v>0</v>
      </c>
    </row>
    <row r="280" spans="9:12" x14ac:dyDescent="0.25">
      <c r="I280" s="9">
        <f t="shared" si="6"/>
        <v>-1.3824319466948509E-10</v>
      </c>
      <c r="J280" s="170"/>
      <c r="K280" s="171">
        <f>+Tabla2[[#This Row],[Debe]]-Tabla2[[#This Row],[Haber ]]</f>
        <v>0</v>
      </c>
      <c r="L280" s="4">
        <f>+Tabla2[[#This Row],[Total Factura]]-Tabla2[[#This Row],[Haber ]]</f>
        <v>0</v>
      </c>
    </row>
    <row r="281" spans="9:12" x14ac:dyDescent="0.25">
      <c r="I281" s="9">
        <f t="shared" si="6"/>
        <v>-1.3824319466948509E-10</v>
      </c>
      <c r="J281" s="170"/>
      <c r="K281" s="171">
        <f>+Tabla2[[#This Row],[Debe]]-Tabla2[[#This Row],[Haber ]]</f>
        <v>0</v>
      </c>
      <c r="L281" s="4">
        <f>+Tabla2[[#This Row],[Total Factura]]-Tabla2[[#This Row],[Haber ]]</f>
        <v>0</v>
      </c>
    </row>
    <row r="282" spans="9:12" x14ac:dyDescent="0.25">
      <c r="I282" s="9">
        <f t="shared" si="6"/>
        <v>-1.3824319466948509E-10</v>
      </c>
      <c r="J282" s="170"/>
      <c r="K282" s="171">
        <f>+Tabla2[[#This Row],[Debe]]-Tabla2[[#This Row],[Haber ]]</f>
        <v>0</v>
      </c>
      <c r="L282" s="4">
        <f>+Tabla2[[#This Row],[Total Factura]]-Tabla2[[#This Row],[Haber ]]</f>
        <v>0</v>
      </c>
    </row>
    <row r="283" spans="9:12" x14ac:dyDescent="0.25">
      <c r="I283" s="9">
        <f t="shared" si="6"/>
        <v>-1.3824319466948509E-10</v>
      </c>
      <c r="J283" s="170"/>
      <c r="K283" s="171">
        <f>+Tabla2[[#This Row],[Debe]]-Tabla2[[#This Row],[Haber ]]</f>
        <v>0</v>
      </c>
      <c r="L283" s="4">
        <f>+Tabla2[[#This Row],[Total Factura]]-Tabla2[[#This Row],[Haber ]]</f>
        <v>0</v>
      </c>
    </row>
    <row r="284" spans="9:12" x14ac:dyDescent="0.25">
      <c r="I284" s="9">
        <f t="shared" si="6"/>
        <v>-1.3824319466948509E-10</v>
      </c>
      <c r="J284" s="170"/>
      <c r="K284" s="171">
        <f>+Tabla2[[#This Row],[Debe]]-Tabla2[[#This Row],[Haber ]]</f>
        <v>0</v>
      </c>
      <c r="L284" s="4">
        <f>+Tabla2[[#This Row],[Total Factura]]-Tabla2[[#This Row],[Haber ]]</f>
        <v>0</v>
      </c>
    </row>
    <row r="285" spans="9:12" x14ac:dyDescent="0.25">
      <c r="I285" s="9">
        <f t="shared" si="6"/>
        <v>-1.3824319466948509E-10</v>
      </c>
      <c r="J285" s="170"/>
      <c r="K285" s="171">
        <f>+Tabla2[[#This Row],[Debe]]-Tabla2[[#This Row],[Haber ]]</f>
        <v>0</v>
      </c>
      <c r="L285" s="4">
        <f>+Tabla2[[#This Row],[Total Factura]]-Tabla2[[#This Row],[Haber ]]</f>
        <v>0</v>
      </c>
    </row>
    <row r="286" spans="9:12" x14ac:dyDescent="0.25">
      <c r="I286" s="9">
        <f t="shared" si="6"/>
        <v>-1.3824319466948509E-10</v>
      </c>
      <c r="J286" s="170"/>
      <c r="K286" s="171">
        <f>+Tabla2[[#This Row],[Debe]]-Tabla2[[#This Row],[Haber ]]</f>
        <v>0</v>
      </c>
      <c r="L286" s="4">
        <f>+Tabla2[[#This Row],[Total Factura]]-Tabla2[[#This Row],[Haber ]]</f>
        <v>0</v>
      </c>
    </row>
    <row r="287" spans="9:12" x14ac:dyDescent="0.25">
      <c r="I287" s="9">
        <f t="shared" si="6"/>
        <v>-1.3824319466948509E-10</v>
      </c>
      <c r="J287" s="170"/>
      <c r="K287" s="171">
        <f>+Tabla2[[#This Row],[Debe]]-Tabla2[[#This Row],[Haber ]]</f>
        <v>0</v>
      </c>
      <c r="L287" s="4">
        <f>+Tabla2[[#This Row],[Total Factura]]-Tabla2[[#This Row],[Haber ]]</f>
        <v>0</v>
      </c>
    </row>
    <row r="288" spans="9:12" x14ac:dyDescent="0.25">
      <c r="I288" s="9">
        <f t="shared" si="6"/>
        <v>-1.3824319466948509E-10</v>
      </c>
      <c r="J288" s="170"/>
      <c r="K288" s="171">
        <f>+Tabla2[[#This Row],[Debe]]-Tabla2[[#This Row],[Haber ]]</f>
        <v>0</v>
      </c>
      <c r="L288" s="4">
        <f>+Tabla2[[#This Row],[Total Factura]]-Tabla2[[#This Row],[Haber ]]</f>
        <v>0</v>
      </c>
    </row>
    <row r="289" spans="9:12" x14ac:dyDescent="0.25">
      <c r="I289" s="9">
        <f t="shared" si="6"/>
        <v>-1.3824319466948509E-10</v>
      </c>
      <c r="J289" s="170"/>
      <c r="K289" s="171">
        <f>+Tabla2[[#This Row],[Debe]]-Tabla2[[#This Row],[Haber ]]</f>
        <v>0</v>
      </c>
      <c r="L289" s="4">
        <f>+Tabla2[[#This Row],[Total Factura]]-Tabla2[[#This Row],[Haber ]]</f>
        <v>0</v>
      </c>
    </row>
    <row r="290" spans="9:12" x14ac:dyDescent="0.25">
      <c r="I290" s="9">
        <f t="shared" si="6"/>
        <v>-1.3824319466948509E-10</v>
      </c>
      <c r="J290" s="170"/>
      <c r="K290" s="171">
        <f>+Tabla2[[#This Row],[Debe]]-Tabla2[[#This Row],[Haber ]]</f>
        <v>0</v>
      </c>
      <c r="L290" s="4">
        <f>+Tabla2[[#This Row],[Total Factura]]-Tabla2[[#This Row],[Haber ]]</f>
        <v>0</v>
      </c>
    </row>
    <row r="291" spans="9:12" x14ac:dyDescent="0.25">
      <c r="I291" s="9">
        <f t="shared" si="6"/>
        <v>-1.3824319466948509E-10</v>
      </c>
      <c r="J291" s="170"/>
      <c r="K291" s="171">
        <f>+Tabla2[[#This Row],[Debe]]-Tabla2[[#This Row],[Haber ]]</f>
        <v>0</v>
      </c>
      <c r="L291" s="4">
        <f>+Tabla2[[#This Row],[Total Factura]]-Tabla2[[#This Row],[Haber ]]</f>
        <v>0</v>
      </c>
    </row>
    <row r="292" spans="9:12" x14ac:dyDescent="0.25">
      <c r="I292" s="9">
        <f t="shared" si="6"/>
        <v>-1.3824319466948509E-10</v>
      </c>
      <c r="J292" s="170"/>
      <c r="K292" s="171">
        <f>+Tabla2[[#This Row],[Debe]]-Tabla2[[#This Row],[Haber ]]</f>
        <v>0</v>
      </c>
      <c r="L292" s="4">
        <f>+Tabla2[[#This Row],[Total Factura]]-Tabla2[[#This Row],[Haber ]]</f>
        <v>0</v>
      </c>
    </row>
    <row r="293" spans="9:12" x14ac:dyDescent="0.25">
      <c r="I293" s="9">
        <f t="shared" si="6"/>
        <v>-1.3824319466948509E-10</v>
      </c>
      <c r="J293" s="170"/>
      <c r="K293" s="171">
        <f>+Tabla2[[#This Row],[Debe]]-Tabla2[[#This Row],[Haber ]]</f>
        <v>0</v>
      </c>
      <c r="L293" s="4">
        <f>+Tabla2[[#This Row],[Total Factura]]-Tabla2[[#This Row],[Haber ]]</f>
        <v>0</v>
      </c>
    </row>
    <row r="294" spans="9:12" x14ac:dyDescent="0.25">
      <c r="I294" s="9">
        <f t="shared" si="6"/>
        <v>-1.3824319466948509E-10</v>
      </c>
      <c r="J294" s="170"/>
      <c r="K294" s="171">
        <f>+Tabla2[[#This Row],[Debe]]-Tabla2[[#This Row],[Haber ]]</f>
        <v>0</v>
      </c>
      <c r="L294" s="4">
        <f>+Tabla2[[#This Row],[Total Factura]]-Tabla2[[#This Row],[Haber ]]</f>
        <v>0</v>
      </c>
    </row>
    <row r="295" spans="9:12" x14ac:dyDescent="0.25">
      <c r="I295" s="9">
        <f t="shared" si="6"/>
        <v>-1.3824319466948509E-10</v>
      </c>
      <c r="J295" s="170"/>
      <c r="K295" s="171">
        <f>+Tabla2[[#This Row],[Debe]]-Tabla2[[#This Row],[Haber ]]</f>
        <v>0</v>
      </c>
      <c r="L295" s="4">
        <f>+Tabla2[[#This Row],[Total Factura]]-Tabla2[[#This Row],[Haber ]]</f>
        <v>0</v>
      </c>
    </row>
    <row r="296" spans="9:12" x14ac:dyDescent="0.25">
      <c r="I296" s="9">
        <f t="shared" si="6"/>
        <v>-1.3824319466948509E-10</v>
      </c>
      <c r="J296" s="170"/>
      <c r="K296" s="171">
        <f>+Tabla2[[#This Row],[Debe]]-Tabla2[[#This Row],[Haber ]]</f>
        <v>0</v>
      </c>
      <c r="L296" s="4">
        <f>+Tabla2[[#This Row],[Total Factura]]-Tabla2[[#This Row],[Haber ]]</f>
        <v>0</v>
      </c>
    </row>
    <row r="297" spans="9:12" x14ac:dyDescent="0.25">
      <c r="I297" s="9">
        <f t="shared" si="6"/>
        <v>-1.3824319466948509E-10</v>
      </c>
      <c r="J297" s="170"/>
      <c r="K297" s="171">
        <f>+Tabla2[[#This Row],[Debe]]-Tabla2[[#This Row],[Haber ]]</f>
        <v>0</v>
      </c>
      <c r="L297" s="4">
        <f>+Tabla2[[#This Row],[Total Factura]]-Tabla2[[#This Row],[Haber ]]</f>
        <v>0</v>
      </c>
    </row>
    <row r="298" spans="9:12" x14ac:dyDescent="0.25">
      <c r="I298" s="9">
        <f t="shared" si="6"/>
        <v>-1.3824319466948509E-10</v>
      </c>
      <c r="J298" s="170"/>
      <c r="K298" s="171">
        <f>+Tabla2[[#This Row],[Debe]]-Tabla2[[#This Row],[Haber ]]</f>
        <v>0</v>
      </c>
      <c r="L298" s="4">
        <f>+Tabla2[[#This Row],[Total Factura]]-Tabla2[[#This Row],[Haber ]]</f>
        <v>0</v>
      </c>
    </row>
    <row r="299" spans="9:12" x14ac:dyDescent="0.25">
      <c r="I299" s="9">
        <f t="shared" si="6"/>
        <v>-1.3824319466948509E-10</v>
      </c>
      <c r="J299" s="170"/>
      <c r="K299" s="171">
        <f>+Tabla2[[#This Row],[Debe]]-Tabla2[[#This Row],[Haber ]]</f>
        <v>0</v>
      </c>
      <c r="L299" s="4">
        <f>+Tabla2[[#This Row],[Total Factura]]-Tabla2[[#This Row],[Haber ]]</f>
        <v>0</v>
      </c>
    </row>
    <row r="300" spans="9:12" x14ac:dyDescent="0.25">
      <c r="I300" s="9">
        <f t="shared" si="6"/>
        <v>-1.3824319466948509E-10</v>
      </c>
      <c r="J300" s="170"/>
      <c r="K300" s="171">
        <f>+Tabla2[[#This Row],[Debe]]-Tabla2[[#This Row],[Haber ]]</f>
        <v>0</v>
      </c>
      <c r="L300" s="4">
        <f>+Tabla2[[#This Row],[Total Factura]]-Tabla2[[#This Row],[Haber ]]</f>
        <v>0</v>
      </c>
    </row>
    <row r="301" spans="9:12" x14ac:dyDescent="0.25">
      <c r="I301" s="9">
        <f t="shared" si="6"/>
        <v>-1.3824319466948509E-10</v>
      </c>
      <c r="J301" s="170"/>
      <c r="K301" s="171">
        <f>+Tabla2[[#This Row],[Debe]]-Tabla2[[#This Row],[Haber ]]</f>
        <v>0</v>
      </c>
      <c r="L301" s="4">
        <f>+Tabla2[[#This Row],[Total Factura]]-Tabla2[[#This Row],[Haber ]]</f>
        <v>0</v>
      </c>
    </row>
    <row r="302" spans="9:12" x14ac:dyDescent="0.25">
      <c r="I302" s="9">
        <f t="shared" si="6"/>
        <v>-1.3824319466948509E-10</v>
      </c>
      <c r="J302" s="170"/>
      <c r="K302" s="171">
        <f>+Tabla2[[#This Row],[Debe]]-Tabla2[[#This Row],[Haber ]]</f>
        <v>0</v>
      </c>
      <c r="L302" s="4">
        <f>+Tabla2[[#This Row],[Total Factura]]-Tabla2[[#This Row],[Haber ]]</f>
        <v>0</v>
      </c>
    </row>
    <row r="303" spans="9:12" x14ac:dyDescent="0.25">
      <c r="I303" s="9">
        <f t="shared" si="6"/>
        <v>-1.3824319466948509E-10</v>
      </c>
      <c r="J303" s="170"/>
      <c r="K303" s="171">
        <f>+Tabla2[[#This Row],[Debe]]-Tabla2[[#This Row],[Haber ]]</f>
        <v>0</v>
      </c>
      <c r="L303" s="4">
        <f>+Tabla2[[#This Row],[Total Factura]]-Tabla2[[#This Row],[Haber ]]</f>
        <v>0</v>
      </c>
    </row>
    <row r="304" spans="9:12" x14ac:dyDescent="0.25">
      <c r="I304" s="9">
        <f t="shared" si="6"/>
        <v>-1.3824319466948509E-10</v>
      </c>
      <c r="J304" s="170"/>
      <c r="K304" s="171">
        <f>+Tabla2[[#This Row],[Debe]]-Tabla2[[#This Row],[Haber ]]</f>
        <v>0</v>
      </c>
      <c r="L304" s="4">
        <f>+Tabla2[[#This Row],[Total Factura]]-Tabla2[[#This Row],[Haber ]]</f>
        <v>0</v>
      </c>
    </row>
    <row r="305" spans="9:12" x14ac:dyDescent="0.25">
      <c r="I305" s="9">
        <f t="shared" si="6"/>
        <v>-1.3824319466948509E-10</v>
      </c>
      <c r="J305" s="170"/>
      <c r="K305" s="171">
        <f>+Tabla2[[#This Row],[Debe]]-Tabla2[[#This Row],[Haber ]]</f>
        <v>0</v>
      </c>
      <c r="L305" s="4">
        <f>+Tabla2[[#This Row],[Total Factura]]-Tabla2[[#This Row],[Haber ]]</f>
        <v>0</v>
      </c>
    </row>
    <row r="306" spans="9:12" x14ac:dyDescent="0.25">
      <c r="I306" s="9">
        <f t="shared" si="6"/>
        <v>-1.3824319466948509E-10</v>
      </c>
      <c r="J306" s="170"/>
      <c r="K306" s="171">
        <f>+Tabla2[[#This Row],[Debe]]-Tabla2[[#This Row],[Haber ]]</f>
        <v>0</v>
      </c>
      <c r="L306" s="4">
        <f>+Tabla2[[#This Row],[Total Factura]]-Tabla2[[#This Row],[Haber ]]</f>
        <v>0</v>
      </c>
    </row>
    <row r="307" spans="9:12" x14ac:dyDescent="0.25">
      <c r="I307" s="9">
        <f t="shared" si="6"/>
        <v>-1.3824319466948509E-10</v>
      </c>
      <c r="J307" s="170"/>
      <c r="K307" s="171">
        <f>+Tabla2[[#This Row],[Debe]]-Tabla2[[#This Row],[Haber ]]</f>
        <v>0</v>
      </c>
      <c r="L307" s="4">
        <f>+Tabla2[[#This Row],[Total Factura]]-Tabla2[[#This Row],[Haber ]]</f>
        <v>0</v>
      </c>
    </row>
    <row r="308" spans="9:12" x14ac:dyDescent="0.25">
      <c r="I308" s="9">
        <f t="shared" si="6"/>
        <v>-1.3824319466948509E-10</v>
      </c>
      <c r="J308" s="170"/>
      <c r="K308" s="171">
        <f>+Tabla2[[#This Row],[Debe]]-Tabla2[[#This Row],[Haber ]]</f>
        <v>0</v>
      </c>
      <c r="L308" s="4">
        <f>+Tabla2[[#This Row],[Total Factura]]-Tabla2[[#This Row],[Haber ]]</f>
        <v>0</v>
      </c>
    </row>
    <row r="309" spans="9:12" x14ac:dyDescent="0.25">
      <c r="I309" s="9">
        <f t="shared" si="6"/>
        <v>-1.3824319466948509E-10</v>
      </c>
      <c r="J309" s="170"/>
      <c r="K309" s="171">
        <f>+Tabla2[[#This Row],[Debe]]-Tabla2[[#This Row],[Haber ]]</f>
        <v>0</v>
      </c>
      <c r="L309" s="4">
        <f>+Tabla2[[#This Row],[Total Factura]]-Tabla2[[#This Row],[Haber ]]</f>
        <v>0</v>
      </c>
    </row>
    <row r="310" spans="9:12" x14ac:dyDescent="0.25">
      <c r="I310" s="9">
        <f t="shared" si="6"/>
        <v>-1.3824319466948509E-10</v>
      </c>
      <c r="J310" s="170"/>
      <c r="K310" s="171">
        <f>+Tabla2[[#This Row],[Debe]]-Tabla2[[#This Row],[Haber ]]</f>
        <v>0</v>
      </c>
      <c r="L310" s="4">
        <f>+Tabla2[[#This Row],[Total Factura]]-Tabla2[[#This Row],[Haber ]]</f>
        <v>0</v>
      </c>
    </row>
    <row r="311" spans="9:12" x14ac:dyDescent="0.25">
      <c r="I311" s="9">
        <f t="shared" si="6"/>
        <v>-1.3824319466948509E-10</v>
      </c>
      <c r="J311" s="170"/>
      <c r="K311" s="171">
        <f>+Tabla2[[#This Row],[Debe]]-Tabla2[[#This Row],[Haber ]]</f>
        <v>0</v>
      </c>
      <c r="L311" s="4">
        <f>+Tabla2[[#This Row],[Total Factura]]-Tabla2[[#This Row],[Haber ]]</f>
        <v>0</v>
      </c>
    </row>
    <row r="312" spans="9:12" x14ac:dyDescent="0.25">
      <c r="I312" s="9">
        <f t="shared" si="6"/>
        <v>-1.3824319466948509E-10</v>
      </c>
      <c r="J312" s="170"/>
      <c r="K312" s="171">
        <f>+Tabla2[[#This Row],[Debe]]-Tabla2[[#This Row],[Haber ]]</f>
        <v>0</v>
      </c>
      <c r="L312" s="4">
        <f>+Tabla2[[#This Row],[Total Factura]]-Tabla2[[#This Row],[Haber ]]</f>
        <v>0</v>
      </c>
    </row>
    <row r="313" spans="9:12" x14ac:dyDescent="0.25">
      <c r="I313" s="9">
        <f t="shared" si="6"/>
        <v>-1.3824319466948509E-10</v>
      </c>
      <c r="J313" s="170"/>
      <c r="K313" s="171">
        <f>+Tabla2[[#This Row],[Debe]]-Tabla2[[#This Row],[Haber ]]</f>
        <v>0</v>
      </c>
      <c r="L313" s="4">
        <f>+Tabla2[[#This Row],[Total Factura]]-Tabla2[[#This Row],[Haber ]]</f>
        <v>0</v>
      </c>
    </row>
    <row r="314" spans="9:12" x14ac:dyDescent="0.25">
      <c r="I314" s="9">
        <f t="shared" si="6"/>
        <v>-1.3824319466948509E-10</v>
      </c>
      <c r="J314" s="170"/>
      <c r="K314" s="171">
        <f>+Tabla2[[#This Row],[Debe]]-Tabla2[[#This Row],[Haber ]]</f>
        <v>0</v>
      </c>
      <c r="L314" s="4">
        <f>+Tabla2[[#This Row],[Total Factura]]-Tabla2[[#This Row],[Haber ]]</f>
        <v>0</v>
      </c>
    </row>
    <row r="315" spans="9:12" x14ac:dyDescent="0.25">
      <c r="I315" s="9">
        <f t="shared" si="6"/>
        <v>-1.3824319466948509E-10</v>
      </c>
      <c r="J315" s="170"/>
      <c r="K315" s="171">
        <f>+Tabla2[[#This Row],[Debe]]-Tabla2[[#This Row],[Haber ]]</f>
        <v>0</v>
      </c>
      <c r="L315" s="4">
        <f>+Tabla2[[#This Row],[Total Factura]]-Tabla2[[#This Row],[Haber ]]</f>
        <v>0</v>
      </c>
    </row>
    <row r="316" spans="9:12" x14ac:dyDescent="0.25">
      <c r="I316" s="9">
        <f t="shared" si="6"/>
        <v>-1.3824319466948509E-10</v>
      </c>
      <c r="J316" s="170"/>
      <c r="K316" s="171">
        <f>+Tabla2[[#This Row],[Debe]]-Tabla2[[#This Row],[Haber ]]</f>
        <v>0</v>
      </c>
      <c r="L316" s="4">
        <f>+Tabla2[[#This Row],[Total Factura]]-Tabla2[[#This Row],[Haber ]]</f>
        <v>0</v>
      </c>
    </row>
    <row r="317" spans="9:12" x14ac:dyDescent="0.25">
      <c r="I317" s="9">
        <f t="shared" si="6"/>
        <v>-1.3824319466948509E-10</v>
      </c>
      <c r="J317" s="170"/>
      <c r="K317" s="171">
        <f>+Tabla2[[#This Row],[Debe]]-Tabla2[[#This Row],[Haber ]]</f>
        <v>0</v>
      </c>
      <c r="L317" s="4">
        <f>+Tabla2[[#This Row],[Total Factura]]-Tabla2[[#This Row],[Haber ]]</f>
        <v>0</v>
      </c>
    </row>
    <row r="318" spans="9:12" x14ac:dyDescent="0.25">
      <c r="I318" s="9">
        <f t="shared" si="6"/>
        <v>-1.3824319466948509E-10</v>
      </c>
      <c r="J318" s="170"/>
      <c r="K318" s="171">
        <f>+Tabla2[[#This Row],[Debe]]-Tabla2[[#This Row],[Haber ]]</f>
        <v>0</v>
      </c>
      <c r="L318" s="4">
        <f>+Tabla2[[#This Row],[Total Factura]]-Tabla2[[#This Row],[Haber ]]</f>
        <v>0</v>
      </c>
    </row>
    <row r="319" spans="9:12" x14ac:dyDescent="0.25">
      <c r="I319" s="9">
        <f t="shared" si="6"/>
        <v>-1.3824319466948509E-10</v>
      </c>
      <c r="J319" s="170"/>
      <c r="K319" s="171">
        <f>+Tabla2[[#This Row],[Debe]]-Tabla2[[#This Row],[Haber ]]</f>
        <v>0</v>
      </c>
      <c r="L319" s="4">
        <f>+Tabla2[[#This Row],[Total Factura]]-Tabla2[[#This Row],[Haber ]]</f>
        <v>0</v>
      </c>
    </row>
    <row r="320" spans="9:12" x14ac:dyDescent="0.25">
      <c r="I320" s="9">
        <f t="shared" si="6"/>
        <v>-1.3824319466948509E-10</v>
      </c>
      <c r="J320" s="170"/>
      <c r="K320" s="171">
        <f>+Tabla2[[#This Row],[Debe]]-Tabla2[[#This Row],[Haber ]]</f>
        <v>0</v>
      </c>
      <c r="L320" s="4">
        <f>+Tabla2[[#This Row],[Total Factura]]-Tabla2[[#This Row],[Haber ]]</f>
        <v>0</v>
      </c>
    </row>
    <row r="321" spans="9:12" x14ac:dyDescent="0.25">
      <c r="I321" s="9">
        <f t="shared" si="6"/>
        <v>-1.3824319466948509E-10</v>
      </c>
      <c r="J321" s="170"/>
      <c r="K321" s="171">
        <f>+Tabla2[[#This Row],[Debe]]-Tabla2[[#This Row],[Haber ]]</f>
        <v>0</v>
      </c>
      <c r="L321" s="4">
        <f>+Tabla2[[#This Row],[Total Factura]]-Tabla2[[#This Row],[Haber ]]</f>
        <v>0</v>
      </c>
    </row>
    <row r="322" spans="9:12" x14ac:dyDescent="0.25">
      <c r="I322" s="9">
        <f t="shared" si="6"/>
        <v>-1.3824319466948509E-10</v>
      </c>
      <c r="J322" s="170"/>
      <c r="K322" s="171">
        <f>+Tabla2[[#This Row],[Debe]]-Tabla2[[#This Row],[Haber ]]</f>
        <v>0</v>
      </c>
      <c r="L322" s="4">
        <f>+Tabla2[[#This Row],[Total Factura]]-Tabla2[[#This Row],[Haber ]]</f>
        <v>0</v>
      </c>
    </row>
    <row r="323" spans="9:12" x14ac:dyDescent="0.25">
      <c r="I323" s="9">
        <f t="shared" si="6"/>
        <v>-1.3824319466948509E-10</v>
      </c>
      <c r="J323" s="170"/>
      <c r="K323" s="171">
        <f>+Tabla2[[#This Row],[Debe]]-Tabla2[[#This Row],[Haber ]]</f>
        <v>0</v>
      </c>
      <c r="L323" s="4">
        <f>+Tabla2[[#This Row],[Total Factura]]-Tabla2[[#This Row],[Haber ]]</f>
        <v>0</v>
      </c>
    </row>
    <row r="324" spans="9:12" x14ac:dyDescent="0.25">
      <c r="I324" s="9">
        <f t="shared" si="6"/>
        <v>-1.3824319466948509E-10</v>
      </c>
      <c r="J324" s="170"/>
      <c r="K324" s="171">
        <f>+Tabla2[[#This Row],[Debe]]-Tabla2[[#This Row],[Haber ]]</f>
        <v>0</v>
      </c>
      <c r="L324" s="4">
        <f>+Tabla2[[#This Row],[Total Factura]]-Tabla2[[#This Row],[Haber ]]</f>
        <v>0</v>
      </c>
    </row>
    <row r="325" spans="9:12" x14ac:dyDescent="0.25">
      <c r="I325" s="9">
        <f t="shared" ref="I325:I388" si="7">I324+G325-H325</f>
        <v>-1.3824319466948509E-10</v>
      </c>
      <c r="J325" s="170"/>
      <c r="K325" s="171">
        <f>+Tabla2[[#This Row],[Debe]]-Tabla2[[#This Row],[Haber ]]</f>
        <v>0</v>
      </c>
      <c r="L325" s="4">
        <f>+Tabla2[[#This Row],[Total Factura]]-Tabla2[[#This Row],[Haber ]]</f>
        <v>0</v>
      </c>
    </row>
    <row r="326" spans="9:12" x14ac:dyDescent="0.25">
      <c r="I326" s="9">
        <f t="shared" si="7"/>
        <v>-1.3824319466948509E-10</v>
      </c>
      <c r="J326" s="170"/>
      <c r="K326" s="171">
        <f>+Tabla2[[#This Row],[Debe]]-Tabla2[[#This Row],[Haber ]]</f>
        <v>0</v>
      </c>
      <c r="L326" s="4">
        <f>+Tabla2[[#This Row],[Total Factura]]-Tabla2[[#This Row],[Haber ]]</f>
        <v>0</v>
      </c>
    </row>
    <row r="327" spans="9:12" x14ac:dyDescent="0.25">
      <c r="I327" s="9">
        <f t="shared" si="7"/>
        <v>-1.3824319466948509E-10</v>
      </c>
      <c r="J327" s="170"/>
      <c r="K327" s="171">
        <f>+Tabla2[[#This Row],[Debe]]-Tabla2[[#This Row],[Haber ]]</f>
        <v>0</v>
      </c>
      <c r="L327" s="4">
        <f>+Tabla2[[#This Row],[Total Factura]]-Tabla2[[#This Row],[Haber ]]</f>
        <v>0</v>
      </c>
    </row>
    <row r="328" spans="9:12" x14ac:dyDescent="0.25">
      <c r="I328" s="9">
        <f t="shared" si="7"/>
        <v>-1.3824319466948509E-10</v>
      </c>
      <c r="J328" s="170"/>
      <c r="K328" s="171">
        <f>+Tabla2[[#This Row],[Debe]]-Tabla2[[#This Row],[Haber ]]</f>
        <v>0</v>
      </c>
      <c r="L328" s="4">
        <f>+Tabla2[[#This Row],[Total Factura]]-Tabla2[[#This Row],[Haber ]]</f>
        <v>0</v>
      </c>
    </row>
    <row r="329" spans="9:12" x14ac:dyDescent="0.25">
      <c r="I329" s="9">
        <f t="shared" si="7"/>
        <v>-1.3824319466948509E-10</v>
      </c>
      <c r="J329" s="170"/>
      <c r="K329" s="171">
        <f>+Tabla2[[#This Row],[Debe]]-Tabla2[[#This Row],[Haber ]]</f>
        <v>0</v>
      </c>
      <c r="L329" s="4">
        <f>+Tabla2[[#This Row],[Total Factura]]-Tabla2[[#This Row],[Haber ]]</f>
        <v>0</v>
      </c>
    </row>
    <row r="330" spans="9:12" x14ac:dyDescent="0.25">
      <c r="I330" s="9">
        <f t="shared" si="7"/>
        <v>-1.3824319466948509E-10</v>
      </c>
      <c r="J330" s="170"/>
      <c r="K330" s="171">
        <f>+Tabla2[[#This Row],[Debe]]-Tabla2[[#This Row],[Haber ]]</f>
        <v>0</v>
      </c>
      <c r="L330" s="4">
        <f>+Tabla2[[#This Row],[Total Factura]]-Tabla2[[#This Row],[Haber ]]</f>
        <v>0</v>
      </c>
    </row>
    <row r="331" spans="9:12" x14ac:dyDescent="0.25">
      <c r="I331" s="9">
        <f t="shared" si="7"/>
        <v>-1.3824319466948509E-10</v>
      </c>
      <c r="J331" s="170"/>
      <c r="K331" s="171">
        <f>+Tabla2[[#This Row],[Debe]]-Tabla2[[#This Row],[Haber ]]</f>
        <v>0</v>
      </c>
      <c r="L331" s="4">
        <f>+Tabla2[[#This Row],[Total Factura]]-Tabla2[[#This Row],[Haber ]]</f>
        <v>0</v>
      </c>
    </row>
    <row r="332" spans="9:12" x14ac:dyDescent="0.25">
      <c r="I332" s="9">
        <f t="shared" si="7"/>
        <v>-1.3824319466948509E-10</v>
      </c>
      <c r="J332" s="170"/>
      <c r="K332" s="171">
        <f>+Tabla2[[#This Row],[Debe]]-Tabla2[[#This Row],[Haber ]]</f>
        <v>0</v>
      </c>
      <c r="L332" s="4">
        <f>+Tabla2[[#This Row],[Total Factura]]-Tabla2[[#This Row],[Haber ]]</f>
        <v>0</v>
      </c>
    </row>
    <row r="333" spans="9:12" x14ac:dyDescent="0.25">
      <c r="I333" s="9">
        <f t="shared" si="7"/>
        <v>-1.3824319466948509E-10</v>
      </c>
      <c r="J333" s="170"/>
      <c r="K333" s="171">
        <f>+Tabla2[[#This Row],[Debe]]-Tabla2[[#This Row],[Haber ]]</f>
        <v>0</v>
      </c>
      <c r="L333" s="4">
        <f>+Tabla2[[#This Row],[Total Factura]]-Tabla2[[#This Row],[Haber ]]</f>
        <v>0</v>
      </c>
    </row>
    <row r="334" spans="9:12" x14ac:dyDescent="0.25">
      <c r="I334" s="9">
        <f t="shared" si="7"/>
        <v>-1.3824319466948509E-10</v>
      </c>
      <c r="J334" s="170"/>
      <c r="K334" s="171">
        <f>+Tabla2[[#This Row],[Debe]]-Tabla2[[#This Row],[Haber ]]</f>
        <v>0</v>
      </c>
      <c r="L334" s="4">
        <f>+Tabla2[[#This Row],[Total Factura]]-Tabla2[[#This Row],[Haber ]]</f>
        <v>0</v>
      </c>
    </row>
    <row r="335" spans="9:12" x14ac:dyDescent="0.25">
      <c r="I335" s="9">
        <f t="shared" si="7"/>
        <v>-1.3824319466948509E-10</v>
      </c>
      <c r="J335" s="170"/>
      <c r="K335" s="171">
        <f>+Tabla2[[#This Row],[Debe]]-Tabla2[[#This Row],[Haber ]]</f>
        <v>0</v>
      </c>
      <c r="L335" s="4">
        <f>+Tabla2[[#This Row],[Total Factura]]-Tabla2[[#This Row],[Haber ]]</f>
        <v>0</v>
      </c>
    </row>
    <row r="336" spans="9:12" x14ac:dyDescent="0.25">
      <c r="I336" s="9">
        <f t="shared" si="7"/>
        <v>-1.3824319466948509E-10</v>
      </c>
      <c r="J336" s="170"/>
      <c r="K336" s="171">
        <f>+Tabla2[[#This Row],[Debe]]-Tabla2[[#This Row],[Haber ]]</f>
        <v>0</v>
      </c>
      <c r="L336" s="4">
        <f>+Tabla2[[#This Row],[Total Factura]]-Tabla2[[#This Row],[Haber ]]</f>
        <v>0</v>
      </c>
    </row>
    <row r="337" spans="9:12" x14ac:dyDescent="0.25">
      <c r="I337" s="9">
        <f t="shared" si="7"/>
        <v>-1.3824319466948509E-10</v>
      </c>
      <c r="J337" s="170"/>
      <c r="K337" s="171">
        <f>+Tabla2[[#This Row],[Debe]]-Tabla2[[#This Row],[Haber ]]</f>
        <v>0</v>
      </c>
      <c r="L337" s="4">
        <f>+Tabla2[[#This Row],[Total Factura]]-Tabla2[[#This Row],[Haber ]]</f>
        <v>0</v>
      </c>
    </row>
    <row r="338" spans="9:12" x14ac:dyDescent="0.25">
      <c r="I338" s="9">
        <f t="shared" si="7"/>
        <v>-1.3824319466948509E-10</v>
      </c>
      <c r="J338" s="170"/>
      <c r="K338" s="171">
        <f>+Tabla2[[#This Row],[Debe]]-Tabla2[[#This Row],[Haber ]]</f>
        <v>0</v>
      </c>
      <c r="L338" s="4">
        <f>+Tabla2[[#This Row],[Total Factura]]-Tabla2[[#This Row],[Haber ]]</f>
        <v>0</v>
      </c>
    </row>
    <row r="339" spans="9:12" x14ac:dyDescent="0.25">
      <c r="I339" s="9">
        <f t="shared" si="7"/>
        <v>-1.3824319466948509E-10</v>
      </c>
      <c r="J339" s="170"/>
      <c r="K339" s="171">
        <f>+Tabla2[[#This Row],[Debe]]-Tabla2[[#This Row],[Haber ]]</f>
        <v>0</v>
      </c>
      <c r="L339" s="4">
        <f>+Tabla2[[#This Row],[Total Factura]]-Tabla2[[#This Row],[Haber ]]</f>
        <v>0</v>
      </c>
    </row>
    <row r="340" spans="9:12" x14ac:dyDescent="0.25">
      <c r="I340" s="9">
        <f t="shared" si="7"/>
        <v>-1.3824319466948509E-10</v>
      </c>
      <c r="J340" s="170"/>
      <c r="K340" s="171">
        <f>+Tabla2[[#This Row],[Debe]]-Tabla2[[#This Row],[Haber ]]</f>
        <v>0</v>
      </c>
      <c r="L340" s="4">
        <f>+Tabla2[[#This Row],[Total Factura]]-Tabla2[[#This Row],[Haber ]]</f>
        <v>0</v>
      </c>
    </row>
    <row r="341" spans="9:12" x14ac:dyDescent="0.25">
      <c r="I341" s="9">
        <f t="shared" si="7"/>
        <v>-1.3824319466948509E-10</v>
      </c>
      <c r="J341" s="170"/>
      <c r="K341" s="171">
        <f>+Tabla2[[#This Row],[Debe]]-Tabla2[[#This Row],[Haber ]]</f>
        <v>0</v>
      </c>
      <c r="L341" s="4">
        <f>+Tabla2[[#This Row],[Total Factura]]-Tabla2[[#This Row],[Haber ]]</f>
        <v>0</v>
      </c>
    </row>
    <row r="342" spans="9:12" x14ac:dyDescent="0.25">
      <c r="I342" s="9">
        <f t="shared" si="7"/>
        <v>-1.3824319466948509E-10</v>
      </c>
      <c r="J342" s="170"/>
      <c r="K342" s="171">
        <f>+Tabla2[[#This Row],[Debe]]-Tabla2[[#This Row],[Haber ]]</f>
        <v>0</v>
      </c>
      <c r="L342" s="4">
        <f>+Tabla2[[#This Row],[Total Factura]]-Tabla2[[#This Row],[Haber ]]</f>
        <v>0</v>
      </c>
    </row>
    <row r="343" spans="9:12" x14ac:dyDescent="0.25">
      <c r="I343" s="9">
        <f t="shared" si="7"/>
        <v>-1.3824319466948509E-10</v>
      </c>
      <c r="J343" s="170"/>
      <c r="K343" s="171">
        <f>+Tabla2[[#This Row],[Debe]]-Tabla2[[#This Row],[Haber ]]</f>
        <v>0</v>
      </c>
      <c r="L343" s="4">
        <f>+Tabla2[[#This Row],[Total Factura]]-Tabla2[[#This Row],[Haber ]]</f>
        <v>0</v>
      </c>
    </row>
    <row r="344" spans="9:12" x14ac:dyDescent="0.25">
      <c r="I344" s="9">
        <f t="shared" si="7"/>
        <v>-1.3824319466948509E-10</v>
      </c>
      <c r="J344" s="170"/>
      <c r="K344" s="171">
        <f>+Tabla2[[#This Row],[Debe]]-Tabla2[[#This Row],[Haber ]]</f>
        <v>0</v>
      </c>
      <c r="L344" s="4">
        <f>+Tabla2[[#This Row],[Total Factura]]-Tabla2[[#This Row],[Haber ]]</f>
        <v>0</v>
      </c>
    </row>
    <row r="345" spans="9:12" x14ac:dyDescent="0.25">
      <c r="I345" s="9">
        <f t="shared" si="7"/>
        <v>-1.3824319466948509E-10</v>
      </c>
      <c r="J345" s="170"/>
      <c r="K345" s="171">
        <f>+Tabla2[[#This Row],[Debe]]-Tabla2[[#This Row],[Haber ]]</f>
        <v>0</v>
      </c>
      <c r="L345" s="4">
        <f>+Tabla2[[#This Row],[Total Factura]]-Tabla2[[#This Row],[Haber ]]</f>
        <v>0</v>
      </c>
    </row>
    <row r="346" spans="9:12" x14ac:dyDescent="0.25">
      <c r="I346" s="9">
        <f t="shared" si="7"/>
        <v>-1.3824319466948509E-10</v>
      </c>
      <c r="J346" s="170"/>
      <c r="K346" s="171">
        <f>+Tabla2[[#This Row],[Debe]]-Tabla2[[#This Row],[Haber ]]</f>
        <v>0</v>
      </c>
      <c r="L346" s="4">
        <f>+Tabla2[[#This Row],[Total Factura]]-Tabla2[[#This Row],[Haber ]]</f>
        <v>0</v>
      </c>
    </row>
    <row r="347" spans="9:12" x14ac:dyDescent="0.25">
      <c r="I347" s="9">
        <f t="shared" si="7"/>
        <v>-1.3824319466948509E-10</v>
      </c>
      <c r="J347" s="170"/>
      <c r="K347" s="171">
        <f>+Tabla2[[#This Row],[Debe]]-Tabla2[[#This Row],[Haber ]]</f>
        <v>0</v>
      </c>
      <c r="L347" s="4">
        <f>+Tabla2[[#This Row],[Total Factura]]-Tabla2[[#This Row],[Haber ]]</f>
        <v>0</v>
      </c>
    </row>
    <row r="348" spans="9:12" x14ac:dyDescent="0.25">
      <c r="I348" s="9">
        <f t="shared" si="7"/>
        <v>-1.3824319466948509E-10</v>
      </c>
      <c r="J348" s="170"/>
      <c r="K348" s="171">
        <f>+Tabla2[[#This Row],[Debe]]-Tabla2[[#This Row],[Haber ]]</f>
        <v>0</v>
      </c>
      <c r="L348" s="4">
        <f>+Tabla2[[#This Row],[Total Factura]]-Tabla2[[#This Row],[Haber ]]</f>
        <v>0</v>
      </c>
    </row>
    <row r="349" spans="9:12" x14ac:dyDescent="0.25">
      <c r="I349" s="9">
        <f t="shared" si="7"/>
        <v>-1.3824319466948509E-10</v>
      </c>
      <c r="J349" s="170"/>
      <c r="K349" s="171">
        <f>+Tabla2[[#This Row],[Debe]]-Tabla2[[#This Row],[Haber ]]</f>
        <v>0</v>
      </c>
      <c r="L349" s="4">
        <f>+Tabla2[[#This Row],[Total Factura]]-Tabla2[[#This Row],[Haber ]]</f>
        <v>0</v>
      </c>
    </row>
    <row r="350" spans="9:12" x14ac:dyDescent="0.25">
      <c r="I350" s="9">
        <f t="shared" si="7"/>
        <v>-1.3824319466948509E-10</v>
      </c>
      <c r="J350" s="170"/>
      <c r="K350" s="171">
        <f>+Tabla2[[#This Row],[Debe]]-Tabla2[[#This Row],[Haber ]]</f>
        <v>0</v>
      </c>
      <c r="L350" s="4">
        <f>+Tabla2[[#This Row],[Total Factura]]-Tabla2[[#This Row],[Haber ]]</f>
        <v>0</v>
      </c>
    </row>
    <row r="351" spans="9:12" x14ac:dyDescent="0.25">
      <c r="I351" s="9">
        <f t="shared" si="7"/>
        <v>-1.3824319466948509E-10</v>
      </c>
      <c r="J351" s="170"/>
      <c r="K351" s="171">
        <f>+Tabla2[[#This Row],[Debe]]-Tabla2[[#This Row],[Haber ]]</f>
        <v>0</v>
      </c>
      <c r="L351" s="4">
        <f>+Tabla2[[#This Row],[Total Factura]]-Tabla2[[#This Row],[Haber ]]</f>
        <v>0</v>
      </c>
    </row>
    <row r="352" spans="9:12" x14ac:dyDescent="0.25">
      <c r="I352" s="9">
        <f t="shared" si="7"/>
        <v>-1.3824319466948509E-10</v>
      </c>
      <c r="J352" s="170"/>
      <c r="K352" s="171">
        <f>+Tabla2[[#This Row],[Debe]]-Tabla2[[#This Row],[Haber ]]</f>
        <v>0</v>
      </c>
      <c r="L352" s="4">
        <f>+Tabla2[[#This Row],[Total Factura]]-Tabla2[[#This Row],[Haber ]]</f>
        <v>0</v>
      </c>
    </row>
    <row r="353" spans="9:12" x14ac:dyDescent="0.25">
      <c r="I353" s="9">
        <f t="shared" si="7"/>
        <v>-1.3824319466948509E-10</v>
      </c>
      <c r="J353" s="170"/>
      <c r="K353" s="171">
        <f>+Tabla2[[#This Row],[Debe]]-Tabla2[[#This Row],[Haber ]]</f>
        <v>0</v>
      </c>
      <c r="L353" s="4">
        <f>+Tabla2[[#This Row],[Total Factura]]-Tabla2[[#This Row],[Haber ]]</f>
        <v>0</v>
      </c>
    </row>
    <row r="354" spans="9:12" x14ac:dyDescent="0.25">
      <c r="I354" s="9">
        <f t="shared" si="7"/>
        <v>-1.3824319466948509E-10</v>
      </c>
      <c r="J354" s="170"/>
      <c r="K354" s="171">
        <f>+Tabla2[[#This Row],[Debe]]-Tabla2[[#This Row],[Haber ]]</f>
        <v>0</v>
      </c>
      <c r="L354" s="4">
        <f>+Tabla2[[#This Row],[Total Factura]]-Tabla2[[#This Row],[Haber ]]</f>
        <v>0</v>
      </c>
    </row>
    <row r="355" spans="9:12" x14ac:dyDescent="0.25">
      <c r="I355" s="9">
        <f t="shared" si="7"/>
        <v>-1.3824319466948509E-10</v>
      </c>
      <c r="J355" s="170"/>
      <c r="K355" s="171">
        <f>+Tabla2[[#This Row],[Debe]]-Tabla2[[#This Row],[Haber ]]</f>
        <v>0</v>
      </c>
      <c r="L355" s="4">
        <f>+Tabla2[[#This Row],[Total Factura]]-Tabla2[[#This Row],[Haber ]]</f>
        <v>0</v>
      </c>
    </row>
    <row r="356" spans="9:12" x14ac:dyDescent="0.25">
      <c r="I356" s="9">
        <f t="shared" si="7"/>
        <v>-1.3824319466948509E-10</v>
      </c>
      <c r="J356" s="170"/>
      <c r="K356" s="171">
        <f>+Tabla2[[#This Row],[Debe]]-Tabla2[[#This Row],[Haber ]]</f>
        <v>0</v>
      </c>
      <c r="L356" s="4">
        <f>+Tabla2[[#This Row],[Total Factura]]-Tabla2[[#This Row],[Haber ]]</f>
        <v>0</v>
      </c>
    </row>
    <row r="357" spans="9:12" x14ac:dyDescent="0.25">
      <c r="I357" s="9">
        <f t="shared" si="7"/>
        <v>-1.3824319466948509E-10</v>
      </c>
      <c r="J357" s="170"/>
      <c r="K357" s="171">
        <f>+Tabla2[[#This Row],[Debe]]-Tabla2[[#This Row],[Haber ]]</f>
        <v>0</v>
      </c>
      <c r="L357" s="4">
        <f>+Tabla2[[#This Row],[Total Factura]]-Tabla2[[#This Row],[Haber ]]</f>
        <v>0</v>
      </c>
    </row>
    <row r="358" spans="9:12" x14ac:dyDescent="0.25">
      <c r="I358" s="9">
        <f t="shared" si="7"/>
        <v>-1.3824319466948509E-10</v>
      </c>
      <c r="J358" s="170"/>
      <c r="K358" s="171">
        <f>+Tabla2[[#This Row],[Debe]]-Tabla2[[#This Row],[Haber ]]</f>
        <v>0</v>
      </c>
      <c r="L358" s="4">
        <f>+Tabla2[[#This Row],[Total Factura]]-Tabla2[[#This Row],[Haber ]]</f>
        <v>0</v>
      </c>
    </row>
    <row r="359" spans="9:12" x14ac:dyDescent="0.25">
      <c r="I359" s="9">
        <f t="shared" si="7"/>
        <v>-1.3824319466948509E-10</v>
      </c>
      <c r="J359" s="170"/>
      <c r="K359" s="171">
        <f>+Tabla2[[#This Row],[Debe]]-Tabla2[[#This Row],[Haber ]]</f>
        <v>0</v>
      </c>
      <c r="L359" s="4">
        <f>+Tabla2[[#This Row],[Total Factura]]-Tabla2[[#This Row],[Haber ]]</f>
        <v>0</v>
      </c>
    </row>
    <row r="360" spans="9:12" x14ac:dyDescent="0.25">
      <c r="I360" s="9">
        <f t="shared" si="7"/>
        <v>-1.3824319466948509E-10</v>
      </c>
      <c r="J360" s="170"/>
      <c r="K360" s="171">
        <f>+Tabla2[[#This Row],[Debe]]-Tabla2[[#This Row],[Haber ]]</f>
        <v>0</v>
      </c>
      <c r="L360" s="4">
        <f>+Tabla2[[#This Row],[Total Factura]]-Tabla2[[#This Row],[Haber ]]</f>
        <v>0</v>
      </c>
    </row>
    <row r="361" spans="9:12" x14ac:dyDescent="0.25">
      <c r="I361" s="9">
        <f t="shared" si="7"/>
        <v>-1.3824319466948509E-10</v>
      </c>
      <c r="J361" s="170"/>
      <c r="K361" s="171">
        <f>+Tabla2[[#This Row],[Debe]]-Tabla2[[#This Row],[Haber ]]</f>
        <v>0</v>
      </c>
      <c r="L361" s="4">
        <f>+Tabla2[[#This Row],[Total Factura]]-Tabla2[[#This Row],[Haber ]]</f>
        <v>0</v>
      </c>
    </row>
    <row r="362" spans="9:12" x14ac:dyDescent="0.25">
      <c r="I362" s="9">
        <f t="shared" si="7"/>
        <v>-1.3824319466948509E-10</v>
      </c>
      <c r="J362" s="170"/>
      <c r="K362" s="171">
        <f>+Tabla2[[#This Row],[Debe]]-Tabla2[[#This Row],[Haber ]]</f>
        <v>0</v>
      </c>
      <c r="L362" s="4">
        <f>+Tabla2[[#This Row],[Total Factura]]-Tabla2[[#This Row],[Haber ]]</f>
        <v>0</v>
      </c>
    </row>
    <row r="363" spans="9:12" x14ac:dyDescent="0.25">
      <c r="I363" s="9">
        <f t="shared" si="7"/>
        <v>-1.3824319466948509E-10</v>
      </c>
      <c r="J363" s="170"/>
      <c r="K363" s="171">
        <f>+Tabla2[[#This Row],[Debe]]-Tabla2[[#This Row],[Haber ]]</f>
        <v>0</v>
      </c>
      <c r="L363" s="4">
        <f>+Tabla2[[#This Row],[Total Factura]]-Tabla2[[#This Row],[Haber ]]</f>
        <v>0</v>
      </c>
    </row>
    <row r="364" spans="9:12" x14ac:dyDescent="0.25">
      <c r="I364" s="9">
        <f t="shared" si="7"/>
        <v>-1.3824319466948509E-10</v>
      </c>
      <c r="J364" s="170"/>
      <c r="K364" s="171">
        <f>+Tabla2[[#This Row],[Debe]]-Tabla2[[#This Row],[Haber ]]</f>
        <v>0</v>
      </c>
      <c r="L364" s="4">
        <f>+Tabla2[[#This Row],[Total Factura]]-Tabla2[[#This Row],[Haber ]]</f>
        <v>0</v>
      </c>
    </row>
    <row r="365" spans="9:12" x14ac:dyDescent="0.25">
      <c r="I365" s="9">
        <f t="shared" si="7"/>
        <v>-1.3824319466948509E-10</v>
      </c>
      <c r="J365" s="170"/>
      <c r="K365" s="171">
        <f>+Tabla2[[#This Row],[Debe]]-Tabla2[[#This Row],[Haber ]]</f>
        <v>0</v>
      </c>
      <c r="L365" s="4">
        <f>+Tabla2[[#This Row],[Total Factura]]-Tabla2[[#This Row],[Haber ]]</f>
        <v>0</v>
      </c>
    </row>
    <row r="366" spans="9:12" x14ac:dyDescent="0.25">
      <c r="I366" s="9">
        <f t="shared" si="7"/>
        <v>-1.3824319466948509E-10</v>
      </c>
      <c r="J366" s="170"/>
      <c r="K366" s="171">
        <f>+Tabla2[[#This Row],[Debe]]-Tabla2[[#This Row],[Haber ]]</f>
        <v>0</v>
      </c>
      <c r="L366" s="4">
        <f>+Tabla2[[#This Row],[Total Factura]]-Tabla2[[#This Row],[Haber ]]</f>
        <v>0</v>
      </c>
    </row>
    <row r="367" spans="9:12" x14ac:dyDescent="0.25">
      <c r="I367" s="9">
        <f t="shared" si="7"/>
        <v>-1.3824319466948509E-10</v>
      </c>
      <c r="J367" s="170"/>
      <c r="K367" s="171">
        <f>+Tabla2[[#This Row],[Debe]]-Tabla2[[#This Row],[Haber ]]</f>
        <v>0</v>
      </c>
      <c r="L367" s="4">
        <f>+Tabla2[[#This Row],[Total Factura]]-Tabla2[[#This Row],[Haber ]]</f>
        <v>0</v>
      </c>
    </row>
    <row r="368" spans="9:12" x14ac:dyDescent="0.25">
      <c r="I368" s="9">
        <f t="shared" si="7"/>
        <v>-1.3824319466948509E-10</v>
      </c>
      <c r="J368" s="170"/>
      <c r="K368" s="171">
        <f>+Tabla2[[#This Row],[Debe]]-Tabla2[[#This Row],[Haber ]]</f>
        <v>0</v>
      </c>
      <c r="L368" s="4">
        <f>+Tabla2[[#This Row],[Total Factura]]-Tabla2[[#This Row],[Haber ]]</f>
        <v>0</v>
      </c>
    </row>
    <row r="369" spans="9:12" x14ac:dyDescent="0.25">
      <c r="I369" s="9">
        <f t="shared" si="7"/>
        <v>-1.3824319466948509E-10</v>
      </c>
      <c r="J369" s="170"/>
      <c r="K369" s="171">
        <f>+Tabla2[[#This Row],[Debe]]-Tabla2[[#This Row],[Haber ]]</f>
        <v>0</v>
      </c>
      <c r="L369" s="4">
        <f>+Tabla2[[#This Row],[Total Factura]]-Tabla2[[#This Row],[Haber ]]</f>
        <v>0</v>
      </c>
    </row>
    <row r="370" spans="9:12" x14ac:dyDescent="0.25">
      <c r="I370" s="9">
        <f t="shared" si="7"/>
        <v>-1.3824319466948509E-10</v>
      </c>
      <c r="J370" s="170"/>
      <c r="K370" s="171">
        <f>+Tabla2[[#This Row],[Debe]]-Tabla2[[#This Row],[Haber ]]</f>
        <v>0</v>
      </c>
      <c r="L370" s="4">
        <f>+Tabla2[[#This Row],[Total Factura]]-Tabla2[[#This Row],[Haber ]]</f>
        <v>0</v>
      </c>
    </row>
    <row r="371" spans="9:12" x14ac:dyDescent="0.25">
      <c r="I371" s="9">
        <f t="shared" si="7"/>
        <v>-1.3824319466948509E-10</v>
      </c>
      <c r="J371" s="170"/>
      <c r="K371" s="171">
        <f>+Tabla2[[#This Row],[Debe]]-Tabla2[[#This Row],[Haber ]]</f>
        <v>0</v>
      </c>
      <c r="L371" s="4">
        <f>+Tabla2[[#This Row],[Total Factura]]-Tabla2[[#This Row],[Haber ]]</f>
        <v>0</v>
      </c>
    </row>
    <row r="372" spans="9:12" x14ac:dyDescent="0.25">
      <c r="I372" s="9">
        <f t="shared" si="7"/>
        <v>-1.3824319466948509E-10</v>
      </c>
      <c r="J372" s="170"/>
      <c r="K372" s="171">
        <f>+Tabla2[[#This Row],[Debe]]-Tabla2[[#This Row],[Haber ]]</f>
        <v>0</v>
      </c>
      <c r="L372" s="4">
        <f>+Tabla2[[#This Row],[Total Factura]]-Tabla2[[#This Row],[Haber ]]</f>
        <v>0</v>
      </c>
    </row>
    <row r="373" spans="9:12" x14ac:dyDescent="0.25">
      <c r="I373" s="9">
        <f t="shared" si="7"/>
        <v>-1.3824319466948509E-10</v>
      </c>
      <c r="J373" s="170"/>
      <c r="K373" s="171">
        <f>+Tabla2[[#This Row],[Debe]]-Tabla2[[#This Row],[Haber ]]</f>
        <v>0</v>
      </c>
      <c r="L373" s="4">
        <f>+Tabla2[[#This Row],[Total Factura]]-Tabla2[[#This Row],[Haber ]]</f>
        <v>0</v>
      </c>
    </row>
    <row r="374" spans="9:12" x14ac:dyDescent="0.25">
      <c r="I374" s="9">
        <f t="shared" si="7"/>
        <v>-1.3824319466948509E-10</v>
      </c>
      <c r="J374" s="170"/>
      <c r="K374" s="171">
        <f>+Tabla2[[#This Row],[Debe]]-Tabla2[[#This Row],[Haber ]]</f>
        <v>0</v>
      </c>
      <c r="L374" s="4">
        <f>+Tabla2[[#This Row],[Total Factura]]-Tabla2[[#This Row],[Haber ]]</f>
        <v>0</v>
      </c>
    </row>
    <row r="375" spans="9:12" x14ac:dyDescent="0.25">
      <c r="I375" s="9">
        <f t="shared" si="7"/>
        <v>-1.3824319466948509E-10</v>
      </c>
      <c r="J375" s="170"/>
      <c r="K375" s="171">
        <f>+Tabla2[[#This Row],[Debe]]-Tabla2[[#This Row],[Haber ]]</f>
        <v>0</v>
      </c>
      <c r="L375" s="4">
        <f>+Tabla2[[#This Row],[Total Factura]]-Tabla2[[#This Row],[Haber ]]</f>
        <v>0</v>
      </c>
    </row>
    <row r="376" spans="9:12" x14ac:dyDescent="0.25">
      <c r="I376" s="9">
        <f t="shared" si="7"/>
        <v>-1.3824319466948509E-10</v>
      </c>
      <c r="J376" s="170"/>
      <c r="K376" s="171">
        <f>+Tabla2[[#This Row],[Debe]]-Tabla2[[#This Row],[Haber ]]</f>
        <v>0</v>
      </c>
      <c r="L376" s="4">
        <f>+Tabla2[[#This Row],[Total Factura]]-Tabla2[[#This Row],[Haber ]]</f>
        <v>0</v>
      </c>
    </row>
    <row r="377" spans="9:12" x14ac:dyDescent="0.25">
      <c r="I377" s="9">
        <f t="shared" si="7"/>
        <v>-1.3824319466948509E-10</v>
      </c>
      <c r="J377" s="170"/>
      <c r="K377" s="171">
        <f>+Tabla2[[#This Row],[Debe]]-Tabla2[[#This Row],[Haber ]]</f>
        <v>0</v>
      </c>
      <c r="L377" s="4">
        <f>+Tabla2[[#This Row],[Total Factura]]-Tabla2[[#This Row],[Haber ]]</f>
        <v>0</v>
      </c>
    </row>
    <row r="378" spans="9:12" x14ac:dyDescent="0.25">
      <c r="I378" s="9">
        <f t="shared" si="7"/>
        <v>-1.3824319466948509E-10</v>
      </c>
      <c r="J378" s="170"/>
      <c r="K378" s="171">
        <f>+Tabla2[[#This Row],[Debe]]-Tabla2[[#This Row],[Haber ]]</f>
        <v>0</v>
      </c>
      <c r="L378" s="4">
        <f>+Tabla2[[#This Row],[Total Factura]]-Tabla2[[#This Row],[Haber ]]</f>
        <v>0</v>
      </c>
    </row>
    <row r="379" spans="9:12" x14ac:dyDescent="0.25">
      <c r="I379" s="9">
        <f t="shared" si="7"/>
        <v>-1.3824319466948509E-10</v>
      </c>
      <c r="J379" s="170"/>
      <c r="K379" s="171">
        <f>+Tabla2[[#This Row],[Debe]]-Tabla2[[#This Row],[Haber ]]</f>
        <v>0</v>
      </c>
      <c r="L379" s="4">
        <f>+Tabla2[[#This Row],[Total Factura]]-Tabla2[[#This Row],[Haber ]]</f>
        <v>0</v>
      </c>
    </row>
    <row r="380" spans="9:12" x14ac:dyDescent="0.25">
      <c r="I380" s="9">
        <f t="shared" si="7"/>
        <v>-1.3824319466948509E-10</v>
      </c>
      <c r="J380" s="170"/>
      <c r="K380" s="171">
        <f>+Tabla2[[#This Row],[Debe]]-Tabla2[[#This Row],[Haber ]]</f>
        <v>0</v>
      </c>
      <c r="L380" s="4">
        <f>+Tabla2[[#This Row],[Total Factura]]-Tabla2[[#This Row],[Haber ]]</f>
        <v>0</v>
      </c>
    </row>
    <row r="381" spans="9:12" x14ac:dyDescent="0.25">
      <c r="I381" s="9">
        <f t="shared" si="7"/>
        <v>-1.3824319466948509E-10</v>
      </c>
      <c r="J381" s="170"/>
      <c r="K381" s="171">
        <f>+Tabla2[[#This Row],[Debe]]-Tabla2[[#This Row],[Haber ]]</f>
        <v>0</v>
      </c>
      <c r="L381" s="4">
        <f>+Tabla2[[#This Row],[Total Factura]]-Tabla2[[#This Row],[Haber ]]</f>
        <v>0</v>
      </c>
    </row>
    <row r="382" spans="9:12" x14ac:dyDescent="0.25">
      <c r="I382" s="9">
        <f t="shared" si="7"/>
        <v>-1.3824319466948509E-10</v>
      </c>
      <c r="J382" s="170"/>
      <c r="K382" s="171">
        <f>+Tabla2[[#This Row],[Debe]]-Tabla2[[#This Row],[Haber ]]</f>
        <v>0</v>
      </c>
      <c r="L382" s="4">
        <f>+Tabla2[[#This Row],[Total Factura]]-Tabla2[[#This Row],[Haber ]]</f>
        <v>0</v>
      </c>
    </row>
    <row r="383" spans="9:12" x14ac:dyDescent="0.25">
      <c r="I383" s="9">
        <f t="shared" si="7"/>
        <v>-1.3824319466948509E-10</v>
      </c>
      <c r="J383" s="170"/>
      <c r="K383" s="171">
        <f>+Tabla2[[#This Row],[Debe]]-Tabla2[[#This Row],[Haber ]]</f>
        <v>0</v>
      </c>
      <c r="L383" s="4">
        <f>+Tabla2[[#This Row],[Total Factura]]-Tabla2[[#This Row],[Haber ]]</f>
        <v>0</v>
      </c>
    </row>
    <row r="384" spans="9:12" x14ac:dyDescent="0.25">
      <c r="I384" s="9">
        <f t="shared" si="7"/>
        <v>-1.3824319466948509E-10</v>
      </c>
      <c r="J384" s="170"/>
      <c r="K384" s="171">
        <f>+Tabla2[[#This Row],[Debe]]-Tabla2[[#This Row],[Haber ]]</f>
        <v>0</v>
      </c>
      <c r="L384" s="4">
        <f>+Tabla2[[#This Row],[Total Factura]]-Tabla2[[#This Row],[Haber ]]</f>
        <v>0</v>
      </c>
    </row>
    <row r="385" spans="9:12" x14ac:dyDescent="0.25">
      <c r="I385" s="9">
        <f t="shared" si="7"/>
        <v>-1.3824319466948509E-10</v>
      </c>
      <c r="J385" s="170"/>
      <c r="K385" s="171">
        <f>+Tabla2[[#This Row],[Debe]]-Tabla2[[#This Row],[Haber ]]</f>
        <v>0</v>
      </c>
      <c r="L385" s="4">
        <f>+Tabla2[[#This Row],[Total Factura]]-Tabla2[[#This Row],[Haber ]]</f>
        <v>0</v>
      </c>
    </row>
    <row r="386" spans="9:12" x14ac:dyDescent="0.25">
      <c r="I386" s="9">
        <f t="shared" si="7"/>
        <v>-1.3824319466948509E-10</v>
      </c>
      <c r="J386" s="170"/>
      <c r="K386" s="171">
        <f>+Tabla2[[#This Row],[Debe]]-Tabla2[[#This Row],[Haber ]]</f>
        <v>0</v>
      </c>
      <c r="L386" s="4">
        <f>+Tabla2[[#This Row],[Total Factura]]-Tabla2[[#This Row],[Haber ]]</f>
        <v>0</v>
      </c>
    </row>
    <row r="387" spans="9:12" x14ac:dyDescent="0.25">
      <c r="I387" s="9">
        <f t="shared" si="7"/>
        <v>-1.3824319466948509E-10</v>
      </c>
      <c r="J387" s="170"/>
      <c r="K387" s="171">
        <f>+Tabla2[[#This Row],[Debe]]-Tabla2[[#This Row],[Haber ]]</f>
        <v>0</v>
      </c>
      <c r="L387" s="4">
        <f>+Tabla2[[#This Row],[Total Factura]]-Tabla2[[#This Row],[Haber ]]</f>
        <v>0</v>
      </c>
    </row>
    <row r="388" spans="9:12" x14ac:dyDescent="0.25">
      <c r="I388" s="9">
        <f t="shared" si="7"/>
        <v>-1.3824319466948509E-10</v>
      </c>
      <c r="J388" s="170"/>
      <c r="K388" s="171">
        <f>+Tabla2[[#This Row],[Debe]]-Tabla2[[#This Row],[Haber ]]</f>
        <v>0</v>
      </c>
      <c r="L388" s="4">
        <f>+Tabla2[[#This Row],[Total Factura]]-Tabla2[[#This Row],[Haber ]]</f>
        <v>0</v>
      </c>
    </row>
    <row r="389" spans="9:12" x14ac:dyDescent="0.25">
      <c r="I389" s="9">
        <f t="shared" ref="I389:I452" si="8">I388+G389-H389</f>
        <v>-1.3824319466948509E-10</v>
      </c>
      <c r="J389" s="170"/>
      <c r="K389" s="171">
        <f>+Tabla2[[#This Row],[Debe]]-Tabla2[[#This Row],[Haber ]]</f>
        <v>0</v>
      </c>
      <c r="L389" s="4">
        <f>+Tabla2[[#This Row],[Total Factura]]-Tabla2[[#This Row],[Haber ]]</f>
        <v>0</v>
      </c>
    </row>
    <row r="390" spans="9:12" x14ac:dyDescent="0.25">
      <c r="I390" s="9">
        <f t="shared" si="8"/>
        <v>-1.3824319466948509E-10</v>
      </c>
      <c r="J390" s="170"/>
      <c r="K390" s="171">
        <f>+Tabla2[[#This Row],[Debe]]-Tabla2[[#This Row],[Haber ]]</f>
        <v>0</v>
      </c>
      <c r="L390" s="4">
        <f>+Tabla2[[#This Row],[Total Factura]]-Tabla2[[#This Row],[Haber ]]</f>
        <v>0</v>
      </c>
    </row>
    <row r="391" spans="9:12" x14ac:dyDescent="0.25">
      <c r="I391" s="9">
        <f t="shared" si="8"/>
        <v>-1.3824319466948509E-10</v>
      </c>
      <c r="J391" s="170"/>
      <c r="K391" s="171">
        <f>+Tabla2[[#This Row],[Debe]]-Tabla2[[#This Row],[Haber ]]</f>
        <v>0</v>
      </c>
      <c r="L391" s="4">
        <f>+Tabla2[[#This Row],[Total Factura]]-Tabla2[[#This Row],[Haber ]]</f>
        <v>0</v>
      </c>
    </row>
    <row r="392" spans="9:12" x14ac:dyDescent="0.25">
      <c r="I392" s="9">
        <f t="shared" si="8"/>
        <v>-1.3824319466948509E-10</v>
      </c>
      <c r="J392" s="170"/>
      <c r="K392" s="171">
        <f>+Tabla2[[#This Row],[Debe]]-Tabla2[[#This Row],[Haber ]]</f>
        <v>0</v>
      </c>
      <c r="L392" s="4">
        <f>+Tabla2[[#This Row],[Total Factura]]-Tabla2[[#This Row],[Haber ]]</f>
        <v>0</v>
      </c>
    </row>
    <row r="393" spans="9:12" x14ac:dyDescent="0.25">
      <c r="I393" s="9">
        <f t="shared" si="8"/>
        <v>-1.3824319466948509E-10</v>
      </c>
      <c r="J393" s="170"/>
      <c r="K393" s="171">
        <f>+Tabla2[[#This Row],[Debe]]-Tabla2[[#This Row],[Haber ]]</f>
        <v>0</v>
      </c>
      <c r="L393" s="4">
        <f>+Tabla2[[#This Row],[Total Factura]]-Tabla2[[#This Row],[Haber ]]</f>
        <v>0</v>
      </c>
    </row>
    <row r="394" spans="9:12" x14ac:dyDescent="0.25">
      <c r="I394" s="9">
        <f t="shared" si="8"/>
        <v>-1.3824319466948509E-10</v>
      </c>
      <c r="J394" s="170"/>
      <c r="K394" s="171">
        <f>+Tabla2[[#This Row],[Debe]]-Tabla2[[#This Row],[Haber ]]</f>
        <v>0</v>
      </c>
      <c r="L394" s="4">
        <f>+Tabla2[[#This Row],[Total Factura]]-Tabla2[[#This Row],[Haber ]]</f>
        <v>0</v>
      </c>
    </row>
    <row r="395" spans="9:12" x14ac:dyDescent="0.25">
      <c r="I395" s="9">
        <f t="shared" si="8"/>
        <v>-1.3824319466948509E-10</v>
      </c>
      <c r="J395" s="170"/>
      <c r="K395" s="171">
        <f>+Tabla2[[#This Row],[Debe]]-Tabla2[[#This Row],[Haber ]]</f>
        <v>0</v>
      </c>
      <c r="L395" s="4">
        <f>+Tabla2[[#This Row],[Total Factura]]-Tabla2[[#This Row],[Haber ]]</f>
        <v>0</v>
      </c>
    </row>
    <row r="396" spans="9:12" x14ac:dyDescent="0.25">
      <c r="I396" s="9">
        <f t="shared" si="8"/>
        <v>-1.3824319466948509E-10</v>
      </c>
      <c r="J396" s="170"/>
      <c r="K396" s="171">
        <f>+Tabla2[[#This Row],[Debe]]-Tabla2[[#This Row],[Haber ]]</f>
        <v>0</v>
      </c>
      <c r="L396" s="4">
        <f>+Tabla2[[#This Row],[Total Factura]]-Tabla2[[#This Row],[Haber ]]</f>
        <v>0</v>
      </c>
    </row>
    <row r="397" spans="9:12" x14ac:dyDescent="0.25">
      <c r="I397" s="9">
        <f t="shared" si="8"/>
        <v>-1.3824319466948509E-10</v>
      </c>
      <c r="J397" s="170"/>
      <c r="K397" s="171">
        <f>+Tabla2[[#This Row],[Debe]]-Tabla2[[#This Row],[Haber ]]</f>
        <v>0</v>
      </c>
      <c r="L397" s="4">
        <f>+Tabla2[[#This Row],[Total Factura]]-Tabla2[[#This Row],[Haber ]]</f>
        <v>0</v>
      </c>
    </row>
    <row r="398" spans="9:12" x14ac:dyDescent="0.25">
      <c r="I398" s="9">
        <f t="shared" si="8"/>
        <v>-1.3824319466948509E-10</v>
      </c>
      <c r="J398" s="170"/>
      <c r="K398" s="171">
        <f>+Tabla2[[#This Row],[Debe]]-Tabla2[[#This Row],[Haber ]]</f>
        <v>0</v>
      </c>
      <c r="L398" s="4">
        <f>+Tabla2[[#This Row],[Total Factura]]-Tabla2[[#This Row],[Haber ]]</f>
        <v>0</v>
      </c>
    </row>
    <row r="399" spans="9:12" x14ac:dyDescent="0.25">
      <c r="I399" s="9">
        <f t="shared" si="8"/>
        <v>-1.3824319466948509E-10</v>
      </c>
      <c r="J399" s="170"/>
      <c r="K399" s="171">
        <f>+Tabla2[[#This Row],[Debe]]-Tabla2[[#This Row],[Haber ]]</f>
        <v>0</v>
      </c>
      <c r="L399" s="4">
        <f>+Tabla2[[#This Row],[Total Factura]]-Tabla2[[#This Row],[Haber ]]</f>
        <v>0</v>
      </c>
    </row>
    <row r="400" spans="9:12" x14ac:dyDescent="0.25">
      <c r="I400" s="9">
        <f t="shared" si="8"/>
        <v>-1.3824319466948509E-10</v>
      </c>
      <c r="J400" s="170"/>
      <c r="K400" s="171">
        <f>+Tabla2[[#This Row],[Debe]]-Tabla2[[#This Row],[Haber ]]</f>
        <v>0</v>
      </c>
      <c r="L400" s="4">
        <f>+Tabla2[[#This Row],[Total Factura]]-Tabla2[[#This Row],[Haber ]]</f>
        <v>0</v>
      </c>
    </row>
    <row r="401" spans="9:12" x14ac:dyDescent="0.25">
      <c r="I401" s="9">
        <f t="shared" si="8"/>
        <v>-1.3824319466948509E-10</v>
      </c>
      <c r="J401" s="170"/>
      <c r="K401" s="171">
        <f>+Tabla2[[#This Row],[Debe]]-Tabla2[[#This Row],[Haber ]]</f>
        <v>0</v>
      </c>
      <c r="L401" s="4">
        <f>+Tabla2[[#This Row],[Total Factura]]-Tabla2[[#This Row],[Haber ]]</f>
        <v>0</v>
      </c>
    </row>
    <row r="402" spans="9:12" x14ac:dyDescent="0.25">
      <c r="I402" s="9">
        <f t="shared" si="8"/>
        <v>-1.3824319466948509E-10</v>
      </c>
      <c r="J402" s="170"/>
      <c r="K402" s="171">
        <f>+Tabla2[[#This Row],[Debe]]-Tabla2[[#This Row],[Haber ]]</f>
        <v>0</v>
      </c>
      <c r="L402" s="4">
        <f>+Tabla2[[#This Row],[Total Factura]]-Tabla2[[#This Row],[Haber ]]</f>
        <v>0</v>
      </c>
    </row>
    <row r="403" spans="9:12" x14ac:dyDescent="0.25">
      <c r="I403" s="9">
        <f t="shared" si="8"/>
        <v>-1.3824319466948509E-10</v>
      </c>
      <c r="J403" s="170"/>
      <c r="K403" s="171">
        <f>+Tabla2[[#This Row],[Debe]]-Tabla2[[#This Row],[Haber ]]</f>
        <v>0</v>
      </c>
      <c r="L403" s="4">
        <f>+Tabla2[[#This Row],[Total Factura]]-Tabla2[[#This Row],[Haber ]]</f>
        <v>0</v>
      </c>
    </row>
    <row r="404" spans="9:12" x14ac:dyDescent="0.25">
      <c r="I404" s="9">
        <f t="shared" si="8"/>
        <v>-1.3824319466948509E-10</v>
      </c>
      <c r="J404" s="170"/>
      <c r="K404" s="171">
        <f>+Tabla2[[#This Row],[Debe]]-Tabla2[[#This Row],[Haber ]]</f>
        <v>0</v>
      </c>
      <c r="L404" s="4">
        <f>+Tabla2[[#This Row],[Total Factura]]-Tabla2[[#This Row],[Haber ]]</f>
        <v>0</v>
      </c>
    </row>
    <row r="405" spans="9:12" x14ac:dyDescent="0.25">
      <c r="I405" s="9">
        <f t="shared" si="8"/>
        <v>-1.3824319466948509E-10</v>
      </c>
      <c r="J405" s="170"/>
      <c r="K405" s="171">
        <f>+Tabla2[[#This Row],[Debe]]-Tabla2[[#This Row],[Haber ]]</f>
        <v>0</v>
      </c>
      <c r="L405" s="4">
        <f>+Tabla2[[#This Row],[Total Factura]]-Tabla2[[#This Row],[Haber ]]</f>
        <v>0</v>
      </c>
    </row>
    <row r="406" spans="9:12" x14ac:dyDescent="0.25">
      <c r="I406" s="9">
        <f t="shared" si="8"/>
        <v>-1.3824319466948509E-10</v>
      </c>
      <c r="J406" s="170"/>
      <c r="K406" s="171">
        <f>+Tabla2[[#This Row],[Debe]]-Tabla2[[#This Row],[Haber ]]</f>
        <v>0</v>
      </c>
      <c r="L406" s="4">
        <f>+Tabla2[[#This Row],[Total Factura]]-Tabla2[[#This Row],[Haber ]]</f>
        <v>0</v>
      </c>
    </row>
    <row r="407" spans="9:12" x14ac:dyDescent="0.25">
      <c r="I407" s="9">
        <f t="shared" si="8"/>
        <v>-1.3824319466948509E-10</v>
      </c>
      <c r="J407" s="170"/>
      <c r="K407" s="171">
        <f>+Tabla2[[#This Row],[Debe]]-Tabla2[[#This Row],[Haber ]]</f>
        <v>0</v>
      </c>
      <c r="L407" s="4">
        <f>+Tabla2[[#This Row],[Total Factura]]-Tabla2[[#This Row],[Haber ]]</f>
        <v>0</v>
      </c>
    </row>
    <row r="408" spans="9:12" x14ac:dyDescent="0.25">
      <c r="I408" s="9">
        <f t="shared" si="8"/>
        <v>-1.3824319466948509E-10</v>
      </c>
      <c r="J408" s="170"/>
      <c r="K408" s="171">
        <f>+Tabla2[[#This Row],[Debe]]-Tabla2[[#This Row],[Haber ]]</f>
        <v>0</v>
      </c>
      <c r="L408" s="4">
        <f>+Tabla2[[#This Row],[Total Factura]]-Tabla2[[#This Row],[Haber ]]</f>
        <v>0</v>
      </c>
    </row>
    <row r="409" spans="9:12" x14ac:dyDescent="0.25">
      <c r="I409" s="9">
        <f t="shared" si="8"/>
        <v>-1.3824319466948509E-10</v>
      </c>
      <c r="J409" s="170"/>
      <c r="K409" s="171">
        <f>+Tabla2[[#This Row],[Debe]]-Tabla2[[#This Row],[Haber ]]</f>
        <v>0</v>
      </c>
      <c r="L409" s="4">
        <f>+Tabla2[[#This Row],[Total Factura]]-Tabla2[[#This Row],[Haber ]]</f>
        <v>0</v>
      </c>
    </row>
    <row r="410" spans="9:12" x14ac:dyDescent="0.25">
      <c r="I410" s="9">
        <f t="shared" si="8"/>
        <v>-1.3824319466948509E-10</v>
      </c>
      <c r="J410" s="170"/>
      <c r="K410" s="171">
        <f>+Tabla2[[#This Row],[Debe]]-Tabla2[[#This Row],[Haber ]]</f>
        <v>0</v>
      </c>
      <c r="L410" s="4">
        <f>+Tabla2[[#This Row],[Total Factura]]-Tabla2[[#This Row],[Haber ]]</f>
        <v>0</v>
      </c>
    </row>
    <row r="411" spans="9:12" x14ac:dyDescent="0.25">
      <c r="I411" s="9">
        <f t="shared" si="8"/>
        <v>-1.3824319466948509E-10</v>
      </c>
      <c r="J411" s="170"/>
      <c r="K411" s="171">
        <f>+Tabla2[[#This Row],[Debe]]-Tabla2[[#This Row],[Haber ]]</f>
        <v>0</v>
      </c>
      <c r="L411" s="4">
        <f>+Tabla2[[#This Row],[Total Factura]]-Tabla2[[#This Row],[Haber ]]</f>
        <v>0</v>
      </c>
    </row>
    <row r="412" spans="9:12" x14ac:dyDescent="0.25">
      <c r="I412" s="9">
        <f t="shared" si="8"/>
        <v>-1.3824319466948509E-10</v>
      </c>
      <c r="J412" s="170"/>
      <c r="K412" s="171">
        <f>+Tabla2[[#This Row],[Debe]]-Tabla2[[#This Row],[Haber ]]</f>
        <v>0</v>
      </c>
      <c r="L412" s="4">
        <f>+Tabla2[[#This Row],[Total Factura]]-Tabla2[[#This Row],[Haber ]]</f>
        <v>0</v>
      </c>
    </row>
    <row r="413" spans="9:12" x14ac:dyDescent="0.25">
      <c r="I413" s="9">
        <f t="shared" si="8"/>
        <v>-1.3824319466948509E-10</v>
      </c>
      <c r="J413" s="170"/>
      <c r="K413" s="171">
        <f>+Tabla2[[#This Row],[Debe]]-Tabla2[[#This Row],[Haber ]]</f>
        <v>0</v>
      </c>
      <c r="L413" s="4">
        <f>+Tabla2[[#This Row],[Total Factura]]-Tabla2[[#This Row],[Haber ]]</f>
        <v>0</v>
      </c>
    </row>
    <row r="414" spans="9:12" x14ac:dyDescent="0.25">
      <c r="I414" s="9">
        <f t="shared" si="8"/>
        <v>-1.3824319466948509E-10</v>
      </c>
      <c r="J414" s="170"/>
      <c r="K414" s="171">
        <f>+Tabla2[[#This Row],[Debe]]-Tabla2[[#This Row],[Haber ]]</f>
        <v>0</v>
      </c>
      <c r="L414" s="4">
        <f>+Tabla2[[#This Row],[Total Factura]]-Tabla2[[#This Row],[Haber ]]</f>
        <v>0</v>
      </c>
    </row>
    <row r="415" spans="9:12" x14ac:dyDescent="0.25">
      <c r="I415" s="9">
        <f t="shared" si="8"/>
        <v>-1.3824319466948509E-10</v>
      </c>
      <c r="J415" s="170"/>
      <c r="K415" s="171">
        <f>+Tabla2[[#This Row],[Debe]]-Tabla2[[#This Row],[Haber ]]</f>
        <v>0</v>
      </c>
      <c r="L415" s="4">
        <f>+Tabla2[[#This Row],[Total Factura]]-Tabla2[[#This Row],[Haber ]]</f>
        <v>0</v>
      </c>
    </row>
    <row r="416" spans="9:12" x14ac:dyDescent="0.25">
      <c r="I416" s="9">
        <f t="shared" si="8"/>
        <v>-1.3824319466948509E-10</v>
      </c>
      <c r="J416" s="170"/>
      <c r="K416" s="171">
        <f>+Tabla2[[#This Row],[Debe]]-Tabla2[[#This Row],[Haber ]]</f>
        <v>0</v>
      </c>
      <c r="L416" s="4">
        <f>+Tabla2[[#This Row],[Total Factura]]-Tabla2[[#This Row],[Haber ]]</f>
        <v>0</v>
      </c>
    </row>
    <row r="417" spans="9:12" x14ac:dyDescent="0.25">
      <c r="I417" s="9">
        <f t="shared" si="8"/>
        <v>-1.3824319466948509E-10</v>
      </c>
      <c r="J417" s="170"/>
      <c r="K417" s="171">
        <f>+Tabla2[[#This Row],[Debe]]-Tabla2[[#This Row],[Haber ]]</f>
        <v>0</v>
      </c>
      <c r="L417" s="4">
        <f>+Tabla2[[#This Row],[Total Factura]]-Tabla2[[#This Row],[Haber ]]</f>
        <v>0</v>
      </c>
    </row>
    <row r="418" spans="9:12" x14ac:dyDescent="0.25">
      <c r="I418" s="9">
        <f t="shared" si="8"/>
        <v>-1.3824319466948509E-10</v>
      </c>
      <c r="J418" s="170"/>
      <c r="K418" s="171">
        <f>+Tabla2[[#This Row],[Debe]]-Tabla2[[#This Row],[Haber ]]</f>
        <v>0</v>
      </c>
      <c r="L418" s="4">
        <f>+Tabla2[[#This Row],[Total Factura]]-Tabla2[[#This Row],[Haber ]]</f>
        <v>0</v>
      </c>
    </row>
    <row r="419" spans="9:12" x14ac:dyDescent="0.25">
      <c r="I419" s="9">
        <f t="shared" si="8"/>
        <v>-1.3824319466948509E-10</v>
      </c>
      <c r="J419" s="170"/>
      <c r="K419" s="171">
        <f>+Tabla2[[#This Row],[Debe]]-Tabla2[[#This Row],[Haber ]]</f>
        <v>0</v>
      </c>
      <c r="L419" s="4">
        <f>+Tabla2[[#This Row],[Total Factura]]-Tabla2[[#This Row],[Haber ]]</f>
        <v>0</v>
      </c>
    </row>
    <row r="420" spans="9:12" x14ac:dyDescent="0.25">
      <c r="I420" s="9">
        <f t="shared" si="8"/>
        <v>-1.3824319466948509E-10</v>
      </c>
      <c r="J420" s="170"/>
      <c r="K420" s="171">
        <f>+Tabla2[[#This Row],[Debe]]-Tabla2[[#This Row],[Haber ]]</f>
        <v>0</v>
      </c>
      <c r="L420" s="4">
        <f>+Tabla2[[#This Row],[Total Factura]]-Tabla2[[#This Row],[Haber ]]</f>
        <v>0</v>
      </c>
    </row>
    <row r="421" spans="9:12" x14ac:dyDescent="0.25">
      <c r="I421" s="9">
        <f t="shared" si="8"/>
        <v>-1.3824319466948509E-10</v>
      </c>
      <c r="J421" s="170"/>
      <c r="K421" s="171">
        <f>+Tabla2[[#This Row],[Debe]]-Tabla2[[#This Row],[Haber ]]</f>
        <v>0</v>
      </c>
      <c r="L421" s="4">
        <f>+Tabla2[[#This Row],[Total Factura]]-Tabla2[[#This Row],[Haber ]]</f>
        <v>0</v>
      </c>
    </row>
    <row r="422" spans="9:12" x14ac:dyDescent="0.25">
      <c r="I422" s="9">
        <f t="shared" si="8"/>
        <v>-1.3824319466948509E-10</v>
      </c>
      <c r="J422" s="170"/>
      <c r="K422" s="171">
        <f>+Tabla2[[#This Row],[Debe]]-Tabla2[[#This Row],[Haber ]]</f>
        <v>0</v>
      </c>
      <c r="L422" s="4">
        <f>+Tabla2[[#This Row],[Total Factura]]-Tabla2[[#This Row],[Haber ]]</f>
        <v>0</v>
      </c>
    </row>
    <row r="423" spans="9:12" x14ac:dyDescent="0.25">
      <c r="I423" s="9">
        <f t="shared" si="8"/>
        <v>-1.3824319466948509E-10</v>
      </c>
      <c r="J423" s="170"/>
      <c r="K423" s="171">
        <f>+Tabla2[[#This Row],[Debe]]-Tabla2[[#This Row],[Haber ]]</f>
        <v>0</v>
      </c>
      <c r="L423" s="4">
        <f>+Tabla2[[#This Row],[Total Factura]]-Tabla2[[#This Row],[Haber ]]</f>
        <v>0</v>
      </c>
    </row>
    <row r="424" spans="9:12" x14ac:dyDescent="0.25">
      <c r="I424" s="9">
        <f t="shared" si="8"/>
        <v>-1.3824319466948509E-10</v>
      </c>
      <c r="J424" s="170"/>
      <c r="K424" s="171">
        <f>+Tabla2[[#This Row],[Debe]]-Tabla2[[#This Row],[Haber ]]</f>
        <v>0</v>
      </c>
      <c r="L424" s="4">
        <f>+Tabla2[[#This Row],[Total Factura]]-Tabla2[[#This Row],[Haber ]]</f>
        <v>0</v>
      </c>
    </row>
    <row r="425" spans="9:12" x14ac:dyDescent="0.25">
      <c r="I425" s="9">
        <f t="shared" si="8"/>
        <v>-1.3824319466948509E-10</v>
      </c>
      <c r="J425" s="170"/>
      <c r="K425" s="171">
        <f>+Tabla2[[#This Row],[Debe]]-Tabla2[[#This Row],[Haber ]]</f>
        <v>0</v>
      </c>
      <c r="L425" s="4">
        <f>+Tabla2[[#This Row],[Total Factura]]-Tabla2[[#This Row],[Haber ]]</f>
        <v>0</v>
      </c>
    </row>
    <row r="426" spans="9:12" x14ac:dyDescent="0.25">
      <c r="I426" s="9">
        <f t="shared" si="8"/>
        <v>-1.3824319466948509E-10</v>
      </c>
      <c r="J426" s="170"/>
      <c r="K426" s="171">
        <f>+Tabla2[[#This Row],[Debe]]-Tabla2[[#This Row],[Haber ]]</f>
        <v>0</v>
      </c>
      <c r="L426" s="4">
        <f>+Tabla2[[#This Row],[Total Factura]]-Tabla2[[#This Row],[Haber ]]</f>
        <v>0</v>
      </c>
    </row>
    <row r="427" spans="9:12" x14ac:dyDescent="0.25">
      <c r="I427" s="9">
        <f t="shared" si="8"/>
        <v>-1.3824319466948509E-10</v>
      </c>
      <c r="J427" s="170"/>
      <c r="K427" s="171">
        <f>+Tabla2[[#This Row],[Debe]]-Tabla2[[#This Row],[Haber ]]</f>
        <v>0</v>
      </c>
      <c r="L427" s="4">
        <f>+Tabla2[[#This Row],[Total Factura]]-Tabla2[[#This Row],[Haber ]]</f>
        <v>0</v>
      </c>
    </row>
    <row r="428" spans="9:12" x14ac:dyDescent="0.25">
      <c r="I428" s="9">
        <f t="shared" si="8"/>
        <v>-1.3824319466948509E-10</v>
      </c>
      <c r="J428" s="170"/>
      <c r="K428" s="171">
        <f>+Tabla2[[#This Row],[Debe]]-Tabla2[[#This Row],[Haber ]]</f>
        <v>0</v>
      </c>
      <c r="L428" s="4">
        <f>+Tabla2[[#This Row],[Total Factura]]-Tabla2[[#This Row],[Haber ]]</f>
        <v>0</v>
      </c>
    </row>
    <row r="429" spans="9:12" x14ac:dyDescent="0.25">
      <c r="I429" s="9">
        <f t="shared" si="8"/>
        <v>-1.3824319466948509E-10</v>
      </c>
      <c r="J429" s="170"/>
      <c r="K429" s="171">
        <f>+Tabla2[[#This Row],[Debe]]-Tabla2[[#This Row],[Haber ]]</f>
        <v>0</v>
      </c>
      <c r="L429" s="4">
        <f>+Tabla2[[#This Row],[Total Factura]]-Tabla2[[#This Row],[Haber ]]</f>
        <v>0</v>
      </c>
    </row>
    <row r="430" spans="9:12" x14ac:dyDescent="0.25">
      <c r="I430" s="9">
        <f t="shared" si="8"/>
        <v>-1.3824319466948509E-10</v>
      </c>
      <c r="J430" s="170"/>
      <c r="K430" s="171">
        <f>+Tabla2[[#This Row],[Debe]]-Tabla2[[#This Row],[Haber ]]</f>
        <v>0</v>
      </c>
      <c r="L430" s="4">
        <f>+Tabla2[[#This Row],[Total Factura]]-Tabla2[[#This Row],[Haber ]]</f>
        <v>0</v>
      </c>
    </row>
    <row r="431" spans="9:12" x14ac:dyDescent="0.25">
      <c r="I431" s="9">
        <f t="shared" si="8"/>
        <v>-1.3824319466948509E-10</v>
      </c>
      <c r="J431" s="170"/>
      <c r="K431" s="171">
        <f>+Tabla2[[#This Row],[Debe]]-Tabla2[[#This Row],[Haber ]]</f>
        <v>0</v>
      </c>
      <c r="L431" s="4">
        <f>+Tabla2[[#This Row],[Total Factura]]-Tabla2[[#This Row],[Haber ]]</f>
        <v>0</v>
      </c>
    </row>
    <row r="432" spans="9:12" x14ac:dyDescent="0.25">
      <c r="I432" s="9">
        <f t="shared" si="8"/>
        <v>-1.3824319466948509E-10</v>
      </c>
      <c r="J432" s="170"/>
      <c r="K432" s="171">
        <f>+Tabla2[[#This Row],[Debe]]-Tabla2[[#This Row],[Haber ]]</f>
        <v>0</v>
      </c>
      <c r="L432" s="4">
        <f>+Tabla2[[#This Row],[Total Factura]]-Tabla2[[#This Row],[Haber ]]</f>
        <v>0</v>
      </c>
    </row>
    <row r="433" spans="9:12" x14ac:dyDescent="0.25">
      <c r="I433" s="9">
        <f t="shared" si="8"/>
        <v>-1.3824319466948509E-10</v>
      </c>
      <c r="J433" s="170"/>
      <c r="K433" s="171">
        <f>+Tabla2[[#This Row],[Debe]]-Tabla2[[#This Row],[Haber ]]</f>
        <v>0</v>
      </c>
      <c r="L433" s="4">
        <f>+Tabla2[[#This Row],[Total Factura]]-Tabla2[[#This Row],[Haber ]]</f>
        <v>0</v>
      </c>
    </row>
    <row r="434" spans="9:12" x14ac:dyDescent="0.25">
      <c r="I434" s="9">
        <f t="shared" si="8"/>
        <v>-1.3824319466948509E-10</v>
      </c>
      <c r="J434" s="170"/>
      <c r="K434" s="171">
        <f>+Tabla2[[#This Row],[Debe]]-Tabla2[[#This Row],[Haber ]]</f>
        <v>0</v>
      </c>
      <c r="L434" s="4">
        <f>+Tabla2[[#This Row],[Total Factura]]-Tabla2[[#This Row],[Haber ]]</f>
        <v>0</v>
      </c>
    </row>
    <row r="435" spans="9:12" x14ac:dyDescent="0.25">
      <c r="I435" s="9">
        <f t="shared" si="8"/>
        <v>-1.3824319466948509E-10</v>
      </c>
      <c r="J435" s="170"/>
      <c r="K435" s="171">
        <f>+Tabla2[[#This Row],[Debe]]-Tabla2[[#This Row],[Haber ]]</f>
        <v>0</v>
      </c>
      <c r="L435" s="4">
        <f>+Tabla2[[#This Row],[Total Factura]]-Tabla2[[#This Row],[Haber ]]</f>
        <v>0</v>
      </c>
    </row>
    <row r="436" spans="9:12" x14ac:dyDescent="0.25">
      <c r="I436" s="9">
        <f t="shared" si="8"/>
        <v>-1.3824319466948509E-10</v>
      </c>
      <c r="J436" s="170"/>
      <c r="K436" s="171">
        <f>+Tabla2[[#This Row],[Debe]]-Tabla2[[#This Row],[Haber ]]</f>
        <v>0</v>
      </c>
      <c r="L436" s="4">
        <f>+Tabla2[[#This Row],[Total Factura]]-Tabla2[[#This Row],[Haber ]]</f>
        <v>0</v>
      </c>
    </row>
    <row r="437" spans="9:12" x14ac:dyDescent="0.25">
      <c r="I437" s="9">
        <f t="shared" si="8"/>
        <v>-1.3824319466948509E-10</v>
      </c>
      <c r="J437" s="170"/>
      <c r="K437" s="171">
        <f>+Tabla2[[#This Row],[Debe]]-Tabla2[[#This Row],[Haber ]]</f>
        <v>0</v>
      </c>
      <c r="L437" s="4">
        <f>+Tabla2[[#This Row],[Total Factura]]-Tabla2[[#This Row],[Haber ]]</f>
        <v>0</v>
      </c>
    </row>
    <row r="438" spans="9:12" x14ac:dyDescent="0.25">
      <c r="I438" s="9">
        <f t="shared" si="8"/>
        <v>-1.3824319466948509E-10</v>
      </c>
      <c r="J438" s="170"/>
      <c r="K438" s="171">
        <f>+Tabla2[[#This Row],[Debe]]-Tabla2[[#This Row],[Haber ]]</f>
        <v>0</v>
      </c>
      <c r="L438" s="4">
        <f>+Tabla2[[#This Row],[Total Factura]]-Tabla2[[#This Row],[Haber ]]</f>
        <v>0</v>
      </c>
    </row>
    <row r="439" spans="9:12" x14ac:dyDescent="0.25">
      <c r="I439" s="9">
        <f t="shared" si="8"/>
        <v>-1.3824319466948509E-10</v>
      </c>
      <c r="J439" s="170"/>
      <c r="K439" s="171">
        <f>+Tabla2[[#This Row],[Debe]]-Tabla2[[#This Row],[Haber ]]</f>
        <v>0</v>
      </c>
      <c r="L439" s="4">
        <f>+Tabla2[[#This Row],[Total Factura]]-Tabla2[[#This Row],[Haber ]]</f>
        <v>0</v>
      </c>
    </row>
    <row r="440" spans="9:12" x14ac:dyDescent="0.25">
      <c r="I440" s="9">
        <f t="shared" si="8"/>
        <v>-1.3824319466948509E-10</v>
      </c>
      <c r="J440" s="170"/>
      <c r="K440" s="171">
        <f>+Tabla2[[#This Row],[Debe]]-Tabla2[[#This Row],[Haber ]]</f>
        <v>0</v>
      </c>
      <c r="L440" s="4">
        <f>+Tabla2[[#This Row],[Total Factura]]-Tabla2[[#This Row],[Haber ]]</f>
        <v>0</v>
      </c>
    </row>
    <row r="441" spans="9:12" x14ac:dyDescent="0.25">
      <c r="I441" s="9">
        <f t="shared" si="8"/>
        <v>-1.3824319466948509E-10</v>
      </c>
      <c r="J441" s="170"/>
      <c r="K441" s="171">
        <f>+Tabla2[[#This Row],[Debe]]-Tabla2[[#This Row],[Haber ]]</f>
        <v>0</v>
      </c>
      <c r="L441" s="4">
        <f>+Tabla2[[#This Row],[Total Factura]]-Tabla2[[#This Row],[Haber ]]</f>
        <v>0</v>
      </c>
    </row>
    <row r="442" spans="9:12" x14ac:dyDescent="0.25">
      <c r="I442" s="9">
        <f t="shared" si="8"/>
        <v>-1.3824319466948509E-10</v>
      </c>
      <c r="J442" s="170"/>
      <c r="K442" s="171">
        <f>+Tabla2[[#This Row],[Debe]]-Tabla2[[#This Row],[Haber ]]</f>
        <v>0</v>
      </c>
      <c r="L442" s="4">
        <f>+Tabla2[[#This Row],[Total Factura]]-Tabla2[[#This Row],[Haber ]]</f>
        <v>0</v>
      </c>
    </row>
    <row r="443" spans="9:12" x14ac:dyDescent="0.25">
      <c r="I443" s="9">
        <f t="shared" si="8"/>
        <v>-1.3824319466948509E-10</v>
      </c>
      <c r="J443" s="170"/>
      <c r="K443" s="171">
        <f>+Tabla2[[#This Row],[Debe]]-Tabla2[[#This Row],[Haber ]]</f>
        <v>0</v>
      </c>
      <c r="L443" s="4">
        <f>+Tabla2[[#This Row],[Total Factura]]-Tabla2[[#This Row],[Haber ]]</f>
        <v>0</v>
      </c>
    </row>
    <row r="444" spans="9:12" x14ac:dyDescent="0.25">
      <c r="I444" s="9">
        <f t="shared" si="8"/>
        <v>-1.3824319466948509E-10</v>
      </c>
      <c r="J444" s="170"/>
      <c r="K444" s="171">
        <f>+Tabla2[[#This Row],[Debe]]-Tabla2[[#This Row],[Haber ]]</f>
        <v>0</v>
      </c>
      <c r="L444" s="4">
        <f>+Tabla2[[#This Row],[Total Factura]]-Tabla2[[#This Row],[Haber ]]</f>
        <v>0</v>
      </c>
    </row>
    <row r="445" spans="9:12" x14ac:dyDescent="0.25">
      <c r="I445" s="9">
        <f t="shared" si="8"/>
        <v>-1.3824319466948509E-10</v>
      </c>
      <c r="J445" s="170"/>
      <c r="K445" s="171">
        <f>+Tabla2[[#This Row],[Debe]]-Tabla2[[#This Row],[Haber ]]</f>
        <v>0</v>
      </c>
      <c r="L445" s="4">
        <f>+Tabla2[[#This Row],[Total Factura]]-Tabla2[[#This Row],[Haber ]]</f>
        <v>0</v>
      </c>
    </row>
    <row r="446" spans="9:12" x14ac:dyDescent="0.25">
      <c r="I446" s="9">
        <f t="shared" si="8"/>
        <v>-1.3824319466948509E-10</v>
      </c>
      <c r="J446" s="170"/>
      <c r="K446" s="171">
        <f>+Tabla2[[#This Row],[Debe]]-Tabla2[[#This Row],[Haber ]]</f>
        <v>0</v>
      </c>
      <c r="L446" s="4">
        <f>+Tabla2[[#This Row],[Total Factura]]-Tabla2[[#This Row],[Haber ]]</f>
        <v>0</v>
      </c>
    </row>
    <row r="447" spans="9:12" x14ac:dyDescent="0.25">
      <c r="I447" s="9">
        <f t="shared" si="8"/>
        <v>-1.3824319466948509E-10</v>
      </c>
      <c r="J447" s="170"/>
      <c r="K447" s="171">
        <f>+Tabla2[[#This Row],[Debe]]-Tabla2[[#This Row],[Haber ]]</f>
        <v>0</v>
      </c>
      <c r="L447" s="4">
        <f>+Tabla2[[#This Row],[Total Factura]]-Tabla2[[#This Row],[Haber ]]</f>
        <v>0</v>
      </c>
    </row>
    <row r="448" spans="9:12" x14ac:dyDescent="0.25">
      <c r="I448" s="9">
        <f t="shared" si="8"/>
        <v>-1.3824319466948509E-10</v>
      </c>
      <c r="J448" s="170"/>
      <c r="K448" s="171">
        <f>+Tabla2[[#This Row],[Debe]]-Tabla2[[#This Row],[Haber ]]</f>
        <v>0</v>
      </c>
      <c r="L448" s="4">
        <f>+Tabla2[[#This Row],[Total Factura]]-Tabla2[[#This Row],[Haber ]]</f>
        <v>0</v>
      </c>
    </row>
    <row r="449" spans="9:12" x14ac:dyDescent="0.25">
      <c r="I449" s="9">
        <f t="shared" si="8"/>
        <v>-1.3824319466948509E-10</v>
      </c>
      <c r="J449" s="170"/>
      <c r="K449" s="171">
        <f>+Tabla2[[#This Row],[Debe]]-Tabla2[[#This Row],[Haber ]]</f>
        <v>0</v>
      </c>
      <c r="L449" s="4">
        <f>+Tabla2[[#This Row],[Total Factura]]-Tabla2[[#This Row],[Haber ]]</f>
        <v>0</v>
      </c>
    </row>
    <row r="450" spans="9:12" x14ac:dyDescent="0.25">
      <c r="I450" s="9">
        <f t="shared" si="8"/>
        <v>-1.3824319466948509E-10</v>
      </c>
      <c r="J450" s="170"/>
      <c r="K450" s="171">
        <f>+Tabla2[[#This Row],[Debe]]-Tabla2[[#This Row],[Haber ]]</f>
        <v>0</v>
      </c>
      <c r="L450" s="4">
        <f>+Tabla2[[#This Row],[Total Factura]]-Tabla2[[#This Row],[Haber ]]</f>
        <v>0</v>
      </c>
    </row>
    <row r="451" spans="9:12" x14ac:dyDescent="0.25">
      <c r="I451" s="9">
        <f t="shared" si="8"/>
        <v>-1.3824319466948509E-10</v>
      </c>
      <c r="J451" s="170"/>
      <c r="K451" s="171">
        <f>+Tabla2[[#This Row],[Debe]]-Tabla2[[#This Row],[Haber ]]</f>
        <v>0</v>
      </c>
      <c r="L451" s="4">
        <f>+Tabla2[[#This Row],[Total Factura]]-Tabla2[[#This Row],[Haber ]]</f>
        <v>0</v>
      </c>
    </row>
    <row r="452" spans="9:12" x14ac:dyDescent="0.25">
      <c r="I452" s="9">
        <f t="shared" si="8"/>
        <v>-1.3824319466948509E-10</v>
      </c>
      <c r="J452" s="170"/>
      <c r="K452" s="171">
        <f>+Tabla2[[#This Row],[Debe]]-Tabla2[[#This Row],[Haber ]]</f>
        <v>0</v>
      </c>
      <c r="L452" s="4">
        <f>+Tabla2[[#This Row],[Total Factura]]-Tabla2[[#This Row],[Haber ]]</f>
        <v>0</v>
      </c>
    </row>
    <row r="453" spans="9:12" x14ac:dyDescent="0.25">
      <c r="I453" s="9">
        <f t="shared" ref="I453:I500" si="9">I452+G453-H453</f>
        <v>-1.3824319466948509E-10</v>
      </c>
      <c r="J453" s="170"/>
      <c r="K453" s="171">
        <f>+Tabla2[[#This Row],[Debe]]-Tabla2[[#This Row],[Haber ]]</f>
        <v>0</v>
      </c>
      <c r="L453" s="4">
        <f>+Tabla2[[#This Row],[Total Factura]]-Tabla2[[#This Row],[Haber ]]</f>
        <v>0</v>
      </c>
    </row>
    <row r="454" spans="9:12" x14ac:dyDescent="0.25">
      <c r="I454" s="9">
        <f t="shared" si="9"/>
        <v>-1.3824319466948509E-10</v>
      </c>
      <c r="J454" s="170"/>
      <c r="K454" s="171">
        <f>+Tabla2[[#This Row],[Debe]]-Tabla2[[#This Row],[Haber ]]</f>
        <v>0</v>
      </c>
      <c r="L454" s="4">
        <f>+Tabla2[[#This Row],[Total Factura]]-Tabla2[[#This Row],[Haber ]]</f>
        <v>0</v>
      </c>
    </row>
    <row r="455" spans="9:12" x14ac:dyDescent="0.25">
      <c r="I455" s="9">
        <f t="shared" si="9"/>
        <v>-1.3824319466948509E-10</v>
      </c>
      <c r="J455" s="170"/>
      <c r="K455" s="171">
        <f>+Tabla2[[#This Row],[Debe]]-Tabla2[[#This Row],[Haber ]]</f>
        <v>0</v>
      </c>
      <c r="L455" s="4">
        <f>+Tabla2[[#This Row],[Total Factura]]-Tabla2[[#This Row],[Haber ]]</f>
        <v>0</v>
      </c>
    </row>
    <row r="456" spans="9:12" x14ac:dyDescent="0.25">
      <c r="I456" s="9">
        <f t="shared" si="9"/>
        <v>-1.3824319466948509E-10</v>
      </c>
      <c r="J456" s="170"/>
      <c r="K456" s="171">
        <f>+Tabla2[[#This Row],[Debe]]-Tabla2[[#This Row],[Haber ]]</f>
        <v>0</v>
      </c>
      <c r="L456" s="4">
        <f>+Tabla2[[#This Row],[Total Factura]]-Tabla2[[#This Row],[Haber ]]</f>
        <v>0</v>
      </c>
    </row>
    <row r="457" spans="9:12" x14ac:dyDescent="0.25">
      <c r="I457" s="9">
        <f t="shared" si="9"/>
        <v>-1.3824319466948509E-10</v>
      </c>
      <c r="J457" s="170"/>
      <c r="K457" s="171">
        <f>+Tabla2[[#This Row],[Debe]]-Tabla2[[#This Row],[Haber ]]</f>
        <v>0</v>
      </c>
      <c r="L457" s="4">
        <f>+Tabla2[[#This Row],[Total Factura]]-Tabla2[[#This Row],[Haber ]]</f>
        <v>0</v>
      </c>
    </row>
    <row r="458" spans="9:12" x14ac:dyDescent="0.25">
      <c r="I458" s="9">
        <f t="shared" si="9"/>
        <v>-1.3824319466948509E-10</v>
      </c>
      <c r="J458" s="170"/>
      <c r="K458" s="171">
        <f>+Tabla2[[#This Row],[Debe]]-Tabla2[[#This Row],[Haber ]]</f>
        <v>0</v>
      </c>
      <c r="L458" s="4">
        <f>+Tabla2[[#This Row],[Total Factura]]-Tabla2[[#This Row],[Haber ]]</f>
        <v>0</v>
      </c>
    </row>
    <row r="459" spans="9:12" x14ac:dyDescent="0.25">
      <c r="I459" s="9">
        <f t="shared" si="9"/>
        <v>-1.3824319466948509E-10</v>
      </c>
      <c r="J459" s="170"/>
      <c r="K459" s="171">
        <f>+Tabla2[[#This Row],[Debe]]-Tabla2[[#This Row],[Haber ]]</f>
        <v>0</v>
      </c>
      <c r="L459" s="4">
        <f>+Tabla2[[#This Row],[Total Factura]]-Tabla2[[#This Row],[Haber ]]</f>
        <v>0</v>
      </c>
    </row>
    <row r="460" spans="9:12" x14ac:dyDescent="0.25">
      <c r="I460" s="9">
        <f t="shared" si="9"/>
        <v>-1.3824319466948509E-10</v>
      </c>
      <c r="J460" s="170"/>
      <c r="K460" s="171">
        <f>+Tabla2[[#This Row],[Debe]]-Tabla2[[#This Row],[Haber ]]</f>
        <v>0</v>
      </c>
      <c r="L460" s="4">
        <f>+Tabla2[[#This Row],[Total Factura]]-Tabla2[[#This Row],[Haber ]]</f>
        <v>0</v>
      </c>
    </row>
    <row r="461" spans="9:12" x14ac:dyDescent="0.25">
      <c r="I461" s="9">
        <f t="shared" si="9"/>
        <v>-1.3824319466948509E-10</v>
      </c>
      <c r="J461" s="170"/>
      <c r="K461" s="171">
        <f>+Tabla2[[#This Row],[Debe]]-Tabla2[[#This Row],[Haber ]]</f>
        <v>0</v>
      </c>
      <c r="L461" s="4">
        <f>+Tabla2[[#This Row],[Total Factura]]-Tabla2[[#This Row],[Haber ]]</f>
        <v>0</v>
      </c>
    </row>
    <row r="462" spans="9:12" x14ac:dyDescent="0.25">
      <c r="I462" s="9">
        <f t="shared" si="9"/>
        <v>-1.3824319466948509E-10</v>
      </c>
      <c r="J462" s="170"/>
      <c r="K462" s="171">
        <f>+Tabla2[[#This Row],[Debe]]-Tabla2[[#This Row],[Haber ]]</f>
        <v>0</v>
      </c>
      <c r="L462" s="4">
        <f>+Tabla2[[#This Row],[Total Factura]]-Tabla2[[#This Row],[Haber ]]</f>
        <v>0</v>
      </c>
    </row>
    <row r="463" spans="9:12" x14ac:dyDescent="0.25">
      <c r="I463" s="9">
        <f t="shared" si="9"/>
        <v>-1.3824319466948509E-10</v>
      </c>
      <c r="J463" s="170"/>
      <c r="K463" s="171">
        <f>+Tabla2[[#This Row],[Debe]]-Tabla2[[#This Row],[Haber ]]</f>
        <v>0</v>
      </c>
      <c r="L463" s="4">
        <f>+Tabla2[[#This Row],[Total Factura]]-Tabla2[[#This Row],[Haber ]]</f>
        <v>0</v>
      </c>
    </row>
    <row r="464" spans="9:12" x14ac:dyDescent="0.25">
      <c r="I464" s="9">
        <f t="shared" si="9"/>
        <v>-1.3824319466948509E-10</v>
      </c>
      <c r="J464" s="170"/>
      <c r="K464" s="171">
        <f>+Tabla2[[#This Row],[Debe]]-Tabla2[[#This Row],[Haber ]]</f>
        <v>0</v>
      </c>
      <c r="L464" s="4">
        <f>+Tabla2[[#This Row],[Total Factura]]-Tabla2[[#This Row],[Haber ]]</f>
        <v>0</v>
      </c>
    </row>
    <row r="465" spans="9:12" x14ac:dyDescent="0.25">
      <c r="I465" s="9">
        <f t="shared" si="9"/>
        <v>-1.3824319466948509E-10</v>
      </c>
      <c r="J465" s="170"/>
      <c r="K465" s="171">
        <f>+Tabla2[[#This Row],[Debe]]-Tabla2[[#This Row],[Haber ]]</f>
        <v>0</v>
      </c>
      <c r="L465" s="4">
        <f>+Tabla2[[#This Row],[Total Factura]]-Tabla2[[#This Row],[Haber ]]</f>
        <v>0</v>
      </c>
    </row>
    <row r="466" spans="9:12" x14ac:dyDescent="0.25">
      <c r="I466" s="9">
        <f t="shared" si="9"/>
        <v>-1.3824319466948509E-10</v>
      </c>
      <c r="J466" s="170"/>
      <c r="K466" s="171">
        <f>+Tabla2[[#This Row],[Debe]]-Tabla2[[#This Row],[Haber ]]</f>
        <v>0</v>
      </c>
      <c r="L466" s="4">
        <f>+Tabla2[[#This Row],[Total Factura]]-Tabla2[[#This Row],[Haber ]]</f>
        <v>0</v>
      </c>
    </row>
    <row r="467" spans="9:12" x14ac:dyDescent="0.25">
      <c r="I467" s="9">
        <f t="shared" si="9"/>
        <v>-1.3824319466948509E-10</v>
      </c>
      <c r="J467" s="170"/>
      <c r="K467" s="171">
        <f>+Tabla2[[#This Row],[Debe]]-Tabla2[[#This Row],[Haber ]]</f>
        <v>0</v>
      </c>
      <c r="L467" s="4">
        <f>+Tabla2[[#This Row],[Total Factura]]-Tabla2[[#This Row],[Haber ]]</f>
        <v>0</v>
      </c>
    </row>
    <row r="468" spans="9:12" x14ac:dyDescent="0.25">
      <c r="I468" s="9">
        <f t="shared" si="9"/>
        <v>-1.3824319466948509E-10</v>
      </c>
      <c r="J468" s="170"/>
      <c r="K468" s="171">
        <f>+Tabla2[[#This Row],[Debe]]-Tabla2[[#This Row],[Haber ]]</f>
        <v>0</v>
      </c>
      <c r="L468" s="4">
        <f>+Tabla2[[#This Row],[Total Factura]]-Tabla2[[#This Row],[Haber ]]</f>
        <v>0</v>
      </c>
    </row>
    <row r="469" spans="9:12" x14ac:dyDescent="0.25">
      <c r="I469" s="9">
        <f t="shared" si="9"/>
        <v>-1.3824319466948509E-10</v>
      </c>
      <c r="J469" s="170"/>
      <c r="K469" s="171">
        <f>+Tabla2[[#This Row],[Debe]]-Tabla2[[#This Row],[Haber ]]</f>
        <v>0</v>
      </c>
      <c r="L469" s="4">
        <f>+Tabla2[[#This Row],[Total Factura]]-Tabla2[[#This Row],[Haber ]]</f>
        <v>0</v>
      </c>
    </row>
    <row r="470" spans="9:12" x14ac:dyDescent="0.25">
      <c r="I470" s="9">
        <f t="shared" si="9"/>
        <v>-1.3824319466948509E-10</v>
      </c>
      <c r="J470" s="170"/>
      <c r="K470" s="171">
        <f>+Tabla2[[#This Row],[Debe]]-Tabla2[[#This Row],[Haber ]]</f>
        <v>0</v>
      </c>
      <c r="L470" s="4">
        <f>+Tabla2[[#This Row],[Total Factura]]-Tabla2[[#This Row],[Haber ]]</f>
        <v>0</v>
      </c>
    </row>
    <row r="471" spans="9:12" x14ac:dyDescent="0.25">
      <c r="I471" s="9">
        <f t="shared" si="9"/>
        <v>-1.3824319466948509E-10</v>
      </c>
      <c r="J471" s="170"/>
      <c r="K471" s="171">
        <f>+Tabla2[[#This Row],[Debe]]-Tabla2[[#This Row],[Haber ]]</f>
        <v>0</v>
      </c>
      <c r="L471" s="4">
        <f>+Tabla2[[#This Row],[Total Factura]]-Tabla2[[#This Row],[Haber ]]</f>
        <v>0</v>
      </c>
    </row>
    <row r="472" spans="9:12" x14ac:dyDescent="0.25">
      <c r="I472" s="9">
        <f t="shared" si="9"/>
        <v>-1.3824319466948509E-10</v>
      </c>
      <c r="J472" s="170"/>
      <c r="K472" s="171">
        <f>+Tabla2[[#This Row],[Debe]]-Tabla2[[#This Row],[Haber ]]</f>
        <v>0</v>
      </c>
      <c r="L472" s="4">
        <f>+Tabla2[[#This Row],[Total Factura]]-Tabla2[[#This Row],[Haber ]]</f>
        <v>0</v>
      </c>
    </row>
    <row r="473" spans="9:12" x14ac:dyDescent="0.25">
      <c r="I473" s="9">
        <f t="shared" si="9"/>
        <v>-1.3824319466948509E-10</v>
      </c>
      <c r="J473" s="170"/>
      <c r="K473" s="171">
        <f>+Tabla2[[#This Row],[Debe]]-Tabla2[[#This Row],[Haber ]]</f>
        <v>0</v>
      </c>
      <c r="L473" s="4">
        <f>+Tabla2[[#This Row],[Total Factura]]-Tabla2[[#This Row],[Haber ]]</f>
        <v>0</v>
      </c>
    </row>
    <row r="474" spans="9:12" x14ac:dyDescent="0.25">
      <c r="I474" s="9">
        <f t="shared" si="9"/>
        <v>-1.3824319466948509E-10</v>
      </c>
      <c r="J474" s="170"/>
      <c r="K474" s="171">
        <f>+Tabla2[[#This Row],[Debe]]-Tabla2[[#This Row],[Haber ]]</f>
        <v>0</v>
      </c>
      <c r="L474" s="4">
        <f>+Tabla2[[#This Row],[Total Factura]]-Tabla2[[#This Row],[Haber ]]</f>
        <v>0</v>
      </c>
    </row>
    <row r="475" spans="9:12" x14ac:dyDescent="0.25">
      <c r="I475" s="9">
        <f t="shared" si="9"/>
        <v>-1.3824319466948509E-10</v>
      </c>
      <c r="J475" s="170"/>
      <c r="K475" s="171">
        <f>+Tabla2[[#This Row],[Debe]]-Tabla2[[#This Row],[Haber ]]</f>
        <v>0</v>
      </c>
      <c r="L475" s="4">
        <f>+Tabla2[[#This Row],[Total Factura]]-Tabla2[[#This Row],[Haber ]]</f>
        <v>0</v>
      </c>
    </row>
    <row r="476" spans="9:12" x14ac:dyDescent="0.25">
      <c r="I476" s="9">
        <f t="shared" si="9"/>
        <v>-1.3824319466948509E-10</v>
      </c>
      <c r="J476" s="170"/>
      <c r="K476" s="171">
        <f>+Tabla2[[#This Row],[Debe]]-Tabla2[[#This Row],[Haber ]]</f>
        <v>0</v>
      </c>
      <c r="L476" s="4">
        <f>+Tabla2[[#This Row],[Total Factura]]-Tabla2[[#This Row],[Haber ]]</f>
        <v>0</v>
      </c>
    </row>
    <row r="477" spans="9:12" x14ac:dyDescent="0.25">
      <c r="I477" s="9">
        <f t="shared" si="9"/>
        <v>-1.3824319466948509E-10</v>
      </c>
      <c r="J477" s="170"/>
      <c r="K477" s="171">
        <f>+Tabla2[[#This Row],[Debe]]-Tabla2[[#This Row],[Haber ]]</f>
        <v>0</v>
      </c>
      <c r="L477" s="4">
        <f>+Tabla2[[#This Row],[Total Factura]]-Tabla2[[#This Row],[Haber ]]</f>
        <v>0</v>
      </c>
    </row>
    <row r="478" spans="9:12" x14ac:dyDescent="0.25">
      <c r="I478" s="9">
        <f t="shared" si="9"/>
        <v>-1.3824319466948509E-10</v>
      </c>
      <c r="J478" s="170"/>
      <c r="K478" s="171">
        <f>+Tabla2[[#This Row],[Debe]]-Tabla2[[#This Row],[Haber ]]</f>
        <v>0</v>
      </c>
      <c r="L478" s="4">
        <f>+Tabla2[[#This Row],[Total Factura]]-Tabla2[[#This Row],[Haber ]]</f>
        <v>0</v>
      </c>
    </row>
    <row r="479" spans="9:12" x14ac:dyDescent="0.25">
      <c r="I479" s="9">
        <f t="shared" si="9"/>
        <v>-1.3824319466948509E-10</v>
      </c>
      <c r="J479" s="170"/>
      <c r="K479" s="171">
        <f>+Tabla2[[#This Row],[Debe]]-Tabla2[[#This Row],[Haber ]]</f>
        <v>0</v>
      </c>
      <c r="L479" s="4">
        <f>+Tabla2[[#This Row],[Total Factura]]-Tabla2[[#This Row],[Haber ]]</f>
        <v>0</v>
      </c>
    </row>
    <row r="480" spans="9:12" x14ac:dyDescent="0.25">
      <c r="I480" s="9">
        <f t="shared" si="9"/>
        <v>-1.3824319466948509E-10</v>
      </c>
      <c r="J480" s="170"/>
      <c r="K480" s="171">
        <f>+Tabla2[[#This Row],[Debe]]-Tabla2[[#This Row],[Haber ]]</f>
        <v>0</v>
      </c>
      <c r="L480" s="4">
        <f>+Tabla2[[#This Row],[Total Factura]]-Tabla2[[#This Row],[Haber ]]</f>
        <v>0</v>
      </c>
    </row>
    <row r="481" spans="9:12" x14ac:dyDescent="0.25">
      <c r="I481" s="9">
        <f t="shared" si="9"/>
        <v>-1.3824319466948509E-10</v>
      </c>
      <c r="J481" s="170"/>
      <c r="K481" s="171">
        <f>+Tabla2[[#This Row],[Debe]]-Tabla2[[#This Row],[Haber ]]</f>
        <v>0</v>
      </c>
      <c r="L481" s="4">
        <f>+Tabla2[[#This Row],[Total Factura]]-Tabla2[[#This Row],[Haber ]]</f>
        <v>0</v>
      </c>
    </row>
    <row r="482" spans="9:12" x14ac:dyDescent="0.25">
      <c r="I482" s="9">
        <f t="shared" si="9"/>
        <v>-1.3824319466948509E-10</v>
      </c>
      <c r="J482" s="170"/>
      <c r="K482" s="171">
        <f>+Tabla2[[#This Row],[Debe]]-Tabla2[[#This Row],[Haber ]]</f>
        <v>0</v>
      </c>
      <c r="L482" s="4">
        <f>+Tabla2[[#This Row],[Total Factura]]-Tabla2[[#This Row],[Haber ]]</f>
        <v>0</v>
      </c>
    </row>
    <row r="483" spans="9:12" x14ac:dyDescent="0.25">
      <c r="I483" s="9">
        <f t="shared" si="9"/>
        <v>-1.3824319466948509E-10</v>
      </c>
      <c r="J483" s="170"/>
      <c r="K483" s="171">
        <f>+Tabla2[[#This Row],[Debe]]-Tabla2[[#This Row],[Haber ]]</f>
        <v>0</v>
      </c>
      <c r="L483" s="4">
        <f>+Tabla2[[#This Row],[Total Factura]]-Tabla2[[#This Row],[Haber ]]</f>
        <v>0</v>
      </c>
    </row>
    <row r="484" spans="9:12" x14ac:dyDescent="0.25">
      <c r="I484" s="9">
        <f t="shared" si="9"/>
        <v>-1.3824319466948509E-10</v>
      </c>
      <c r="J484" s="170"/>
      <c r="K484" s="171">
        <f>+Tabla2[[#This Row],[Debe]]-Tabla2[[#This Row],[Haber ]]</f>
        <v>0</v>
      </c>
      <c r="L484" s="4">
        <f>+Tabla2[[#This Row],[Total Factura]]-Tabla2[[#This Row],[Haber ]]</f>
        <v>0</v>
      </c>
    </row>
    <row r="485" spans="9:12" x14ac:dyDescent="0.25">
      <c r="I485" s="9">
        <f t="shared" si="9"/>
        <v>-1.3824319466948509E-10</v>
      </c>
      <c r="J485" s="170"/>
      <c r="K485" s="171">
        <f>+Tabla2[[#This Row],[Debe]]-Tabla2[[#This Row],[Haber ]]</f>
        <v>0</v>
      </c>
      <c r="L485" s="4">
        <f>+Tabla2[[#This Row],[Total Factura]]-Tabla2[[#This Row],[Haber ]]</f>
        <v>0</v>
      </c>
    </row>
    <row r="486" spans="9:12" x14ac:dyDescent="0.25">
      <c r="I486" s="9">
        <f t="shared" si="9"/>
        <v>-1.3824319466948509E-10</v>
      </c>
      <c r="J486" s="170"/>
      <c r="K486" s="171">
        <f>+Tabla2[[#This Row],[Debe]]-Tabla2[[#This Row],[Haber ]]</f>
        <v>0</v>
      </c>
      <c r="L486" s="4">
        <f>+Tabla2[[#This Row],[Total Factura]]-Tabla2[[#This Row],[Haber ]]</f>
        <v>0</v>
      </c>
    </row>
    <row r="487" spans="9:12" x14ac:dyDescent="0.25">
      <c r="I487" s="9">
        <f t="shared" si="9"/>
        <v>-1.3824319466948509E-10</v>
      </c>
      <c r="J487" s="170"/>
      <c r="K487" s="171">
        <f>+Tabla2[[#This Row],[Debe]]-Tabla2[[#This Row],[Haber ]]</f>
        <v>0</v>
      </c>
      <c r="L487" s="4">
        <f>+Tabla2[[#This Row],[Total Factura]]-Tabla2[[#This Row],[Haber ]]</f>
        <v>0</v>
      </c>
    </row>
    <row r="488" spans="9:12" x14ac:dyDescent="0.25">
      <c r="I488" s="9">
        <f t="shared" si="9"/>
        <v>-1.3824319466948509E-10</v>
      </c>
      <c r="J488" s="170"/>
      <c r="K488" s="171">
        <f>+Tabla2[[#This Row],[Debe]]-Tabla2[[#This Row],[Haber ]]</f>
        <v>0</v>
      </c>
      <c r="L488" s="4">
        <f>+Tabla2[[#This Row],[Total Factura]]-Tabla2[[#This Row],[Haber ]]</f>
        <v>0</v>
      </c>
    </row>
    <row r="489" spans="9:12" x14ac:dyDescent="0.25">
      <c r="I489" s="9">
        <f t="shared" si="9"/>
        <v>-1.3824319466948509E-10</v>
      </c>
      <c r="J489" s="170"/>
      <c r="K489" s="171">
        <f>+Tabla2[[#This Row],[Debe]]-Tabla2[[#This Row],[Haber ]]</f>
        <v>0</v>
      </c>
      <c r="L489" s="4">
        <f>+Tabla2[[#This Row],[Total Factura]]-Tabla2[[#This Row],[Haber ]]</f>
        <v>0</v>
      </c>
    </row>
    <row r="490" spans="9:12" x14ac:dyDescent="0.25">
      <c r="I490" s="9">
        <f t="shared" si="9"/>
        <v>-1.3824319466948509E-10</v>
      </c>
      <c r="J490" s="170"/>
      <c r="K490" s="171">
        <f>+Tabla2[[#This Row],[Debe]]-Tabla2[[#This Row],[Haber ]]</f>
        <v>0</v>
      </c>
      <c r="L490" s="4">
        <f>+Tabla2[[#This Row],[Total Factura]]-Tabla2[[#This Row],[Haber ]]</f>
        <v>0</v>
      </c>
    </row>
    <row r="491" spans="9:12" x14ac:dyDescent="0.25">
      <c r="I491" s="9">
        <f t="shared" si="9"/>
        <v>-1.3824319466948509E-10</v>
      </c>
      <c r="J491" s="170"/>
      <c r="K491" s="171">
        <f>+Tabla2[[#This Row],[Debe]]-Tabla2[[#This Row],[Haber ]]</f>
        <v>0</v>
      </c>
      <c r="L491" s="4">
        <f>+Tabla2[[#This Row],[Total Factura]]-Tabla2[[#This Row],[Haber ]]</f>
        <v>0</v>
      </c>
    </row>
    <row r="492" spans="9:12" x14ac:dyDescent="0.25">
      <c r="I492" s="9">
        <f t="shared" si="9"/>
        <v>-1.3824319466948509E-10</v>
      </c>
      <c r="J492" s="170"/>
      <c r="K492" s="171">
        <f>+Tabla2[[#This Row],[Debe]]-Tabla2[[#This Row],[Haber ]]</f>
        <v>0</v>
      </c>
      <c r="L492" s="4">
        <f>+Tabla2[[#This Row],[Total Factura]]-Tabla2[[#This Row],[Haber ]]</f>
        <v>0</v>
      </c>
    </row>
    <row r="493" spans="9:12" x14ac:dyDescent="0.25">
      <c r="I493" s="9">
        <f t="shared" si="9"/>
        <v>-1.3824319466948509E-10</v>
      </c>
      <c r="J493" s="170"/>
      <c r="K493" s="171">
        <f>+Tabla2[[#This Row],[Debe]]-Tabla2[[#This Row],[Haber ]]</f>
        <v>0</v>
      </c>
      <c r="L493" s="4">
        <f>+Tabla2[[#This Row],[Total Factura]]-Tabla2[[#This Row],[Haber ]]</f>
        <v>0</v>
      </c>
    </row>
    <row r="494" spans="9:12" x14ac:dyDescent="0.25">
      <c r="I494" s="9">
        <f t="shared" si="9"/>
        <v>-1.3824319466948509E-10</v>
      </c>
      <c r="J494" s="170"/>
      <c r="K494" s="171">
        <f>+Tabla2[[#This Row],[Debe]]-Tabla2[[#This Row],[Haber ]]</f>
        <v>0</v>
      </c>
      <c r="L494" s="4">
        <f>+Tabla2[[#This Row],[Total Factura]]-Tabla2[[#This Row],[Haber ]]</f>
        <v>0</v>
      </c>
    </row>
    <row r="495" spans="9:12" x14ac:dyDescent="0.25">
      <c r="I495" s="9">
        <f t="shared" si="9"/>
        <v>-1.3824319466948509E-10</v>
      </c>
      <c r="J495" s="170"/>
      <c r="K495" s="171">
        <f>+Tabla2[[#This Row],[Debe]]-Tabla2[[#This Row],[Haber ]]</f>
        <v>0</v>
      </c>
      <c r="L495" s="4">
        <f>+Tabla2[[#This Row],[Total Factura]]-Tabla2[[#This Row],[Haber ]]</f>
        <v>0</v>
      </c>
    </row>
    <row r="496" spans="9:12" x14ac:dyDescent="0.25">
      <c r="I496" s="9">
        <f t="shared" si="9"/>
        <v>-1.3824319466948509E-10</v>
      </c>
      <c r="J496" s="170"/>
      <c r="K496" s="171">
        <f>+Tabla2[[#This Row],[Debe]]-Tabla2[[#This Row],[Haber ]]</f>
        <v>0</v>
      </c>
      <c r="L496" s="4">
        <f>+Tabla2[[#This Row],[Total Factura]]-Tabla2[[#This Row],[Haber ]]</f>
        <v>0</v>
      </c>
    </row>
    <row r="497" spans="9:13" x14ac:dyDescent="0.25">
      <c r="I497" s="9">
        <f t="shared" si="9"/>
        <v>-1.3824319466948509E-10</v>
      </c>
      <c r="J497" s="170"/>
      <c r="K497" s="171">
        <f>+Tabla2[[#This Row],[Debe]]-Tabla2[[#This Row],[Haber ]]</f>
        <v>0</v>
      </c>
      <c r="L497" s="4">
        <f>+Tabla2[[#This Row],[Total Factura]]-Tabla2[[#This Row],[Haber ]]</f>
        <v>0</v>
      </c>
    </row>
    <row r="498" spans="9:13" x14ac:dyDescent="0.25">
      <c r="I498" s="9">
        <f t="shared" si="9"/>
        <v>-1.3824319466948509E-10</v>
      </c>
      <c r="J498" s="170"/>
      <c r="K498" s="171">
        <f>+Tabla2[[#This Row],[Debe]]-Tabla2[[#This Row],[Haber ]]</f>
        <v>0</v>
      </c>
      <c r="L498" s="4">
        <f>+Tabla2[[#This Row],[Total Factura]]-Tabla2[[#This Row],[Haber ]]</f>
        <v>0</v>
      </c>
    </row>
    <row r="499" spans="9:13" x14ac:dyDescent="0.25">
      <c r="I499" s="9">
        <f t="shared" si="9"/>
        <v>-1.3824319466948509E-10</v>
      </c>
      <c r="J499" s="170"/>
      <c r="K499" s="171">
        <f>+Tabla2[[#This Row],[Debe]]-Tabla2[[#This Row],[Haber ]]</f>
        <v>0</v>
      </c>
      <c r="L499" s="4">
        <f>+Tabla2[[#This Row],[Total Factura]]-Tabla2[[#This Row],[Haber ]]</f>
        <v>0</v>
      </c>
    </row>
    <row r="500" spans="9:13" x14ac:dyDescent="0.25">
      <c r="I500" s="9">
        <f t="shared" si="9"/>
        <v>-1.3824319466948509E-10</v>
      </c>
      <c r="J500" s="170"/>
      <c r="K500" s="173">
        <f>+Tabla2[[#This Row],[Debe]]-Tabla2[[#This Row],[Haber ]]</f>
        <v>0</v>
      </c>
      <c r="L500" s="123">
        <f>+Tabla2[[#This Row],[Total Factura]]-Tabla2[[#This Row],[Haber ]]</f>
        <v>0</v>
      </c>
    </row>
    <row r="504" spans="9:13" x14ac:dyDescent="0.25">
      <c r="M504" s="14" t="e">
        <f>+F5:F47-G5:G47</f>
        <v>#VALUE!</v>
      </c>
    </row>
    <row r="505" spans="9:13" x14ac:dyDescent="0.25">
      <c r="K505" s="37" t="s">
        <v>271</v>
      </c>
      <c r="M505" s="14">
        <f>+SUM(F5:F47)</f>
        <v>1642413.5999999999</v>
      </c>
    </row>
    <row r="509" spans="9:13" x14ac:dyDescent="0.25">
      <c r="L509" s="14">
        <f>+H46+H44</f>
        <v>85591.4</v>
      </c>
    </row>
    <row r="513" spans="12:22" x14ac:dyDescent="0.25">
      <c r="N513" s="14">
        <f>+H67+H66+H58+H57+H9</f>
        <v>93936</v>
      </c>
    </row>
    <row r="519" spans="12:22" x14ac:dyDescent="0.25">
      <c r="L519" s="14">
        <f>+L18+L29+L48</f>
        <v>120000.29999999999</v>
      </c>
    </row>
    <row r="524" spans="12:22" x14ac:dyDescent="0.25">
      <c r="N524" t="s">
        <v>1362</v>
      </c>
      <c r="O524" t="s">
        <v>0</v>
      </c>
      <c r="P524" t="s">
        <v>1</v>
      </c>
      <c r="Q524" t="s">
        <v>1196</v>
      </c>
      <c r="R524" t="s">
        <v>731</v>
      </c>
      <c r="S524" t="s">
        <v>274</v>
      </c>
      <c r="T524" t="s">
        <v>2</v>
      </c>
      <c r="U524" t="s">
        <v>3</v>
      </c>
    </row>
    <row r="525" spans="12:22" x14ac:dyDescent="0.25">
      <c r="L525" s="15">
        <v>97210</v>
      </c>
      <c r="N525" t="s">
        <v>1536</v>
      </c>
      <c r="O525">
        <v>44285</v>
      </c>
      <c r="P525" t="s">
        <v>1599</v>
      </c>
      <c r="Q525" s="15">
        <v>78120</v>
      </c>
      <c r="R525" s="15">
        <v>16405.2</v>
      </c>
      <c r="S525" s="15">
        <v>94525.2</v>
      </c>
      <c r="T525" s="15">
        <v>82807.199999999997</v>
      </c>
      <c r="U525" s="15">
        <v>0</v>
      </c>
      <c r="V525" s="14">
        <f>+S525</f>
        <v>94525.2</v>
      </c>
    </row>
    <row r="526" spans="12:22" x14ac:dyDescent="0.25">
      <c r="L526" s="15">
        <f>+L525*0.05</f>
        <v>4860.5</v>
      </c>
      <c r="N526" t="s">
        <v>1536</v>
      </c>
      <c r="O526">
        <v>44268</v>
      </c>
      <c r="P526" t="s">
        <v>1600</v>
      </c>
      <c r="Q526" s="15">
        <v>760</v>
      </c>
      <c r="R526" s="15">
        <v>0</v>
      </c>
      <c r="S526" s="15">
        <v>760</v>
      </c>
      <c r="T526" s="15">
        <v>0</v>
      </c>
      <c r="U526" s="15">
        <v>646</v>
      </c>
      <c r="V526" s="14">
        <f t="shared" ref="V526:V531" si="10">+V525+T526-U526</f>
        <v>93879.2</v>
      </c>
    </row>
    <row r="527" spans="12:22" x14ac:dyDescent="0.25">
      <c r="L527" s="15">
        <f>+L525-L526</f>
        <v>92349.5</v>
      </c>
      <c r="N527" t="s">
        <v>1536</v>
      </c>
      <c r="O527">
        <v>44384</v>
      </c>
      <c r="P527" t="s">
        <v>876</v>
      </c>
      <c r="Q527" s="15">
        <v>0</v>
      </c>
      <c r="R527" s="15">
        <v>0</v>
      </c>
      <c r="S527" s="15">
        <v>0</v>
      </c>
      <c r="T527" s="15">
        <v>0</v>
      </c>
      <c r="U527" s="15">
        <v>27000</v>
      </c>
      <c r="V527" s="14">
        <f t="shared" si="10"/>
        <v>66879.199999999997</v>
      </c>
    </row>
    <row r="528" spans="12:22" x14ac:dyDescent="0.25">
      <c r="L528" s="15">
        <f>+L527*0.125</f>
        <v>11543.6875</v>
      </c>
      <c r="N528" t="s">
        <v>1536</v>
      </c>
      <c r="O528">
        <v>44384</v>
      </c>
      <c r="P528" t="s">
        <v>876</v>
      </c>
      <c r="Q528" s="15">
        <v>0</v>
      </c>
      <c r="R528" s="15">
        <v>0</v>
      </c>
      <c r="S528" s="15">
        <v>0</v>
      </c>
      <c r="T528" s="15">
        <v>0</v>
      </c>
      <c r="U528" s="15">
        <v>26690</v>
      </c>
      <c r="V528" s="14">
        <f t="shared" si="10"/>
        <v>40189.199999999997</v>
      </c>
    </row>
    <row r="529" spans="12:22" x14ac:dyDescent="0.25">
      <c r="L529" s="15">
        <f>+L527-L528</f>
        <v>80805.8125</v>
      </c>
      <c r="N529" t="s">
        <v>1536</v>
      </c>
      <c r="O529">
        <v>44384</v>
      </c>
      <c r="P529" t="s">
        <v>2043</v>
      </c>
      <c r="Q529" s="15">
        <v>59180</v>
      </c>
      <c r="R529" s="15">
        <v>12427.8</v>
      </c>
      <c r="S529" s="15">
        <v>71607.8</v>
      </c>
      <c r="T529" s="15"/>
      <c r="U529" s="15">
        <v>0</v>
      </c>
      <c r="V529" s="14">
        <f t="shared" si="10"/>
        <v>40189.199999999997</v>
      </c>
    </row>
    <row r="530" spans="12:22" x14ac:dyDescent="0.25">
      <c r="L530" s="14">
        <f>+L529+10304.7</f>
        <v>91110.512499999997</v>
      </c>
      <c r="N530" t="s">
        <v>1536</v>
      </c>
      <c r="O530">
        <v>44418</v>
      </c>
      <c r="P530" t="s">
        <v>876</v>
      </c>
      <c r="Q530" s="15">
        <v>0</v>
      </c>
      <c r="R530" s="15">
        <v>0</v>
      </c>
      <c r="S530" s="15">
        <v>0</v>
      </c>
      <c r="T530" s="15">
        <v>0</v>
      </c>
      <c r="U530" s="15">
        <v>20000</v>
      </c>
      <c r="V530" s="14">
        <f t="shared" si="10"/>
        <v>20189.199999999997</v>
      </c>
    </row>
    <row r="531" spans="12:22" x14ac:dyDescent="0.25">
      <c r="N531" t="s">
        <v>1536</v>
      </c>
      <c r="O531">
        <v>44418</v>
      </c>
      <c r="P531" t="s">
        <v>876</v>
      </c>
      <c r="Q531" s="15">
        <v>0</v>
      </c>
      <c r="R531" s="15">
        <v>0</v>
      </c>
      <c r="S531" s="15">
        <v>0</v>
      </c>
      <c r="T531" s="15">
        <v>0</v>
      </c>
      <c r="U531" s="15">
        <v>19600</v>
      </c>
      <c r="V531" s="14">
        <f t="shared" si="10"/>
        <v>589.19999999999709</v>
      </c>
    </row>
  </sheetData>
  <mergeCells count="2">
    <mergeCell ref="B1:I1"/>
    <mergeCell ref="X1:AB1"/>
  </mergeCells>
  <pageMargins left="0.7" right="0.7" top="0.75" bottom="0.75" header="0.3" footer="0.3"/>
  <pageSetup paperSize="9" scale="55" fitToHeight="0" orientation="portrait" r:id="rId3"/>
  <headerFooter>
    <oddHeader>&amp;CS.E.U.O.&amp;R&amp;"-,Cursiva"Tejidos Lucania</oddHeader>
    <oddFooter>&amp;CS.E.U.O.&amp;R&amp;"-,Cursiva"Tejidos Lucania</oddFooter>
  </headerFooter>
  <tableParts count="1">
    <tablePart r:id="rId4"/>
  </tablePart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00"/>
  <sheetViews>
    <sheetView topLeftCell="A64" workbookViewId="0">
      <selection activeCell="A91" sqref="A91"/>
    </sheetView>
  </sheetViews>
  <sheetFormatPr baseColWidth="10" defaultRowHeight="15" x14ac:dyDescent="0.25"/>
  <cols>
    <col min="1" max="1" width="11.42578125" style="2"/>
    <col min="2" max="2" width="23" style="2" customWidth="1"/>
    <col min="3" max="4" width="12" style="4" bestFit="1" customWidth="1"/>
    <col min="5" max="5" width="12" style="2" bestFit="1" customWidth="1"/>
    <col min="6" max="6" width="18.28515625" bestFit="1" customWidth="1"/>
    <col min="8" max="8" width="17.42578125" bestFit="1" customWidth="1"/>
    <col min="9" max="9" width="16.5703125" bestFit="1" customWidth="1"/>
  </cols>
  <sheetData>
    <row r="1" spans="1:9" ht="18.75" x14ac:dyDescent="0.3">
      <c r="A1" s="273" t="s">
        <v>417</v>
      </c>
      <c r="B1" s="273"/>
      <c r="C1" s="273"/>
      <c r="D1" s="273"/>
      <c r="E1" s="273"/>
      <c r="H1" s="10" t="s">
        <v>4</v>
      </c>
      <c r="I1" s="12">
        <f>E500</f>
        <v>0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MAX(A3:A500)</f>
        <v>44392</v>
      </c>
    </row>
    <row r="3" spans="1:9" x14ac:dyDescent="0.25">
      <c r="A3" s="7" t="s">
        <v>6</v>
      </c>
      <c r="B3" s="2">
        <v>2016</v>
      </c>
      <c r="C3" s="4">
        <v>0</v>
      </c>
      <c r="D3" s="4">
        <v>3687</v>
      </c>
      <c r="E3" s="4">
        <f>C3-D3</f>
        <v>-3687</v>
      </c>
    </row>
    <row r="4" spans="1:9" x14ac:dyDescent="0.25">
      <c r="A4" s="5">
        <v>42868</v>
      </c>
      <c r="B4" s="2" t="s">
        <v>418</v>
      </c>
      <c r="C4" s="4">
        <v>2525</v>
      </c>
      <c r="D4" s="4">
        <v>0</v>
      </c>
      <c r="E4" s="36">
        <f>E3+C4-D4</f>
        <v>-1162</v>
      </c>
    </row>
    <row r="5" spans="1:9" x14ac:dyDescent="0.25">
      <c r="A5" s="5">
        <v>42873</v>
      </c>
      <c r="B5" s="2" t="s">
        <v>419</v>
      </c>
      <c r="C5" s="4">
        <v>2790</v>
      </c>
      <c r="D5" s="4">
        <v>0</v>
      </c>
      <c r="E5" s="36">
        <f t="shared" ref="E5:E68" si="0">E4+C5-D5</f>
        <v>1628</v>
      </c>
    </row>
    <row r="6" spans="1:9" x14ac:dyDescent="0.25">
      <c r="A6" s="5">
        <v>42892</v>
      </c>
      <c r="B6" s="2" t="s">
        <v>420</v>
      </c>
      <c r="C6" s="4">
        <v>1665</v>
      </c>
      <c r="D6" s="4">
        <v>0</v>
      </c>
      <c r="E6" s="36">
        <f t="shared" si="0"/>
        <v>3293</v>
      </c>
    </row>
    <row r="7" spans="1:9" x14ac:dyDescent="0.25">
      <c r="A7" s="5">
        <v>42895</v>
      </c>
      <c r="B7" s="2" t="s">
        <v>421</v>
      </c>
      <c r="C7" s="4">
        <v>2050</v>
      </c>
      <c r="D7" s="4">
        <v>0</v>
      </c>
      <c r="E7" s="36">
        <f t="shared" si="0"/>
        <v>5343</v>
      </c>
    </row>
    <row r="8" spans="1:9" x14ac:dyDescent="0.25">
      <c r="A8" s="5">
        <v>42901</v>
      </c>
      <c r="B8" s="2" t="s">
        <v>422</v>
      </c>
      <c r="C8" s="4">
        <v>465</v>
      </c>
      <c r="D8" s="4">
        <v>1000</v>
      </c>
      <c r="E8" s="36">
        <f t="shared" si="0"/>
        <v>4808</v>
      </c>
    </row>
    <row r="9" spans="1:9" x14ac:dyDescent="0.25">
      <c r="A9" s="5">
        <v>42910</v>
      </c>
      <c r="B9" s="2" t="s">
        <v>423</v>
      </c>
      <c r="C9" s="4">
        <v>350</v>
      </c>
      <c r="D9" s="4">
        <v>0</v>
      </c>
      <c r="E9" s="36">
        <f t="shared" si="0"/>
        <v>5158</v>
      </c>
    </row>
    <row r="10" spans="1:9" x14ac:dyDescent="0.25">
      <c r="A10" s="5">
        <v>42923</v>
      </c>
      <c r="B10" s="2" t="s">
        <v>424</v>
      </c>
      <c r="C10" s="4">
        <v>1280</v>
      </c>
      <c r="D10" s="4">
        <v>0</v>
      </c>
      <c r="E10" s="36">
        <f t="shared" si="0"/>
        <v>6438</v>
      </c>
    </row>
    <row r="11" spans="1:9" x14ac:dyDescent="0.25">
      <c r="A11" s="5">
        <v>42930</v>
      </c>
      <c r="B11" s="2" t="s">
        <v>57</v>
      </c>
      <c r="C11" s="4">
        <v>0</v>
      </c>
      <c r="D11" s="4">
        <v>1400</v>
      </c>
      <c r="E11" s="36">
        <f t="shared" si="0"/>
        <v>5038</v>
      </c>
    </row>
    <row r="12" spans="1:9" x14ac:dyDescent="0.25">
      <c r="A12" s="5">
        <v>42940</v>
      </c>
      <c r="B12" s="2" t="s">
        <v>425</v>
      </c>
      <c r="C12" s="4">
        <v>850</v>
      </c>
      <c r="D12" s="4">
        <v>0</v>
      </c>
      <c r="E12" s="36">
        <f t="shared" si="0"/>
        <v>5888</v>
      </c>
    </row>
    <row r="13" spans="1:9" x14ac:dyDescent="0.25">
      <c r="A13" s="5">
        <v>42948</v>
      </c>
      <c r="B13" s="2" t="s">
        <v>426</v>
      </c>
      <c r="C13" s="4">
        <v>1350</v>
      </c>
      <c r="D13" s="4">
        <v>0</v>
      </c>
      <c r="E13" s="36">
        <f t="shared" si="0"/>
        <v>7238</v>
      </c>
    </row>
    <row r="14" spans="1:9" x14ac:dyDescent="0.25">
      <c r="A14" s="5">
        <v>42955</v>
      </c>
      <c r="B14" s="2" t="s">
        <v>57</v>
      </c>
      <c r="C14" s="4">
        <v>0</v>
      </c>
      <c r="D14" s="4">
        <v>1200</v>
      </c>
      <c r="E14" s="36">
        <f t="shared" si="0"/>
        <v>6038</v>
      </c>
    </row>
    <row r="15" spans="1:9" x14ac:dyDescent="0.25">
      <c r="A15" s="5">
        <v>42965</v>
      </c>
      <c r="B15" s="2" t="s">
        <v>427</v>
      </c>
      <c r="C15" s="4">
        <v>1520</v>
      </c>
      <c r="D15" s="4">
        <v>1400</v>
      </c>
      <c r="E15" s="36">
        <f t="shared" si="0"/>
        <v>6158</v>
      </c>
    </row>
    <row r="16" spans="1:9" x14ac:dyDescent="0.25">
      <c r="A16" s="5">
        <v>42982</v>
      </c>
      <c r="B16" s="2" t="s">
        <v>428</v>
      </c>
      <c r="C16" s="4">
        <v>960</v>
      </c>
      <c r="D16" s="4">
        <v>0</v>
      </c>
      <c r="E16" s="36">
        <f t="shared" si="0"/>
        <v>7118</v>
      </c>
    </row>
    <row r="17" spans="1:6" x14ac:dyDescent="0.25">
      <c r="A17" s="5">
        <v>43012</v>
      </c>
      <c r="B17" s="2" t="s">
        <v>429</v>
      </c>
      <c r="C17" s="4">
        <v>0</v>
      </c>
      <c r="D17" s="4">
        <v>770</v>
      </c>
      <c r="E17" s="36">
        <f t="shared" si="0"/>
        <v>6348</v>
      </c>
    </row>
    <row r="18" spans="1:6" x14ac:dyDescent="0.25">
      <c r="A18" s="5">
        <v>43012</v>
      </c>
      <c r="B18" s="2" t="s">
        <v>430</v>
      </c>
      <c r="C18" s="4">
        <v>1560</v>
      </c>
      <c r="D18" s="4">
        <v>0</v>
      </c>
      <c r="E18" s="36">
        <f t="shared" si="0"/>
        <v>7908</v>
      </c>
    </row>
    <row r="19" spans="1:6" x14ac:dyDescent="0.25">
      <c r="A19" s="5">
        <v>43118</v>
      </c>
      <c r="B19" s="2" t="s">
        <v>431</v>
      </c>
      <c r="C19" s="4">
        <v>0</v>
      </c>
      <c r="D19" s="4">
        <v>2975</v>
      </c>
      <c r="E19" s="36">
        <f t="shared" si="0"/>
        <v>4933</v>
      </c>
    </row>
    <row r="20" spans="1:6" x14ac:dyDescent="0.25">
      <c r="A20" s="5">
        <v>43164</v>
      </c>
      <c r="B20" s="2" t="s">
        <v>432</v>
      </c>
      <c r="C20" s="4">
        <v>0</v>
      </c>
      <c r="D20" s="4">
        <v>890</v>
      </c>
      <c r="E20" s="36">
        <f t="shared" si="0"/>
        <v>4043</v>
      </c>
      <c r="F20" s="41"/>
    </row>
    <row r="21" spans="1:6" x14ac:dyDescent="0.25">
      <c r="A21" s="5">
        <v>43201</v>
      </c>
      <c r="B21" s="2" t="s">
        <v>495</v>
      </c>
      <c r="C21" s="4">
        <v>570</v>
      </c>
      <c r="D21" s="4">
        <v>0</v>
      </c>
      <c r="E21" s="36">
        <f t="shared" si="0"/>
        <v>4613</v>
      </c>
    </row>
    <row r="22" spans="1:6" x14ac:dyDescent="0.25">
      <c r="A22" s="5">
        <v>43225</v>
      </c>
      <c r="B22" s="2" t="s">
        <v>494</v>
      </c>
      <c r="C22" s="4">
        <v>570</v>
      </c>
      <c r="D22" s="4">
        <v>0</v>
      </c>
      <c r="E22" s="36">
        <f t="shared" si="0"/>
        <v>5183</v>
      </c>
    </row>
    <row r="23" spans="1:6" x14ac:dyDescent="0.25">
      <c r="A23" s="5">
        <v>43244</v>
      </c>
      <c r="B23" s="2" t="s">
        <v>433</v>
      </c>
      <c r="C23" s="4">
        <v>4110</v>
      </c>
      <c r="D23" s="4">
        <v>0</v>
      </c>
      <c r="E23" s="36">
        <f t="shared" si="0"/>
        <v>9293</v>
      </c>
    </row>
    <row r="24" spans="1:6" x14ac:dyDescent="0.25">
      <c r="A24" s="5">
        <v>43249</v>
      </c>
      <c r="B24" s="5" t="s">
        <v>434</v>
      </c>
      <c r="C24" s="4">
        <v>0</v>
      </c>
      <c r="D24" s="4">
        <v>740</v>
      </c>
      <c r="E24" s="36">
        <f t="shared" si="0"/>
        <v>8553</v>
      </c>
    </row>
    <row r="25" spans="1:6" x14ac:dyDescent="0.25">
      <c r="A25" s="5">
        <v>43249</v>
      </c>
      <c r="B25" s="2" t="s">
        <v>188</v>
      </c>
      <c r="C25" s="4">
        <v>0</v>
      </c>
      <c r="D25" s="4">
        <v>1700</v>
      </c>
      <c r="E25" s="36">
        <f t="shared" si="0"/>
        <v>6853</v>
      </c>
    </row>
    <row r="26" spans="1:6" x14ac:dyDescent="0.25">
      <c r="A26" s="5">
        <v>43253</v>
      </c>
      <c r="B26" s="2" t="s">
        <v>435</v>
      </c>
      <c r="C26" s="4">
        <v>4840</v>
      </c>
      <c r="D26" s="4">
        <v>700</v>
      </c>
      <c r="E26" s="36">
        <f t="shared" si="0"/>
        <v>10993</v>
      </c>
    </row>
    <row r="27" spans="1:6" x14ac:dyDescent="0.25">
      <c r="A27" s="5">
        <v>43254</v>
      </c>
      <c r="B27" s="2" t="s">
        <v>436</v>
      </c>
      <c r="C27" s="4">
        <v>1960</v>
      </c>
      <c r="D27" s="4">
        <v>700</v>
      </c>
      <c r="E27" s="36">
        <f t="shared" si="0"/>
        <v>12253</v>
      </c>
    </row>
    <row r="28" spans="1:6" x14ac:dyDescent="0.25">
      <c r="A28" s="5">
        <v>43257</v>
      </c>
      <c r="B28" s="2" t="s">
        <v>437</v>
      </c>
      <c r="C28" s="4">
        <v>7760</v>
      </c>
      <c r="D28" s="4">
        <v>0</v>
      </c>
      <c r="E28" s="36">
        <f t="shared" si="0"/>
        <v>20013</v>
      </c>
    </row>
    <row r="29" spans="1:6" x14ac:dyDescent="0.25">
      <c r="A29" s="5">
        <v>43260</v>
      </c>
      <c r="B29" s="2" t="s">
        <v>438</v>
      </c>
      <c r="C29" s="4">
        <v>7980</v>
      </c>
      <c r="D29" s="4">
        <v>0</v>
      </c>
      <c r="E29" s="36">
        <f t="shared" si="0"/>
        <v>27993</v>
      </c>
    </row>
    <row r="30" spans="1:6" x14ac:dyDescent="0.25">
      <c r="A30" s="5">
        <v>43262</v>
      </c>
      <c r="B30" s="2" t="s">
        <v>439</v>
      </c>
      <c r="C30" s="4">
        <v>2880</v>
      </c>
      <c r="D30" s="4">
        <v>0</v>
      </c>
      <c r="E30" s="36">
        <f t="shared" si="0"/>
        <v>30873</v>
      </c>
    </row>
    <row r="31" spans="1:6" x14ac:dyDescent="0.25">
      <c r="A31" s="5">
        <v>43266</v>
      </c>
      <c r="B31" s="2" t="s">
        <v>440</v>
      </c>
      <c r="C31" s="4">
        <v>490</v>
      </c>
      <c r="D31" s="4">
        <v>0</v>
      </c>
      <c r="E31" s="36">
        <f t="shared" si="0"/>
        <v>31363</v>
      </c>
    </row>
    <row r="32" spans="1:6" x14ac:dyDescent="0.25">
      <c r="A32" s="5">
        <v>43270</v>
      </c>
      <c r="B32" s="2" t="s">
        <v>57</v>
      </c>
      <c r="C32" s="4">
        <v>0</v>
      </c>
      <c r="D32" s="4">
        <v>2500</v>
      </c>
      <c r="E32" s="36">
        <f t="shared" si="0"/>
        <v>28863</v>
      </c>
    </row>
    <row r="33" spans="1:5" x14ac:dyDescent="0.25">
      <c r="A33" s="5">
        <v>43273</v>
      </c>
      <c r="B33" s="2" t="s">
        <v>441</v>
      </c>
      <c r="C33" s="4">
        <v>2080</v>
      </c>
      <c r="D33" s="4">
        <v>0</v>
      </c>
      <c r="E33" s="36">
        <f t="shared" si="0"/>
        <v>30943</v>
      </c>
    </row>
    <row r="34" spans="1:5" x14ac:dyDescent="0.25">
      <c r="A34" s="5">
        <v>43273</v>
      </c>
      <c r="B34" s="2" t="s">
        <v>442</v>
      </c>
      <c r="C34" s="4">
        <v>0</v>
      </c>
      <c r="D34" s="4">
        <v>2240</v>
      </c>
      <c r="E34" s="36">
        <f t="shared" si="0"/>
        <v>28703</v>
      </c>
    </row>
    <row r="35" spans="1:5" x14ac:dyDescent="0.25">
      <c r="A35" s="5">
        <v>43274</v>
      </c>
      <c r="B35" s="2" t="s">
        <v>443</v>
      </c>
      <c r="C35" s="4">
        <v>0</v>
      </c>
      <c r="D35" s="4">
        <v>4530</v>
      </c>
      <c r="E35" s="36">
        <f t="shared" si="0"/>
        <v>24173</v>
      </c>
    </row>
    <row r="36" spans="1:5" x14ac:dyDescent="0.25">
      <c r="A36" s="5">
        <v>43274</v>
      </c>
      <c r="B36" s="2" t="s">
        <v>444</v>
      </c>
      <c r="C36" s="4">
        <v>3890</v>
      </c>
      <c r="D36" s="4">
        <v>1200</v>
      </c>
      <c r="E36" s="36">
        <f t="shared" si="0"/>
        <v>26863</v>
      </c>
    </row>
    <row r="37" spans="1:5" x14ac:dyDescent="0.25">
      <c r="A37" s="5">
        <v>43278</v>
      </c>
      <c r="B37" s="2" t="s">
        <v>445</v>
      </c>
      <c r="C37" s="4">
        <v>3520</v>
      </c>
      <c r="D37" s="4">
        <v>0</v>
      </c>
      <c r="E37" s="36">
        <f t="shared" si="0"/>
        <v>30383</v>
      </c>
    </row>
    <row r="38" spans="1:5" x14ac:dyDescent="0.25">
      <c r="A38" s="5">
        <v>43284</v>
      </c>
      <c r="B38" s="2" t="s">
        <v>446</v>
      </c>
      <c r="C38" s="4">
        <v>3500</v>
      </c>
      <c r="D38" s="4">
        <v>0</v>
      </c>
      <c r="E38" s="36">
        <f t="shared" si="0"/>
        <v>33883</v>
      </c>
    </row>
    <row r="39" spans="1:5" x14ac:dyDescent="0.25">
      <c r="A39" s="5">
        <v>43284</v>
      </c>
      <c r="B39" s="2" t="s">
        <v>447</v>
      </c>
      <c r="C39" s="4">
        <v>0</v>
      </c>
      <c r="D39" s="4">
        <v>1160</v>
      </c>
      <c r="E39" s="36">
        <f t="shared" si="0"/>
        <v>32723</v>
      </c>
    </row>
    <row r="40" spans="1:5" x14ac:dyDescent="0.25">
      <c r="A40" s="5">
        <v>43284</v>
      </c>
      <c r="B40" s="2" t="s">
        <v>57</v>
      </c>
      <c r="C40" s="4">
        <v>0</v>
      </c>
      <c r="D40" s="4">
        <v>1500</v>
      </c>
      <c r="E40" s="36">
        <f t="shared" si="0"/>
        <v>31223</v>
      </c>
    </row>
    <row r="41" spans="1:5" x14ac:dyDescent="0.25">
      <c r="A41" s="5">
        <v>43285</v>
      </c>
      <c r="B41" s="2" t="s">
        <v>448</v>
      </c>
      <c r="C41" s="4">
        <v>2400</v>
      </c>
      <c r="D41" s="4">
        <v>0</v>
      </c>
      <c r="E41" s="36">
        <f t="shared" si="0"/>
        <v>33623</v>
      </c>
    </row>
    <row r="42" spans="1:5" x14ac:dyDescent="0.25">
      <c r="A42" s="5">
        <v>43317</v>
      </c>
      <c r="B42" s="2" t="s">
        <v>449</v>
      </c>
      <c r="C42" s="4">
        <v>3380</v>
      </c>
      <c r="D42" s="4">
        <v>2400</v>
      </c>
      <c r="E42" s="36">
        <f t="shared" si="0"/>
        <v>34603</v>
      </c>
    </row>
    <row r="43" spans="1:5" x14ac:dyDescent="0.25">
      <c r="A43" s="5">
        <v>43291</v>
      </c>
      <c r="B43" s="2" t="s">
        <v>450</v>
      </c>
      <c r="C43" s="4">
        <v>550</v>
      </c>
      <c r="D43" s="4">
        <v>2900</v>
      </c>
      <c r="E43" s="36">
        <f t="shared" si="0"/>
        <v>32253</v>
      </c>
    </row>
    <row r="44" spans="1:5" x14ac:dyDescent="0.25">
      <c r="A44" s="5">
        <v>43292</v>
      </c>
      <c r="B44" s="2" t="s">
        <v>451</v>
      </c>
      <c r="C44" s="4">
        <v>3190</v>
      </c>
      <c r="D44" s="4">
        <v>0</v>
      </c>
      <c r="E44" s="36">
        <f t="shared" si="0"/>
        <v>35443</v>
      </c>
    </row>
    <row r="45" spans="1:5" x14ac:dyDescent="0.25">
      <c r="A45" s="5">
        <v>43294</v>
      </c>
      <c r="B45" s="2" t="s">
        <v>452</v>
      </c>
      <c r="C45" s="4">
        <v>300</v>
      </c>
      <c r="D45" s="4">
        <v>2300</v>
      </c>
      <c r="E45" s="36">
        <f t="shared" si="0"/>
        <v>33443</v>
      </c>
    </row>
    <row r="46" spans="1:5" x14ac:dyDescent="0.25">
      <c r="A46" s="5">
        <v>43304</v>
      </c>
      <c r="B46" s="2" t="s">
        <v>453</v>
      </c>
      <c r="C46" s="4">
        <v>700</v>
      </c>
      <c r="D46" s="4">
        <v>3500</v>
      </c>
      <c r="E46" s="36">
        <f t="shared" si="0"/>
        <v>30643</v>
      </c>
    </row>
    <row r="47" spans="1:5" x14ac:dyDescent="0.25">
      <c r="A47" s="5">
        <v>43305</v>
      </c>
      <c r="B47" s="2" t="s">
        <v>454</v>
      </c>
      <c r="C47" s="4">
        <v>1680</v>
      </c>
      <c r="D47" s="4">
        <v>0</v>
      </c>
      <c r="E47" s="36">
        <f t="shared" si="0"/>
        <v>32323</v>
      </c>
    </row>
    <row r="48" spans="1:5" x14ac:dyDescent="0.25">
      <c r="A48" s="5">
        <v>43307</v>
      </c>
      <c r="B48" s="2" t="s">
        <v>455</v>
      </c>
      <c r="C48" s="4">
        <v>960</v>
      </c>
      <c r="D48" s="4">
        <v>1000</v>
      </c>
      <c r="E48" s="36">
        <f t="shared" si="0"/>
        <v>32283</v>
      </c>
    </row>
    <row r="49" spans="1:6" x14ac:dyDescent="0.25">
      <c r="A49" s="5">
        <v>43308</v>
      </c>
      <c r="B49" s="2" t="s">
        <v>456</v>
      </c>
      <c r="C49" s="4">
        <v>1920</v>
      </c>
      <c r="D49" s="4">
        <v>0</v>
      </c>
      <c r="E49" s="36">
        <f t="shared" si="0"/>
        <v>34203</v>
      </c>
    </row>
    <row r="50" spans="1:6" x14ac:dyDescent="0.25">
      <c r="A50" s="5">
        <v>43312</v>
      </c>
      <c r="B50" s="2" t="s">
        <v>457</v>
      </c>
      <c r="C50" s="4">
        <v>0</v>
      </c>
      <c r="D50" s="4">
        <v>1530</v>
      </c>
      <c r="E50" s="36">
        <f t="shared" si="0"/>
        <v>32673</v>
      </c>
    </row>
    <row r="51" spans="1:6" x14ac:dyDescent="0.25">
      <c r="A51" s="5">
        <v>43312</v>
      </c>
      <c r="B51" s="2" t="s">
        <v>57</v>
      </c>
      <c r="C51" s="4">
        <v>0</v>
      </c>
      <c r="D51" s="4">
        <v>3003</v>
      </c>
      <c r="E51" s="36">
        <f t="shared" si="0"/>
        <v>29670</v>
      </c>
      <c r="F51" t="s">
        <v>462</v>
      </c>
    </row>
    <row r="52" spans="1:6" x14ac:dyDescent="0.25">
      <c r="A52" s="5">
        <v>43320</v>
      </c>
      <c r="B52" s="2" t="s">
        <v>458</v>
      </c>
      <c r="C52" s="4">
        <v>640</v>
      </c>
      <c r="D52" s="4">
        <v>0</v>
      </c>
      <c r="E52" s="36">
        <f t="shared" si="0"/>
        <v>30310</v>
      </c>
    </row>
    <row r="53" spans="1:6" x14ac:dyDescent="0.25">
      <c r="A53" s="5">
        <v>43322</v>
      </c>
      <c r="B53" s="2" t="s">
        <v>459</v>
      </c>
      <c r="C53" s="4">
        <v>530</v>
      </c>
      <c r="D53" s="4">
        <v>3000</v>
      </c>
      <c r="E53" s="36">
        <f t="shared" si="0"/>
        <v>27840</v>
      </c>
    </row>
    <row r="54" spans="1:6" x14ac:dyDescent="0.25">
      <c r="A54" s="5">
        <v>43327</v>
      </c>
      <c r="B54" s="2" t="s">
        <v>460</v>
      </c>
      <c r="C54" s="4">
        <v>490</v>
      </c>
      <c r="D54" s="4">
        <v>3000</v>
      </c>
      <c r="E54" s="36">
        <f t="shared" si="0"/>
        <v>25330</v>
      </c>
    </row>
    <row r="55" spans="1:6" x14ac:dyDescent="0.25">
      <c r="A55" s="5">
        <v>43332</v>
      </c>
      <c r="B55" s="2" t="s">
        <v>57</v>
      </c>
      <c r="C55" s="4">
        <v>0</v>
      </c>
      <c r="D55" s="4">
        <v>3000</v>
      </c>
      <c r="E55" s="36">
        <f t="shared" si="0"/>
        <v>22330</v>
      </c>
    </row>
    <row r="56" spans="1:6" x14ac:dyDescent="0.25">
      <c r="A56" s="5">
        <v>43334</v>
      </c>
      <c r="B56" s="2" t="s">
        <v>461</v>
      </c>
      <c r="C56" s="4">
        <v>0</v>
      </c>
      <c r="D56" s="4">
        <v>840</v>
      </c>
      <c r="E56" s="36">
        <f t="shared" si="0"/>
        <v>21490</v>
      </c>
    </row>
    <row r="57" spans="1:6" x14ac:dyDescent="0.25">
      <c r="A57" s="5">
        <v>43356</v>
      </c>
      <c r="B57" s="2" t="s">
        <v>463</v>
      </c>
      <c r="C57" s="4">
        <v>3190</v>
      </c>
      <c r="D57" s="4">
        <v>1800</v>
      </c>
      <c r="E57" s="36">
        <f t="shared" si="0"/>
        <v>22880</v>
      </c>
    </row>
    <row r="58" spans="1:6" x14ac:dyDescent="0.25">
      <c r="A58" s="5">
        <v>43357</v>
      </c>
      <c r="B58" s="2" t="s">
        <v>464</v>
      </c>
      <c r="C58" s="4">
        <v>1050</v>
      </c>
      <c r="D58" s="4">
        <v>1900</v>
      </c>
      <c r="E58" s="36">
        <f t="shared" si="0"/>
        <v>22030</v>
      </c>
    </row>
    <row r="59" spans="1:6" x14ac:dyDescent="0.25">
      <c r="A59" s="5">
        <v>43397</v>
      </c>
      <c r="B59" s="2" t="s">
        <v>465</v>
      </c>
      <c r="C59" s="4">
        <v>0</v>
      </c>
      <c r="D59" s="4">
        <v>4070</v>
      </c>
      <c r="E59" s="36">
        <f t="shared" si="0"/>
        <v>17960</v>
      </c>
    </row>
    <row r="60" spans="1:6" x14ac:dyDescent="0.25">
      <c r="A60" s="5">
        <v>43414</v>
      </c>
      <c r="B60" s="2" t="s">
        <v>466</v>
      </c>
      <c r="C60" s="4">
        <v>0</v>
      </c>
      <c r="D60" s="4">
        <v>3130</v>
      </c>
      <c r="E60" s="36">
        <f t="shared" si="0"/>
        <v>14830</v>
      </c>
    </row>
    <row r="61" spans="1:6" x14ac:dyDescent="0.25">
      <c r="A61" s="5">
        <v>43455</v>
      </c>
      <c r="B61" s="2" t="s">
        <v>467</v>
      </c>
      <c r="C61" s="4">
        <v>0</v>
      </c>
      <c r="D61" s="4">
        <v>1600</v>
      </c>
      <c r="E61" s="36">
        <f t="shared" si="0"/>
        <v>13230</v>
      </c>
    </row>
    <row r="62" spans="1:6" x14ac:dyDescent="0.25">
      <c r="A62" s="5">
        <v>43622</v>
      </c>
      <c r="B62" s="2" t="s">
        <v>468</v>
      </c>
      <c r="C62" s="4">
        <v>3140</v>
      </c>
      <c r="D62" s="4">
        <v>1000</v>
      </c>
      <c r="E62" s="36">
        <f t="shared" si="0"/>
        <v>15370</v>
      </c>
    </row>
    <row r="63" spans="1:6" x14ac:dyDescent="0.25">
      <c r="A63" s="5">
        <v>43628</v>
      </c>
      <c r="B63" s="2" t="s">
        <v>469</v>
      </c>
      <c r="C63" s="4">
        <v>5220</v>
      </c>
      <c r="D63" s="4">
        <v>4500</v>
      </c>
      <c r="E63" s="36">
        <f t="shared" si="0"/>
        <v>16090</v>
      </c>
    </row>
    <row r="64" spans="1:6" x14ac:dyDescent="0.25">
      <c r="A64" s="5">
        <v>43601</v>
      </c>
      <c r="B64" s="2" t="s">
        <v>470</v>
      </c>
      <c r="C64" s="4">
        <v>0</v>
      </c>
      <c r="D64" s="4">
        <v>600</v>
      </c>
      <c r="E64" s="36">
        <f t="shared" si="0"/>
        <v>15490</v>
      </c>
      <c r="F64" t="s">
        <v>496</v>
      </c>
    </row>
    <row r="65" spans="1:6" x14ac:dyDescent="0.25">
      <c r="A65" s="5">
        <v>43579</v>
      </c>
      <c r="B65" s="2" t="s">
        <v>471</v>
      </c>
      <c r="C65" s="4">
        <v>1840</v>
      </c>
      <c r="D65" s="4">
        <v>700</v>
      </c>
      <c r="E65" s="36">
        <f t="shared" si="0"/>
        <v>16630</v>
      </c>
      <c r="F65" t="s">
        <v>497</v>
      </c>
    </row>
    <row r="66" spans="1:6" x14ac:dyDescent="0.25">
      <c r="A66" s="5">
        <v>43588</v>
      </c>
      <c r="B66" s="2" t="s">
        <v>472</v>
      </c>
      <c r="C66" s="4">
        <v>5020</v>
      </c>
      <c r="D66" s="4">
        <v>0</v>
      </c>
      <c r="E66" s="36">
        <f t="shared" si="0"/>
        <v>21650</v>
      </c>
    </row>
    <row r="67" spans="1:6" x14ac:dyDescent="0.25">
      <c r="A67" s="5">
        <v>43608</v>
      </c>
      <c r="B67" s="2" t="s">
        <v>473</v>
      </c>
      <c r="C67" s="4">
        <v>0</v>
      </c>
      <c r="D67" s="4">
        <v>1000</v>
      </c>
      <c r="E67" s="36">
        <f t="shared" si="0"/>
        <v>20650</v>
      </c>
    </row>
    <row r="68" spans="1:6" x14ac:dyDescent="0.25">
      <c r="A68" s="5">
        <v>43606</v>
      </c>
      <c r="B68" s="2" t="s">
        <v>474</v>
      </c>
      <c r="C68" s="4">
        <v>1490</v>
      </c>
      <c r="D68" s="4">
        <v>1000</v>
      </c>
      <c r="E68" s="36">
        <f t="shared" si="0"/>
        <v>21140</v>
      </c>
    </row>
    <row r="69" spans="1:6" x14ac:dyDescent="0.25">
      <c r="A69" s="5">
        <v>43571</v>
      </c>
      <c r="B69" s="2" t="s">
        <v>475</v>
      </c>
      <c r="C69" s="4">
        <v>0</v>
      </c>
      <c r="D69" s="4">
        <v>700</v>
      </c>
      <c r="E69" s="36">
        <f t="shared" ref="E69:E132" si="1">E68+C69-D69</f>
        <v>20440</v>
      </c>
    </row>
    <row r="70" spans="1:6" x14ac:dyDescent="0.25">
      <c r="A70" s="5">
        <v>43488</v>
      </c>
      <c r="B70" s="2" t="s">
        <v>476</v>
      </c>
      <c r="C70" s="4">
        <v>800</v>
      </c>
      <c r="D70" s="4">
        <v>0</v>
      </c>
      <c r="E70" s="36">
        <f t="shared" si="1"/>
        <v>21240</v>
      </c>
    </row>
    <row r="71" spans="1:6" x14ac:dyDescent="0.25">
      <c r="A71" s="5">
        <v>43447</v>
      </c>
      <c r="B71" s="2" t="s">
        <v>482</v>
      </c>
      <c r="C71" s="4">
        <v>4000</v>
      </c>
      <c r="D71" s="4">
        <v>0</v>
      </c>
      <c r="E71" s="36">
        <f t="shared" si="1"/>
        <v>25240</v>
      </c>
    </row>
    <row r="72" spans="1:6" x14ac:dyDescent="0.25">
      <c r="A72" s="5">
        <v>43406</v>
      </c>
      <c r="B72" s="2" t="s">
        <v>483</v>
      </c>
      <c r="C72" s="4">
        <v>0</v>
      </c>
      <c r="D72" s="4">
        <v>4050</v>
      </c>
      <c r="E72" s="36">
        <f t="shared" si="1"/>
        <v>21190</v>
      </c>
    </row>
    <row r="73" spans="1:6" x14ac:dyDescent="0.25">
      <c r="A73" s="5">
        <v>43406</v>
      </c>
      <c r="B73" s="2" t="s">
        <v>484</v>
      </c>
      <c r="C73" s="4">
        <v>0</v>
      </c>
      <c r="D73" s="4">
        <v>2000</v>
      </c>
      <c r="E73" s="36">
        <f t="shared" si="1"/>
        <v>19190</v>
      </c>
    </row>
    <row r="74" spans="1:6" x14ac:dyDescent="0.25">
      <c r="A74" s="5">
        <v>43501</v>
      </c>
      <c r="B74" s="2" t="s">
        <v>57</v>
      </c>
      <c r="C74" s="4">
        <v>0</v>
      </c>
      <c r="D74" s="4">
        <v>1000</v>
      </c>
      <c r="E74" s="36">
        <f t="shared" si="1"/>
        <v>18190</v>
      </c>
    </row>
    <row r="75" spans="1:6" x14ac:dyDescent="0.25">
      <c r="A75" s="5">
        <v>43501</v>
      </c>
      <c r="B75" s="2" t="s">
        <v>485</v>
      </c>
      <c r="C75" s="4">
        <v>0</v>
      </c>
      <c r="D75" s="4">
        <v>400</v>
      </c>
      <c r="E75" s="36">
        <f t="shared" si="1"/>
        <v>17790</v>
      </c>
    </row>
    <row r="76" spans="1:6" x14ac:dyDescent="0.25">
      <c r="A76" s="5">
        <v>43747</v>
      </c>
      <c r="B76" s="2" t="s">
        <v>486</v>
      </c>
      <c r="C76" s="4">
        <v>0</v>
      </c>
      <c r="D76" s="4">
        <v>920</v>
      </c>
      <c r="E76" s="36">
        <f t="shared" si="1"/>
        <v>16870</v>
      </c>
    </row>
    <row r="77" spans="1:6" x14ac:dyDescent="0.25">
      <c r="A77" s="5">
        <v>43648</v>
      </c>
      <c r="B77" s="2" t="s">
        <v>64</v>
      </c>
      <c r="C77" s="4">
        <v>2240</v>
      </c>
      <c r="D77" s="4">
        <v>4000</v>
      </c>
      <c r="E77" s="36">
        <f t="shared" si="1"/>
        <v>15110</v>
      </c>
    </row>
    <row r="78" spans="1:6" x14ac:dyDescent="0.25">
      <c r="A78" s="5">
        <v>43663</v>
      </c>
      <c r="B78" s="2" t="s">
        <v>487</v>
      </c>
      <c r="C78" s="4">
        <v>1120</v>
      </c>
      <c r="D78" s="4">
        <v>0</v>
      </c>
      <c r="E78" s="36">
        <f t="shared" si="1"/>
        <v>16230</v>
      </c>
    </row>
    <row r="79" spans="1:6" x14ac:dyDescent="0.25">
      <c r="A79" s="5">
        <v>43663</v>
      </c>
      <c r="B79" s="2" t="s">
        <v>475</v>
      </c>
      <c r="C79" s="4">
        <v>0</v>
      </c>
      <c r="D79" s="4">
        <v>1000</v>
      </c>
      <c r="E79" s="36">
        <f t="shared" si="1"/>
        <v>15230</v>
      </c>
    </row>
    <row r="80" spans="1:6" x14ac:dyDescent="0.25">
      <c r="A80" s="5">
        <v>43676</v>
      </c>
      <c r="B80" s="2" t="s">
        <v>488</v>
      </c>
      <c r="C80" s="4">
        <v>0</v>
      </c>
      <c r="D80" s="4">
        <v>1000</v>
      </c>
      <c r="E80" s="36">
        <f t="shared" si="1"/>
        <v>14230</v>
      </c>
    </row>
    <row r="81" spans="1:5" x14ac:dyDescent="0.25">
      <c r="A81" s="5">
        <v>43658</v>
      </c>
      <c r="B81" s="2" t="s">
        <v>489</v>
      </c>
      <c r="C81" s="4">
        <v>0</v>
      </c>
      <c r="D81" s="4">
        <v>3500</v>
      </c>
      <c r="E81" s="36">
        <f t="shared" si="1"/>
        <v>10730</v>
      </c>
    </row>
    <row r="82" spans="1:5" x14ac:dyDescent="0.25">
      <c r="A82" s="5">
        <v>43742</v>
      </c>
      <c r="B82" s="2" t="s">
        <v>490</v>
      </c>
      <c r="C82" s="4">
        <v>0</v>
      </c>
      <c r="D82" s="4">
        <v>4800</v>
      </c>
      <c r="E82" s="36">
        <f t="shared" si="1"/>
        <v>5930</v>
      </c>
    </row>
    <row r="83" spans="1:5" x14ac:dyDescent="0.25">
      <c r="A83" s="5">
        <v>43756</v>
      </c>
      <c r="B83" s="2" t="s">
        <v>491</v>
      </c>
      <c r="C83" s="4">
        <v>0</v>
      </c>
      <c r="D83" s="4">
        <v>1500</v>
      </c>
      <c r="E83" s="36">
        <f t="shared" si="1"/>
        <v>4430</v>
      </c>
    </row>
    <row r="84" spans="1:5" x14ac:dyDescent="0.25">
      <c r="A84" s="5">
        <v>43790</v>
      </c>
      <c r="B84" s="2" t="s">
        <v>491</v>
      </c>
      <c r="C84" s="4">
        <v>0</v>
      </c>
      <c r="D84" s="4">
        <v>1120</v>
      </c>
      <c r="E84" s="36">
        <f t="shared" si="1"/>
        <v>3310</v>
      </c>
    </row>
    <row r="85" spans="1:5" x14ac:dyDescent="0.25">
      <c r="A85" s="5">
        <v>44064</v>
      </c>
      <c r="B85" s="2" t="s">
        <v>1051</v>
      </c>
      <c r="C85" s="4">
        <v>2200</v>
      </c>
      <c r="D85" s="4">
        <v>0</v>
      </c>
      <c r="E85" s="36">
        <f t="shared" si="1"/>
        <v>5510</v>
      </c>
    </row>
    <row r="86" spans="1:5" x14ac:dyDescent="0.25">
      <c r="A86" s="5">
        <v>44119</v>
      </c>
      <c r="B86" s="2" t="s">
        <v>1226</v>
      </c>
      <c r="C86" s="4">
        <v>0</v>
      </c>
      <c r="D86" s="4">
        <v>4140</v>
      </c>
      <c r="E86" s="36">
        <f t="shared" si="1"/>
        <v>1370</v>
      </c>
    </row>
    <row r="87" spans="1:5" x14ac:dyDescent="0.25">
      <c r="A87" s="5">
        <v>44124</v>
      </c>
      <c r="B87" s="2" t="s">
        <v>491</v>
      </c>
      <c r="C87" s="4">
        <v>0</v>
      </c>
      <c r="D87" s="4">
        <v>1100</v>
      </c>
      <c r="E87" s="36">
        <f t="shared" si="1"/>
        <v>270</v>
      </c>
    </row>
    <row r="88" spans="1:5" x14ac:dyDescent="0.25">
      <c r="A88" s="5">
        <v>44125</v>
      </c>
      <c r="B88" s="2" t="s">
        <v>1243</v>
      </c>
      <c r="C88" s="4">
        <v>0</v>
      </c>
      <c r="D88" s="4">
        <v>270</v>
      </c>
      <c r="E88" s="36">
        <f t="shared" si="1"/>
        <v>0</v>
      </c>
    </row>
    <row r="89" spans="1:5" x14ac:dyDescent="0.25">
      <c r="A89" s="5">
        <v>44355</v>
      </c>
      <c r="B89" s="2" t="s">
        <v>1905</v>
      </c>
      <c r="C89" s="4">
        <v>10660</v>
      </c>
      <c r="D89" s="4">
        <v>0</v>
      </c>
      <c r="E89" s="36">
        <f t="shared" si="1"/>
        <v>10660</v>
      </c>
    </row>
    <row r="90" spans="1:5" x14ac:dyDescent="0.25">
      <c r="A90" s="5">
        <v>44392</v>
      </c>
      <c r="B90" s="2" t="s">
        <v>2105</v>
      </c>
      <c r="C90" s="4">
        <v>0</v>
      </c>
      <c r="D90" s="4">
        <v>10660</v>
      </c>
      <c r="E90" s="36">
        <f t="shared" si="1"/>
        <v>0</v>
      </c>
    </row>
    <row r="91" spans="1:5" x14ac:dyDescent="0.25">
      <c r="E91" s="36">
        <f t="shared" si="1"/>
        <v>0</v>
      </c>
    </row>
    <row r="92" spans="1:5" x14ac:dyDescent="0.25">
      <c r="E92" s="36">
        <f t="shared" si="1"/>
        <v>0</v>
      </c>
    </row>
    <row r="93" spans="1:5" x14ac:dyDescent="0.25">
      <c r="E93" s="36">
        <f t="shared" si="1"/>
        <v>0</v>
      </c>
    </row>
    <row r="94" spans="1:5" x14ac:dyDescent="0.25">
      <c r="E94" s="36">
        <f t="shared" si="1"/>
        <v>0</v>
      </c>
    </row>
    <row r="95" spans="1:5" x14ac:dyDescent="0.25">
      <c r="E95" s="36">
        <f t="shared" si="1"/>
        <v>0</v>
      </c>
    </row>
    <row r="96" spans="1:5" x14ac:dyDescent="0.25">
      <c r="E96" s="36">
        <f t="shared" si="1"/>
        <v>0</v>
      </c>
    </row>
    <row r="97" spans="5:5" x14ac:dyDescent="0.25">
      <c r="E97" s="36">
        <f t="shared" si="1"/>
        <v>0</v>
      </c>
    </row>
    <row r="98" spans="5:5" x14ac:dyDescent="0.25">
      <c r="E98" s="36">
        <f t="shared" si="1"/>
        <v>0</v>
      </c>
    </row>
    <row r="99" spans="5:5" x14ac:dyDescent="0.25">
      <c r="E99" s="36">
        <f t="shared" si="1"/>
        <v>0</v>
      </c>
    </row>
    <row r="100" spans="5:5" x14ac:dyDescent="0.25">
      <c r="E100" s="36">
        <f t="shared" si="1"/>
        <v>0</v>
      </c>
    </row>
    <row r="101" spans="5:5" x14ac:dyDescent="0.25">
      <c r="E101" s="36">
        <f t="shared" si="1"/>
        <v>0</v>
      </c>
    </row>
    <row r="102" spans="5:5" x14ac:dyDescent="0.25">
      <c r="E102" s="36">
        <f t="shared" si="1"/>
        <v>0</v>
      </c>
    </row>
    <row r="103" spans="5:5" x14ac:dyDescent="0.25">
      <c r="E103" s="36">
        <f t="shared" si="1"/>
        <v>0</v>
      </c>
    </row>
    <row r="104" spans="5:5" x14ac:dyDescent="0.25">
      <c r="E104" s="36">
        <f t="shared" si="1"/>
        <v>0</v>
      </c>
    </row>
    <row r="105" spans="5:5" x14ac:dyDescent="0.25">
      <c r="E105" s="36">
        <f t="shared" si="1"/>
        <v>0</v>
      </c>
    </row>
    <row r="106" spans="5:5" x14ac:dyDescent="0.25">
      <c r="E106" s="36">
        <f t="shared" si="1"/>
        <v>0</v>
      </c>
    </row>
    <row r="107" spans="5:5" x14ac:dyDescent="0.25">
      <c r="E107" s="36">
        <f t="shared" si="1"/>
        <v>0</v>
      </c>
    </row>
    <row r="108" spans="5:5" x14ac:dyDescent="0.25">
      <c r="E108" s="36">
        <f t="shared" si="1"/>
        <v>0</v>
      </c>
    </row>
    <row r="109" spans="5:5" x14ac:dyDescent="0.25">
      <c r="E109" s="36">
        <f t="shared" si="1"/>
        <v>0</v>
      </c>
    </row>
    <row r="110" spans="5:5" x14ac:dyDescent="0.25">
      <c r="E110" s="36">
        <f t="shared" si="1"/>
        <v>0</v>
      </c>
    </row>
    <row r="111" spans="5:5" x14ac:dyDescent="0.25">
      <c r="E111" s="36">
        <f t="shared" si="1"/>
        <v>0</v>
      </c>
    </row>
    <row r="112" spans="5:5" x14ac:dyDescent="0.25">
      <c r="E112" s="36">
        <f t="shared" si="1"/>
        <v>0</v>
      </c>
    </row>
    <row r="113" spans="5:5" x14ac:dyDescent="0.25">
      <c r="E113" s="36">
        <f t="shared" si="1"/>
        <v>0</v>
      </c>
    </row>
    <row r="114" spans="5:5" x14ac:dyDescent="0.25">
      <c r="E114" s="36">
        <f t="shared" si="1"/>
        <v>0</v>
      </c>
    </row>
    <row r="115" spans="5:5" x14ac:dyDescent="0.25">
      <c r="E115" s="36">
        <f t="shared" si="1"/>
        <v>0</v>
      </c>
    </row>
    <row r="116" spans="5:5" x14ac:dyDescent="0.25">
      <c r="E116" s="36">
        <f t="shared" si="1"/>
        <v>0</v>
      </c>
    </row>
    <row r="117" spans="5:5" x14ac:dyDescent="0.25">
      <c r="E117" s="36">
        <f t="shared" si="1"/>
        <v>0</v>
      </c>
    </row>
    <row r="118" spans="5:5" x14ac:dyDescent="0.25">
      <c r="E118" s="36">
        <f t="shared" si="1"/>
        <v>0</v>
      </c>
    </row>
    <row r="119" spans="5:5" x14ac:dyDescent="0.25">
      <c r="E119" s="36">
        <f t="shared" si="1"/>
        <v>0</v>
      </c>
    </row>
    <row r="120" spans="5:5" x14ac:dyDescent="0.25">
      <c r="E120" s="36">
        <f t="shared" si="1"/>
        <v>0</v>
      </c>
    </row>
    <row r="121" spans="5:5" x14ac:dyDescent="0.25">
      <c r="E121" s="36">
        <f t="shared" si="1"/>
        <v>0</v>
      </c>
    </row>
    <row r="122" spans="5:5" x14ac:dyDescent="0.25">
      <c r="E122" s="36">
        <f t="shared" si="1"/>
        <v>0</v>
      </c>
    </row>
    <row r="123" spans="5:5" x14ac:dyDescent="0.25">
      <c r="E123" s="36">
        <f t="shared" si="1"/>
        <v>0</v>
      </c>
    </row>
    <row r="124" spans="5:5" x14ac:dyDescent="0.25">
      <c r="E124" s="36">
        <f t="shared" si="1"/>
        <v>0</v>
      </c>
    </row>
    <row r="125" spans="5:5" x14ac:dyDescent="0.25">
      <c r="E125" s="36">
        <f t="shared" si="1"/>
        <v>0</v>
      </c>
    </row>
    <row r="126" spans="5:5" x14ac:dyDescent="0.25">
      <c r="E126" s="36">
        <f t="shared" si="1"/>
        <v>0</v>
      </c>
    </row>
    <row r="127" spans="5:5" x14ac:dyDescent="0.25">
      <c r="E127" s="36">
        <f t="shared" si="1"/>
        <v>0</v>
      </c>
    </row>
    <row r="128" spans="5:5" x14ac:dyDescent="0.25">
      <c r="E128" s="36">
        <f t="shared" si="1"/>
        <v>0</v>
      </c>
    </row>
    <row r="129" spans="5:5" x14ac:dyDescent="0.25">
      <c r="E129" s="36">
        <f t="shared" si="1"/>
        <v>0</v>
      </c>
    </row>
    <row r="130" spans="5:5" x14ac:dyDescent="0.25">
      <c r="E130" s="36">
        <f t="shared" si="1"/>
        <v>0</v>
      </c>
    </row>
    <row r="131" spans="5:5" x14ac:dyDescent="0.25">
      <c r="E131" s="36">
        <f t="shared" si="1"/>
        <v>0</v>
      </c>
    </row>
    <row r="132" spans="5:5" x14ac:dyDescent="0.25">
      <c r="E132" s="36">
        <f t="shared" si="1"/>
        <v>0</v>
      </c>
    </row>
    <row r="133" spans="5:5" x14ac:dyDescent="0.25">
      <c r="E133" s="36">
        <f t="shared" ref="E133:E196" si="2">E132+C133-D133</f>
        <v>0</v>
      </c>
    </row>
    <row r="134" spans="5:5" x14ac:dyDescent="0.25">
      <c r="E134" s="36">
        <f t="shared" si="2"/>
        <v>0</v>
      </c>
    </row>
    <row r="135" spans="5:5" x14ac:dyDescent="0.25">
      <c r="E135" s="36">
        <f t="shared" si="2"/>
        <v>0</v>
      </c>
    </row>
    <row r="136" spans="5:5" x14ac:dyDescent="0.25">
      <c r="E136" s="36">
        <f t="shared" si="2"/>
        <v>0</v>
      </c>
    </row>
    <row r="137" spans="5:5" x14ac:dyDescent="0.25">
      <c r="E137" s="36">
        <f t="shared" si="2"/>
        <v>0</v>
      </c>
    </row>
    <row r="138" spans="5:5" x14ac:dyDescent="0.25">
      <c r="E138" s="36">
        <f t="shared" si="2"/>
        <v>0</v>
      </c>
    </row>
    <row r="139" spans="5:5" x14ac:dyDescent="0.25">
      <c r="E139" s="36">
        <f t="shared" si="2"/>
        <v>0</v>
      </c>
    </row>
    <row r="140" spans="5:5" x14ac:dyDescent="0.25">
      <c r="E140" s="36">
        <f t="shared" si="2"/>
        <v>0</v>
      </c>
    </row>
    <row r="141" spans="5:5" x14ac:dyDescent="0.25">
      <c r="E141" s="36">
        <f t="shared" si="2"/>
        <v>0</v>
      </c>
    </row>
    <row r="142" spans="5:5" x14ac:dyDescent="0.25">
      <c r="E142" s="36">
        <f t="shared" si="2"/>
        <v>0</v>
      </c>
    </row>
    <row r="143" spans="5:5" x14ac:dyDescent="0.25">
      <c r="E143" s="36">
        <f t="shared" si="2"/>
        <v>0</v>
      </c>
    </row>
    <row r="144" spans="5:5" x14ac:dyDescent="0.25">
      <c r="E144" s="36">
        <f t="shared" si="2"/>
        <v>0</v>
      </c>
    </row>
    <row r="145" spans="5:5" x14ac:dyDescent="0.25">
      <c r="E145" s="36">
        <f t="shared" si="2"/>
        <v>0</v>
      </c>
    </row>
    <row r="146" spans="5:5" x14ac:dyDescent="0.25">
      <c r="E146" s="36">
        <f t="shared" si="2"/>
        <v>0</v>
      </c>
    </row>
    <row r="147" spans="5:5" x14ac:dyDescent="0.25">
      <c r="E147" s="36">
        <f t="shared" si="2"/>
        <v>0</v>
      </c>
    </row>
    <row r="148" spans="5:5" x14ac:dyDescent="0.25">
      <c r="E148" s="36">
        <f t="shared" si="2"/>
        <v>0</v>
      </c>
    </row>
    <row r="149" spans="5:5" x14ac:dyDescent="0.25">
      <c r="E149" s="36">
        <f t="shared" si="2"/>
        <v>0</v>
      </c>
    </row>
    <row r="150" spans="5:5" x14ac:dyDescent="0.25">
      <c r="E150" s="36">
        <f t="shared" si="2"/>
        <v>0</v>
      </c>
    </row>
    <row r="151" spans="5:5" x14ac:dyDescent="0.25">
      <c r="E151" s="36">
        <f t="shared" si="2"/>
        <v>0</v>
      </c>
    </row>
    <row r="152" spans="5:5" x14ac:dyDescent="0.25">
      <c r="E152" s="36">
        <f t="shared" si="2"/>
        <v>0</v>
      </c>
    </row>
    <row r="153" spans="5:5" x14ac:dyDescent="0.25">
      <c r="E153" s="36">
        <f t="shared" si="2"/>
        <v>0</v>
      </c>
    </row>
    <row r="154" spans="5:5" x14ac:dyDescent="0.25">
      <c r="E154" s="36">
        <f t="shared" si="2"/>
        <v>0</v>
      </c>
    </row>
    <row r="155" spans="5:5" x14ac:dyDescent="0.25">
      <c r="E155" s="36">
        <f t="shared" si="2"/>
        <v>0</v>
      </c>
    </row>
    <row r="156" spans="5:5" x14ac:dyDescent="0.25">
      <c r="E156" s="36">
        <f t="shared" si="2"/>
        <v>0</v>
      </c>
    </row>
    <row r="157" spans="5:5" x14ac:dyDescent="0.25">
      <c r="E157" s="36">
        <f t="shared" si="2"/>
        <v>0</v>
      </c>
    </row>
    <row r="158" spans="5:5" x14ac:dyDescent="0.25">
      <c r="E158" s="36">
        <f t="shared" si="2"/>
        <v>0</v>
      </c>
    </row>
    <row r="159" spans="5:5" x14ac:dyDescent="0.25">
      <c r="E159" s="36">
        <f t="shared" si="2"/>
        <v>0</v>
      </c>
    </row>
    <row r="160" spans="5:5" x14ac:dyDescent="0.25">
      <c r="E160" s="36">
        <f t="shared" si="2"/>
        <v>0</v>
      </c>
    </row>
    <row r="161" spans="5:5" x14ac:dyDescent="0.25">
      <c r="E161" s="36">
        <f t="shared" si="2"/>
        <v>0</v>
      </c>
    </row>
    <row r="162" spans="5:5" x14ac:dyDescent="0.25">
      <c r="E162" s="36">
        <f t="shared" si="2"/>
        <v>0</v>
      </c>
    </row>
    <row r="163" spans="5:5" x14ac:dyDescent="0.25">
      <c r="E163" s="36">
        <f t="shared" si="2"/>
        <v>0</v>
      </c>
    </row>
    <row r="164" spans="5:5" x14ac:dyDescent="0.25">
      <c r="E164" s="36">
        <f t="shared" si="2"/>
        <v>0</v>
      </c>
    </row>
    <row r="165" spans="5:5" x14ac:dyDescent="0.25">
      <c r="E165" s="36">
        <f t="shared" si="2"/>
        <v>0</v>
      </c>
    </row>
    <row r="166" spans="5:5" x14ac:dyDescent="0.25">
      <c r="E166" s="36">
        <f t="shared" si="2"/>
        <v>0</v>
      </c>
    </row>
    <row r="167" spans="5:5" x14ac:dyDescent="0.25">
      <c r="E167" s="36">
        <f t="shared" si="2"/>
        <v>0</v>
      </c>
    </row>
    <row r="168" spans="5:5" x14ac:dyDescent="0.25">
      <c r="E168" s="36">
        <f t="shared" si="2"/>
        <v>0</v>
      </c>
    </row>
    <row r="169" spans="5:5" x14ac:dyDescent="0.25">
      <c r="E169" s="36">
        <f t="shared" si="2"/>
        <v>0</v>
      </c>
    </row>
    <row r="170" spans="5:5" x14ac:dyDescent="0.25">
      <c r="E170" s="36">
        <f t="shared" si="2"/>
        <v>0</v>
      </c>
    </row>
    <row r="171" spans="5:5" x14ac:dyDescent="0.25">
      <c r="E171" s="36">
        <f t="shared" si="2"/>
        <v>0</v>
      </c>
    </row>
    <row r="172" spans="5:5" x14ac:dyDescent="0.25">
      <c r="E172" s="36">
        <f t="shared" si="2"/>
        <v>0</v>
      </c>
    </row>
    <row r="173" spans="5:5" x14ac:dyDescent="0.25">
      <c r="E173" s="36">
        <f t="shared" si="2"/>
        <v>0</v>
      </c>
    </row>
    <row r="174" spans="5:5" x14ac:dyDescent="0.25">
      <c r="E174" s="36">
        <f t="shared" si="2"/>
        <v>0</v>
      </c>
    </row>
    <row r="175" spans="5:5" x14ac:dyDescent="0.25">
      <c r="E175" s="36">
        <f t="shared" si="2"/>
        <v>0</v>
      </c>
    </row>
    <row r="176" spans="5:5" x14ac:dyDescent="0.25">
      <c r="E176" s="36">
        <f t="shared" si="2"/>
        <v>0</v>
      </c>
    </row>
    <row r="177" spans="5:5" x14ac:dyDescent="0.25">
      <c r="E177" s="36">
        <f t="shared" si="2"/>
        <v>0</v>
      </c>
    </row>
    <row r="178" spans="5:5" x14ac:dyDescent="0.25">
      <c r="E178" s="36">
        <f t="shared" si="2"/>
        <v>0</v>
      </c>
    </row>
    <row r="179" spans="5:5" x14ac:dyDescent="0.25">
      <c r="E179" s="36">
        <f t="shared" si="2"/>
        <v>0</v>
      </c>
    </row>
    <row r="180" spans="5:5" x14ac:dyDescent="0.25">
      <c r="E180" s="36">
        <f t="shared" si="2"/>
        <v>0</v>
      </c>
    </row>
    <row r="181" spans="5:5" x14ac:dyDescent="0.25">
      <c r="E181" s="36">
        <f t="shared" si="2"/>
        <v>0</v>
      </c>
    </row>
    <row r="182" spans="5:5" x14ac:dyDescent="0.25">
      <c r="E182" s="36">
        <f t="shared" si="2"/>
        <v>0</v>
      </c>
    </row>
    <row r="183" spans="5:5" x14ac:dyDescent="0.25">
      <c r="E183" s="36">
        <f t="shared" si="2"/>
        <v>0</v>
      </c>
    </row>
    <row r="184" spans="5:5" x14ac:dyDescent="0.25">
      <c r="E184" s="36">
        <f t="shared" si="2"/>
        <v>0</v>
      </c>
    </row>
    <row r="185" spans="5:5" x14ac:dyDescent="0.25">
      <c r="E185" s="36">
        <f t="shared" si="2"/>
        <v>0</v>
      </c>
    </row>
    <row r="186" spans="5:5" x14ac:dyDescent="0.25">
      <c r="E186" s="36">
        <f t="shared" si="2"/>
        <v>0</v>
      </c>
    </row>
    <row r="187" spans="5:5" x14ac:dyDescent="0.25">
      <c r="E187" s="36">
        <f t="shared" si="2"/>
        <v>0</v>
      </c>
    </row>
    <row r="188" spans="5:5" x14ac:dyDescent="0.25">
      <c r="E188" s="36">
        <f t="shared" si="2"/>
        <v>0</v>
      </c>
    </row>
    <row r="189" spans="5:5" x14ac:dyDescent="0.25">
      <c r="E189" s="36">
        <f t="shared" si="2"/>
        <v>0</v>
      </c>
    </row>
    <row r="190" spans="5:5" x14ac:dyDescent="0.25">
      <c r="E190" s="36">
        <f t="shared" si="2"/>
        <v>0</v>
      </c>
    </row>
    <row r="191" spans="5:5" x14ac:dyDescent="0.25">
      <c r="E191" s="36">
        <f t="shared" si="2"/>
        <v>0</v>
      </c>
    </row>
    <row r="192" spans="5:5" x14ac:dyDescent="0.25">
      <c r="E192" s="36">
        <f t="shared" si="2"/>
        <v>0</v>
      </c>
    </row>
    <row r="193" spans="5:5" x14ac:dyDescent="0.25">
      <c r="E193" s="36">
        <f t="shared" si="2"/>
        <v>0</v>
      </c>
    </row>
    <row r="194" spans="5:5" x14ac:dyDescent="0.25">
      <c r="E194" s="36">
        <f t="shared" si="2"/>
        <v>0</v>
      </c>
    </row>
    <row r="195" spans="5:5" x14ac:dyDescent="0.25">
      <c r="E195" s="36">
        <f t="shared" si="2"/>
        <v>0</v>
      </c>
    </row>
    <row r="196" spans="5:5" x14ac:dyDescent="0.25">
      <c r="E196" s="36">
        <f t="shared" si="2"/>
        <v>0</v>
      </c>
    </row>
    <row r="197" spans="5:5" x14ac:dyDescent="0.25">
      <c r="E197" s="36">
        <f t="shared" ref="E197:E260" si="3">E196+C197-D197</f>
        <v>0</v>
      </c>
    </row>
    <row r="198" spans="5:5" x14ac:dyDescent="0.25">
      <c r="E198" s="36">
        <f t="shared" si="3"/>
        <v>0</v>
      </c>
    </row>
    <row r="199" spans="5:5" x14ac:dyDescent="0.25">
      <c r="E199" s="36">
        <f t="shared" si="3"/>
        <v>0</v>
      </c>
    </row>
    <row r="200" spans="5:5" x14ac:dyDescent="0.25">
      <c r="E200" s="36">
        <f t="shared" si="3"/>
        <v>0</v>
      </c>
    </row>
    <row r="201" spans="5:5" x14ac:dyDescent="0.25">
      <c r="E201" s="36">
        <f t="shared" si="3"/>
        <v>0</v>
      </c>
    </row>
    <row r="202" spans="5:5" x14ac:dyDescent="0.25">
      <c r="E202" s="36">
        <f t="shared" si="3"/>
        <v>0</v>
      </c>
    </row>
    <row r="203" spans="5:5" x14ac:dyDescent="0.25">
      <c r="E203" s="36">
        <f t="shared" si="3"/>
        <v>0</v>
      </c>
    </row>
    <row r="204" spans="5:5" x14ac:dyDescent="0.25">
      <c r="E204" s="36">
        <f t="shared" si="3"/>
        <v>0</v>
      </c>
    </row>
    <row r="205" spans="5:5" x14ac:dyDescent="0.25">
      <c r="E205" s="36">
        <f t="shared" si="3"/>
        <v>0</v>
      </c>
    </row>
    <row r="206" spans="5:5" x14ac:dyDescent="0.25">
      <c r="E206" s="36">
        <f t="shared" si="3"/>
        <v>0</v>
      </c>
    </row>
    <row r="207" spans="5:5" x14ac:dyDescent="0.25">
      <c r="E207" s="36">
        <f t="shared" si="3"/>
        <v>0</v>
      </c>
    </row>
    <row r="208" spans="5:5" x14ac:dyDescent="0.25">
      <c r="E208" s="36">
        <f t="shared" si="3"/>
        <v>0</v>
      </c>
    </row>
    <row r="209" spans="5:5" x14ac:dyDescent="0.25">
      <c r="E209" s="36">
        <f t="shared" si="3"/>
        <v>0</v>
      </c>
    </row>
    <row r="210" spans="5:5" x14ac:dyDescent="0.25">
      <c r="E210" s="36">
        <f t="shared" si="3"/>
        <v>0</v>
      </c>
    </row>
    <row r="211" spans="5:5" x14ac:dyDescent="0.25">
      <c r="E211" s="36">
        <f t="shared" si="3"/>
        <v>0</v>
      </c>
    </row>
    <row r="212" spans="5:5" x14ac:dyDescent="0.25">
      <c r="E212" s="36">
        <f t="shared" si="3"/>
        <v>0</v>
      </c>
    </row>
    <row r="213" spans="5:5" x14ac:dyDescent="0.25">
      <c r="E213" s="36">
        <f t="shared" si="3"/>
        <v>0</v>
      </c>
    </row>
    <row r="214" spans="5:5" x14ac:dyDescent="0.25">
      <c r="E214" s="36">
        <f t="shared" si="3"/>
        <v>0</v>
      </c>
    </row>
    <row r="215" spans="5:5" x14ac:dyDescent="0.25">
      <c r="E215" s="36">
        <f t="shared" si="3"/>
        <v>0</v>
      </c>
    </row>
    <row r="216" spans="5:5" x14ac:dyDescent="0.25">
      <c r="E216" s="36">
        <f t="shared" si="3"/>
        <v>0</v>
      </c>
    </row>
    <row r="217" spans="5:5" x14ac:dyDescent="0.25">
      <c r="E217" s="36">
        <f t="shared" si="3"/>
        <v>0</v>
      </c>
    </row>
    <row r="218" spans="5:5" x14ac:dyDescent="0.25">
      <c r="E218" s="36">
        <f t="shared" si="3"/>
        <v>0</v>
      </c>
    </row>
    <row r="219" spans="5:5" x14ac:dyDescent="0.25">
      <c r="E219" s="36">
        <f t="shared" si="3"/>
        <v>0</v>
      </c>
    </row>
    <row r="220" spans="5:5" x14ac:dyDescent="0.25">
      <c r="E220" s="36">
        <f t="shared" si="3"/>
        <v>0</v>
      </c>
    </row>
    <row r="221" spans="5:5" x14ac:dyDescent="0.25">
      <c r="E221" s="36">
        <f t="shared" si="3"/>
        <v>0</v>
      </c>
    </row>
    <row r="222" spans="5:5" x14ac:dyDescent="0.25">
      <c r="E222" s="36">
        <f t="shared" si="3"/>
        <v>0</v>
      </c>
    </row>
    <row r="223" spans="5:5" x14ac:dyDescent="0.25">
      <c r="E223" s="36">
        <f t="shared" si="3"/>
        <v>0</v>
      </c>
    </row>
    <row r="224" spans="5:5" x14ac:dyDescent="0.25">
      <c r="E224" s="36">
        <f t="shared" si="3"/>
        <v>0</v>
      </c>
    </row>
    <row r="225" spans="5:5" x14ac:dyDescent="0.25">
      <c r="E225" s="36">
        <f t="shared" si="3"/>
        <v>0</v>
      </c>
    </row>
    <row r="226" spans="5:5" x14ac:dyDescent="0.25">
      <c r="E226" s="36">
        <f t="shared" si="3"/>
        <v>0</v>
      </c>
    </row>
    <row r="227" spans="5:5" x14ac:dyDescent="0.25">
      <c r="E227" s="36">
        <f t="shared" si="3"/>
        <v>0</v>
      </c>
    </row>
    <row r="228" spans="5:5" x14ac:dyDescent="0.25">
      <c r="E228" s="36">
        <f t="shared" si="3"/>
        <v>0</v>
      </c>
    </row>
    <row r="229" spans="5:5" x14ac:dyDescent="0.25">
      <c r="E229" s="36">
        <f t="shared" si="3"/>
        <v>0</v>
      </c>
    </row>
    <row r="230" spans="5:5" x14ac:dyDescent="0.25">
      <c r="E230" s="36">
        <f t="shared" si="3"/>
        <v>0</v>
      </c>
    </row>
    <row r="231" spans="5:5" x14ac:dyDescent="0.25">
      <c r="E231" s="36">
        <f t="shared" si="3"/>
        <v>0</v>
      </c>
    </row>
    <row r="232" spans="5:5" x14ac:dyDescent="0.25">
      <c r="E232" s="36">
        <f t="shared" si="3"/>
        <v>0</v>
      </c>
    </row>
    <row r="233" spans="5:5" x14ac:dyDescent="0.25">
      <c r="E233" s="36">
        <f t="shared" si="3"/>
        <v>0</v>
      </c>
    </row>
    <row r="234" spans="5:5" x14ac:dyDescent="0.25">
      <c r="E234" s="36">
        <f t="shared" si="3"/>
        <v>0</v>
      </c>
    </row>
    <row r="235" spans="5:5" x14ac:dyDescent="0.25">
      <c r="E235" s="36">
        <f t="shared" si="3"/>
        <v>0</v>
      </c>
    </row>
    <row r="236" spans="5:5" x14ac:dyDescent="0.25">
      <c r="E236" s="36">
        <f t="shared" si="3"/>
        <v>0</v>
      </c>
    </row>
    <row r="237" spans="5:5" x14ac:dyDescent="0.25">
      <c r="E237" s="36">
        <f t="shared" si="3"/>
        <v>0</v>
      </c>
    </row>
    <row r="238" spans="5:5" x14ac:dyDescent="0.25">
      <c r="E238" s="36">
        <f t="shared" si="3"/>
        <v>0</v>
      </c>
    </row>
    <row r="239" spans="5:5" x14ac:dyDescent="0.25">
      <c r="E239" s="36">
        <f t="shared" si="3"/>
        <v>0</v>
      </c>
    </row>
    <row r="240" spans="5:5" x14ac:dyDescent="0.25">
      <c r="E240" s="36">
        <f t="shared" si="3"/>
        <v>0</v>
      </c>
    </row>
    <row r="241" spans="5:5" x14ac:dyDescent="0.25">
      <c r="E241" s="36">
        <f t="shared" si="3"/>
        <v>0</v>
      </c>
    </row>
    <row r="242" spans="5:5" x14ac:dyDescent="0.25">
      <c r="E242" s="36">
        <f t="shared" si="3"/>
        <v>0</v>
      </c>
    </row>
    <row r="243" spans="5:5" x14ac:dyDescent="0.25">
      <c r="E243" s="36">
        <f t="shared" si="3"/>
        <v>0</v>
      </c>
    </row>
    <row r="244" spans="5:5" x14ac:dyDescent="0.25">
      <c r="E244" s="36">
        <f t="shared" si="3"/>
        <v>0</v>
      </c>
    </row>
    <row r="245" spans="5:5" x14ac:dyDescent="0.25">
      <c r="E245" s="36">
        <f t="shared" si="3"/>
        <v>0</v>
      </c>
    </row>
    <row r="246" spans="5:5" x14ac:dyDescent="0.25">
      <c r="E246" s="36">
        <f t="shared" si="3"/>
        <v>0</v>
      </c>
    </row>
    <row r="247" spans="5:5" x14ac:dyDescent="0.25">
      <c r="E247" s="36">
        <f t="shared" si="3"/>
        <v>0</v>
      </c>
    </row>
    <row r="248" spans="5:5" x14ac:dyDescent="0.25">
      <c r="E248" s="36">
        <f t="shared" si="3"/>
        <v>0</v>
      </c>
    </row>
    <row r="249" spans="5:5" x14ac:dyDescent="0.25">
      <c r="E249" s="36">
        <f t="shared" si="3"/>
        <v>0</v>
      </c>
    </row>
    <row r="250" spans="5:5" x14ac:dyDescent="0.25">
      <c r="E250" s="36">
        <f t="shared" si="3"/>
        <v>0</v>
      </c>
    </row>
    <row r="251" spans="5:5" x14ac:dyDescent="0.25">
      <c r="E251" s="36">
        <f t="shared" si="3"/>
        <v>0</v>
      </c>
    </row>
    <row r="252" spans="5:5" x14ac:dyDescent="0.25">
      <c r="E252" s="36">
        <f t="shared" si="3"/>
        <v>0</v>
      </c>
    </row>
    <row r="253" spans="5:5" x14ac:dyDescent="0.25">
      <c r="E253" s="36">
        <f t="shared" si="3"/>
        <v>0</v>
      </c>
    </row>
    <row r="254" spans="5:5" x14ac:dyDescent="0.25">
      <c r="E254" s="36">
        <f t="shared" si="3"/>
        <v>0</v>
      </c>
    </row>
    <row r="255" spans="5:5" x14ac:dyDescent="0.25">
      <c r="E255" s="36">
        <f t="shared" si="3"/>
        <v>0</v>
      </c>
    </row>
    <row r="256" spans="5:5" x14ac:dyDescent="0.25">
      <c r="E256" s="36">
        <f t="shared" si="3"/>
        <v>0</v>
      </c>
    </row>
    <row r="257" spans="5:5" x14ac:dyDescent="0.25">
      <c r="E257" s="36">
        <f t="shared" si="3"/>
        <v>0</v>
      </c>
    </row>
    <row r="258" spans="5:5" x14ac:dyDescent="0.25">
      <c r="E258" s="36">
        <f t="shared" si="3"/>
        <v>0</v>
      </c>
    </row>
    <row r="259" spans="5:5" x14ac:dyDescent="0.25">
      <c r="E259" s="36">
        <f t="shared" si="3"/>
        <v>0</v>
      </c>
    </row>
    <row r="260" spans="5:5" x14ac:dyDescent="0.25">
      <c r="E260" s="36">
        <f t="shared" si="3"/>
        <v>0</v>
      </c>
    </row>
    <row r="261" spans="5:5" x14ac:dyDescent="0.25">
      <c r="E261" s="36">
        <f t="shared" ref="E261:E324" si="4">E260+C261-D261</f>
        <v>0</v>
      </c>
    </row>
    <row r="262" spans="5:5" x14ac:dyDescent="0.25">
      <c r="E262" s="36">
        <f t="shared" si="4"/>
        <v>0</v>
      </c>
    </row>
    <row r="263" spans="5:5" x14ac:dyDescent="0.25">
      <c r="E263" s="36">
        <f t="shared" si="4"/>
        <v>0</v>
      </c>
    </row>
    <row r="264" spans="5:5" x14ac:dyDescent="0.25">
      <c r="E264" s="36">
        <f t="shared" si="4"/>
        <v>0</v>
      </c>
    </row>
    <row r="265" spans="5:5" x14ac:dyDescent="0.25">
      <c r="E265" s="36">
        <f t="shared" si="4"/>
        <v>0</v>
      </c>
    </row>
    <row r="266" spans="5:5" x14ac:dyDescent="0.25">
      <c r="E266" s="36">
        <f t="shared" si="4"/>
        <v>0</v>
      </c>
    </row>
    <row r="267" spans="5:5" x14ac:dyDescent="0.25">
      <c r="E267" s="36">
        <f t="shared" si="4"/>
        <v>0</v>
      </c>
    </row>
    <row r="268" spans="5:5" x14ac:dyDescent="0.25">
      <c r="E268" s="36">
        <f t="shared" si="4"/>
        <v>0</v>
      </c>
    </row>
    <row r="269" spans="5:5" x14ac:dyDescent="0.25">
      <c r="E269" s="36">
        <f t="shared" si="4"/>
        <v>0</v>
      </c>
    </row>
    <row r="270" spans="5:5" x14ac:dyDescent="0.25">
      <c r="E270" s="36">
        <f t="shared" si="4"/>
        <v>0</v>
      </c>
    </row>
    <row r="271" spans="5:5" x14ac:dyDescent="0.25">
      <c r="E271" s="36">
        <f t="shared" si="4"/>
        <v>0</v>
      </c>
    </row>
    <row r="272" spans="5:5" x14ac:dyDescent="0.25">
      <c r="E272" s="36">
        <f t="shared" si="4"/>
        <v>0</v>
      </c>
    </row>
    <row r="273" spans="5:5" x14ac:dyDescent="0.25">
      <c r="E273" s="36">
        <f t="shared" si="4"/>
        <v>0</v>
      </c>
    </row>
    <row r="274" spans="5:5" x14ac:dyDescent="0.25">
      <c r="E274" s="36">
        <f t="shared" si="4"/>
        <v>0</v>
      </c>
    </row>
    <row r="275" spans="5:5" x14ac:dyDescent="0.25">
      <c r="E275" s="36">
        <f t="shared" si="4"/>
        <v>0</v>
      </c>
    </row>
    <row r="276" spans="5:5" x14ac:dyDescent="0.25">
      <c r="E276" s="36">
        <f t="shared" si="4"/>
        <v>0</v>
      </c>
    </row>
    <row r="277" spans="5:5" x14ac:dyDescent="0.25">
      <c r="E277" s="36">
        <f t="shared" si="4"/>
        <v>0</v>
      </c>
    </row>
    <row r="278" spans="5:5" x14ac:dyDescent="0.25">
      <c r="E278" s="36">
        <f t="shared" si="4"/>
        <v>0</v>
      </c>
    </row>
    <row r="279" spans="5:5" x14ac:dyDescent="0.25">
      <c r="E279" s="36">
        <f t="shared" si="4"/>
        <v>0</v>
      </c>
    </row>
    <row r="280" spans="5:5" x14ac:dyDescent="0.25">
      <c r="E280" s="36">
        <f t="shared" si="4"/>
        <v>0</v>
      </c>
    </row>
    <row r="281" spans="5:5" x14ac:dyDescent="0.25">
      <c r="E281" s="36">
        <f t="shared" si="4"/>
        <v>0</v>
      </c>
    </row>
    <row r="282" spans="5:5" x14ac:dyDescent="0.25">
      <c r="E282" s="36">
        <f t="shared" si="4"/>
        <v>0</v>
      </c>
    </row>
    <row r="283" spans="5:5" x14ac:dyDescent="0.25">
      <c r="E283" s="36">
        <f t="shared" si="4"/>
        <v>0</v>
      </c>
    </row>
    <row r="284" spans="5:5" x14ac:dyDescent="0.25">
      <c r="E284" s="36">
        <f t="shared" si="4"/>
        <v>0</v>
      </c>
    </row>
    <row r="285" spans="5:5" x14ac:dyDescent="0.25">
      <c r="E285" s="36">
        <f t="shared" si="4"/>
        <v>0</v>
      </c>
    </row>
    <row r="286" spans="5:5" x14ac:dyDescent="0.25">
      <c r="E286" s="36">
        <f t="shared" si="4"/>
        <v>0</v>
      </c>
    </row>
    <row r="287" spans="5:5" x14ac:dyDescent="0.25">
      <c r="E287" s="36">
        <f t="shared" si="4"/>
        <v>0</v>
      </c>
    </row>
    <row r="288" spans="5:5" x14ac:dyDescent="0.25">
      <c r="E288" s="36">
        <f t="shared" si="4"/>
        <v>0</v>
      </c>
    </row>
    <row r="289" spans="5:5" x14ac:dyDescent="0.25">
      <c r="E289" s="36">
        <f t="shared" si="4"/>
        <v>0</v>
      </c>
    </row>
    <row r="290" spans="5:5" x14ac:dyDescent="0.25">
      <c r="E290" s="36">
        <f t="shared" si="4"/>
        <v>0</v>
      </c>
    </row>
    <row r="291" spans="5:5" x14ac:dyDescent="0.25">
      <c r="E291" s="36">
        <f t="shared" si="4"/>
        <v>0</v>
      </c>
    </row>
    <row r="292" spans="5:5" x14ac:dyDescent="0.25">
      <c r="E292" s="36">
        <f t="shared" si="4"/>
        <v>0</v>
      </c>
    </row>
    <row r="293" spans="5:5" x14ac:dyDescent="0.25">
      <c r="E293" s="36">
        <f t="shared" si="4"/>
        <v>0</v>
      </c>
    </row>
    <row r="294" spans="5:5" x14ac:dyDescent="0.25">
      <c r="E294" s="36">
        <f t="shared" si="4"/>
        <v>0</v>
      </c>
    </row>
    <row r="295" spans="5:5" x14ac:dyDescent="0.25">
      <c r="E295" s="36">
        <f t="shared" si="4"/>
        <v>0</v>
      </c>
    </row>
    <row r="296" spans="5:5" x14ac:dyDescent="0.25">
      <c r="E296" s="36">
        <f t="shared" si="4"/>
        <v>0</v>
      </c>
    </row>
    <row r="297" spans="5:5" x14ac:dyDescent="0.25">
      <c r="E297" s="36">
        <f t="shared" si="4"/>
        <v>0</v>
      </c>
    </row>
    <row r="298" spans="5:5" x14ac:dyDescent="0.25">
      <c r="E298" s="36">
        <f t="shared" si="4"/>
        <v>0</v>
      </c>
    </row>
    <row r="299" spans="5:5" x14ac:dyDescent="0.25">
      <c r="E299" s="36">
        <f t="shared" si="4"/>
        <v>0</v>
      </c>
    </row>
    <row r="300" spans="5:5" x14ac:dyDescent="0.25">
      <c r="E300" s="36">
        <f t="shared" si="4"/>
        <v>0</v>
      </c>
    </row>
    <row r="301" spans="5:5" x14ac:dyDescent="0.25">
      <c r="E301" s="36">
        <f t="shared" si="4"/>
        <v>0</v>
      </c>
    </row>
    <row r="302" spans="5:5" x14ac:dyDescent="0.25">
      <c r="E302" s="36">
        <f t="shared" si="4"/>
        <v>0</v>
      </c>
    </row>
    <row r="303" spans="5:5" x14ac:dyDescent="0.25">
      <c r="E303" s="36">
        <f t="shared" si="4"/>
        <v>0</v>
      </c>
    </row>
    <row r="304" spans="5:5" x14ac:dyDescent="0.25">
      <c r="E304" s="36">
        <f t="shared" si="4"/>
        <v>0</v>
      </c>
    </row>
    <row r="305" spans="5:5" x14ac:dyDescent="0.25">
      <c r="E305" s="36">
        <f t="shared" si="4"/>
        <v>0</v>
      </c>
    </row>
    <row r="306" spans="5:5" x14ac:dyDescent="0.25">
      <c r="E306" s="36">
        <f t="shared" si="4"/>
        <v>0</v>
      </c>
    </row>
    <row r="307" spans="5:5" x14ac:dyDescent="0.25">
      <c r="E307" s="36">
        <f t="shared" si="4"/>
        <v>0</v>
      </c>
    </row>
    <row r="308" spans="5:5" x14ac:dyDescent="0.25">
      <c r="E308" s="36">
        <f t="shared" si="4"/>
        <v>0</v>
      </c>
    </row>
    <row r="309" spans="5:5" x14ac:dyDescent="0.25">
      <c r="E309" s="36">
        <f t="shared" si="4"/>
        <v>0</v>
      </c>
    </row>
    <row r="310" spans="5:5" x14ac:dyDescent="0.25">
      <c r="E310" s="36">
        <f t="shared" si="4"/>
        <v>0</v>
      </c>
    </row>
    <row r="311" spans="5:5" x14ac:dyDescent="0.25">
      <c r="E311" s="36">
        <f t="shared" si="4"/>
        <v>0</v>
      </c>
    </row>
    <row r="312" spans="5:5" x14ac:dyDescent="0.25">
      <c r="E312" s="36">
        <f t="shared" si="4"/>
        <v>0</v>
      </c>
    </row>
    <row r="313" spans="5:5" x14ac:dyDescent="0.25">
      <c r="E313" s="36">
        <f t="shared" si="4"/>
        <v>0</v>
      </c>
    </row>
    <row r="314" spans="5:5" x14ac:dyDescent="0.25">
      <c r="E314" s="36">
        <f t="shared" si="4"/>
        <v>0</v>
      </c>
    </row>
    <row r="315" spans="5:5" x14ac:dyDescent="0.25">
      <c r="E315" s="36">
        <f t="shared" si="4"/>
        <v>0</v>
      </c>
    </row>
    <row r="316" spans="5:5" x14ac:dyDescent="0.25">
      <c r="E316" s="36">
        <f t="shared" si="4"/>
        <v>0</v>
      </c>
    </row>
    <row r="317" spans="5:5" x14ac:dyDescent="0.25">
      <c r="E317" s="36">
        <f t="shared" si="4"/>
        <v>0</v>
      </c>
    </row>
    <row r="318" spans="5:5" x14ac:dyDescent="0.25">
      <c r="E318" s="36">
        <f t="shared" si="4"/>
        <v>0</v>
      </c>
    </row>
    <row r="319" spans="5:5" x14ac:dyDescent="0.25">
      <c r="E319" s="36">
        <f t="shared" si="4"/>
        <v>0</v>
      </c>
    </row>
    <row r="320" spans="5:5" x14ac:dyDescent="0.25">
      <c r="E320" s="36">
        <f t="shared" si="4"/>
        <v>0</v>
      </c>
    </row>
    <row r="321" spans="5:5" x14ac:dyDescent="0.25">
      <c r="E321" s="36">
        <f t="shared" si="4"/>
        <v>0</v>
      </c>
    </row>
    <row r="322" spans="5:5" x14ac:dyDescent="0.25">
      <c r="E322" s="36">
        <f t="shared" si="4"/>
        <v>0</v>
      </c>
    </row>
    <row r="323" spans="5:5" x14ac:dyDescent="0.25">
      <c r="E323" s="36">
        <f t="shared" si="4"/>
        <v>0</v>
      </c>
    </row>
    <row r="324" spans="5:5" x14ac:dyDescent="0.25">
      <c r="E324" s="36">
        <f t="shared" si="4"/>
        <v>0</v>
      </c>
    </row>
    <row r="325" spans="5:5" x14ac:dyDescent="0.25">
      <c r="E325" s="36">
        <f t="shared" ref="E325:E388" si="5">E324+C325-D325</f>
        <v>0</v>
      </c>
    </row>
    <row r="326" spans="5:5" x14ac:dyDescent="0.25">
      <c r="E326" s="36">
        <f t="shared" si="5"/>
        <v>0</v>
      </c>
    </row>
    <row r="327" spans="5:5" x14ac:dyDescent="0.25">
      <c r="E327" s="36">
        <f t="shared" si="5"/>
        <v>0</v>
      </c>
    </row>
    <row r="328" spans="5:5" x14ac:dyDescent="0.25">
      <c r="E328" s="36">
        <f t="shared" si="5"/>
        <v>0</v>
      </c>
    </row>
    <row r="329" spans="5:5" x14ac:dyDescent="0.25">
      <c r="E329" s="36">
        <f t="shared" si="5"/>
        <v>0</v>
      </c>
    </row>
    <row r="330" spans="5:5" x14ac:dyDescent="0.25">
      <c r="E330" s="36">
        <f t="shared" si="5"/>
        <v>0</v>
      </c>
    </row>
    <row r="331" spans="5:5" x14ac:dyDescent="0.25">
      <c r="E331" s="36">
        <f t="shared" si="5"/>
        <v>0</v>
      </c>
    </row>
    <row r="332" spans="5:5" x14ac:dyDescent="0.25">
      <c r="E332" s="36">
        <f t="shared" si="5"/>
        <v>0</v>
      </c>
    </row>
    <row r="333" spans="5:5" x14ac:dyDescent="0.25">
      <c r="E333" s="36">
        <f t="shared" si="5"/>
        <v>0</v>
      </c>
    </row>
    <row r="334" spans="5:5" x14ac:dyDescent="0.25">
      <c r="E334" s="36">
        <f t="shared" si="5"/>
        <v>0</v>
      </c>
    </row>
    <row r="335" spans="5:5" x14ac:dyDescent="0.25">
      <c r="E335" s="36">
        <f t="shared" si="5"/>
        <v>0</v>
      </c>
    </row>
    <row r="336" spans="5:5" x14ac:dyDescent="0.25">
      <c r="E336" s="36">
        <f t="shared" si="5"/>
        <v>0</v>
      </c>
    </row>
    <row r="337" spans="5:5" x14ac:dyDescent="0.25">
      <c r="E337" s="36">
        <f t="shared" si="5"/>
        <v>0</v>
      </c>
    </row>
    <row r="338" spans="5:5" x14ac:dyDescent="0.25">
      <c r="E338" s="36">
        <f t="shared" si="5"/>
        <v>0</v>
      </c>
    </row>
    <row r="339" spans="5:5" x14ac:dyDescent="0.25">
      <c r="E339" s="36">
        <f t="shared" si="5"/>
        <v>0</v>
      </c>
    </row>
    <row r="340" spans="5:5" x14ac:dyDescent="0.25">
      <c r="E340" s="36">
        <f t="shared" si="5"/>
        <v>0</v>
      </c>
    </row>
    <row r="341" spans="5:5" x14ac:dyDescent="0.25">
      <c r="E341" s="36">
        <f t="shared" si="5"/>
        <v>0</v>
      </c>
    </row>
    <row r="342" spans="5:5" x14ac:dyDescent="0.25">
      <c r="E342" s="36">
        <f t="shared" si="5"/>
        <v>0</v>
      </c>
    </row>
    <row r="343" spans="5:5" x14ac:dyDescent="0.25">
      <c r="E343" s="36">
        <f t="shared" si="5"/>
        <v>0</v>
      </c>
    </row>
    <row r="344" spans="5:5" x14ac:dyDescent="0.25">
      <c r="E344" s="36">
        <f t="shared" si="5"/>
        <v>0</v>
      </c>
    </row>
    <row r="345" spans="5:5" x14ac:dyDescent="0.25">
      <c r="E345" s="36">
        <f t="shared" si="5"/>
        <v>0</v>
      </c>
    </row>
    <row r="346" spans="5:5" x14ac:dyDescent="0.25">
      <c r="E346" s="36">
        <f t="shared" si="5"/>
        <v>0</v>
      </c>
    </row>
    <row r="347" spans="5:5" x14ac:dyDescent="0.25">
      <c r="E347" s="36">
        <f t="shared" si="5"/>
        <v>0</v>
      </c>
    </row>
    <row r="348" spans="5:5" x14ac:dyDescent="0.25">
      <c r="E348" s="36">
        <f t="shared" si="5"/>
        <v>0</v>
      </c>
    </row>
    <row r="349" spans="5:5" x14ac:dyDescent="0.25">
      <c r="E349" s="36">
        <f t="shared" si="5"/>
        <v>0</v>
      </c>
    </row>
    <row r="350" spans="5:5" x14ac:dyDescent="0.25">
      <c r="E350" s="36">
        <f t="shared" si="5"/>
        <v>0</v>
      </c>
    </row>
    <row r="351" spans="5:5" x14ac:dyDescent="0.25">
      <c r="E351" s="36">
        <f t="shared" si="5"/>
        <v>0</v>
      </c>
    </row>
    <row r="352" spans="5:5" x14ac:dyDescent="0.25">
      <c r="E352" s="36">
        <f t="shared" si="5"/>
        <v>0</v>
      </c>
    </row>
    <row r="353" spans="5:5" x14ac:dyDescent="0.25">
      <c r="E353" s="36">
        <f t="shared" si="5"/>
        <v>0</v>
      </c>
    </row>
    <row r="354" spans="5:5" x14ac:dyDescent="0.25">
      <c r="E354" s="36">
        <f t="shared" si="5"/>
        <v>0</v>
      </c>
    </row>
    <row r="355" spans="5:5" x14ac:dyDescent="0.25">
      <c r="E355" s="36">
        <f t="shared" si="5"/>
        <v>0</v>
      </c>
    </row>
    <row r="356" spans="5:5" x14ac:dyDescent="0.25">
      <c r="E356" s="36">
        <f t="shared" si="5"/>
        <v>0</v>
      </c>
    </row>
    <row r="357" spans="5:5" x14ac:dyDescent="0.25">
      <c r="E357" s="36">
        <f t="shared" si="5"/>
        <v>0</v>
      </c>
    </row>
    <row r="358" spans="5:5" x14ac:dyDescent="0.25">
      <c r="E358" s="36">
        <f t="shared" si="5"/>
        <v>0</v>
      </c>
    </row>
    <row r="359" spans="5:5" x14ac:dyDescent="0.25">
      <c r="E359" s="36">
        <f t="shared" si="5"/>
        <v>0</v>
      </c>
    </row>
    <row r="360" spans="5:5" x14ac:dyDescent="0.25">
      <c r="E360" s="36">
        <f t="shared" si="5"/>
        <v>0</v>
      </c>
    </row>
    <row r="361" spans="5:5" x14ac:dyDescent="0.25">
      <c r="E361" s="36">
        <f t="shared" si="5"/>
        <v>0</v>
      </c>
    </row>
    <row r="362" spans="5:5" x14ac:dyDescent="0.25">
      <c r="E362" s="36">
        <f t="shared" si="5"/>
        <v>0</v>
      </c>
    </row>
    <row r="363" spans="5:5" x14ac:dyDescent="0.25">
      <c r="E363" s="36">
        <f t="shared" si="5"/>
        <v>0</v>
      </c>
    </row>
    <row r="364" spans="5:5" x14ac:dyDescent="0.25">
      <c r="E364" s="36">
        <f t="shared" si="5"/>
        <v>0</v>
      </c>
    </row>
    <row r="365" spans="5:5" x14ac:dyDescent="0.25">
      <c r="E365" s="36">
        <f t="shared" si="5"/>
        <v>0</v>
      </c>
    </row>
    <row r="366" spans="5:5" x14ac:dyDescent="0.25">
      <c r="E366" s="36">
        <f t="shared" si="5"/>
        <v>0</v>
      </c>
    </row>
    <row r="367" spans="5:5" x14ac:dyDescent="0.25">
      <c r="E367" s="36">
        <f t="shared" si="5"/>
        <v>0</v>
      </c>
    </row>
    <row r="368" spans="5:5" x14ac:dyDescent="0.25">
      <c r="E368" s="36">
        <f t="shared" si="5"/>
        <v>0</v>
      </c>
    </row>
    <row r="369" spans="5:5" x14ac:dyDescent="0.25">
      <c r="E369" s="36">
        <f t="shared" si="5"/>
        <v>0</v>
      </c>
    </row>
    <row r="370" spans="5:5" x14ac:dyDescent="0.25">
      <c r="E370" s="36">
        <f t="shared" si="5"/>
        <v>0</v>
      </c>
    </row>
    <row r="371" spans="5:5" x14ac:dyDescent="0.25">
      <c r="E371" s="36">
        <f t="shared" si="5"/>
        <v>0</v>
      </c>
    </row>
    <row r="372" spans="5:5" x14ac:dyDescent="0.25">
      <c r="E372" s="36">
        <f t="shared" si="5"/>
        <v>0</v>
      </c>
    </row>
    <row r="373" spans="5:5" x14ac:dyDescent="0.25">
      <c r="E373" s="36">
        <f t="shared" si="5"/>
        <v>0</v>
      </c>
    </row>
    <row r="374" spans="5:5" x14ac:dyDescent="0.25">
      <c r="E374" s="36">
        <f t="shared" si="5"/>
        <v>0</v>
      </c>
    </row>
    <row r="375" spans="5:5" x14ac:dyDescent="0.25">
      <c r="E375" s="36">
        <f t="shared" si="5"/>
        <v>0</v>
      </c>
    </row>
    <row r="376" spans="5:5" x14ac:dyDescent="0.25">
      <c r="E376" s="36">
        <f t="shared" si="5"/>
        <v>0</v>
      </c>
    </row>
    <row r="377" spans="5:5" x14ac:dyDescent="0.25">
      <c r="E377" s="36">
        <f t="shared" si="5"/>
        <v>0</v>
      </c>
    </row>
    <row r="378" spans="5:5" x14ac:dyDescent="0.25">
      <c r="E378" s="36">
        <f t="shared" si="5"/>
        <v>0</v>
      </c>
    </row>
    <row r="379" spans="5:5" x14ac:dyDescent="0.25">
      <c r="E379" s="36">
        <f t="shared" si="5"/>
        <v>0</v>
      </c>
    </row>
    <row r="380" spans="5:5" x14ac:dyDescent="0.25">
      <c r="E380" s="36">
        <f t="shared" si="5"/>
        <v>0</v>
      </c>
    </row>
    <row r="381" spans="5:5" x14ac:dyDescent="0.25">
      <c r="E381" s="36">
        <f t="shared" si="5"/>
        <v>0</v>
      </c>
    </row>
    <row r="382" spans="5:5" x14ac:dyDescent="0.25">
      <c r="E382" s="36">
        <f t="shared" si="5"/>
        <v>0</v>
      </c>
    </row>
    <row r="383" spans="5:5" x14ac:dyDescent="0.25">
      <c r="E383" s="36">
        <f t="shared" si="5"/>
        <v>0</v>
      </c>
    </row>
    <row r="384" spans="5:5" x14ac:dyDescent="0.25">
      <c r="E384" s="36">
        <f t="shared" si="5"/>
        <v>0</v>
      </c>
    </row>
    <row r="385" spans="5:5" x14ac:dyDescent="0.25">
      <c r="E385" s="36">
        <f t="shared" si="5"/>
        <v>0</v>
      </c>
    </row>
    <row r="386" spans="5:5" x14ac:dyDescent="0.25">
      <c r="E386" s="36">
        <f t="shared" si="5"/>
        <v>0</v>
      </c>
    </row>
    <row r="387" spans="5:5" x14ac:dyDescent="0.25">
      <c r="E387" s="36">
        <f t="shared" si="5"/>
        <v>0</v>
      </c>
    </row>
    <row r="388" spans="5:5" x14ac:dyDescent="0.25">
      <c r="E388" s="36">
        <f t="shared" si="5"/>
        <v>0</v>
      </c>
    </row>
    <row r="389" spans="5:5" x14ac:dyDescent="0.25">
      <c r="E389" s="36">
        <f t="shared" ref="E389:E452" si="6">E388+C389-D389</f>
        <v>0</v>
      </c>
    </row>
    <row r="390" spans="5:5" x14ac:dyDescent="0.25">
      <c r="E390" s="36">
        <f t="shared" si="6"/>
        <v>0</v>
      </c>
    </row>
    <row r="391" spans="5:5" x14ac:dyDescent="0.25">
      <c r="E391" s="36">
        <f t="shared" si="6"/>
        <v>0</v>
      </c>
    </row>
    <row r="392" spans="5:5" x14ac:dyDescent="0.25">
      <c r="E392" s="36">
        <f t="shared" si="6"/>
        <v>0</v>
      </c>
    </row>
    <row r="393" spans="5:5" x14ac:dyDescent="0.25">
      <c r="E393" s="36">
        <f t="shared" si="6"/>
        <v>0</v>
      </c>
    </row>
    <row r="394" spans="5:5" x14ac:dyDescent="0.25">
      <c r="E394" s="36">
        <f t="shared" si="6"/>
        <v>0</v>
      </c>
    </row>
    <row r="395" spans="5:5" x14ac:dyDescent="0.25">
      <c r="E395" s="36">
        <f t="shared" si="6"/>
        <v>0</v>
      </c>
    </row>
    <row r="396" spans="5:5" x14ac:dyDescent="0.25">
      <c r="E396" s="36">
        <f t="shared" si="6"/>
        <v>0</v>
      </c>
    </row>
    <row r="397" spans="5:5" x14ac:dyDescent="0.25">
      <c r="E397" s="36">
        <f t="shared" si="6"/>
        <v>0</v>
      </c>
    </row>
    <row r="398" spans="5:5" x14ac:dyDescent="0.25">
      <c r="E398" s="36">
        <f t="shared" si="6"/>
        <v>0</v>
      </c>
    </row>
    <row r="399" spans="5:5" x14ac:dyDescent="0.25">
      <c r="E399" s="36">
        <f t="shared" si="6"/>
        <v>0</v>
      </c>
    </row>
    <row r="400" spans="5:5" x14ac:dyDescent="0.25">
      <c r="E400" s="36">
        <f t="shared" si="6"/>
        <v>0</v>
      </c>
    </row>
    <row r="401" spans="5:5" x14ac:dyDescent="0.25">
      <c r="E401" s="36">
        <f t="shared" si="6"/>
        <v>0</v>
      </c>
    </row>
    <row r="402" spans="5:5" x14ac:dyDescent="0.25">
      <c r="E402" s="36">
        <f t="shared" si="6"/>
        <v>0</v>
      </c>
    </row>
    <row r="403" spans="5:5" x14ac:dyDescent="0.25">
      <c r="E403" s="36">
        <f t="shared" si="6"/>
        <v>0</v>
      </c>
    </row>
    <row r="404" spans="5:5" x14ac:dyDescent="0.25">
      <c r="E404" s="36">
        <f t="shared" si="6"/>
        <v>0</v>
      </c>
    </row>
    <row r="405" spans="5:5" x14ac:dyDescent="0.25">
      <c r="E405" s="36">
        <f t="shared" si="6"/>
        <v>0</v>
      </c>
    </row>
    <row r="406" spans="5:5" x14ac:dyDescent="0.25">
      <c r="E406" s="36">
        <f t="shared" si="6"/>
        <v>0</v>
      </c>
    </row>
    <row r="407" spans="5:5" x14ac:dyDescent="0.25">
      <c r="E407" s="36">
        <f t="shared" si="6"/>
        <v>0</v>
      </c>
    </row>
    <row r="408" spans="5:5" x14ac:dyDescent="0.25">
      <c r="E408" s="36">
        <f t="shared" si="6"/>
        <v>0</v>
      </c>
    </row>
    <row r="409" spans="5:5" x14ac:dyDescent="0.25">
      <c r="E409" s="36">
        <f t="shared" si="6"/>
        <v>0</v>
      </c>
    </row>
    <row r="410" spans="5:5" x14ac:dyDescent="0.25">
      <c r="E410" s="36">
        <f t="shared" si="6"/>
        <v>0</v>
      </c>
    </row>
    <row r="411" spans="5:5" x14ac:dyDescent="0.25">
      <c r="E411" s="36">
        <f t="shared" si="6"/>
        <v>0</v>
      </c>
    </row>
    <row r="412" spans="5:5" x14ac:dyDescent="0.25">
      <c r="E412" s="36">
        <f t="shared" si="6"/>
        <v>0</v>
      </c>
    </row>
    <row r="413" spans="5:5" x14ac:dyDescent="0.25">
      <c r="E413" s="36">
        <f t="shared" si="6"/>
        <v>0</v>
      </c>
    </row>
    <row r="414" spans="5:5" x14ac:dyDescent="0.25">
      <c r="E414" s="36">
        <f t="shared" si="6"/>
        <v>0</v>
      </c>
    </row>
    <row r="415" spans="5:5" x14ac:dyDescent="0.25">
      <c r="E415" s="36">
        <f t="shared" si="6"/>
        <v>0</v>
      </c>
    </row>
    <row r="416" spans="5:5" x14ac:dyDescent="0.25">
      <c r="E416" s="36">
        <f t="shared" si="6"/>
        <v>0</v>
      </c>
    </row>
    <row r="417" spans="5:5" x14ac:dyDescent="0.25">
      <c r="E417" s="36">
        <f t="shared" si="6"/>
        <v>0</v>
      </c>
    </row>
    <row r="418" spans="5:5" x14ac:dyDescent="0.25">
      <c r="E418" s="36">
        <f t="shared" si="6"/>
        <v>0</v>
      </c>
    </row>
    <row r="419" spans="5:5" x14ac:dyDescent="0.25">
      <c r="E419" s="36">
        <f t="shared" si="6"/>
        <v>0</v>
      </c>
    </row>
    <row r="420" spans="5:5" x14ac:dyDescent="0.25">
      <c r="E420" s="36">
        <f t="shared" si="6"/>
        <v>0</v>
      </c>
    </row>
    <row r="421" spans="5:5" x14ac:dyDescent="0.25">
      <c r="E421" s="36">
        <f t="shared" si="6"/>
        <v>0</v>
      </c>
    </row>
    <row r="422" spans="5:5" x14ac:dyDescent="0.25">
      <c r="E422" s="36">
        <f t="shared" si="6"/>
        <v>0</v>
      </c>
    </row>
    <row r="423" spans="5:5" x14ac:dyDescent="0.25">
      <c r="E423" s="36">
        <f t="shared" si="6"/>
        <v>0</v>
      </c>
    </row>
    <row r="424" spans="5:5" x14ac:dyDescent="0.25">
      <c r="E424" s="36">
        <f t="shared" si="6"/>
        <v>0</v>
      </c>
    </row>
    <row r="425" spans="5:5" x14ac:dyDescent="0.25">
      <c r="E425" s="36">
        <f t="shared" si="6"/>
        <v>0</v>
      </c>
    </row>
    <row r="426" spans="5:5" x14ac:dyDescent="0.25">
      <c r="E426" s="36">
        <f t="shared" si="6"/>
        <v>0</v>
      </c>
    </row>
    <row r="427" spans="5:5" x14ac:dyDescent="0.25">
      <c r="E427" s="36">
        <f t="shared" si="6"/>
        <v>0</v>
      </c>
    </row>
    <row r="428" spans="5:5" x14ac:dyDescent="0.25">
      <c r="E428" s="36">
        <f t="shared" si="6"/>
        <v>0</v>
      </c>
    </row>
    <row r="429" spans="5:5" x14ac:dyDescent="0.25">
      <c r="E429" s="36">
        <f t="shared" si="6"/>
        <v>0</v>
      </c>
    </row>
    <row r="430" spans="5:5" x14ac:dyDescent="0.25">
      <c r="E430" s="36">
        <f t="shared" si="6"/>
        <v>0</v>
      </c>
    </row>
    <row r="431" spans="5:5" x14ac:dyDescent="0.25">
      <c r="E431" s="36">
        <f t="shared" si="6"/>
        <v>0</v>
      </c>
    </row>
    <row r="432" spans="5:5" x14ac:dyDescent="0.25">
      <c r="E432" s="36">
        <f t="shared" si="6"/>
        <v>0</v>
      </c>
    </row>
    <row r="433" spans="5:5" x14ac:dyDescent="0.25">
      <c r="E433" s="36">
        <f t="shared" si="6"/>
        <v>0</v>
      </c>
    </row>
    <row r="434" spans="5:5" x14ac:dyDescent="0.25">
      <c r="E434" s="36">
        <f t="shared" si="6"/>
        <v>0</v>
      </c>
    </row>
    <row r="435" spans="5:5" x14ac:dyDescent="0.25">
      <c r="E435" s="36">
        <f t="shared" si="6"/>
        <v>0</v>
      </c>
    </row>
    <row r="436" spans="5:5" x14ac:dyDescent="0.25">
      <c r="E436" s="36">
        <f t="shared" si="6"/>
        <v>0</v>
      </c>
    </row>
    <row r="437" spans="5:5" x14ac:dyDescent="0.25">
      <c r="E437" s="36">
        <f t="shared" si="6"/>
        <v>0</v>
      </c>
    </row>
    <row r="438" spans="5:5" x14ac:dyDescent="0.25">
      <c r="E438" s="36">
        <f t="shared" si="6"/>
        <v>0</v>
      </c>
    </row>
    <row r="439" spans="5:5" x14ac:dyDescent="0.25">
      <c r="E439" s="36">
        <f t="shared" si="6"/>
        <v>0</v>
      </c>
    </row>
    <row r="440" spans="5:5" x14ac:dyDescent="0.25">
      <c r="E440" s="36">
        <f t="shared" si="6"/>
        <v>0</v>
      </c>
    </row>
    <row r="441" spans="5:5" x14ac:dyDescent="0.25">
      <c r="E441" s="36">
        <f t="shared" si="6"/>
        <v>0</v>
      </c>
    </row>
    <row r="442" spans="5:5" x14ac:dyDescent="0.25">
      <c r="E442" s="36">
        <f t="shared" si="6"/>
        <v>0</v>
      </c>
    </row>
    <row r="443" spans="5:5" x14ac:dyDescent="0.25">
      <c r="E443" s="36">
        <f t="shared" si="6"/>
        <v>0</v>
      </c>
    </row>
    <row r="444" spans="5:5" x14ac:dyDescent="0.25">
      <c r="E444" s="36">
        <f t="shared" si="6"/>
        <v>0</v>
      </c>
    </row>
    <row r="445" spans="5:5" x14ac:dyDescent="0.25">
      <c r="E445" s="36">
        <f t="shared" si="6"/>
        <v>0</v>
      </c>
    </row>
    <row r="446" spans="5:5" x14ac:dyDescent="0.25">
      <c r="E446" s="36">
        <f t="shared" si="6"/>
        <v>0</v>
      </c>
    </row>
    <row r="447" spans="5:5" x14ac:dyDescent="0.25">
      <c r="E447" s="36">
        <f t="shared" si="6"/>
        <v>0</v>
      </c>
    </row>
    <row r="448" spans="5:5" x14ac:dyDescent="0.25">
      <c r="E448" s="36">
        <f t="shared" si="6"/>
        <v>0</v>
      </c>
    </row>
    <row r="449" spans="5:5" x14ac:dyDescent="0.25">
      <c r="E449" s="36">
        <f t="shared" si="6"/>
        <v>0</v>
      </c>
    </row>
    <row r="450" spans="5:5" x14ac:dyDescent="0.25">
      <c r="E450" s="36">
        <f t="shared" si="6"/>
        <v>0</v>
      </c>
    </row>
    <row r="451" spans="5:5" x14ac:dyDescent="0.25">
      <c r="E451" s="36">
        <f t="shared" si="6"/>
        <v>0</v>
      </c>
    </row>
    <row r="452" spans="5:5" x14ac:dyDescent="0.25">
      <c r="E452" s="36">
        <f t="shared" si="6"/>
        <v>0</v>
      </c>
    </row>
    <row r="453" spans="5:5" x14ac:dyDescent="0.25">
      <c r="E453" s="36">
        <f t="shared" ref="E453:E500" si="7">E452+C453-D453</f>
        <v>0</v>
      </c>
    </row>
    <row r="454" spans="5:5" x14ac:dyDescent="0.25">
      <c r="E454" s="36">
        <f t="shared" si="7"/>
        <v>0</v>
      </c>
    </row>
    <row r="455" spans="5:5" x14ac:dyDescent="0.25">
      <c r="E455" s="36">
        <f t="shared" si="7"/>
        <v>0</v>
      </c>
    </row>
    <row r="456" spans="5:5" x14ac:dyDescent="0.25">
      <c r="E456" s="36">
        <f t="shared" si="7"/>
        <v>0</v>
      </c>
    </row>
    <row r="457" spans="5:5" x14ac:dyDescent="0.25">
      <c r="E457" s="36">
        <f t="shared" si="7"/>
        <v>0</v>
      </c>
    </row>
    <row r="458" spans="5:5" x14ac:dyDescent="0.25">
      <c r="E458" s="36">
        <f t="shared" si="7"/>
        <v>0</v>
      </c>
    </row>
    <row r="459" spans="5:5" x14ac:dyDescent="0.25">
      <c r="E459" s="36">
        <f t="shared" si="7"/>
        <v>0</v>
      </c>
    </row>
    <row r="460" spans="5:5" x14ac:dyDescent="0.25">
      <c r="E460" s="36">
        <f t="shared" si="7"/>
        <v>0</v>
      </c>
    </row>
    <row r="461" spans="5:5" x14ac:dyDescent="0.25">
      <c r="E461" s="36">
        <f t="shared" si="7"/>
        <v>0</v>
      </c>
    </row>
    <row r="462" spans="5:5" x14ac:dyDescent="0.25">
      <c r="E462" s="36">
        <f t="shared" si="7"/>
        <v>0</v>
      </c>
    </row>
    <row r="463" spans="5:5" x14ac:dyDescent="0.25">
      <c r="E463" s="36">
        <f t="shared" si="7"/>
        <v>0</v>
      </c>
    </row>
    <row r="464" spans="5:5" x14ac:dyDescent="0.25">
      <c r="E464" s="36">
        <f t="shared" si="7"/>
        <v>0</v>
      </c>
    </row>
    <row r="465" spans="5:5" x14ac:dyDescent="0.25">
      <c r="E465" s="36">
        <f t="shared" si="7"/>
        <v>0</v>
      </c>
    </row>
    <row r="466" spans="5:5" x14ac:dyDescent="0.25">
      <c r="E466" s="36">
        <f t="shared" si="7"/>
        <v>0</v>
      </c>
    </row>
    <row r="467" spans="5:5" x14ac:dyDescent="0.25">
      <c r="E467" s="36">
        <f t="shared" si="7"/>
        <v>0</v>
      </c>
    </row>
    <row r="468" spans="5:5" x14ac:dyDescent="0.25">
      <c r="E468" s="36">
        <f t="shared" si="7"/>
        <v>0</v>
      </c>
    </row>
    <row r="469" spans="5:5" x14ac:dyDescent="0.25">
      <c r="E469" s="36">
        <f t="shared" si="7"/>
        <v>0</v>
      </c>
    </row>
    <row r="470" spans="5:5" x14ac:dyDescent="0.25">
      <c r="E470" s="36">
        <f t="shared" si="7"/>
        <v>0</v>
      </c>
    </row>
    <row r="471" spans="5:5" x14ac:dyDescent="0.25">
      <c r="E471" s="36">
        <f t="shared" si="7"/>
        <v>0</v>
      </c>
    </row>
    <row r="472" spans="5:5" x14ac:dyDescent="0.25">
      <c r="E472" s="36">
        <f t="shared" si="7"/>
        <v>0</v>
      </c>
    </row>
    <row r="473" spans="5:5" x14ac:dyDescent="0.25">
      <c r="E473" s="36">
        <f t="shared" si="7"/>
        <v>0</v>
      </c>
    </row>
    <row r="474" spans="5:5" x14ac:dyDescent="0.25">
      <c r="E474" s="36">
        <f t="shared" si="7"/>
        <v>0</v>
      </c>
    </row>
    <row r="475" spans="5:5" x14ac:dyDescent="0.25">
      <c r="E475" s="36">
        <f t="shared" si="7"/>
        <v>0</v>
      </c>
    </row>
    <row r="476" spans="5:5" x14ac:dyDescent="0.25">
      <c r="E476" s="36">
        <f t="shared" si="7"/>
        <v>0</v>
      </c>
    </row>
    <row r="477" spans="5:5" x14ac:dyDescent="0.25">
      <c r="E477" s="36">
        <f t="shared" si="7"/>
        <v>0</v>
      </c>
    </row>
    <row r="478" spans="5:5" x14ac:dyDescent="0.25">
      <c r="E478" s="36">
        <f t="shared" si="7"/>
        <v>0</v>
      </c>
    </row>
    <row r="479" spans="5:5" x14ac:dyDescent="0.25">
      <c r="E479" s="36">
        <f t="shared" si="7"/>
        <v>0</v>
      </c>
    </row>
    <row r="480" spans="5:5" x14ac:dyDescent="0.25">
      <c r="E480" s="36">
        <f t="shared" si="7"/>
        <v>0</v>
      </c>
    </row>
    <row r="481" spans="5:5" x14ac:dyDescent="0.25">
      <c r="E481" s="36">
        <f t="shared" si="7"/>
        <v>0</v>
      </c>
    </row>
    <row r="482" spans="5:5" x14ac:dyDescent="0.25">
      <c r="E482" s="36">
        <f t="shared" si="7"/>
        <v>0</v>
      </c>
    </row>
    <row r="483" spans="5:5" x14ac:dyDescent="0.25">
      <c r="E483" s="36">
        <f t="shared" si="7"/>
        <v>0</v>
      </c>
    </row>
    <row r="484" spans="5:5" x14ac:dyDescent="0.25">
      <c r="E484" s="36">
        <f t="shared" si="7"/>
        <v>0</v>
      </c>
    </row>
    <row r="485" spans="5:5" x14ac:dyDescent="0.25">
      <c r="E485" s="36">
        <f t="shared" si="7"/>
        <v>0</v>
      </c>
    </row>
    <row r="486" spans="5:5" x14ac:dyDescent="0.25">
      <c r="E486" s="36">
        <f t="shared" si="7"/>
        <v>0</v>
      </c>
    </row>
    <row r="487" spans="5:5" x14ac:dyDescent="0.25">
      <c r="E487" s="36">
        <f t="shared" si="7"/>
        <v>0</v>
      </c>
    </row>
    <row r="488" spans="5:5" x14ac:dyDescent="0.25">
      <c r="E488" s="36">
        <f t="shared" si="7"/>
        <v>0</v>
      </c>
    </row>
    <row r="489" spans="5:5" x14ac:dyDescent="0.25">
      <c r="E489" s="36">
        <f t="shared" si="7"/>
        <v>0</v>
      </c>
    </row>
    <row r="490" spans="5:5" x14ac:dyDescent="0.25">
      <c r="E490" s="36">
        <f t="shared" si="7"/>
        <v>0</v>
      </c>
    </row>
    <row r="491" spans="5:5" x14ac:dyDescent="0.25">
      <c r="E491" s="36">
        <f t="shared" si="7"/>
        <v>0</v>
      </c>
    </row>
    <row r="492" spans="5:5" x14ac:dyDescent="0.25">
      <c r="E492" s="36">
        <f t="shared" si="7"/>
        <v>0</v>
      </c>
    </row>
    <row r="493" spans="5:5" x14ac:dyDescent="0.25">
      <c r="E493" s="36">
        <f t="shared" si="7"/>
        <v>0</v>
      </c>
    </row>
    <row r="494" spans="5:5" x14ac:dyDescent="0.25">
      <c r="E494" s="36">
        <f t="shared" si="7"/>
        <v>0</v>
      </c>
    </row>
    <row r="495" spans="5:5" x14ac:dyDescent="0.25">
      <c r="E495" s="36">
        <f t="shared" si="7"/>
        <v>0</v>
      </c>
    </row>
    <row r="496" spans="5:5" x14ac:dyDescent="0.25">
      <c r="E496" s="36">
        <f t="shared" si="7"/>
        <v>0</v>
      </c>
    </row>
    <row r="497" spans="5:5" x14ac:dyDescent="0.25">
      <c r="E497" s="36">
        <f t="shared" si="7"/>
        <v>0</v>
      </c>
    </row>
    <row r="498" spans="5:5" x14ac:dyDescent="0.25">
      <c r="E498" s="36">
        <f t="shared" si="7"/>
        <v>0</v>
      </c>
    </row>
    <row r="499" spans="5:5" x14ac:dyDescent="0.25">
      <c r="E499" s="36">
        <f t="shared" si="7"/>
        <v>0</v>
      </c>
    </row>
    <row r="500" spans="5:5" x14ac:dyDescent="0.25">
      <c r="E500" s="36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500"/>
  <sheetViews>
    <sheetView view="pageLayout" zoomScaleNormal="100" workbookViewId="0">
      <selection activeCell="I11" sqref="I11"/>
    </sheetView>
  </sheetViews>
  <sheetFormatPr baseColWidth="10" defaultRowHeight="15" x14ac:dyDescent="0.25"/>
  <cols>
    <col min="1" max="1" width="11.42578125" style="5"/>
    <col min="2" max="2" width="34.140625" style="2" customWidth="1"/>
    <col min="3" max="5" width="13" style="4" bestFit="1" customWidth="1"/>
    <col min="8" max="8" width="13" bestFit="1" customWidth="1"/>
    <col min="9" max="9" width="17.42578125" bestFit="1" customWidth="1"/>
    <col min="10" max="10" width="18" bestFit="1" customWidth="1"/>
  </cols>
  <sheetData>
    <row r="1" spans="1:12" ht="18.75" x14ac:dyDescent="0.3">
      <c r="A1" s="273" t="s">
        <v>1403</v>
      </c>
      <c r="B1" s="273"/>
      <c r="C1" s="273"/>
      <c r="D1" s="273"/>
      <c r="E1" s="273"/>
      <c r="I1" s="10" t="s">
        <v>4</v>
      </c>
      <c r="J1" s="12">
        <f>E500</f>
        <v>0</v>
      </c>
      <c r="L1" t="s">
        <v>1549</v>
      </c>
    </row>
    <row r="2" spans="1:12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44277</v>
      </c>
      <c r="L2" t="s">
        <v>1550</v>
      </c>
    </row>
    <row r="3" spans="1:12" x14ac:dyDescent="0.25">
      <c r="A3" s="7">
        <v>44229</v>
      </c>
      <c r="B3" s="2" t="s">
        <v>1404</v>
      </c>
      <c r="C3" s="4">
        <v>0</v>
      </c>
      <c r="D3" s="4">
        <v>120000</v>
      </c>
      <c r="E3" s="9">
        <f>C3-D3</f>
        <v>-120000</v>
      </c>
      <c r="L3" t="s">
        <v>1551</v>
      </c>
    </row>
    <row r="4" spans="1:12" x14ac:dyDescent="0.25">
      <c r="A4" s="5">
        <v>44263</v>
      </c>
      <c r="B4" s="2" t="s">
        <v>1494</v>
      </c>
      <c r="C4" s="4">
        <v>23730</v>
      </c>
      <c r="D4" s="4">
        <v>0</v>
      </c>
      <c r="E4" s="4">
        <f>E3+C4-D4</f>
        <v>-96270</v>
      </c>
    </row>
    <row r="5" spans="1:12" x14ac:dyDescent="0.25">
      <c r="A5" s="5">
        <v>44271</v>
      </c>
      <c r="B5" s="2" t="s">
        <v>1548</v>
      </c>
      <c r="C5" s="4">
        <v>311437.5</v>
      </c>
      <c r="D5" s="4">
        <v>0</v>
      </c>
      <c r="E5" s="4">
        <f t="shared" ref="E5:E68" si="0">E4+C5-D5</f>
        <v>215167.5</v>
      </c>
    </row>
    <row r="6" spans="1:12" x14ac:dyDescent="0.25">
      <c r="A6" s="5">
        <v>44273</v>
      </c>
      <c r="B6" s="2" t="s">
        <v>1557</v>
      </c>
      <c r="C6" s="4">
        <v>0</v>
      </c>
      <c r="D6" s="4">
        <v>173000</v>
      </c>
      <c r="E6" s="4">
        <f t="shared" si="0"/>
        <v>42167.5</v>
      </c>
    </row>
    <row r="7" spans="1:12" x14ac:dyDescent="0.25">
      <c r="A7" s="5">
        <v>44277</v>
      </c>
      <c r="B7" s="2" t="s">
        <v>57</v>
      </c>
      <c r="C7" s="4">
        <v>0</v>
      </c>
      <c r="D7" s="4">
        <v>42167.5</v>
      </c>
      <c r="E7" s="4">
        <f t="shared" si="0"/>
        <v>0</v>
      </c>
      <c r="H7" s="14"/>
    </row>
    <row r="8" spans="1:12" x14ac:dyDescent="0.25">
      <c r="E8" s="4">
        <f t="shared" si="0"/>
        <v>0</v>
      </c>
    </row>
    <row r="9" spans="1:12" x14ac:dyDescent="0.25">
      <c r="E9" s="4">
        <f t="shared" si="0"/>
        <v>0</v>
      </c>
    </row>
    <row r="10" spans="1:12" x14ac:dyDescent="0.25">
      <c r="E10" s="4">
        <f t="shared" si="0"/>
        <v>0</v>
      </c>
    </row>
    <row r="11" spans="1:12" x14ac:dyDescent="0.25">
      <c r="E11" s="4">
        <f t="shared" si="0"/>
        <v>0</v>
      </c>
    </row>
    <row r="12" spans="1:12" x14ac:dyDescent="0.25">
      <c r="E12" s="4">
        <f t="shared" si="0"/>
        <v>0</v>
      </c>
    </row>
    <row r="13" spans="1:12" x14ac:dyDescent="0.25">
      <c r="E13" s="4">
        <f t="shared" si="0"/>
        <v>0</v>
      </c>
    </row>
    <row r="14" spans="1:12" x14ac:dyDescent="0.25">
      <c r="E14" s="4">
        <f t="shared" si="0"/>
        <v>0</v>
      </c>
    </row>
    <row r="15" spans="1:12" x14ac:dyDescent="0.25">
      <c r="E15" s="4">
        <f t="shared" si="0"/>
        <v>0</v>
      </c>
    </row>
    <row r="16" spans="1:12" x14ac:dyDescent="0.25">
      <c r="E16" s="4">
        <f t="shared" si="0"/>
        <v>0</v>
      </c>
    </row>
    <row r="17" spans="5:5" x14ac:dyDescent="0.25">
      <c r="E17" s="4">
        <f t="shared" si="0"/>
        <v>0</v>
      </c>
    </row>
    <row r="18" spans="5:5" x14ac:dyDescent="0.25">
      <c r="E18" s="4">
        <f t="shared" si="0"/>
        <v>0</v>
      </c>
    </row>
    <row r="19" spans="5:5" x14ac:dyDescent="0.25">
      <c r="E19" s="4">
        <f t="shared" si="0"/>
        <v>0</v>
      </c>
    </row>
    <row r="20" spans="5:5" x14ac:dyDescent="0.25">
      <c r="E20" s="4">
        <f t="shared" si="0"/>
        <v>0</v>
      </c>
    </row>
    <row r="21" spans="5:5" x14ac:dyDescent="0.25">
      <c r="E21" s="4">
        <f t="shared" si="0"/>
        <v>0</v>
      </c>
    </row>
    <row r="22" spans="5:5" x14ac:dyDescent="0.25">
      <c r="E22" s="4">
        <f t="shared" si="0"/>
        <v>0</v>
      </c>
    </row>
    <row r="23" spans="5:5" x14ac:dyDescent="0.25">
      <c r="E23" s="4">
        <f t="shared" si="0"/>
        <v>0</v>
      </c>
    </row>
    <row r="24" spans="5:5" x14ac:dyDescent="0.25">
      <c r="E24" s="4">
        <f t="shared" si="0"/>
        <v>0</v>
      </c>
    </row>
    <row r="25" spans="5:5" x14ac:dyDescent="0.25">
      <c r="E25" s="4">
        <f t="shared" si="0"/>
        <v>0</v>
      </c>
    </row>
    <row r="26" spans="5:5" x14ac:dyDescent="0.25">
      <c r="E26" s="4">
        <f t="shared" si="0"/>
        <v>0</v>
      </c>
    </row>
    <row r="27" spans="5:5" x14ac:dyDescent="0.25">
      <c r="E27" s="4">
        <f t="shared" si="0"/>
        <v>0</v>
      </c>
    </row>
    <row r="28" spans="5:5" x14ac:dyDescent="0.25">
      <c r="E28" s="4">
        <f t="shared" si="0"/>
        <v>0</v>
      </c>
    </row>
    <row r="29" spans="5:5" x14ac:dyDescent="0.25">
      <c r="E29" s="4">
        <f t="shared" si="0"/>
        <v>0</v>
      </c>
    </row>
    <row r="30" spans="5:5" x14ac:dyDescent="0.25">
      <c r="E30" s="4">
        <f t="shared" si="0"/>
        <v>0</v>
      </c>
    </row>
    <row r="31" spans="5:5" x14ac:dyDescent="0.25">
      <c r="E31" s="4">
        <f t="shared" si="0"/>
        <v>0</v>
      </c>
    </row>
    <row r="32" spans="5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&amp;CS.E.U.O.&amp;R&amp;"-,Cursiva"Tejidos Lucania</oddHeader>
    <oddFooter>&amp;CS.E.U.O.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W500"/>
  <sheetViews>
    <sheetView view="pageBreakPreview" zoomScaleNormal="100" zoomScaleSheetLayoutView="100" workbookViewId="0">
      <selection activeCell="L19" sqref="L19"/>
    </sheetView>
  </sheetViews>
  <sheetFormatPr baseColWidth="10" defaultRowHeight="15" x14ac:dyDescent="0.25"/>
  <cols>
    <col min="1" max="1" width="11.5703125" style="29" bestFit="1" customWidth="1"/>
    <col min="2" max="2" width="27.85546875" style="30" bestFit="1" customWidth="1"/>
    <col min="3" max="3" width="11.140625" style="9" bestFit="1" customWidth="1"/>
    <col min="4" max="4" width="9.42578125" style="9" bestFit="1" customWidth="1"/>
    <col min="5" max="5" width="11.42578125" style="25" bestFit="1" customWidth="1"/>
    <col min="6" max="6" width="14.85546875" style="9" bestFit="1" customWidth="1"/>
    <col min="7" max="7" width="14.140625" style="9" bestFit="1" customWidth="1"/>
    <col min="8" max="8" width="16.28515625" style="9" bestFit="1" customWidth="1"/>
    <col min="9" max="9" width="35" style="2" bestFit="1" customWidth="1"/>
    <col min="11" max="11" width="17.42578125" bestFit="1" customWidth="1"/>
    <col min="12" max="12" width="20.140625" bestFit="1" customWidth="1"/>
    <col min="13" max="13" width="4.85546875" customWidth="1"/>
    <col min="16" max="16" width="12.85546875" bestFit="1" customWidth="1"/>
  </cols>
  <sheetData>
    <row r="1" spans="1:23" ht="18.75" x14ac:dyDescent="0.3">
      <c r="A1" s="272" t="s">
        <v>1180</v>
      </c>
      <c r="B1" s="272"/>
      <c r="C1" s="272"/>
      <c r="D1" s="272"/>
      <c r="E1" s="272"/>
      <c r="F1" s="272"/>
      <c r="G1" s="272"/>
      <c r="H1" s="272"/>
      <c r="K1" s="10" t="s">
        <v>4</v>
      </c>
      <c r="L1" s="12">
        <f>H500</f>
        <v>0</v>
      </c>
      <c r="N1" t="s">
        <v>564</v>
      </c>
      <c r="O1" t="s">
        <v>565</v>
      </c>
      <c r="P1" t="s">
        <v>568</v>
      </c>
      <c r="Q1" t="s">
        <v>565</v>
      </c>
      <c r="R1" s="22" t="s">
        <v>569</v>
      </c>
    </row>
    <row r="2" spans="1:23" ht="18.75" x14ac:dyDescent="0.3">
      <c r="A2" s="27" t="s">
        <v>0</v>
      </c>
      <c r="B2" s="16" t="s">
        <v>1</v>
      </c>
      <c r="C2" s="137" t="s">
        <v>1196</v>
      </c>
      <c r="D2" s="137" t="s">
        <v>731</v>
      </c>
      <c r="E2" s="137" t="s">
        <v>274</v>
      </c>
      <c r="F2" s="3" t="s">
        <v>2</v>
      </c>
      <c r="G2" s="3" t="s">
        <v>3</v>
      </c>
      <c r="H2" s="3" t="s">
        <v>4</v>
      </c>
      <c r="I2" s="46" t="s">
        <v>563</v>
      </c>
      <c r="K2" s="11" t="s">
        <v>92</v>
      </c>
      <c r="L2" s="13">
        <f>MAX(A4:A500)</f>
        <v>44333</v>
      </c>
      <c r="N2" t="s">
        <v>566</v>
      </c>
      <c r="O2" t="s">
        <v>567</v>
      </c>
      <c r="R2" s="22" t="s">
        <v>570</v>
      </c>
    </row>
    <row r="3" spans="1:23" x14ac:dyDescent="0.25">
      <c r="A3" s="29">
        <v>44096</v>
      </c>
      <c r="B3" s="105" t="s">
        <v>1159</v>
      </c>
      <c r="C3" s="138">
        <v>10010</v>
      </c>
      <c r="D3" s="138">
        <v>0</v>
      </c>
      <c r="E3" s="138">
        <v>10010</v>
      </c>
      <c r="F3" s="100">
        <v>8508.5</v>
      </c>
      <c r="G3" s="9">
        <v>0</v>
      </c>
      <c r="H3" s="3">
        <f>F3-G3</f>
        <v>8508.5</v>
      </c>
    </row>
    <row r="4" spans="1:23" x14ac:dyDescent="0.25">
      <c r="A4" s="72">
        <v>44095</v>
      </c>
      <c r="B4" s="104" t="s">
        <v>1151</v>
      </c>
      <c r="C4" s="138">
        <v>94104</v>
      </c>
      <c r="D4" s="138">
        <v>5533.5</v>
      </c>
      <c r="E4" s="138">
        <f>D4+C4</f>
        <v>99637.5</v>
      </c>
      <c r="F4" s="100">
        <v>93050.22</v>
      </c>
      <c r="G4" s="75">
        <v>0</v>
      </c>
      <c r="H4" s="9">
        <f>H3+F4-G4</f>
        <v>101558.72</v>
      </c>
      <c r="I4" s="2" t="s">
        <v>1146</v>
      </c>
    </row>
    <row r="5" spans="1:23" x14ac:dyDescent="0.25">
      <c r="A5" s="72">
        <v>44100</v>
      </c>
      <c r="B5" s="107" t="s">
        <v>1169</v>
      </c>
      <c r="C5" s="138">
        <v>56970</v>
      </c>
      <c r="D5" s="138">
        <v>0</v>
      </c>
      <c r="E5" s="138">
        <v>56970</v>
      </c>
      <c r="F5" s="100">
        <v>48424.5</v>
      </c>
      <c r="G5" s="75">
        <v>0</v>
      </c>
      <c r="H5" s="9">
        <f t="shared" ref="H5:H68" si="0">H4+F5-G5</f>
        <v>149983.22</v>
      </c>
      <c r="J5" s="22"/>
      <c r="K5" s="22" t="s">
        <v>265</v>
      </c>
      <c r="L5" s="22"/>
      <c r="M5" s="22" t="s">
        <v>265</v>
      </c>
    </row>
    <row r="6" spans="1:23" x14ac:dyDescent="0.25">
      <c r="A6" s="72">
        <v>44103</v>
      </c>
      <c r="B6" s="109" t="s">
        <v>1178</v>
      </c>
      <c r="C6" s="138">
        <v>140470</v>
      </c>
      <c r="D6" s="138">
        <v>0</v>
      </c>
      <c r="E6" s="138">
        <v>140470</v>
      </c>
      <c r="F6" s="100">
        <v>119399.5</v>
      </c>
      <c r="G6" s="75">
        <v>0</v>
      </c>
      <c r="H6" s="9">
        <f t="shared" si="0"/>
        <v>269382.71999999997</v>
      </c>
      <c r="I6" s="2" t="s">
        <v>1177</v>
      </c>
      <c r="J6" s="23" t="s">
        <v>266</v>
      </c>
      <c r="K6" s="22" t="s">
        <v>267</v>
      </c>
      <c r="L6" s="23" t="s">
        <v>266</v>
      </c>
      <c r="M6" s="22" t="s">
        <v>269</v>
      </c>
    </row>
    <row r="7" spans="1:23" x14ac:dyDescent="0.25">
      <c r="A7" s="72">
        <v>44084</v>
      </c>
      <c r="B7" s="109" t="s">
        <v>1195</v>
      </c>
      <c r="C7" s="138">
        <v>13260</v>
      </c>
      <c r="D7" s="138">
        <v>0</v>
      </c>
      <c r="E7" s="138">
        <v>13260</v>
      </c>
      <c r="F7" s="100">
        <v>11271</v>
      </c>
      <c r="G7" s="75">
        <v>0</v>
      </c>
      <c r="H7" s="9">
        <f t="shared" si="0"/>
        <v>280653.71999999997</v>
      </c>
      <c r="J7" s="23"/>
      <c r="K7" s="22" t="s">
        <v>268</v>
      </c>
      <c r="L7" s="23"/>
      <c r="M7" s="22" t="s">
        <v>270</v>
      </c>
    </row>
    <row r="8" spans="1:23" x14ac:dyDescent="0.25">
      <c r="A8" s="29">
        <v>44106</v>
      </c>
      <c r="B8" s="108" t="s">
        <v>1194</v>
      </c>
      <c r="C8" s="138">
        <v>4520</v>
      </c>
      <c r="D8" s="138">
        <v>0</v>
      </c>
      <c r="E8" s="138">
        <v>4520</v>
      </c>
      <c r="F8" s="100">
        <v>3842</v>
      </c>
      <c r="G8" s="9">
        <v>0</v>
      </c>
      <c r="H8" s="9">
        <f t="shared" si="0"/>
        <v>284495.71999999997</v>
      </c>
      <c r="J8" s="23" t="s">
        <v>266</v>
      </c>
      <c r="K8" s="22" t="s">
        <v>269</v>
      </c>
      <c r="L8" s="23" t="s">
        <v>271</v>
      </c>
      <c r="M8" s="22" t="s">
        <v>272</v>
      </c>
      <c r="U8">
        <v>4</v>
      </c>
      <c r="V8">
        <v>1460</v>
      </c>
      <c r="W8">
        <f>+U8*V8</f>
        <v>5840</v>
      </c>
    </row>
    <row r="9" spans="1:23" x14ac:dyDescent="0.25">
      <c r="A9" s="29">
        <v>44119</v>
      </c>
      <c r="B9" s="106" t="s">
        <v>1223</v>
      </c>
      <c r="C9" s="139">
        <v>10710</v>
      </c>
      <c r="D9" s="139">
        <v>0</v>
      </c>
      <c r="E9" s="139">
        <v>10710</v>
      </c>
      <c r="F9" s="9">
        <v>9103.5</v>
      </c>
      <c r="G9" s="9">
        <v>0</v>
      </c>
      <c r="H9" s="9">
        <f t="shared" si="0"/>
        <v>293599.21999999997</v>
      </c>
      <c r="J9" s="23"/>
      <c r="K9" s="22" t="s">
        <v>270</v>
      </c>
      <c r="L9" s="22"/>
      <c r="M9" s="22" t="s">
        <v>273</v>
      </c>
      <c r="U9">
        <v>13</v>
      </c>
      <c r="V9">
        <v>1020</v>
      </c>
      <c r="W9">
        <f>+U9*V9</f>
        <v>13260</v>
      </c>
    </row>
    <row r="10" spans="1:23" x14ac:dyDescent="0.25">
      <c r="A10" s="29">
        <v>44133</v>
      </c>
      <c r="B10" s="106" t="s">
        <v>1264</v>
      </c>
      <c r="C10" s="139">
        <v>0</v>
      </c>
      <c r="D10" s="139">
        <v>0</v>
      </c>
      <c r="E10" s="139">
        <v>0</v>
      </c>
      <c r="F10" s="9">
        <v>0</v>
      </c>
      <c r="G10" s="9">
        <v>10710</v>
      </c>
      <c r="H10" s="9">
        <f t="shared" si="0"/>
        <v>282889.21999999997</v>
      </c>
      <c r="J10" s="23" t="s">
        <v>271</v>
      </c>
      <c r="K10" s="22" t="s">
        <v>272</v>
      </c>
      <c r="L10" s="22"/>
      <c r="M10" s="22"/>
      <c r="U10">
        <v>3</v>
      </c>
      <c r="V10">
        <v>1230</v>
      </c>
      <c r="W10">
        <f>+U10*V10</f>
        <v>3690</v>
      </c>
    </row>
    <row r="11" spans="1:23" x14ac:dyDescent="0.25">
      <c r="A11" s="29">
        <v>44145</v>
      </c>
      <c r="B11" s="104" t="s">
        <v>1291</v>
      </c>
      <c r="C11" s="139">
        <v>0</v>
      </c>
      <c r="D11" s="139">
        <v>0</v>
      </c>
      <c r="E11" s="139">
        <v>0</v>
      </c>
      <c r="F11" s="9">
        <v>0</v>
      </c>
      <c r="G11" s="9">
        <v>99493.39</v>
      </c>
      <c r="H11" s="9">
        <f t="shared" si="0"/>
        <v>183395.82999999996</v>
      </c>
      <c r="J11" s="22"/>
      <c r="K11" s="22" t="s">
        <v>273</v>
      </c>
      <c r="L11" s="22"/>
      <c r="M11" s="22"/>
      <c r="U11">
        <v>5</v>
      </c>
      <c r="V11">
        <v>1020</v>
      </c>
      <c r="W11">
        <f>+U11*V11</f>
        <v>5100</v>
      </c>
    </row>
    <row r="12" spans="1:23" x14ac:dyDescent="0.25">
      <c r="A12" s="29">
        <v>44183</v>
      </c>
      <c r="B12" s="104" t="s">
        <v>1346</v>
      </c>
      <c r="C12" s="139">
        <v>58158</v>
      </c>
      <c r="D12" s="139"/>
      <c r="E12" s="139">
        <f>+C12+D12</f>
        <v>58158</v>
      </c>
      <c r="F12" s="9">
        <v>52342.2</v>
      </c>
      <c r="G12" s="9">
        <v>0</v>
      </c>
      <c r="H12" s="9">
        <f t="shared" si="0"/>
        <v>235738.02999999997</v>
      </c>
      <c r="I12" s="2" t="s">
        <v>1793</v>
      </c>
      <c r="W12">
        <f>+SUM(W8:W11)</f>
        <v>27890</v>
      </c>
    </row>
    <row r="13" spans="1:23" x14ac:dyDescent="0.25">
      <c r="A13" s="29">
        <v>44238</v>
      </c>
      <c r="B13" s="105" t="s">
        <v>1416</v>
      </c>
      <c r="C13" s="139">
        <v>10010</v>
      </c>
      <c r="D13" s="139">
        <v>0</v>
      </c>
      <c r="E13" s="139">
        <v>10010</v>
      </c>
      <c r="F13" s="9">
        <v>0</v>
      </c>
      <c r="G13" s="9">
        <v>8508.5</v>
      </c>
      <c r="H13" s="9">
        <f t="shared" si="0"/>
        <v>227229.52999999997</v>
      </c>
      <c r="L13" s="15">
        <v>58158</v>
      </c>
      <c r="O13">
        <v>64620</v>
      </c>
    </row>
    <row r="14" spans="1:23" x14ac:dyDescent="0.25">
      <c r="A14" s="29">
        <v>44238</v>
      </c>
      <c r="B14" s="108" t="s">
        <v>1417</v>
      </c>
      <c r="C14" s="139">
        <v>3290</v>
      </c>
      <c r="D14" s="139">
        <v>0</v>
      </c>
      <c r="E14" s="139">
        <f>+C14</f>
        <v>3290</v>
      </c>
      <c r="F14" s="9">
        <v>0</v>
      </c>
      <c r="G14" s="9">
        <v>2796.5</v>
      </c>
      <c r="H14" s="9">
        <f t="shared" si="0"/>
        <v>224433.02999999997</v>
      </c>
      <c r="K14" s="40">
        <v>0.1</v>
      </c>
      <c r="L14" s="15">
        <f>L13*K14</f>
        <v>5815.8</v>
      </c>
      <c r="N14" s="52">
        <v>0.1</v>
      </c>
      <c r="O14">
        <f>O13*N14</f>
        <v>6462</v>
      </c>
    </row>
    <row r="15" spans="1:23" x14ac:dyDescent="0.25">
      <c r="A15" s="29">
        <v>44253</v>
      </c>
      <c r="B15" s="107" t="s">
        <v>1461</v>
      </c>
      <c r="C15" s="139">
        <v>27890</v>
      </c>
      <c r="D15" s="139">
        <v>0</v>
      </c>
      <c r="E15" s="139">
        <f>+C15</f>
        <v>27890</v>
      </c>
      <c r="F15" s="9">
        <v>0</v>
      </c>
      <c r="G15" s="9">
        <v>23706.5</v>
      </c>
      <c r="H15" s="9">
        <f t="shared" si="0"/>
        <v>200726.52999999997</v>
      </c>
      <c r="L15" s="15">
        <f>L13-L14</f>
        <v>52342.2</v>
      </c>
      <c r="O15">
        <f>O13-O14</f>
        <v>58158</v>
      </c>
    </row>
    <row r="16" spans="1:23" x14ac:dyDescent="0.25">
      <c r="A16" s="29">
        <v>44252</v>
      </c>
      <c r="B16" s="107" t="s">
        <v>1462</v>
      </c>
      <c r="C16" s="139">
        <v>0</v>
      </c>
      <c r="D16" s="139">
        <v>0</v>
      </c>
      <c r="E16" s="139">
        <v>0</v>
      </c>
      <c r="F16" s="9">
        <v>0</v>
      </c>
      <c r="G16" s="9">
        <v>28332</v>
      </c>
      <c r="H16" s="9">
        <f t="shared" si="0"/>
        <v>172394.52999999997</v>
      </c>
      <c r="K16" t="s">
        <v>731</v>
      </c>
      <c r="L16" s="15">
        <v>0</v>
      </c>
      <c r="N16" s="52">
        <v>0.1</v>
      </c>
      <c r="O16">
        <f>O15*N16</f>
        <v>5815.8</v>
      </c>
    </row>
    <row r="17" spans="1:15" x14ac:dyDescent="0.25">
      <c r="A17" s="29">
        <v>44295</v>
      </c>
      <c r="B17" s="104" t="s">
        <v>1630</v>
      </c>
      <c r="C17" s="139">
        <v>0</v>
      </c>
      <c r="D17" s="139">
        <v>0</v>
      </c>
      <c r="E17" s="139">
        <v>0</v>
      </c>
      <c r="F17" s="9">
        <v>0</v>
      </c>
      <c r="G17" s="9">
        <v>11300</v>
      </c>
      <c r="H17" s="9">
        <f t="shared" si="0"/>
        <v>161094.52999999997</v>
      </c>
      <c r="L17" s="15">
        <f>L15+L16</f>
        <v>52342.2</v>
      </c>
      <c r="O17">
        <f>O15-O16</f>
        <v>52342.2</v>
      </c>
    </row>
    <row r="18" spans="1:15" x14ac:dyDescent="0.25">
      <c r="A18" s="29">
        <v>44302</v>
      </c>
      <c r="B18" s="109" t="s">
        <v>1670</v>
      </c>
      <c r="C18" s="139">
        <v>123030</v>
      </c>
      <c r="D18" s="139">
        <v>0</v>
      </c>
      <c r="E18" s="139">
        <f>+C18</f>
        <v>123030</v>
      </c>
      <c r="F18" s="9">
        <v>0</v>
      </c>
      <c r="G18" s="9">
        <v>123030</v>
      </c>
      <c r="H18" s="9">
        <f t="shared" si="0"/>
        <v>38064.52999999997</v>
      </c>
      <c r="N18" t="s">
        <v>731</v>
      </c>
    </row>
    <row r="19" spans="1:15" x14ac:dyDescent="0.25">
      <c r="A19" s="29">
        <v>44302</v>
      </c>
      <c r="B19" s="109" t="s">
        <v>1671</v>
      </c>
      <c r="C19" s="139">
        <v>0</v>
      </c>
      <c r="D19" s="139">
        <v>0</v>
      </c>
      <c r="E19" s="139">
        <v>0</v>
      </c>
      <c r="F19" s="9">
        <v>0</v>
      </c>
      <c r="G19" s="9">
        <v>17440</v>
      </c>
      <c r="H19" s="9">
        <f t="shared" si="0"/>
        <v>20624.52999999997</v>
      </c>
      <c r="O19">
        <f>O17+O18</f>
        <v>52342.2</v>
      </c>
    </row>
    <row r="20" spans="1:15" ht="15.75" x14ac:dyDescent="0.25">
      <c r="A20" s="29">
        <v>44333</v>
      </c>
      <c r="B20" s="17" t="s">
        <v>1792</v>
      </c>
      <c r="C20" s="9">
        <v>0</v>
      </c>
      <c r="D20" s="9">
        <v>0</v>
      </c>
      <c r="E20" s="25">
        <v>0</v>
      </c>
      <c r="F20" s="90">
        <v>30128.57</v>
      </c>
      <c r="G20" s="90">
        <v>0</v>
      </c>
      <c r="H20" s="9">
        <f t="shared" si="0"/>
        <v>50753.099999999969</v>
      </c>
    </row>
    <row r="21" spans="1:15" x14ac:dyDescent="0.25">
      <c r="A21" s="29">
        <v>44333</v>
      </c>
      <c r="B21" s="17" t="s">
        <v>1794</v>
      </c>
      <c r="C21" s="9">
        <v>0</v>
      </c>
      <c r="D21" s="9">
        <v>0</v>
      </c>
      <c r="E21" s="25">
        <v>0</v>
      </c>
      <c r="F21" s="9">
        <v>0</v>
      </c>
      <c r="G21" s="9">
        <v>50753.1</v>
      </c>
      <c r="H21" s="9">
        <f t="shared" si="0"/>
        <v>0</v>
      </c>
    </row>
    <row r="22" spans="1:15" x14ac:dyDescent="0.25">
      <c r="H22" s="9">
        <f t="shared" si="0"/>
        <v>0</v>
      </c>
    </row>
    <row r="23" spans="1:15" x14ac:dyDescent="0.25">
      <c r="H23" s="9">
        <f>H22+F23-G23</f>
        <v>0</v>
      </c>
      <c r="J23" t="s">
        <v>1520</v>
      </c>
      <c r="K23" s="14"/>
    </row>
    <row r="24" spans="1:15" x14ac:dyDescent="0.25">
      <c r="H24" s="9">
        <f t="shared" si="0"/>
        <v>0</v>
      </c>
      <c r="J24" t="s">
        <v>1521</v>
      </c>
      <c r="K24" s="14"/>
    </row>
    <row r="25" spans="1:15" x14ac:dyDescent="0.25">
      <c r="H25" s="9">
        <f t="shared" si="0"/>
        <v>0</v>
      </c>
      <c r="J25" t="s">
        <v>1522</v>
      </c>
      <c r="K25" s="14"/>
    </row>
    <row r="26" spans="1:15" x14ac:dyDescent="0.25">
      <c r="H26" s="9">
        <f t="shared" si="0"/>
        <v>0</v>
      </c>
      <c r="J26" t="s">
        <v>1446</v>
      </c>
      <c r="K26" s="14"/>
    </row>
    <row r="27" spans="1:15" x14ac:dyDescent="0.25">
      <c r="H27" s="9">
        <f t="shared" si="0"/>
        <v>0</v>
      </c>
      <c r="J27" t="s">
        <v>1523</v>
      </c>
      <c r="K27" s="14"/>
    </row>
    <row r="28" spans="1:15" x14ac:dyDescent="0.25">
      <c r="H28" s="9">
        <f t="shared" si="0"/>
        <v>0</v>
      </c>
      <c r="J28" t="s">
        <v>1524</v>
      </c>
      <c r="K28" s="14"/>
    </row>
    <row r="29" spans="1:15" x14ac:dyDescent="0.25">
      <c r="H29" s="9">
        <f t="shared" si="0"/>
        <v>0</v>
      </c>
    </row>
    <row r="30" spans="1:15" x14ac:dyDescent="0.25">
      <c r="H30" s="9">
        <f t="shared" si="0"/>
        <v>0</v>
      </c>
    </row>
    <row r="31" spans="1:15" x14ac:dyDescent="0.25">
      <c r="H31" s="9">
        <f t="shared" si="0"/>
        <v>0</v>
      </c>
    </row>
    <row r="32" spans="1:15" x14ac:dyDescent="0.25">
      <c r="H32" s="9">
        <f t="shared" si="0"/>
        <v>0</v>
      </c>
    </row>
    <row r="33" spans="8:8" x14ac:dyDescent="0.25">
      <c r="H33" s="9">
        <f t="shared" si="0"/>
        <v>0</v>
      </c>
    </row>
    <row r="34" spans="8:8" x14ac:dyDescent="0.25">
      <c r="H34" s="9">
        <f t="shared" si="0"/>
        <v>0</v>
      </c>
    </row>
    <row r="35" spans="8:8" x14ac:dyDescent="0.25">
      <c r="H35" s="9">
        <f t="shared" si="0"/>
        <v>0</v>
      </c>
    </row>
    <row r="36" spans="8:8" x14ac:dyDescent="0.25">
      <c r="H36" s="9">
        <f t="shared" si="0"/>
        <v>0</v>
      </c>
    </row>
    <row r="37" spans="8:8" x14ac:dyDescent="0.25">
      <c r="H37" s="9">
        <f t="shared" si="0"/>
        <v>0</v>
      </c>
    </row>
    <row r="38" spans="8:8" x14ac:dyDescent="0.25">
      <c r="H38" s="9">
        <f t="shared" si="0"/>
        <v>0</v>
      </c>
    </row>
    <row r="39" spans="8:8" x14ac:dyDescent="0.25">
      <c r="H39" s="9">
        <f t="shared" si="0"/>
        <v>0</v>
      </c>
    </row>
    <row r="40" spans="8:8" x14ac:dyDescent="0.25">
      <c r="H40" s="9">
        <f t="shared" si="0"/>
        <v>0</v>
      </c>
    </row>
    <row r="41" spans="8:8" x14ac:dyDescent="0.25">
      <c r="H41" s="9">
        <f t="shared" si="0"/>
        <v>0</v>
      </c>
    </row>
    <row r="42" spans="8:8" x14ac:dyDescent="0.25">
      <c r="H42" s="9">
        <f t="shared" si="0"/>
        <v>0</v>
      </c>
    </row>
    <row r="43" spans="8:8" x14ac:dyDescent="0.25">
      <c r="H43" s="9">
        <f t="shared" si="0"/>
        <v>0</v>
      </c>
    </row>
    <row r="44" spans="8:8" x14ac:dyDescent="0.25">
      <c r="H44" s="9">
        <f t="shared" si="0"/>
        <v>0</v>
      </c>
    </row>
    <row r="45" spans="8:8" x14ac:dyDescent="0.25">
      <c r="H45" s="9">
        <f t="shared" si="0"/>
        <v>0</v>
      </c>
    </row>
    <row r="46" spans="8:8" x14ac:dyDescent="0.25">
      <c r="H46" s="9">
        <f t="shared" si="0"/>
        <v>0</v>
      </c>
    </row>
    <row r="47" spans="8:8" x14ac:dyDescent="0.25">
      <c r="H47" s="9">
        <f t="shared" si="0"/>
        <v>0</v>
      </c>
    </row>
    <row r="48" spans="8:8" x14ac:dyDescent="0.25">
      <c r="H48" s="9">
        <f t="shared" si="0"/>
        <v>0</v>
      </c>
    </row>
    <row r="49" spans="8:13" ht="15.75" x14ac:dyDescent="0.25">
      <c r="H49" s="9">
        <f t="shared" si="0"/>
        <v>0</v>
      </c>
      <c r="M49" s="21"/>
    </row>
    <row r="50" spans="8:13" x14ac:dyDescent="0.25">
      <c r="H50" s="9">
        <f t="shared" si="0"/>
        <v>0</v>
      </c>
    </row>
    <row r="51" spans="8:13" x14ac:dyDescent="0.25">
      <c r="H51" s="9">
        <f t="shared" si="0"/>
        <v>0</v>
      </c>
    </row>
    <row r="52" spans="8:13" x14ac:dyDescent="0.25">
      <c r="H52" s="9">
        <f t="shared" si="0"/>
        <v>0</v>
      </c>
    </row>
    <row r="53" spans="8:13" x14ac:dyDescent="0.25">
      <c r="H53" s="9">
        <f t="shared" si="0"/>
        <v>0</v>
      </c>
    </row>
    <row r="54" spans="8:13" x14ac:dyDescent="0.25">
      <c r="H54" s="9">
        <f t="shared" si="0"/>
        <v>0</v>
      </c>
    </row>
    <row r="55" spans="8:13" x14ac:dyDescent="0.25">
      <c r="H55" s="9">
        <f t="shared" si="0"/>
        <v>0</v>
      </c>
    </row>
    <row r="56" spans="8:13" x14ac:dyDescent="0.25">
      <c r="H56" s="9">
        <f t="shared" si="0"/>
        <v>0</v>
      </c>
    </row>
    <row r="57" spans="8:13" x14ac:dyDescent="0.25">
      <c r="H57" s="9">
        <f t="shared" si="0"/>
        <v>0</v>
      </c>
    </row>
    <row r="58" spans="8:13" x14ac:dyDescent="0.25">
      <c r="H58" s="9">
        <f t="shared" si="0"/>
        <v>0</v>
      </c>
    </row>
    <row r="59" spans="8:13" x14ac:dyDescent="0.25">
      <c r="H59" s="9">
        <f t="shared" si="0"/>
        <v>0</v>
      </c>
    </row>
    <row r="60" spans="8:13" x14ac:dyDescent="0.25">
      <c r="H60" s="9">
        <f t="shared" si="0"/>
        <v>0</v>
      </c>
    </row>
    <row r="61" spans="8:13" x14ac:dyDescent="0.25">
      <c r="H61" s="9">
        <f t="shared" si="0"/>
        <v>0</v>
      </c>
    </row>
    <row r="62" spans="8:13" x14ac:dyDescent="0.25">
      <c r="H62" s="9">
        <f t="shared" si="0"/>
        <v>0</v>
      </c>
    </row>
    <row r="63" spans="8:13" x14ac:dyDescent="0.25">
      <c r="H63" s="9">
        <f t="shared" si="0"/>
        <v>0</v>
      </c>
    </row>
    <row r="64" spans="8:13" x14ac:dyDescent="0.25">
      <c r="H64" s="9">
        <f t="shared" si="0"/>
        <v>0</v>
      </c>
    </row>
    <row r="65" spans="8:8" x14ac:dyDescent="0.25">
      <c r="H65" s="9">
        <f t="shared" si="0"/>
        <v>0</v>
      </c>
    </row>
    <row r="66" spans="8:8" x14ac:dyDescent="0.25">
      <c r="H66" s="9">
        <f t="shared" si="0"/>
        <v>0</v>
      </c>
    </row>
    <row r="67" spans="8:8" x14ac:dyDescent="0.25">
      <c r="H67" s="9">
        <f t="shared" si="0"/>
        <v>0</v>
      </c>
    </row>
    <row r="68" spans="8:8" x14ac:dyDescent="0.25">
      <c r="H68" s="9">
        <f t="shared" si="0"/>
        <v>0</v>
      </c>
    </row>
    <row r="69" spans="8:8" x14ac:dyDescent="0.25">
      <c r="H69" s="9">
        <f t="shared" ref="H69:H132" si="1">H68+F69-G69</f>
        <v>0</v>
      </c>
    </row>
    <row r="70" spans="8:8" x14ac:dyDescent="0.25">
      <c r="H70" s="9">
        <f t="shared" si="1"/>
        <v>0</v>
      </c>
    </row>
    <row r="71" spans="8:8" x14ac:dyDescent="0.25">
      <c r="H71" s="9">
        <f t="shared" si="1"/>
        <v>0</v>
      </c>
    </row>
    <row r="72" spans="8:8" x14ac:dyDescent="0.25">
      <c r="H72" s="9">
        <f t="shared" si="1"/>
        <v>0</v>
      </c>
    </row>
    <row r="73" spans="8:8" x14ac:dyDescent="0.25">
      <c r="H73" s="9">
        <f t="shared" si="1"/>
        <v>0</v>
      </c>
    </row>
    <row r="74" spans="8:8" x14ac:dyDescent="0.25">
      <c r="H74" s="9">
        <f t="shared" si="1"/>
        <v>0</v>
      </c>
    </row>
    <row r="75" spans="8:8" x14ac:dyDescent="0.25">
      <c r="H75" s="9">
        <f t="shared" si="1"/>
        <v>0</v>
      </c>
    </row>
    <row r="76" spans="8:8" x14ac:dyDescent="0.25">
      <c r="H76" s="9">
        <f t="shared" si="1"/>
        <v>0</v>
      </c>
    </row>
    <row r="77" spans="8:8" x14ac:dyDescent="0.25">
      <c r="H77" s="9">
        <f t="shared" si="1"/>
        <v>0</v>
      </c>
    </row>
    <row r="78" spans="8:8" x14ac:dyDescent="0.25">
      <c r="H78" s="9">
        <f t="shared" si="1"/>
        <v>0</v>
      </c>
    </row>
    <row r="79" spans="8:8" x14ac:dyDescent="0.25">
      <c r="H79" s="9">
        <f t="shared" si="1"/>
        <v>0</v>
      </c>
    </row>
    <row r="80" spans="8:8" x14ac:dyDescent="0.25">
      <c r="H80" s="9">
        <f t="shared" si="1"/>
        <v>0</v>
      </c>
    </row>
    <row r="81" spans="3:8" x14ac:dyDescent="0.25">
      <c r="H81" s="9">
        <f t="shared" si="1"/>
        <v>0</v>
      </c>
    </row>
    <row r="82" spans="3:8" x14ac:dyDescent="0.25">
      <c r="H82" s="9">
        <f t="shared" si="1"/>
        <v>0</v>
      </c>
    </row>
    <row r="83" spans="3:8" x14ac:dyDescent="0.25">
      <c r="H83" s="9">
        <f t="shared" si="1"/>
        <v>0</v>
      </c>
    </row>
    <row r="84" spans="3:8" x14ac:dyDescent="0.25">
      <c r="H84" s="9">
        <f t="shared" si="1"/>
        <v>0</v>
      </c>
    </row>
    <row r="85" spans="3:8" x14ac:dyDescent="0.25">
      <c r="H85" s="9">
        <f t="shared" si="1"/>
        <v>0</v>
      </c>
    </row>
    <row r="86" spans="3:8" x14ac:dyDescent="0.25">
      <c r="H86" s="9">
        <f t="shared" si="1"/>
        <v>0</v>
      </c>
    </row>
    <row r="87" spans="3:8" x14ac:dyDescent="0.25">
      <c r="H87" s="9">
        <f t="shared" si="1"/>
        <v>0</v>
      </c>
    </row>
    <row r="88" spans="3:8" x14ac:dyDescent="0.25">
      <c r="H88" s="9">
        <f t="shared" si="1"/>
        <v>0</v>
      </c>
    </row>
    <row r="89" spans="3:8" x14ac:dyDescent="0.25">
      <c r="C89" s="79"/>
      <c r="D89" s="79"/>
      <c r="E89" s="26"/>
      <c r="F89" s="56"/>
      <c r="H89" s="9">
        <f t="shared" si="1"/>
        <v>0</v>
      </c>
    </row>
    <row r="90" spans="3:8" x14ac:dyDescent="0.25">
      <c r="H90" s="9">
        <f t="shared" si="1"/>
        <v>0</v>
      </c>
    </row>
    <row r="91" spans="3:8" x14ac:dyDescent="0.25">
      <c r="H91" s="9">
        <f t="shared" si="1"/>
        <v>0</v>
      </c>
    </row>
    <row r="92" spans="3:8" x14ac:dyDescent="0.25">
      <c r="H92" s="9">
        <f t="shared" si="1"/>
        <v>0</v>
      </c>
    </row>
    <row r="93" spans="3:8" x14ac:dyDescent="0.25">
      <c r="H93" s="9">
        <f t="shared" si="1"/>
        <v>0</v>
      </c>
    </row>
    <row r="94" spans="3:8" x14ac:dyDescent="0.25">
      <c r="H94" s="9">
        <f t="shared" si="1"/>
        <v>0</v>
      </c>
    </row>
    <row r="95" spans="3:8" x14ac:dyDescent="0.25">
      <c r="H95" s="9">
        <f t="shared" si="1"/>
        <v>0</v>
      </c>
    </row>
    <row r="96" spans="3:8" x14ac:dyDescent="0.25">
      <c r="H96" s="9">
        <f t="shared" si="1"/>
        <v>0</v>
      </c>
    </row>
    <row r="97" spans="2:14" x14ac:dyDescent="0.25">
      <c r="H97" s="9">
        <f t="shared" si="1"/>
        <v>0</v>
      </c>
    </row>
    <row r="98" spans="2:14" x14ac:dyDescent="0.25">
      <c r="H98" s="9">
        <f t="shared" si="1"/>
        <v>0</v>
      </c>
    </row>
    <row r="99" spans="2:14" x14ac:dyDescent="0.25">
      <c r="H99" s="9">
        <f t="shared" si="1"/>
        <v>0</v>
      </c>
    </row>
    <row r="100" spans="2:14" x14ac:dyDescent="0.25">
      <c r="B100" s="17"/>
      <c r="C100" s="4"/>
      <c r="D100" s="4"/>
      <c r="H100" s="9">
        <f t="shared" si="1"/>
        <v>0</v>
      </c>
    </row>
    <row r="101" spans="2:14" x14ac:dyDescent="0.25">
      <c r="H101" s="9">
        <f t="shared" si="1"/>
        <v>0</v>
      </c>
    </row>
    <row r="102" spans="2:14" x14ac:dyDescent="0.25">
      <c r="H102" s="9">
        <f t="shared" si="1"/>
        <v>0</v>
      </c>
    </row>
    <row r="103" spans="2:14" x14ac:dyDescent="0.25">
      <c r="H103" s="9">
        <f t="shared" si="1"/>
        <v>0</v>
      </c>
    </row>
    <row r="104" spans="2:14" x14ac:dyDescent="0.25">
      <c r="H104" s="9">
        <f t="shared" si="1"/>
        <v>0</v>
      </c>
    </row>
    <row r="105" spans="2:14" x14ac:dyDescent="0.25">
      <c r="H105" s="9">
        <f t="shared" si="1"/>
        <v>0</v>
      </c>
    </row>
    <row r="106" spans="2:14" x14ac:dyDescent="0.25">
      <c r="H106" s="9">
        <f t="shared" si="1"/>
        <v>0</v>
      </c>
    </row>
    <row r="107" spans="2:14" x14ac:dyDescent="0.25">
      <c r="B107" s="17"/>
      <c r="C107" s="4"/>
      <c r="D107" s="4"/>
      <c r="H107" s="9">
        <f t="shared" si="1"/>
        <v>0</v>
      </c>
      <c r="J107" s="22"/>
    </row>
    <row r="108" spans="2:14" x14ac:dyDescent="0.25">
      <c r="B108" s="17"/>
      <c r="C108" s="4"/>
      <c r="D108" s="4"/>
      <c r="H108" s="9">
        <f t="shared" si="1"/>
        <v>0</v>
      </c>
    </row>
    <row r="109" spans="2:14" x14ac:dyDescent="0.25">
      <c r="B109" s="17"/>
      <c r="C109" s="4"/>
      <c r="D109" s="4"/>
      <c r="H109" s="9">
        <f t="shared" si="1"/>
        <v>0</v>
      </c>
      <c r="K109" s="22"/>
      <c r="L109" s="22" t="s">
        <v>265</v>
      </c>
      <c r="M109" s="22"/>
      <c r="N109" s="22" t="s">
        <v>265</v>
      </c>
    </row>
    <row r="110" spans="2:14" x14ac:dyDescent="0.25">
      <c r="B110" s="17"/>
      <c r="C110" s="4"/>
      <c r="D110" s="4"/>
      <c r="H110" s="9">
        <f t="shared" si="1"/>
        <v>0</v>
      </c>
      <c r="K110" s="23" t="s">
        <v>266</v>
      </c>
      <c r="L110" s="22" t="s">
        <v>267</v>
      </c>
      <c r="M110" s="23" t="s">
        <v>266</v>
      </c>
      <c r="N110" s="22" t="s">
        <v>269</v>
      </c>
    </row>
    <row r="111" spans="2:14" x14ac:dyDescent="0.25">
      <c r="B111" s="17"/>
      <c r="C111" s="4"/>
      <c r="D111" s="4"/>
      <c r="H111" s="9">
        <f t="shared" si="1"/>
        <v>0</v>
      </c>
      <c r="K111" s="23"/>
      <c r="L111" s="22" t="s">
        <v>268</v>
      </c>
      <c r="M111" s="23"/>
      <c r="N111" s="22" t="s">
        <v>270</v>
      </c>
    </row>
    <row r="112" spans="2:14" x14ac:dyDescent="0.25">
      <c r="B112" s="17"/>
      <c r="C112" s="4"/>
      <c r="D112" s="4"/>
      <c r="H112" s="9">
        <f t="shared" si="1"/>
        <v>0</v>
      </c>
      <c r="K112" s="23" t="s">
        <v>266</v>
      </c>
      <c r="L112" s="22" t="s">
        <v>269</v>
      </c>
      <c r="M112" s="23" t="s">
        <v>271</v>
      </c>
      <c r="N112" s="22" t="s">
        <v>272</v>
      </c>
    </row>
    <row r="113" spans="2:14" x14ac:dyDescent="0.25">
      <c r="B113" s="17"/>
      <c r="C113" s="4"/>
      <c r="D113" s="4"/>
      <c r="H113" s="9">
        <f t="shared" si="1"/>
        <v>0</v>
      </c>
      <c r="K113" s="23"/>
      <c r="L113" s="22" t="s">
        <v>270</v>
      </c>
      <c r="M113" s="22"/>
      <c r="N113" s="22" t="s">
        <v>273</v>
      </c>
    </row>
    <row r="114" spans="2:14" x14ac:dyDescent="0.25">
      <c r="B114" s="17"/>
      <c r="C114" s="4"/>
      <c r="D114" s="4"/>
      <c r="H114" s="9">
        <f t="shared" si="1"/>
        <v>0</v>
      </c>
      <c r="K114" s="23" t="s">
        <v>271</v>
      </c>
      <c r="L114" s="22" t="s">
        <v>272</v>
      </c>
      <c r="M114" s="22"/>
      <c r="N114" s="22"/>
    </row>
    <row r="115" spans="2:14" x14ac:dyDescent="0.25">
      <c r="B115" s="17"/>
      <c r="C115" s="4"/>
      <c r="D115" s="4"/>
      <c r="H115" s="9">
        <f t="shared" si="1"/>
        <v>0</v>
      </c>
      <c r="K115" s="22"/>
      <c r="L115" s="22" t="s">
        <v>273</v>
      </c>
      <c r="M115" s="22"/>
      <c r="N115" s="22"/>
    </row>
    <row r="116" spans="2:14" x14ac:dyDescent="0.25">
      <c r="B116" s="17"/>
      <c r="C116" s="4"/>
      <c r="D116" s="4"/>
      <c r="H116" s="9">
        <f t="shared" si="1"/>
        <v>0</v>
      </c>
    </row>
    <row r="117" spans="2:14" x14ac:dyDescent="0.25">
      <c r="B117" s="17"/>
      <c r="C117" s="4"/>
      <c r="D117" s="4"/>
      <c r="H117" s="9">
        <f t="shared" si="1"/>
        <v>0</v>
      </c>
    </row>
    <row r="118" spans="2:14" x14ac:dyDescent="0.25">
      <c r="B118" s="17"/>
      <c r="C118" s="4"/>
      <c r="D118" s="4"/>
      <c r="H118" s="9">
        <f t="shared" si="1"/>
        <v>0</v>
      </c>
    </row>
    <row r="119" spans="2:14" x14ac:dyDescent="0.25">
      <c r="B119" s="17"/>
      <c r="C119" s="4"/>
      <c r="D119" s="4"/>
      <c r="H119" s="9">
        <f t="shared" si="1"/>
        <v>0</v>
      </c>
    </row>
    <row r="120" spans="2:14" x14ac:dyDescent="0.25">
      <c r="B120" s="17"/>
      <c r="C120" s="4"/>
      <c r="D120" s="4"/>
      <c r="H120" s="9">
        <f t="shared" si="1"/>
        <v>0</v>
      </c>
    </row>
    <row r="121" spans="2:14" x14ac:dyDescent="0.25">
      <c r="B121" s="17"/>
      <c r="C121" s="4"/>
      <c r="D121" s="4"/>
      <c r="H121" s="9">
        <f t="shared" si="1"/>
        <v>0</v>
      </c>
      <c r="J121" s="14"/>
      <c r="K121" s="14"/>
    </row>
    <row r="122" spans="2:14" x14ac:dyDescent="0.25">
      <c r="B122" s="17"/>
      <c r="C122" s="4"/>
      <c r="D122" s="4"/>
      <c r="H122" s="9">
        <f t="shared" si="1"/>
        <v>0</v>
      </c>
      <c r="K122" s="14"/>
    </row>
    <row r="123" spans="2:14" x14ac:dyDescent="0.25">
      <c r="B123" s="17"/>
      <c r="C123" s="4"/>
      <c r="D123" s="4"/>
      <c r="H123" s="9">
        <f t="shared" si="1"/>
        <v>0</v>
      </c>
      <c r="K123" s="61"/>
      <c r="L123" s="14"/>
    </row>
    <row r="124" spans="2:14" x14ac:dyDescent="0.25">
      <c r="B124" s="17"/>
      <c r="C124" s="4"/>
      <c r="D124" s="4"/>
      <c r="H124" s="9">
        <f t="shared" si="1"/>
        <v>0</v>
      </c>
      <c r="L124" s="14"/>
    </row>
    <row r="125" spans="2:14" x14ac:dyDescent="0.25">
      <c r="B125" s="17"/>
      <c r="C125" s="4"/>
      <c r="D125" s="4"/>
      <c r="H125" s="9">
        <f t="shared" si="1"/>
        <v>0</v>
      </c>
      <c r="K125" s="14"/>
    </row>
    <row r="126" spans="2:14" x14ac:dyDescent="0.25">
      <c r="B126" s="17"/>
      <c r="C126" s="4"/>
      <c r="D126" s="4"/>
      <c r="H126" s="9">
        <f t="shared" si="1"/>
        <v>0</v>
      </c>
      <c r="K126" s="14"/>
      <c r="L126" s="14"/>
    </row>
    <row r="127" spans="2:14" x14ac:dyDescent="0.25">
      <c r="B127" s="17"/>
      <c r="C127" s="4"/>
      <c r="D127" s="4"/>
      <c r="H127" s="9">
        <f t="shared" si="1"/>
        <v>0</v>
      </c>
      <c r="K127" s="14"/>
    </row>
    <row r="128" spans="2:14" x14ac:dyDescent="0.25">
      <c r="B128" s="17"/>
      <c r="C128" s="4"/>
      <c r="D128" s="4"/>
      <c r="H128" s="9">
        <f t="shared" si="1"/>
        <v>0</v>
      </c>
    </row>
    <row r="129" spans="2:14" x14ac:dyDescent="0.25">
      <c r="B129" s="17"/>
      <c r="C129" s="4"/>
      <c r="D129" s="4"/>
      <c r="H129" s="9">
        <f t="shared" si="1"/>
        <v>0</v>
      </c>
      <c r="K129" s="14"/>
    </row>
    <row r="130" spans="2:14" x14ac:dyDescent="0.25">
      <c r="B130" s="17"/>
      <c r="C130" s="4"/>
      <c r="D130" s="4"/>
      <c r="H130" s="9">
        <f t="shared" si="1"/>
        <v>0</v>
      </c>
      <c r="J130" s="52"/>
      <c r="K130" s="14"/>
    </row>
    <row r="131" spans="2:14" x14ac:dyDescent="0.25">
      <c r="B131" s="17"/>
      <c r="C131" s="4"/>
      <c r="D131" s="4"/>
      <c r="H131" s="9">
        <f t="shared" si="1"/>
        <v>0</v>
      </c>
      <c r="K131" s="14"/>
    </row>
    <row r="132" spans="2:14" x14ac:dyDescent="0.25">
      <c r="B132" s="17"/>
      <c r="C132" s="4"/>
      <c r="D132" s="4"/>
      <c r="H132" s="9">
        <f t="shared" si="1"/>
        <v>0</v>
      </c>
    </row>
    <row r="133" spans="2:14" x14ac:dyDescent="0.25">
      <c r="B133" s="17"/>
      <c r="C133" s="4"/>
      <c r="D133" s="4"/>
      <c r="H133" s="9">
        <f t="shared" ref="H133:H196" si="2">H132+F133-G133</f>
        <v>0</v>
      </c>
      <c r="K133" s="14"/>
    </row>
    <row r="134" spans="2:14" x14ac:dyDescent="0.25">
      <c r="B134" s="17"/>
      <c r="C134" s="4"/>
      <c r="D134" s="4"/>
      <c r="H134" s="9">
        <f t="shared" si="2"/>
        <v>0</v>
      </c>
    </row>
    <row r="135" spans="2:14" x14ac:dyDescent="0.25">
      <c r="B135" s="17"/>
      <c r="C135" s="4"/>
      <c r="D135" s="4"/>
      <c r="H135" s="9">
        <f t="shared" si="2"/>
        <v>0</v>
      </c>
    </row>
    <row r="136" spans="2:14" x14ac:dyDescent="0.25">
      <c r="B136" s="17"/>
      <c r="C136" s="4"/>
      <c r="D136" s="4"/>
      <c r="H136" s="9">
        <f t="shared" si="2"/>
        <v>0</v>
      </c>
    </row>
    <row r="137" spans="2:14" x14ac:dyDescent="0.25">
      <c r="B137" s="17"/>
      <c r="C137" s="4"/>
      <c r="D137" s="4"/>
      <c r="H137" s="9">
        <f t="shared" si="2"/>
        <v>0</v>
      </c>
    </row>
    <row r="138" spans="2:14" x14ac:dyDescent="0.25">
      <c r="B138" s="17"/>
      <c r="C138" s="4"/>
      <c r="D138" s="4"/>
      <c r="H138" s="9">
        <f t="shared" si="2"/>
        <v>0</v>
      </c>
    </row>
    <row r="139" spans="2:14" x14ac:dyDescent="0.25">
      <c r="B139" s="17"/>
      <c r="C139" s="4"/>
      <c r="D139" s="4"/>
      <c r="H139" s="9">
        <f t="shared" si="2"/>
        <v>0</v>
      </c>
    </row>
    <row r="140" spans="2:14" x14ac:dyDescent="0.25">
      <c r="B140" s="17"/>
      <c r="C140" s="4"/>
      <c r="D140" s="4"/>
      <c r="H140" s="9">
        <f t="shared" si="2"/>
        <v>0</v>
      </c>
    </row>
    <row r="141" spans="2:14" x14ac:dyDescent="0.25">
      <c r="B141" s="17"/>
      <c r="C141" s="4"/>
      <c r="D141" s="4"/>
      <c r="H141" s="9">
        <f t="shared" si="2"/>
        <v>0</v>
      </c>
    </row>
    <row r="142" spans="2:14" x14ac:dyDescent="0.25">
      <c r="B142" s="17"/>
      <c r="C142" s="4"/>
      <c r="D142" s="4"/>
      <c r="H142" s="9">
        <f t="shared" si="2"/>
        <v>0</v>
      </c>
      <c r="K142" s="22"/>
      <c r="L142" s="22" t="s">
        <v>265</v>
      </c>
      <c r="M142" s="22"/>
      <c r="N142" s="22" t="s">
        <v>265</v>
      </c>
    </row>
    <row r="143" spans="2:14" x14ac:dyDescent="0.25">
      <c r="B143" s="17"/>
      <c r="C143" s="4"/>
      <c r="D143" s="4"/>
      <c r="H143" s="9">
        <f t="shared" si="2"/>
        <v>0</v>
      </c>
      <c r="K143" s="23" t="s">
        <v>266</v>
      </c>
      <c r="L143" s="22" t="s">
        <v>267</v>
      </c>
      <c r="M143" s="23" t="s">
        <v>266</v>
      </c>
      <c r="N143" s="22" t="s">
        <v>269</v>
      </c>
    </row>
    <row r="144" spans="2:14" x14ac:dyDescent="0.25">
      <c r="B144" s="17"/>
      <c r="C144" s="4"/>
      <c r="D144" s="4"/>
      <c r="H144" s="9">
        <f t="shared" si="2"/>
        <v>0</v>
      </c>
      <c r="K144" s="23"/>
      <c r="L144" s="22" t="s">
        <v>268</v>
      </c>
      <c r="M144" s="23"/>
      <c r="N144" s="22" t="s">
        <v>270</v>
      </c>
    </row>
    <row r="145" spans="2:16" x14ac:dyDescent="0.25">
      <c r="B145" s="17"/>
      <c r="C145" s="4"/>
      <c r="D145" s="4"/>
      <c r="H145" s="9">
        <f t="shared" si="2"/>
        <v>0</v>
      </c>
      <c r="K145" s="23" t="s">
        <v>266</v>
      </c>
      <c r="L145" s="22" t="s">
        <v>269</v>
      </c>
      <c r="M145" s="23" t="s">
        <v>271</v>
      </c>
      <c r="N145" s="22" t="s">
        <v>272</v>
      </c>
    </row>
    <row r="146" spans="2:16" x14ac:dyDescent="0.25">
      <c r="B146" s="17"/>
      <c r="C146" s="4"/>
      <c r="D146" s="4"/>
      <c r="H146" s="9">
        <f t="shared" si="2"/>
        <v>0</v>
      </c>
      <c r="K146" s="23"/>
      <c r="L146" s="22" t="s">
        <v>270</v>
      </c>
      <c r="M146" s="22"/>
      <c r="N146" s="22" t="s">
        <v>273</v>
      </c>
    </row>
    <row r="147" spans="2:16" x14ac:dyDescent="0.25">
      <c r="B147" s="17"/>
      <c r="C147" s="4"/>
      <c r="D147" s="4"/>
      <c r="H147" s="9">
        <f t="shared" si="2"/>
        <v>0</v>
      </c>
      <c r="K147" s="23" t="s">
        <v>271</v>
      </c>
      <c r="L147" s="22" t="s">
        <v>272</v>
      </c>
      <c r="M147" s="22"/>
      <c r="N147" s="22"/>
    </row>
    <row r="148" spans="2:16" x14ac:dyDescent="0.25">
      <c r="B148" s="17"/>
      <c r="C148" s="4"/>
      <c r="D148" s="4"/>
      <c r="H148" s="9">
        <f t="shared" si="2"/>
        <v>0</v>
      </c>
      <c r="K148" s="22"/>
      <c r="L148" s="22" t="s">
        <v>273</v>
      </c>
      <c r="M148" s="22"/>
      <c r="N148" s="22"/>
    </row>
    <row r="149" spans="2:16" x14ac:dyDescent="0.25">
      <c r="B149" s="17"/>
      <c r="C149" s="4"/>
      <c r="D149" s="4"/>
      <c r="H149" s="9">
        <f t="shared" si="2"/>
        <v>0</v>
      </c>
    </row>
    <row r="150" spans="2:16" x14ac:dyDescent="0.25">
      <c r="B150" s="17"/>
      <c r="C150" s="4"/>
      <c r="D150" s="4"/>
      <c r="H150" s="9">
        <f t="shared" si="2"/>
        <v>0</v>
      </c>
    </row>
    <row r="151" spans="2:16" x14ac:dyDescent="0.25">
      <c r="B151" s="17"/>
      <c r="C151" s="4"/>
      <c r="D151" s="4"/>
      <c r="H151" s="9">
        <f t="shared" si="2"/>
        <v>0</v>
      </c>
      <c r="L151" s="14">
        <v>140470</v>
      </c>
      <c r="O151" s="14"/>
      <c r="P151">
        <v>104560</v>
      </c>
    </row>
    <row r="152" spans="2:16" x14ac:dyDescent="0.25">
      <c r="B152" s="17"/>
      <c r="C152" s="4"/>
      <c r="D152" s="4"/>
      <c r="H152" s="9">
        <f t="shared" si="2"/>
        <v>0</v>
      </c>
      <c r="K152" s="52">
        <v>0.15</v>
      </c>
      <c r="L152" s="14">
        <f>L151*K152</f>
        <v>21070.5</v>
      </c>
      <c r="N152" t="s">
        <v>954</v>
      </c>
      <c r="O152" s="40">
        <v>0.1</v>
      </c>
      <c r="P152" s="14">
        <f>P151*O152</f>
        <v>10456</v>
      </c>
    </row>
    <row r="153" spans="2:16" x14ac:dyDescent="0.25">
      <c r="B153" s="17"/>
      <c r="C153" s="4"/>
      <c r="D153" s="4"/>
      <c r="H153" s="9">
        <f t="shared" si="2"/>
        <v>0</v>
      </c>
      <c r="L153" s="14">
        <f>L151-L152</f>
        <v>119399.5</v>
      </c>
      <c r="P153" s="14">
        <f>P151-P152</f>
        <v>94104</v>
      </c>
    </row>
    <row r="154" spans="2:16" x14ac:dyDescent="0.25">
      <c r="B154" s="17"/>
      <c r="C154" s="4"/>
      <c r="D154" s="4"/>
      <c r="H154" s="9">
        <f t="shared" si="2"/>
        <v>0</v>
      </c>
      <c r="K154" t="s">
        <v>731</v>
      </c>
      <c r="N154" t="s">
        <v>956</v>
      </c>
      <c r="O154" s="40">
        <v>7.0000000000000007E-2</v>
      </c>
      <c r="P154" s="15">
        <f>O154*P153</f>
        <v>6587.2800000000007</v>
      </c>
    </row>
    <row r="155" spans="2:16" x14ac:dyDescent="0.25">
      <c r="B155" s="17"/>
      <c r="C155" s="4"/>
      <c r="D155" s="4"/>
      <c r="H155" s="9">
        <f t="shared" si="2"/>
        <v>0</v>
      </c>
      <c r="L155" s="14">
        <f>L153+L154</f>
        <v>119399.5</v>
      </c>
      <c r="O155" s="14"/>
      <c r="P155" s="14">
        <f>P153-P154</f>
        <v>87516.72</v>
      </c>
    </row>
    <row r="156" spans="2:16" x14ac:dyDescent="0.25">
      <c r="B156" s="17"/>
      <c r="C156" s="4"/>
      <c r="D156" s="4"/>
      <c r="H156" s="9">
        <f t="shared" si="2"/>
        <v>0</v>
      </c>
      <c r="N156" t="s">
        <v>955</v>
      </c>
      <c r="P156">
        <v>5533.5</v>
      </c>
    </row>
    <row r="157" spans="2:16" x14ac:dyDescent="0.25">
      <c r="B157" s="17"/>
      <c r="C157" s="4"/>
      <c r="D157" s="4"/>
      <c r="H157" s="9">
        <f t="shared" si="2"/>
        <v>0</v>
      </c>
      <c r="P157" s="14">
        <f>P156+P155</f>
        <v>93050.22</v>
      </c>
    </row>
    <row r="158" spans="2:16" x14ac:dyDescent="0.25">
      <c r="B158" s="17"/>
      <c r="C158" s="4"/>
      <c r="D158" s="4"/>
      <c r="H158" s="9">
        <f t="shared" si="2"/>
        <v>0</v>
      </c>
    </row>
    <row r="159" spans="2:16" x14ac:dyDescent="0.25">
      <c r="B159" s="17"/>
      <c r="C159" s="4"/>
      <c r="D159" s="4"/>
      <c r="H159" s="9">
        <f t="shared" si="2"/>
        <v>0</v>
      </c>
      <c r="L159" s="14"/>
    </row>
    <row r="160" spans="2:16" x14ac:dyDescent="0.25">
      <c r="B160" s="17"/>
      <c r="C160" s="4"/>
      <c r="D160" s="4"/>
      <c r="H160" s="9">
        <f t="shared" si="2"/>
        <v>0</v>
      </c>
      <c r="L160" s="14"/>
    </row>
    <row r="161" spans="2:8" x14ac:dyDescent="0.25">
      <c r="B161" s="17"/>
      <c r="C161" s="4"/>
      <c r="D161" s="4"/>
      <c r="H161" s="9">
        <f t="shared" si="2"/>
        <v>0</v>
      </c>
    </row>
    <row r="162" spans="2:8" x14ac:dyDescent="0.25">
      <c r="B162" s="17"/>
      <c r="C162" s="4"/>
      <c r="D162" s="4"/>
      <c r="H162" s="9">
        <f t="shared" si="2"/>
        <v>0</v>
      </c>
    </row>
    <row r="163" spans="2:8" x14ac:dyDescent="0.25">
      <c r="B163" s="17"/>
      <c r="C163" s="4"/>
      <c r="D163" s="4"/>
      <c r="H163" s="9">
        <f t="shared" si="2"/>
        <v>0</v>
      </c>
    </row>
    <row r="164" spans="2:8" x14ac:dyDescent="0.25">
      <c r="B164" s="17"/>
      <c r="C164" s="4"/>
      <c r="D164" s="4"/>
      <c r="H164" s="9">
        <f t="shared" si="2"/>
        <v>0</v>
      </c>
    </row>
    <row r="165" spans="2:8" x14ac:dyDescent="0.25">
      <c r="B165" s="17"/>
      <c r="C165" s="4"/>
      <c r="D165" s="4"/>
      <c r="H165" s="9">
        <f t="shared" si="2"/>
        <v>0</v>
      </c>
    </row>
    <row r="166" spans="2:8" x14ac:dyDescent="0.25">
      <c r="B166" s="17"/>
      <c r="C166" s="4"/>
      <c r="D166" s="4"/>
      <c r="H166" s="9">
        <f t="shared" si="2"/>
        <v>0</v>
      </c>
    </row>
    <row r="167" spans="2:8" x14ac:dyDescent="0.25">
      <c r="B167" s="17"/>
      <c r="C167" s="4"/>
      <c r="D167" s="4"/>
      <c r="H167" s="9">
        <f t="shared" si="2"/>
        <v>0</v>
      </c>
    </row>
    <row r="168" spans="2:8" x14ac:dyDescent="0.25">
      <c r="B168" s="17"/>
      <c r="C168" s="4"/>
      <c r="D168" s="4"/>
      <c r="H168" s="9">
        <f t="shared" si="2"/>
        <v>0</v>
      </c>
    </row>
    <row r="169" spans="2:8" x14ac:dyDescent="0.25">
      <c r="B169" s="17"/>
      <c r="C169" s="4"/>
      <c r="D169" s="4"/>
      <c r="H169" s="9">
        <f t="shared" si="2"/>
        <v>0</v>
      </c>
    </row>
    <row r="170" spans="2:8" x14ac:dyDescent="0.25">
      <c r="B170" s="17"/>
      <c r="C170" s="4"/>
      <c r="D170" s="4"/>
      <c r="H170" s="9">
        <f t="shared" si="2"/>
        <v>0</v>
      </c>
    </row>
    <row r="171" spans="2:8" x14ac:dyDescent="0.25">
      <c r="B171" s="17"/>
      <c r="C171" s="4"/>
      <c r="D171" s="4"/>
      <c r="H171" s="9">
        <f t="shared" si="2"/>
        <v>0</v>
      </c>
    </row>
    <row r="172" spans="2:8" x14ac:dyDescent="0.25">
      <c r="B172" s="17"/>
      <c r="C172" s="4"/>
      <c r="D172" s="4"/>
      <c r="H172" s="9">
        <f t="shared" si="2"/>
        <v>0</v>
      </c>
    </row>
    <row r="173" spans="2:8" x14ac:dyDescent="0.25">
      <c r="B173" s="17"/>
      <c r="C173" s="4"/>
      <c r="D173" s="4"/>
      <c r="H173" s="9">
        <f t="shared" si="2"/>
        <v>0</v>
      </c>
    </row>
    <row r="174" spans="2:8" x14ac:dyDescent="0.25">
      <c r="B174" s="17"/>
      <c r="C174" s="4"/>
      <c r="D174" s="4"/>
      <c r="H174" s="9">
        <f t="shared" si="2"/>
        <v>0</v>
      </c>
    </row>
    <row r="175" spans="2:8" x14ac:dyDescent="0.25">
      <c r="B175" s="17"/>
      <c r="C175" s="4"/>
      <c r="D175" s="4"/>
      <c r="H175" s="9">
        <f t="shared" si="2"/>
        <v>0</v>
      </c>
    </row>
    <row r="176" spans="2:8" x14ac:dyDescent="0.25">
      <c r="B176" s="17"/>
      <c r="C176" s="4"/>
      <c r="D176" s="4"/>
      <c r="H176" s="9">
        <f t="shared" si="2"/>
        <v>0</v>
      </c>
    </row>
    <row r="177" spans="2:8" x14ac:dyDescent="0.25">
      <c r="B177" s="17"/>
      <c r="C177" s="4"/>
      <c r="D177" s="4"/>
      <c r="H177" s="9">
        <f t="shared" si="2"/>
        <v>0</v>
      </c>
    </row>
    <row r="178" spans="2:8" x14ac:dyDescent="0.25">
      <c r="B178" s="17"/>
      <c r="C178" s="4"/>
      <c r="D178" s="4"/>
      <c r="H178" s="9">
        <f t="shared" si="2"/>
        <v>0</v>
      </c>
    </row>
    <row r="179" spans="2:8" x14ac:dyDescent="0.25">
      <c r="B179" s="17"/>
      <c r="C179" s="4"/>
      <c r="D179" s="4"/>
      <c r="H179" s="9">
        <f t="shared" si="2"/>
        <v>0</v>
      </c>
    </row>
    <row r="180" spans="2:8" x14ac:dyDescent="0.25">
      <c r="B180" s="17"/>
      <c r="C180" s="4"/>
      <c r="D180" s="4"/>
      <c r="H180" s="9">
        <f t="shared" si="2"/>
        <v>0</v>
      </c>
    </row>
    <row r="181" spans="2:8" x14ac:dyDescent="0.25">
      <c r="B181" s="17"/>
      <c r="C181" s="4"/>
      <c r="D181" s="4"/>
      <c r="H181" s="9">
        <f t="shared" si="2"/>
        <v>0</v>
      </c>
    </row>
    <row r="182" spans="2:8" x14ac:dyDescent="0.25">
      <c r="B182" s="17"/>
      <c r="C182" s="4"/>
      <c r="D182" s="4"/>
      <c r="H182" s="9">
        <f t="shared" si="2"/>
        <v>0</v>
      </c>
    </row>
    <row r="183" spans="2:8" x14ac:dyDescent="0.25">
      <c r="B183" s="17"/>
      <c r="C183" s="4"/>
      <c r="D183" s="4"/>
      <c r="H183" s="9">
        <f t="shared" si="2"/>
        <v>0</v>
      </c>
    </row>
    <row r="184" spans="2:8" x14ac:dyDescent="0.25">
      <c r="H184" s="9">
        <f t="shared" si="2"/>
        <v>0</v>
      </c>
    </row>
    <row r="185" spans="2:8" x14ac:dyDescent="0.25">
      <c r="H185" s="9">
        <f t="shared" si="2"/>
        <v>0</v>
      </c>
    </row>
    <row r="186" spans="2:8" x14ac:dyDescent="0.25">
      <c r="H186" s="9">
        <f t="shared" si="2"/>
        <v>0</v>
      </c>
    </row>
    <row r="187" spans="2:8" x14ac:dyDescent="0.25">
      <c r="H187" s="9">
        <f t="shared" si="2"/>
        <v>0</v>
      </c>
    </row>
    <row r="188" spans="2:8" x14ac:dyDescent="0.25">
      <c r="H188" s="9">
        <f t="shared" si="2"/>
        <v>0</v>
      </c>
    </row>
    <row r="189" spans="2:8" x14ac:dyDescent="0.25">
      <c r="H189" s="9">
        <f t="shared" si="2"/>
        <v>0</v>
      </c>
    </row>
    <row r="190" spans="2:8" x14ac:dyDescent="0.25">
      <c r="H190" s="9">
        <f t="shared" si="2"/>
        <v>0</v>
      </c>
    </row>
    <row r="191" spans="2:8" x14ac:dyDescent="0.25">
      <c r="H191" s="9">
        <f t="shared" si="2"/>
        <v>0</v>
      </c>
    </row>
    <row r="192" spans="2:8" x14ac:dyDescent="0.25">
      <c r="H192" s="9">
        <f t="shared" si="2"/>
        <v>0</v>
      </c>
    </row>
    <row r="193" spans="8:8" x14ac:dyDescent="0.25">
      <c r="H193" s="9">
        <f t="shared" si="2"/>
        <v>0</v>
      </c>
    </row>
    <row r="194" spans="8:8" x14ac:dyDescent="0.25">
      <c r="H194" s="9">
        <f t="shared" si="2"/>
        <v>0</v>
      </c>
    </row>
    <row r="195" spans="8:8" x14ac:dyDescent="0.25">
      <c r="H195" s="9">
        <f t="shared" si="2"/>
        <v>0</v>
      </c>
    </row>
    <row r="196" spans="8:8" x14ac:dyDescent="0.25">
      <c r="H196" s="9">
        <f t="shared" si="2"/>
        <v>0</v>
      </c>
    </row>
    <row r="197" spans="8:8" x14ac:dyDescent="0.25">
      <c r="H197" s="9">
        <f t="shared" ref="H197:H260" si="3">H196+F197-G197</f>
        <v>0</v>
      </c>
    </row>
    <row r="198" spans="8:8" x14ac:dyDescent="0.25">
      <c r="H198" s="9">
        <f t="shared" si="3"/>
        <v>0</v>
      </c>
    </row>
    <row r="199" spans="8:8" x14ac:dyDescent="0.25">
      <c r="H199" s="9">
        <f t="shared" si="3"/>
        <v>0</v>
      </c>
    </row>
    <row r="200" spans="8:8" x14ac:dyDescent="0.25">
      <c r="H200" s="9">
        <f t="shared" si="3"/>
        <v>0</v>
      </c>
    </row>
    <row r="201" spans="8:8" x14ac:dyDescent="0.25">
      <c r="H201" s="9">
        <f t="shared" si="3"/>
        <v>0</v>
      </c>
    </row>
    <row r="202" spans="8:8" x14ac:dyDescent="0.25">
      <c r="H202" s="9">
        <f t="shared" si="3"/>
        <v>0</v>
      </c>
    </row>
    <row r="203" spans="8:8" x14ac:dyDescent="0.25">
      <c r="H203" s="9">
        <f t="shared" si="3"/>
        <v>0</v>
      </c>
    </row>
    <row r="204" spans="8:8" x14ac:dyDescent="0.25">
      <c r="H204" s="9">
        <f t="shared" si="3"/>
        <v>0</v>
      </c>
    </row>
    <row r="205" spans="8:8" x14ac:dyDescent="0.25">
      <c r="H205" s="9">
        <f t="shared" si="3"/>
        <v>0</v>
      </c>
    </row>
    <row r="206" spans="8:8" x14ac:dyDescent="0.25">
      <c r="H206" s="9">
        <f t="shared" si="3"/>
        <v>0</v>
      </c>
    </row>
    <row r="207" spans="8:8" x14ac:dyDescent="0.25">
      <c r="H207" s="9">
        <f t="shared" si="3"/>
        <v>0</v>
      </c>
    </row>
    <row r="208" spans="8:8" x14ac:dyDescent="0.25">
      <c r="H208" s="9">
        <f t="shared" si="3"/>
        <v>0</v>
      </c>
    </row>
    <row r="209" spans="8:8" x14ac:dyDescent="0.25">
      <c r="H209" s="9">
        <f t="shared" si="3"/>
        <v>0</v>
      </c>
    </row>
    <row r="210" spans="8:8" x14ac:dyDescent="0.25">
      <c r="H210" s="9">
        <f t="shared" si="3"/>
        <v>0</v>
      </c>
    </row>
    <row r="211" spans="8:8" x14ac:dyDescent="0.25">
      <c r="H211" s="9">
        <f t="shared" si="3"/>
        <v>0</v>
      </c>
    </row>
    <row r="212" spans="8:8" x14ac:dyDescent="0.25">
      <c r="H212" s="9">
        <f t="shared" si="3"/>
        <v>0</v>
      </c>
    </row>
    <row r="213" spans="8:8" x14ac:dyDescent="0.25">
      <c r="H213" s="9">
        <f t="shared" si="3"/>
        <v>0</v>
      </c>
    </row>
    <row r="214" spans="8:8" x14ac:dyDescent="0.25">
      <c r="H214" s="9">
        <f t="shared" si="3"/>
        <v>0</v>
      </c>
    </row>
    <row r="215" spans="8:8" x14ac:dyDescent="0.25">
      <c r="H215" s="9">
        <f t="shared" si="3"/>
        <v>0</v>
      </c>
    </row>
    <row r="216" spans="8:8" x14ac:dyDescent="0.25">
      <c r="H216" s="9">
        <f t="shared" si="3"/>
        <v>0</v>
      </c>
    </row>
    <row r="217" spans="8:8" x14ac:dyDescent="0.25">
      <c r="H217" s="9">
        <f t="shared" si="3"/>
        <v>0</v>
      </c>
    </row>
    <row r="218" spans="8:8" x14ac:dyDescent="0.25">
      <c r="H218" s="9">
        <f t="shared" si="3"/>
        <v>0</v>
      </c>
    </row>
    <row r="219" spans="8:8" x14ac:dyDescent="0.25">
      <c r="H219" s="9">
        <f t="shared" si="3"/>
        <v>0</v>
      </c>
    </row>
    <row r="220" spans="8:8" x14ac:dyDescent="0.25">
      <c r="H220" s="9">
        <f t="shared" si="3"/>
        <v>0</v>
      </c>
    </row>
    <row r="221" spans="8:8" x14ac:dyDescent="0.25">
      <c r="H221" s="9">
        <f t="shared" si="3"/>
        <v>0</v>
      </c>
    </row>
    <row r="222" spans="8:8" x14ac:dyDescent="0.25">
      <c r="H222" s="9">
        <f t="shared" si="3"/>
        <v>0</v>
      </c>
    </row>
    <row r="223" spans="8:8" x14ac:dyDescent="0.25">
      <c r="H223" s="9">
        <f t="shared" si="3"/>
        <v>0</v>
      </c>
    </row>
    <row r="224" spans="8:8" x14ac:dyDescent="0.25">
      <c r="H224" s="9">
        <f t="shared" si="3"/>
        <v>0</v>
      </c>
    </row>
    <row r="225" spans="8:8" x14ac:dyDescent="0.25">
      <c r="H225" s="9">
        <f t="shared" si="3"/>
        <v>0</v>
      </c>
    </row>
    <row r="226" spans="8:8" x14ac:dyDescent="0.25">
      <c r="H226" s="9">
        <f t="shared" si="3"/>
        <v>0</v>
      </c>
    </row>
    <row r="227" spans="8:8" x14ac:dyDescent="0.25">
      <c r="H227" s="9">
        <f t="shared" si="3"/>
        <v>0</v>
      </c>
    </row>
    <row r="228" spans="8:8" x14ac:dyDescent="0.25">
      <c r="H228" s="9">
        <f t="shared" si="3"/>
        <v>0</v>
      </c>
    </row>
    <row r="229" spans="8:8" x14ac:dyDescent="0.25">
      <c r="H229" s="9">
        <f t="shared" si="3"/>
        <v>0</v>
      </c>
    </row>
    <row r="230" spans="8:8" x14ac:dyDescent="0.25">
      <c r="H230" s="9">
        <f t="shared" si="3"/>
        <v>0</v>
      </c>
    </row>
    <row r="231" spans="8:8" x14ac:dyDescent="0.25">
      <c r="H231" s="9">
        <f t="shared" si="3"/>
        <v>0</v>
      </c>
    </row>
    <row r="232" spans="8:8" x14ac:dyDescent="0.25">
      <c r="H232" s="9">
        <f t="shared" si="3"/>
        <v>0</v>
      </c>
    </row>
    <row r="233" spans="8:8" x14ac:dyDescent="0.25">
      <c r="H233" s="9">
        <f t="shared" si="3"/>
        <v>0</v>
      </c>
    </row>
    <row r="234" spans="8:8" x14ac:dyDescent="0.25">
      <c r="H234" s="9">
        <f t="shared" si="3"/>
        <v>0</v>
      </c>
    </row>
    <row r="235" spans="8:8" x14ac:dyDescent="0.25">
      <c r="H235" s="9">
        <f t="shared" si="3"/>
        <v>0</v>
      </c>
    </row>
    <row r="236" spans="8:8" x14ac:dyDescent="0.25">
      <c r="H236" s="9">
        <f t="shared" si="3"/>
        <v>0</v>
      </c>
    </row>
    <row r="237" spans="8:8" x14ac:dyDescent="0.25">
      <c r="H237" s="9">
        <f t="shared" si="3"/>
        <v>0</v>
      </c>
    </row>
    <row r="238" spans="8:8" x14ac:dyDescent="0.25">
      <c r="H238" s="9">
        <f t="shared" si="3"/>
        <v>0</v>
      </c>
    </row>
    <row r="239" spans="8:8" x14ac:dyDescent="0.25">
      <c r="H239" s="9">
        <f t="shared" si="3"/>
        <v>0</v>
      </c>
    </row>
    <row r="240" spans="8:8" x14ac:dyDescent="0.25">
      <c r="H240" s="9">
        <f t="shared" si="3"/>
        <v>0</v>
      </c>
    </row>
    <row r="241" spans="8:8" x14ac:dyDescent="0.25">
      <c r="H241" s="9">
        <f t="shared" si="3"/>
        <v>0</v>
      </c>
    </row>
    <row r="242" spans="8:8" x14ac:dyDescent="0.25">
      <c r="H242" s="9">
        <f t="shared" si="3"/>
        <v>0</v>
      </c>
    </row>
    <row r="243" spans="8:8" x14ac:dyDescent="0.25">
      <c r="H243" s="9">
        <f t="shared" si="3"/>
        <v>0</v>
      </c>
    </row>
    <row r="244" spans="8:8" x14ac:dyDescent="0.25">
      <c r="H244" s="9">
        <f t="shared" si="3"/>
        <v>0</v>
      </c>
    </row>
    <row r="245" spans="8:8" x14ac:dyDescent="0.25">
      <c r="H245" s="9">
        <f t="shared" si="3"/>
        <v>0</v>
      </c>
    </row>
    <row r="246" spans="8:8" x14ac:dyDescent="0.25">
      <c r="H246" s="9">
        <f t="shared" si="3"/>
        <v>0</v>
      </c>
    </row>
    <row r="247" spans="8:8" x14ac:dyDescent="0.25">
      <c r="H247" s="9">
        <f t="shared" si="3"/>
        <v>0</v>
      </c>
    </row>
    <row r="248" spans="8:8" x14ac:dyDescent="0.25">
      <c r="H248" s="9">
        <f t="shared" si="3"/>
        <v>0</v>
      </c>
    </row>
    <row r="249" spans="8:8" x14ac:dyDescent="0.25">
      <c r="H249" s="9">
        <f t="shared" si="3"/>
        <v>0</v>
      </c>
    </row>
    <row r="250" spans="8:8" x14ac:dyDescent="0.25">
      <c r="H250" s="9">
        <f t="shared" si="3"/>
        <v>0</v>
      </c>
    </row>
    <row r="251" spans="8:8" x14ac:dyDescent="0.25">
      <c r="H251" s="9">
        <f t="shared" si="3"/>
        <v>0</v>
      </c>
    </row>
    <row r="252" spans="8:8" x14ac:dyDescent="0.25">
      <c r="H252" s="9">
        <f t="shared" si="3"/>
        <v>0</v>
      </c>
    </row>
    <row r="253" spans="8:8" x14ac:dyDescent="0.25">
      <c r="H253" s="9">
        <f t="shared" si="3"/>
        <v>0</v>
      </c>
    </row>
    <row r="254" spans="8:8" x14ac:dyDescent="0.25">
      <c r="H254" s="9">
        <f t="shared" si="3"/>
        <v>0</v>
      </c>
    </row>
    <row r="255" spans="8:8" x14ac:dyDescent="0.25">
      <c r="H255" s="9">
        <f t="shared" si="3"/>
        <v>0</v>
      </c>
    </row>
    <row r="256" spans="8:8" x14ac:dyDescent="0.25">
      <c r="H256" s="9">
        <f t="shared" si="3"/>
        <v>0</v>
      </c>
    </row>
    <row r="257" spans="8:8" x14ac:dyDescent="0.25">
      <c r="H257" s="9">
        <f t="shared" si="3"/>
        <v>0</v>
      </c>
    </row>
    <row r="258" spans="8:8" x14ac:dyDescent="0.25">
      <c r="H258" s="9">
        <f t="shared" si="3"/>
        <v>0</v>
      </c>
    </row>
    <row r="259" spans="8:8" x14ac:dyDescent="0.25">
      <c r="H259" s="9">
        <f t="shared" si="3"/>
        <v>0</v>
      </c>
    </row>
    <row r="260" spans="8:8" x14ac:dyDescent="0.25">
      <c r="H260" s="9">
        <f t="shared" si="3"/>
        <v>0</v>
      </c>
    </row>
    <row r="261" spans="8:8" x14ac:dyDescent="0.25">
      <c r="H261" s="9">
        <f t="shared" ref="H261:H324" si="4">H260+F261-G261</f>
        <v>0</v>
      </c>
    </row>
    <row r="262" spans="8:8" x14ac:dyDescent="0.25">
      <c r="H262" s="9">
        <f t="shared" si="4"/>
        <v>0</v>
      </c>
    </row>
    <row r="263" spans="8:8" x14ac:dyDescent="0.25">
      <c r="H263" s="9">
        <f t="shared" si="4"/>
        <v>0</v>
      </c>
    </row>
    <row r="264" spans="8:8" x14ac:dyDescent="0.25">
      <c r="H264" s="9">
        <f t="shared" si="4"/>
        <v>0</v>
      </c>
    </row>
    <row r="265" spans="8:8" x14ac:dyDescent="0.25">
      <c r="H265" s="9">
        <f t="shared" si="4"/>
        <v>0</v>
      </c>
    </row>
    <row r="266" spans="8:8" x14ac:dyDescent="0.25">
      <c r="H266" s="9">
        <f t="shared" si="4"/>
        <v>0</v>
      </c>
    </row>
    <row r="267" spans="8:8" x14ac:dyDescent="0.25">
      <c r="H267" s="9">
        <f t="shared" si="4"/>
        <v>0</v>
      </c>
    </row>
    <row r="268" spans="8:8" x14ac:dyDescent="0.25">
      <c r="H268" s="9">
        <f t="shared" si="4"/>
        <v>0</v>
      </c>
    </row>
    <row r="269" spans="8:8" x14ac:dyDescent="0.25">
      <c r="H269" s="9">
        <f t="shared" si="4"/>
        <v>0</v>
      </c>
    </row>
    <row r="270" spans="8:8" x14ac:dyDescent="0.25">
      <c r="H270" s="9">
        <f t="shared" si="4"/>
        <v>0</v>
      </c>
    </row>
    <row r="271" spans="8:8" x14ac:dyDescent="0.25">
      <c r="H271" s="9">
        <f t="shared" si="4"/>
        <v>0</v>
      </c>
    </row>
    <row r="272" spans="8:8" x14ac:dyDescent="0.25">
      <c r="H272" s="9">
        <f t="shared" si="4"/>
        <v>0</v>
      </c>
    </row>
    <row r="273" spans="8:8" x14ac:dyDescent="0.25">
      <c r="H273" s="9">
        <f t="shared" si="4"/>
        <v>0</v>
      </c>
    </row>
    <row r="274" spans="8:8" x14ac:dyDescent="0.25">
      <c r="H274" s="9">
        <f t="shared" si="4"/>
        <v>0</v>
      </c>
    </row>
    <row r="275" spans="8:8" x14ac:dyDescent="0.25">
      <c r="H275" s="9">
        <f t="shared" si="4"/>
        <v>0</v>
      </c>
    </row>
    <row r="276" spans="8:8" x14ac:dyDescent="0.25">
      <c r="H276" s="9">
        <f t="shared" si="4"/>
        <v>0</v>
      </c>
    </row>
    <row r="277" spans="8:8" x14ac:dyDescent="0.25">
      <c r="H277" s="9">
        <f t="shared" si="4"/>
        <v>0</v>
      </c>
    </row>
    <row r="278" spans="8:8" x14ac:dyDescent="0.25">
      <c r="H278" s="9">
        <f t="shared" si="4"/>
        <v>0</v>
      </c>
    </row>
    <row r="279" spans="8:8" x14ac:dyDescent="0.25">
      <c r="H279" s="9">
        <f t="shared" si="4"/>
        <v>0</v>
      </c>
    </row>
    <row r="280" spans="8:8" x14ac:dyDescent="0.25">
      <c r="H280" s="9">
        <f t="shared" si="4"/>
        <v>0</v>
      </c>
    </row>
    <row r="281" spans="8:8" x14ac:dyDescent="0.25">
      <c r="H281" s="9">
        <f t="shared" si="4"/>
        <v>0</v>
      </c>
    </row>
    <row r="282" spans="8:8" x14ac:dyDescent="0.25">
      <c r="H282" s="9">
        <f t="shared" si="4"/>
        <v>0</v>
      </c>
    </row>
    <row r="283" spans="8:8" x14ac:dyDescent="0.25">
      <c r="H283" s="9">
        <f t="shared" si="4"/>
        <v>0</v>
      </c>
    </row>
    <row r="284" spans="8:8" x14ac:dyDescent="0.25">
      <c r="H284" s="9">
        <f t="shared" si="4"/>
        <v>0</v>
      </c>
    </row>
    <row r="285" spans="8:8" x14ac:dyDescent="0.25">
      <c r="H285" s="9">
        <f t="shared" si="4"/>
        <v>0</v>
      </c>
    </row>
    <row r="286" spans="8:8" x14ac:dyDescent="0.25">
      <c r="H286" s="9">
        <f t="shared" si="4"/>
        <v>0</v>
      </c>
    </row>
    <row r="287" spans="8:8" x14ac:dyDescent="0.25">
      <c r="H287" s="9">
        <f t="shared" si="4"/>
        <v>0</v>
      </c>
    </row>
    <row r="288" spans="8:8" x14ac:dyDescent="0.25">
      <c r="H288" s="9">
        <f t="shared" si="4"/>
        <v>0</v>
      </c>
    </row>
    <row r="289" spans="8:8" x14ac:dyDescent="0.25">
      <c r="H289" s="9">
        <f t="shared" si="4"/>
        <v>0</v>
      </c>
    </row>
    <row r="290" spans="8:8" x14ac:dyDescent="0.25">
      <c r="H290" s="9">
        <f t="shared" si="4"/>
        <v>0</v>
      </c>
    </row>
    <row r="291" spans="8:8" x14ac:dyDescent="0.25">
      <c r="H291" s="9">
        <f t="shared" si="4"/>
        <v>0</v>
      </c>
    </row>
    <row r="292" spans="8:8" x14ac:dyDescent="0.25">
      <c r="H292" s="9">
        <f t="shared" si="4"/>
        <v>0</v>
      </c>
    </row>
    <row r="293" spans="8:8" x14ac:dyDescent="0.25">
      <c r="H293" s="9">
        <f t="shared" si="4"/>
        <v>0</v>
      </c>
    </row>
    <row r="294" spans="8:8" x14ac:dyDescent="0.25">
      <c r="H294" s="9">
        <f t="shared" si="4"/>
        <v>0</v>
      </c>
    </row>
    <row r="295" spans="8:8" x14ac:dyDescent="0.25">
      <c r="H295" s="9">
        <f t="shared" si="4"/>
        <v>0</v>
      </c>
    </row>
    <row r="296" spans="8:8" x14ac:dyDescent="0.25">
      <c r="H296" s="9">
        <f t="shared" si="4"/>
        <v>0</v>
      </c>
    </row>
    <row r="297" spans="8:8" x14ac:dyDescent="0.25">
      <c r="H297" s="9">
        <f t="shared" si="4"/>
        <v>0</v>
      </c>
    </row>
    <row r="298" spans="8:8" x14ac:dyDescent="0.25">
      <c r="H298" s="9">
        <f t="shared" si="4"/>
        <v>0</v>
      </c>
    </row>
    <row r="299" spans="8:8" x14ac:dyDescent="0.25">
      <c r="H299" s="9">
        <f t="shared" si="4"/>
        <v>0</v>
      </c>
    </row>
    <row r="300" spans="8:8" x14ac:dyDescent="0.25">
      <c r="H300" s="9">
        <f t="shared" si="4"/>
        <v>0</v>
      </c>
    </row>
    <row r="301" spans="8:8" x14ac:dyDescent="0.25">
      <c r="H301" s="9">
        <f t="shared" si="4"/>
        <v>0</v>
      </c>
    </row>
    <row r="302" spans="8:8" x14ac:dyDescent="0.25">
      <c r="H302" s="9">
        <f t="shared" si="4"/>
        <v>0</v>
      </c>
    </row>
    <row r="303" spans="8:8" x14ac:dyDescent="0.25">
      <c r="H303" s="9">
        <f t="shared" si="4"/>
        <v>0</v>
      </c>
    </row>
    <row r="304" spans="8:8" x14ac:dyDescent="0.25">
      <c r="H304" s="9">
        <f t="shared" si="4"/>
        <v>0</v>
      </c>
    </row>
    <row r="305" spans="8:8" x14ac:dyDescent="0.25">
      <c r="H305" s="9">
        <f t="shared" si="4"/>
        <v>0</v>
      </c>
    </row>
    <row r="306" spans="8:8" x14ac:dyDescent="0.25">
      <c r="H306" s="9">
        <f t="shared" si="4"/>
        <v>0</v>
      </c>
    </row>
    <row r="307" spans="8:8" x14ac:dyDescent="0.25">
      <c r="H307" s="9">
        <f t="shared" si="4"/>
        <v>0</v>
      </c>
    </row>
    <row r="308" spans="8:8" x14ac:dyDescent="0.25">
      <c r="H308" s="9">
        <f t="shared" si="4"/>
        <v>0</v>
      </c>
    </row>
    <row r="309" spans="8:8" x14ac:dyDescent="0.25">
      <c r="H309" s="9">
        <f t="shared" si="4"/>
        <v>0</v>
      </c>
    </row>
    <row r="310" spans="8:8" x14ac:dyDescent="0.25">
      <c r="H310" s="9">
        <f t="shared" si="4"/>
        <v>0</v>
      </c>
    </row>
    <row r="311" spans="8:8" x14ac:dyDescent="0.25">
      <c r="H311" s="9">
        <f t="shared" si="4"/>
        <v>0</v>
      </c>
    </row>
    <row r="312" spans="8:8" x14ac:dyDescent="0.25">
      <c r="H312" s="9">
        <f t="shared" si="4"/>
        <v>0</v>
      </c>
    </row>
    <row r="313" spans="8:8" x14ac:dyDescent="0.25">
      <c r="H313" s="9">
        <f t="shared" si="4"/>
        <v>0</v>
      </c>
    </row>
    <row r="314" spans="8:8" x14ac:dyDescent="0.25">
      <c r="H314" s="9">
        <f t="shared" si="4"/>
        <v>0</v>
      </c>
    </row>
    <row r="315" spans="8:8" x14ac:dyDescent="0.25">
      <c r="H315" s="9">
        <f t="shared" si="4"/>
        <v>0</v>
      </c>
    </row>
    <row r="316" spans="8:8" x14ac:dyDescent="0.25">
      <c r="H316" s="9">
        <f t="shared" si="4"/>
        <v>0</v>
      </c>
    </row>
    <row r="317" spans="8:8" x14ac:dyDescent="0.25">
      <c r="H317" s="9">
        <f t="shared" si="4"/>
        <v>0</v>
      </c>
    </row>
    <row r="318" spans="8:8" x14ac:dyDescent="0.25">
      <c r="H318" s="9">
        <f t="shared" si="4"/>
        <v>0</v>
      </c>
    </row>
    <row r="319" spans="8:8" x14ac:dyDescent="0.25">
      <c r="H319" s="9">
        <f t="shared" si="4"/>
        <v>0</v>
      </c>
    </row>
    <row r="320" spans="8:8" x14ac:dyDescent="0.25">
      <c r="H320" s="9">
        <f t="shared" si="4"/>
        <v>0</v>
      </c>
    </row>
    <row r="321" spans="8:8" x14ac:dyDescent="0.25">
      <c r="H321" s="9">
        <f t="shared" si="4"/>
        <v>0</v>
      </c>
    </row>
    <row r="322" spans="8:8" x14ac:dyDescent="0.25">
      <c r="H322" s="9">
        <f t="shared" si="4"/>
        <v>0</v>
      </c>
    </row>
    <row r="323" spans="8:8" x14ac:dyDescent="0.25">
      <c r="H323" s="9">
        <f t="shared" si="4"/>
        <v>0</v>
      </c>
    </row>
    <row r="324" spans="8:8" x14ac:dyDescent="0.25">
      <c r="H324" s="9">
        <f t="shared" si="4"/>
        <v>0</v>
      </c>
    </row>
    <row r="325" spans="8:8" x14ac:dyDescent="0.25">
      <c r="H325" s="9">
        <f t="shared" ref="H325:H388" si="5">H324+F325-G325</f>
        <v>0</v>
      </c>
    </row>
    <row r="326" spans="8:8" x14ac:dyDescent="0.25">
      <c r="H326" s="9">
        <f t="shared" si="5"/>
        <v>0</v>
      </c>
    </row>
    <row r="327" spans="8:8" x14ac:dyDescent="0.25">
      <c r="H327" s="9">
        <f t="shared" si="5"/>
        <v>0</v>
      </c>
    </row>
    <row r="328" spans="8:8" x14ac:dyDescent="0.25">
      <c r="H328" s="9">
        <f t="shared" si="5"/>
        <v>0</v>
      </c>
    </row>
    <row r="329" spans="8:8" x14ac:dyDescent="0.25">
      <c r="H329" s="9">
        <f t="shared" si="5"/>
        <v>0</v>
      </c>
    </row>
    <row r="330" spans="8:8" x14ac:dyDescent="0.25">
      <c r="H330" s="9">
        <f t="shared" si="5"/>
        <v>0</v>
      </c>
    </row>
    <row r="331" spans="8:8" x14ac:dyDescent="0.25">
      <c r="H331" s="9">
        <f t="shared" si="5"/>
        <v>0</v>
      </c>
    </row>
    <row r="332" spans="8:8" x14ac:dyDescent="0.25">
      <c r="H332" s="9">
        <f t="shared" si="5"/>
        <v>0</v>
      </c>
    </row>
    <row r="333" spans="8:8" x14ac:dyDescent="0.25">
      <c r="H333" s="9">
        <f t="shared" si="5"/>
        <v>0</v>
      </c>
    </row>
    <row r="334" spans="8:8" x14ac:dyDescent="0.25">
      <c r="H334" s="9">
        <f t="shared" si="5"/>
        <v>0</v>
      </c>
    </row>
    <row r="335" spans="8:8" x14ac:dyDescent="0.25">
      <c r="H335" s="9">
        <f t="shared" si="5"/>
        <v>0</v>
      </c>
    </row>
    <row r="336" spans="8:8" x14ac:dyDescent="0.25">
      <c r="H336" s="9">
        <f t="shared" si="5"/>
        <v>0</v>
      </c>
    </row>
    <row r="337" spans="8:8" x14ac:dyDescent="0.25">
      <c r="H337" s="9">
        <f t="shared" si="5"/>
        <v>0</v>
      </c>
    </row>
    <row r="338" spans="8:8" x14ac:dyDescent="0.25">
      <c r="H338" s="9">
        <f t="shared" si="5"/>
        <v>0</v>
      </c>
    </row>
    <row r="339" spans="8:8" x14ac:dyDescent="0.25">
      <c r="H339" s="9">
        <f t="shared" si="5"/>
        <v>0</v>
      </c>
    </row>
    <row r="340" spans="8:8" x14ac:dyDescent="0.25">
      <c r="H340" s="9">
        <f t="shared" si="5"/>
        <v>0</v>
      </c>
    </row>
    <row r="341" spans="8:8" x14ac:dyDescent="0.25">
      <c r="H341" s="9">
        <f t="shared" si="5"/>
        <v>0</v>
      </c>
    </row>
    <row r="342" spans="8:8" x14ac:dyDescent="0.25">
      <c r="H342" s="9">
        <f t="shared" si="5"/>
        <v>0</v>
      </c>
    </row>
    <row r="343" spans="8:8" x14ac:dyDescent="0.25">
      <c r="H343" s="9">
        <f t="shared" si="5"/>
        <v>0</v>
      </c>
    </row>
    <row r="344" spans="8:8" x14ac:dyDescent="0.25">
      <c r="H344" s="9">
        <f t="shared" si="5"/>
        <v>0</v>
      </c>
    </row>
    <row r="345" spans="8:8" x14ac:dyDescent="0.25">
      <c r="H345" s="9">
        <f t="shared" si="5"/>
        <v>0</v>
      </c>
    </row>
    <row r="346" spans="8:8" x14ac:dyDescent="0.25">
      <c r="H346" s="9">
        <f t="shared" si="5"/>
        <v>0</v>
      </c>
    </row>
    <row r="347" spans="8:8" x14ac:dyDescent="0.25">
      <c r="H347" s="9">
        <f t="shared" si="5"/>
        <v>0</v>
      </c>
    </row>
    <row r="348" spans="8:8" x14ac:dyDescent="0.25">
      <c r="H348" s="9">
        <f t="shared" si="5"/>
        <v>0</v>
      </c>
    </row>
    <row r="349" spans="8:8" x14ac:dyDescent="0.25">
      <c r="H349" s="9">
        <f t="shared" si="5"/>
        <v>0</v>
      </c>
    </row>
    <row r="350" spans="8:8" x14ac:dyDescent="0.25">
      <c r="H350" s="9">
        <f t="shared" si="5"/>
        <v>0</v>
      </c>
    </row>
    <row r="351" spans="8:8" x14ac:dyDescent="0.25">
      <c r="H351" s="9">
        <f t="shared" si="5"/>
        <v>0</v>
      </c>
    </row>
    <row r="352" spans="8:8" x14ac:dyDescent="0.25">
      <c r="H352" s="9">
        <f t="shared" si="5"/>
        <v>0</v>
      </c>
    </row>
    <row r="353" spans="8:8" x14ac:dyDescent="0.25">
      <c r="H353" s="9">
        <f t="shared" si="5"/>
        <v>0</v>
      </c>
    </row>
    <row r="354" spans="8:8" x14ac:dyDescent="0.25">
      <c r="H354" s="9">
        <f t="shared" si="5"/>
        <v>0</v>
      </c>
    </row>
    <row r="355" spans="8:8" x14ac:dyDescent="0.25">
      <c r="H355" s="9">
        <f t="shared" si="5"/>
        <v>0</v>
      </c>
    </row>
    <row r="356" spans="8:8" x14ac:dyDescent="0.25">
      <c r="H356" s="9">
        <f t="shared" si="5"/>
        <v>0</v>
      </c>
    </row>
    <row r="357" spans="8:8" x14ac:dyDescent="0.25">
      <c r="H357" s="9">
        <f t="shared" si="5"/>
        <v>0</v>
      </c>
    </row>
    <row r="358" spans="8:8" x14ac:dyDescent="0.25">
      <c r="H358" s="9">
        <f t="shared" si="5"/>
        <v>0</v>
      </c>
    </row>
    <row r="359" spans="8:8" x14ac:dyDescent="0.25">
      <c r="H359" s="9">
        <f t="shared" si="5"/>
        <v>0</v>
      </c>
    </row>
    <row r="360" spans="8:8" x14ac:dyDescent="0.25">
      <c r="H360" s="9">
        <f t="shared" si="5"/>
        <v>0</v>
      </c>
    </row>
    <row r="361" spans="8:8" x14ac:dyDescent="0.25">
      <c r="H361" s="9">
        <f t="shared" si="5"/>
        <v>0</v>
      </c>
    </row>
    <row r="362" spans="8:8" x14ac:dyDescent="0.25">
      <c r="H362" s="9">
        <f t="shared" si="5"/>
        <v>0</v>
      </c>
    </row>
    <row r="363" spans="8:8" x14ac:dyDescent="0.25">
      <c r="H363" s="9">
        <f t="shared" si="5"/>
        <v>0</v>
      </c>
    </row>
    <row r="364" spans="8:8" x14ac:dyDescent="0.25">
      <c r="H364" s="9">
        <f t="shared" si="5"/>
        <v>0</v>
      </c>
    </row>
    <row r="365" spans="8:8" x14ac:dyDescent="0.25">
      <c r="H365" s="9">
        <f t="shared" si="5"/>
        <v>0</v>
      </c>
    </row>
    <row r="366" spans="8:8" x14ac:dyDescent="0.25">
      <c r="H366" s="9">
        <f t="shared" si="5"/>
        <v>0</v>
      </c>
    </row>
    <row r="367" spans="8:8" x14ac:dyDescent="0.25">
      <c r="H367" s="9">
        <f t="shared" si="5"/>
        <v>0</v>
      </c>
    </row>
    <row r="368" spans="8:8" x14ac:dyDescent="0.25">
      <c r="H368" s="9">
        <f t="shared" si="5"/>
        <v>0</v>
      </c>
    </row>
    <row r="369" spans="8:8" x14ac:dyDescent="0.25">
      <c r="H369" s="9">
        <f t="shared" si="5"/>
        <v>0</v>
      </c>
    </row>
    <row r="370" spans="8:8" x14ac:dyDescent="0.25">
      <c r="H370" s="9">
        <f t="shared" si="5"/>
        <v>0</v>
      </c>
    </row>
    <row r="371" spans="8:8" x14ac:dyDescent="0.25">
      <c r="H371" s="9">
        <f t="shared" si="5"/>
        <v>0</v>
      </c>
    </row>
    <row r="372" spans="8:8" x14ac:dyDescent="0.25">
      <c r="H372" s="9">
        <f t="shared" si="5"/>
        <v>0</v>
      </c>
    </row>
    <row r="373" spans="8:8" x14ac:dyDescent="0.25">
      <c r="H373" s="9">
        <f t="shared" si="5"/>
        <v>0</v>
      </c>
    </row>
    <row r="374" spans="8:8" x14ac:dyDescent="0.25">
      <c r="H374" s="9">
        <f t="shared" si="5"/>
        <v>0</v>
      </c>
    </row>
    <row r="375" spans="8:8" x14ac:dyDescent="0.25">
      <c r="H375" s="9">
        <f t="shared" si="5"/>
        <v>0</v>
      </c>
    </row>
    <row r="376" spans="8:8" x14ac:dyDescent="0.25">
      <c r="H376" s="9">
        <f t="shared" si="5"/>
        <v>0</v>
      </c>
    </row>
    <row r="377" spans="8:8" x14ac:dyDescent="0.25">
      <c r="H377" s="9">
        <f t="shared" si="5"/>
        <v>0</v>
      </c>
    </row>
    <row r="378" spans="8:8" x14ac:dyDescent="0.25">
      <c r="H378" s="9">
        <f t="shared" si="5"/>
        <v>0</v>
      </c>
    </row>
    <row r="379" spans="8:8" x14ac:dyDescent="0.25">
      <c r="H379" s="9">
        <f t="shared" si="5"/>
        <v>0</v>
      </c>
    </row>
    <row r="380" spans="8:8" x14ac:dyDescent="0.25">
      <c r="H380" s="9">
        <f t="shared" si="5"/>
        <v>0</v>
      </c>
    </row>
    <row r="381" spans="8:8" x14ac:dyDescent="0.25">
      <c r="H381" s="9">
        <f t="shared" si="5"/>
        <v>0</v>
      </c>
    </row>
    <row r="382" spans="8:8" x14ac:dyDescent="0.25">
      <c r="H382" s="9">
        <f t="shared" si="5"/>
        <v>0</v>
      </c>
    </row>
    <row r="383" spans="8:8" x14ac:dyDescent="0.25">
      <c r="H383" s="9">
        <f t="shared" si="5"/>
        <v>0</v>
      </c>
    </row>
    <row r="384" spans="8:8" x14ac:dyDescent="0.25">
      <c r="H384" s="9">
        <f t="shared" si="5"/>
        <v>0</v>
      </c>
    </row>
    <row r="385" spans="8:8" x14ac:dyDescent="0.25">
      <c r="H385" s="9">
        <f t="shared" si="5"/>
        <v>0</v>
      </c>
    </row>
    <row r="386" spans="8:8" x14ac:dyDescent="0.25">
      <c r="H386" s="9">
        <f t="shared" si="5"/>
        <v>0</v>
      </c>
    </row>
    <row r="387" spans="8:8" x14ac:dyDescent="0.25">
      <c r="H387" s="9">
        <f t="shared" si="5"/>
        <v>0</v>
      </c>
    </row>
    <row r="388" spans="8:8" x14ac:dyDescent="0.25">
      <c r="H388" s="9">
        <f t="shared" si="5"/>
        <v>0</v>
      </c>
    </row>
    <row r="389" spans="8:8" x14ac:dyDescent="0.25">
      <c r="H389" s="9">
        <f t="shared" ref="H389:H452" si="6">H388+F389-G389</f>
        <v>0</v>
      </c>
    </row>
    <row r="390" spans="8:8" x14ac:dyDescent="0.25">
      <c r="H390" s="9">
        <f t="shared" si="6"/>
        <v>0</v>
      </c>
    </row>
    <row r="391" spans="8:8" x14ac:dyDescent="0.25">
      <c r="H391" s="9">
        <f t="shared" si="6"/>
        <v>0</v>
      </c>
    </row>
    <row r="392" spans="8:8" x14ac:dyDescent="0.25">
      <c r="H392" s="9">
        <f t="shared" si="6"/>
        <v>0</v>
      </c>
    </row>
    <row r="393" spans="8:8" x14ac:dyDescent="0.25">
      <c r="H393" s="9">
        <f t="shared" si="6"/>
        <v>0</v>
      </c>
    </row>
    <row r="394" spans="8:8" x14ac:dyDescent="0.25">
      <c r="H394" s="9">
        <f t="shared" si="6"/>
        <v>0</v>
      </c>
    </row>
    <row r="395" spans="8:8" x14ac:dyDescent="0.25">
      <c r="H395" s="9">
        <f t="shared" si="6"/>
        <v>0</v>
      </c>
    </row>
    <row r="396" spans="8:8" x14ac:dyDescent="0.25">
      <c r="H396" s="9">
        <f t="shared" si="6"/>
        <v>0</v>
      </c>
    </row>
    <row r="397" spans="8:8" x14ac:dyDescent="0.25">
      <c r="H397" s="9">
        <f t="shared" si="6"/>
        <v>0</v>
      </c>
    </row>
    <row r="398" spans="8:8" x14ac:dyDescent="0.25">
      <c r="H398" s="9">
        <f t="shared" si="6"/>
        <v>0</v>
      </c>
    </row>
    <row r="399" spans="8:8" x14ac:dyDescent="0.25">
      <c r="H399" s="9">
        <f t="shared" si="6"/>
        <v>0</v>
      </c>
    </row>
    <row r="400" spans="8:8" x14ac:dyDescent="0.25">
      <c r="H400" s="9">
        <f t="shared" si="6"/>
        <v>0</v>
      </c>
    </row>
    <row r="401" spans="8:8" x14ac:dyDescent="0.25">
      <c r="H401" s="9">
        <f t="shared" si="6"/>
        <v>0</v>
      </c>
    </row>
    <row r="402" spans="8:8" x14ac:dyDescent="0.25">
      <c r="H402" s="9">
        <f t="shared" si="6"/>
        <v>0</v>
      </c>
    </row>
    <row r="403" spans="8:8" x14ac:dyDescent="0.25">
      <c r="H403" s="9">
        <f t="shared" si="6"/>
        <v>0</v>
      </c>
    </row>
    <row r="404" spans="8:8" x14ac:dyDescent="0.25">
      <c r="H404" s="9">
        <f t="shared" si="6"/>
        <v>0</v>
      </c>
    </row>
    <row r="405" spans="8:8" x14ac:dyDescent="0.25">
      <c r="H405" s="9">
        <f t="shared" si="6"/>
        <v>0</v>
      </c>
    </row>
    <row r="406" spans="8:8" x14ac:dyDescent="0.25">
      <c r="H406" s="9">
        <f t="shared" si="6"/>
        <v>0</v>
      </c>
    </row>
    <row r="407" spans="8:8" x14ac:dyDescent="0.25">
      <c r="H407" s="9">
        <f t="shared" si="6"/>
        <v>0</v>
      </c>
    </row>
    <row r="408" spans="8:8" x14ac:dyDescent="0.25">
      <c r="H408" s="9">
        <f t="shared" si="6"/>
        <v>0</v>
      </c>
    </row>
    <row r="409" spans="8:8" x14ac:dyDescent="0.25">
      <c r="H409" s="9">
        <f t="shared" si="6"/>
        <v>0</v>
      </c>
    </row>
    <row r="410" spans="8:8" x14ac:dyDescent="0.25">
      <c r="H410" s="9">
        <f t="shared" si="6"/>
        <v>0</v>
      </c>
    </row>
    <row r="411" spans="8:8" x14ac:dyDescent="0.25">
      <c r="H411" s="9">
        <f t="shared" si="6"/>
        <v>0</v>
      </c>
    </row>
    <row r="412" spans="8:8" x14ac:dyDescent="0.25">
      <c r="H412" s="9">
        <f t="shared" si="6"/>
        <v>0</v>
      </c>
    </row>
    <row r="413" spans="8:8" x14ac:dyDescent="0.25">
      <c r="H413" s="9">
        <f t="shared" si="6"/>
        <v>0</v>
      </c>
    </row>
    <row r="414" spans="8:8" x14ac:dyDescent="0.25">
      <c r="H414" s="9">
        <f t="shared" si="6"/>
        <v>0</v>
      </c>
    </row>
    <row r="415" spans="8:8" x14ac:dyDescent="0.25">
      <c r="H415" s="9">
        <f t="shared" si="6"/>
        <v>0</v>
      </c>
    </row>
    <row r="416" spans="8:8" x14ac:dyDescent="0.25">
      <c r="H416" s="9">
        <f t="shared" si="6"/>
        <v>0</v>
      </c>
    </row>
    <row r="417" spans="8:8" x14ac:dyDescent="0.25">
      <c r="H417" s="9">
        <f t="shared" si="6"/>
        <v>0</v>
      </c>
    </row>
    <row r="418" spans="8:8" x14ac:dyDescent="0.25">
      <c r="H418" s="9">
        <f t="shared" si="6"/>
        <v>0</v>
      </c>
    </row>
    <row r="419" spans="8:8" x14ac:dyDescent="0.25">
      <c r="H419" s="9">
        <f t="shared" si="6"/>
        <v>0</v>
      </c>
    </row>
    <row r="420" spans="8:8" x14ac:dyDescent="0.25">
      <c r="H420" s="9">
        <f t="shared" si="6"/>
        <v>0</v>
      </c>
    </row>
    <row r="421" spans="8:8" x14ac:dyDescent="0.25">
      <c r="H421" s="9">
        <f t="shared" si="6"/>
        <v>0</v>
      </c>
    </row>
    <row r="422" spans="8:8" x14ac:dyDescent="0.25">
      <c r="H422" s="9">
        <f t="shared" si="6"/>
        <v>0</v>
      </c>
    </row>
    <row r="423" spans="8:8" x14ac:dyDescent="0.25">
      <c r="H423" s="9">
        <f t="shared" si="6"/>
        <v>0</v>
      </c>
    </row>
    <row r="424" spans="8:8" x14ac:dyDescent="0.25">
      <c r="H424" s="9">
        <f t="shared" si="6"/>
        <v>0</v>
      </c>
    </row>
    <row r="425" spans="8:8" x14ac:dyDescent="0.25">
      <c r="H425" s="9">
        <f t="shared" si="6"/>
        <v>0</v>
      </c>
    </row>
    <row r="426" spans="8:8" x14ac:dyDescent="0.25">
      <c r="H426" s="9">
        <f t="shared" si="6"/>
        <v>0</v>
      </c>
    </row>
    <row r="427" spans="8:8" x14ac:dyDescent="0.25">
      <c r="H427" s="9">
        <f t="shared" si="6"/>
        <v>0</v>
      </c>
    </row>
    <row r="428" spans="8:8" x14ac:dyDescent="0.25">
      <c r="H428" s="9">
        <f t="shared" si="6"/>
        <v>0</v>
      </c>
    </row>
    <row r="429" spans="8:8" x14ac:dyDescent="0.25">
      <c r="H429" s="9">
        <f t="shared" si="6"/>
        <v>0</v>
      </c>
    </row>
    <row r="430" spans="8:8" x14ac:dyDescent="0.25">
      <c r="H430" s="9">
        <f t="shared" si="6"/>
        <v>0</v>
      </c>
    </row>
    <row r="431" spans="8:8" x14ac:dyDescent="0.25">
      <c r="H431" s="9">
        <f t="shared" si="6"/>
        <v>0</v>
      </c>
    </row>
    <row r="432" spans="8:8" x14ac:dyDescent="0.25">
      <c r="H432" s="9">
        <f t="shared" si="6"/>
        <v>0</v>
      </c>
    </row>
    <row r="433" spans="8:8" x14ac:dyDescent="0.25">
      <c r="H433" s="9">
        <f t="shared" si="6"/>
        <v>0</v>
      </c>
    </row>
    <row r="434" spans="8:8" x14ac:dyDescent="0.25">
      <c r="H434" s="9">
        <f t="shared" si="6"/>
        <v>0</v>
      </c>
    </row>
    <row r="435" spans="8:8" x14ac:dyDescent="0.25">
      <c r="H435" s="9">
        <f t="shared" si="6"/>
        <v>0</v>
      </c>
    </row>
    <row r="436" spans="8:8" x14ac:dyDescent="0.25">
      <c r="H436" s="9">
        <f t="shared" si="6"/>
        <v>0</v>
      </c>
    </row>
    <row r="437" spans="8:8" x14ac:dyDescent="0.25">
      <c r="H437" s="9">
        <f t="shared" si="6"/>
        <v>0</v>
      </c>
    </row>
    <row r="438" spans="8:8" x14ac:dyDescent="0.25">
      <c r="H438" s="9">
        <f t="shared" si="6"/>
        <v>0</v>
      </c>
    </row>
    <row r="439" spans="8:8" x14ac:dyDescent="0.25">
      <c r="H439" s="9">
        <f t="shared" si="6"/>
        <v>0</v>
      </c>
    </row>
    <row r="440" spans="8:8" x14ac:dyDescent="0.25">
      <c r="H440" s="9">
        <f t="shared" si="6"/>
        <v>0</v>
      </c>
    </row>
    <row r="441" spans="8:8" x14ac:dyDescent="0.25">
      <c r="H441" s="9">
        <f t="shared" si="6"/>
        <v>0</v>
      </c>
    </row>
    <row r="442" spans="8:8" x14ac:dyDescent="0.25">
      <c r="H442" s="9">
        <f t="shared" si="6"/>
        <v>0</v>
      </c>
    </row>
    <row r="443" spans="8:8" x14ac:dyDescent="0.25">
      <c r="H443" s="9">
        <f t="shared" si="6"/>
        <v>0</v>
      </c>
    </row>
    <row r="444" spans="8:8" x14ac:dyDescent="0.25">
      <c r="H444" s="9">
        <f t="shared" si="6"/>
        <v>0</v>
      </c>
    </row>
    <row r="445" spans="8:8" x14ac:dyDescent="0.25">
      <c r="H445" s="9">
        <f t="shared" si="6"/>
        <v>0</v>
      </c>
    </row>
    <row r="446" spans="8:8" x14ac:dyDescent="0.25">
      <c r="H446" s="9">
        <f t="shared" si="6"/>
        <v>0</v>
      </c>
    </row>
    <row r="447" spans="8:8" x14ac:dyDescent="0.25">
      <c r="H447" s="9">
        <f t="shared" si="6"/>
        <v>0</v>
      </c>
    </row>
    <row r="448" spans="8:8" x14ac:dyDescent="0.25">
      <c r="H448" s="9">
        <f t="shared" si="6"/>
        <v>0</v>
      </c>
    </row>
    <row r="449" spans="8:8" x14ac:dyDescent="0.25">
      <c r="H449" s="9">
        <f t="shared" si="6"/>
        <v>0</v>
      </c>
    </row>
    <row r="450" spans="8:8" x14ac:dyDescent="0.25">
      <c r="H450" s="9">
        <f t="shared" si="6"/>
        <v>0</v>
      </c>
    </row>
    <row r="451" spans="8:8" x14ac:dyDescent="0.25">
      <c r="H451" s="9">
        <f t="shared" si="6"/>
        <v>0</v>
      </c>
    </row>
    <row r="452" spans="8:8" x14ac:dyDescent="0.25">
      <c r="H452" s="9">
        <f t="shared" si="6"/>
        <v>0</v>
      </c>
    </row>
    <row r="453" spans="8:8" x14ac:dyDescent="0.25">
      <c r="H453" s="9">
        <f t="shared" ref="H453:H500" si="7">H452+F453-G453</f>
        <v>0</v>
      </c>
    </row>
    <row r="454" spans="8:8" x14ac:dyDescent="0.25">
      <c r="H454" s="9">
        <f t="shared" si="7"/>
        <v>0</v>
      </c>
    </row>
    <row r="455" spans="8:8" x14ac:dyDescent="0.25">
      <c r="H455" s="9">
        <f t="shared" si="7"/>
        <v>0</v>
      </c>
    </row>
    <row r="456" spans="8:8" x14ac:dyDescent="0.25">
      <c r="H456" s="9">
        <f t="shared" si="7"/>
        <v>0</v>
      </c>
    </row>
    <row r="457" spans="8:8" x14ac:dyDescent="0.25">
      <c r="H457" s="9">
        <f t="shared" si="7"/>
        <v>0</v>
      </c>
    </row>
    <row r="458" spans="8:8" x14ac:dyDescent="0.25">
      <c r="H458" s="9">
        <f t="shared" si="7"/>
        <v>0</v>
      </c>
    </row>
    <row r="459" spans="8:8" x14ac:dyDescent="0.25">
      <c r="H459" s="9">
        <f t="shared" si="7"/>
        <v>0</v>
      </c>
    </row>
    <row r="460" spans="8:8" x14ac:dyDescent="0.25">
      <c r="H460" s="9">
        <f t="shared" si="7"/>
        <v>0</v>
      </c>
    </row>
    <row r="461" spans="8:8" x14ac:dyDescent="0.25">
      <c r="H461" s="9">
        <f t="shared" si="7"/>
        <v>0</v>
      </c>
    </row>
    <row r="462" spans="8:8" x14ac:dyDescent="0.25">
      <c r="H462" s="9">
        <f t="shared" si="7"/>
        <v>0</v>
      </c>
    </row>
    <row r="463" spans="8:8" x14ac:dyDescent="0.25">
      <c r="H463" s="9">
        <f t="shared" si="7"/>
        <v>0</v>
      </c>
    </row>
    <row r="464" spans="8:8" x14ac:dyDescent="0.25">
      <c r="H464" s="9">
        <f t="shared" si="7"/>
        <v>0</v>
      </c>
    </row>
    <row r="465" spans="8:8" x14ac:dyDescent="0.25">
      <c r="H465" s="9">
        <f t="shared" si="7"/>
        <v>0</v>
      </c>
    </row>
    <row r="466" spans="8:8" x14ac:dyDescent="0.25">
      <c r="H466" s="9">
        <f t="shared" si="7"/>
        <v>0</v>
      </c>
    </row>
    <row r="467" spans="8:8" x14ac:dyDescent="0.25">
      <c r="H467" s="9">
        <f t="shared" si="7"/>
        <v>0</v>
      </c>
    </row>
    <row r="468" spans="8:8" x14ac:dyDescent="0.25">
      <c r="H468" s="9">
        <f t="shared" si="7"/>
        <v>0</v>
      </c>
    </row>
    <row r="469" spans="8:8" x14ac:dyDescent="0.25">
      <c r="H469" s="9">
        <f t="shared" si="7"/>
        <v>0</v>
      </c>
    </row>
    <row r="470" spans="8:8" x14ac:dyDescent="0.25">
      <c r="H470" s="9">
        <f t="shared" si="7"/>
        <v>0</v>
      </c>
    </row>
    <row r="471" spans="8:8" x14ac:dyDescent="0.25">
      <c r="H471" s="9">
        <f t="shared" si="7"/>
        <v>0</v>
      </c>
    </row>
    <row r="472" spans="8:8" x14ac:dyDescent="0.25">
      <c r="H472" s="9">
        <f t="shared" si="7"/>
        <v>0</v>
      </c>
    </row>
    <row r="473" spans="8:8" x14ac:dyDescent="0.25">
      <c r="H473" s="9">
        <f t="shared" si="7"/>
        <v>0</v>
      </c>
    </row>
    <row r="474" spans="8:8" x14ac:dyDescent="0.25">
      <c r="H474" s="9">
        <f t="shared" si="7"/>
        <v>0</v>
      </c>
    </row>
    <row r="475" spans="8:8" x14ac:dyDescent="0.25">
      <c r="H475" s="9">
        <f t="shared" si="7"/>
        <v>0</v>
      </c>
    </row>
    <row r="476" spans="8:8" x14ac:dyDescent="0.25">
      <c r="H476" s="9">
        <f t="shared" si="7"/>
        <v>0</v>
      </c>
    </row>
    <row r="477" spans="8:8" x14ac:dyDescent="0.25">
      <c r="H477" s="9">
        <f t="shared" si="7"/>
        <v>0</v>
      </c>
    </row>
    <row r="478" spans="8:8" x14ac:dyDescent="0.25">
      <c r="H478" s="9">
        <f t="shared" si="7"/>
        <v>0</v>
      </c>
    </row>
    <row r="479" spans="8:8" x14ac:dyDescent="0.25">
      <c r="H479" s="9">
        <f t="shared" si="7"/>
        <v>0</v>
      </c>
    </row>
    <row r="480" spans="8:8" x14ac:dyDescent="0.25">
      <c r="H480" s="9">
        <f t="shared" si="7"/>
        <v>0</v>
      </c>
    </row>
    <row r="481" spans="8:8" x14ac:dyDescent="0.25">
      <c r="H481" s="9">
        <f t="shared" si="7"/>
        <v>0</v>
      </c>
    </row>
    <row r="482" spans="8:8" x14ac:dyDescent="0.25">
      <c r="H482" s="9">
        <f t="shared" si="7"/>
        <v>0</v>
      </c>
    </row>
    <row r="483" spans="8:8" x14ac:dyDescent="0.25">
      <c r="H483" s="9">
        <f t="shared" si="7"/>
        <v>0</v>
      </c>
    </row>
    <row r="484" spans="8:8" x14ac:dyDescent="0.25">
      <c r="H484" s="9">
        <f t="shared" si="7"/>
        <v>0</v>
      </c>
    </row>
    <row r="485" spans="8:8" x14ac:dyDescent="0.25">
      <c r="H485" s="9">
        <f t="shared" si="7"/>
        <v>0</v>
      </c>
    </row>
    <row r="486" spans="8:8" x14ac:dyDescent="0.25">
      <c r="H486" s="9">
        <f t="shared" si="7"/>
        <v>0</v>
      </c>
    </row>
    <row r="487" spans="8:8" x14ac:dyDescent="0.25">
      <c r="H487" s="9">
        <f t="shared" si="7"/>
        <v>0</v>
      </c>
    </row>
    <row r="488" spans="8:8" x14ac:dyDescent="0.25">
      <c r="H488" s="9">
        <f t="shared" si="7"/>
        <v>0</v>
      </c>
    </row>
    <row r="489" spans="8:8" x14ac:dyDescent="0.25">
      <c r="H489" s="9">
        <f t="shared" si="7"/>
        <v>0</v>
      </c>
    </row>
    <row r="490" spans="8:8" x14ac:dyDescent="0.25">
      <c r="H490" s="9">
        <f t="shared" si="7"/>
        <v>0</v>
      </c>
    </row>
    <row r="491" spans="8:8" x14ac:dyDescent="0.25">
      <c r="H491" s="9">
        <f t="shared" si="7"/>
        <v>0</v>
      </c>
    </row>
    <row r="492" spans="8:8" x14ac:dyDescent="0.25">
      <c r="H492" s="9">
        <f t="shared" si="7"/>
        <v>0</v>
      </c>
    </row>
    <row r="493" spans="8:8" x14ac:dyDescent="0.25">
      <c r="H493" s="9">
        <f t="shared" si="7"/>
        <v>0</v>
      </c>
    </row>
    <row r="494" spans="8:8" x14ac:dyDescent="0.25">
      <c r="H494" s="9">
        <f t="shared" si="7"/>
        <v>0</v>
      </c>
    </row>
    <row r="495" spans="8:8" x14ac:dyDescent="0.25">
      <c r="H495" s="9">
        <f t="shared" si="7"/>
        <v>0</v>
      </c>
    </row>
    <row r="496" spans="8:8" x14ac:dyDescent="0.25">
      <c r="H496" s="9">
        <f t="shared" si="7"/>
        <v>0</v>
      </c>
    </row>
    <row r="497" spans="8:8" x14ac:dyDescent="0.25">
      <c r="H497" s="9">
        <f t="shared" si="7"/>
        <v>0</v>
      </c>
    </row>
    <row r="498" spans="8:8" x14ac:dyDescent="0.25">
      <c r="H498" s="9">
        <f t="shared" si="7"/>
        <v>0</v>
      </c>
    </row>
    <row r="499" spans="8:8" x14ac:dyDescent="0.25">
      <c r="H499" s="9">
        <f t="shared" si="7"/>
        <v>0</v>
      </c>
    </row>
    <row r="500" spans="8:8" x14ac:dyDescent="0.25">
      <c r="H500" s="9">
        <f t="shared" si="7"/>
        <v>0</v>
      </c>
    </row>
  </sheetData>
  <mergeCells count="1">
    <mergeCell ref="A1:H1"/>
  </mergeCells>
  <pageMargins left="0.7" right="0.7" top="0.75" bottom="0.75" header="0.3" footer="0.3"/>
  <pageSetup paperSize="9" scale="74" fitToHeight="0" orientation="portrait" r:id="rId1"/>
  <headerFooter>
    <oddHeader>&amp;CS.E.U.O.&amp;R&amp;"-,Cursiva"Tejidos Lucania</oddHeader>
    <oddFooter>&amp;CS.E.U.O.&amp;R&amp;"-,Cursiva"Tejidos Lucania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Z495"/>
  <sheetViews>
    <sheetView topLeftCell="A180" zoomScale="70" zoomScaleNormal="70" zoomScaleSheetLayoutView="70" workbookViewId="0">
      <selection activeCell="G208" sqref="G208"/>
    </sheetView>
  </sheetViews>
  <sheetFormatPr baseColWidth="10" defaultRowHeight="15.75" x14ac:dyDescent="0.25"/>
  <cols>
    <col min="1" max="1" width="10.42578125" style="29" bestFit="1" customWidth="1"/>
    <col min="2" max="2" width="34" style="87" bestFit="1" customWidth="1"/>
    <col min="3" max="3" width="16.85546875" style="9" customWidth="1"/>
    <col min="4" max="4" width="11.42578125" style="25" bestFit="1" customWidth="1"/>
    <col min="5" max="5" width="16.42578125" style="24" customWidth="1"/>
    <col min="6" max="6" width="15.28515625" style="90" bestFit="1" customWidth="1"/>
    <col min="7" max="7" width="14" style="90" customWidth="1"/>
    <col min="8" max="8" width="17.140625" style="90" bestFit="1" customWidth="1"/>
    <col min="9" max="9" width="22.85546875" style="2" bestFit="1" customWidth="1"/>
    <col min="11" max="11" width="17.42578125" bestFit="1" customWidth="1"/>
    <col min="12" max="12" width="20.140625" bestFit="1" customWidth="1"/>
    <col min="13" max="13" width="4.85546875" customWidth="1"/>
    <col min="16" max="16" width="12.85546875" bestFit="1" customWidth="1"/>
    <col min="19" max="19" width="19.5703125" bestFit="1" customWidth="1"/>
    <col min="20" max="20" width="15.7109375" bestFit="1" customWidth="1"/>
    <col min="25" max="25" width="23.42578125" bestFit="1" customWidth="1"/>
    <col min="26" max="26" width="25" customWidth="1"/>
  </cols>
  <sheetData>
    <row r="1" spans="1:18" ht="18.75" x14ac:dyDescent="0.3">
      <c r="A1" s="283" t="s">
        <v>1179</v>
      </c>
      <c r="B1" s="284"/>
      <c r="C1" s="284"/>
      <c r="D1" s="284"/>
      <c r="E1" s="284"/>
      <c r="F1" s="284"/>
      <c r="G1" s="284"/>
      <c r="H1" s="285"/>
      <c r="K1" s="10" t="s">
        <v>4</v>
      </c>
      <c r="L1" s="12">
        <f>H495</f>
        <v>-3.637978807091713E-11</v>
      </c>
      <c r="N1" t="s">
        <v>564</v>
      </c>
      <c r="O1" t="s">
        <v>565</v>
      </c>
      <c r="P1" t="s">
        <v>568</v>
      </c>
      <c r="Q1" t="s">
        <v>565</v>
      </c>
      <c r="R1" s="22" t="s">
        <v>569</v>
      </c>
    </row>
    <row r="2" spans="1:18" ht="18.75" x14ac:dyDescent="0.3">
      <c r="A2" s="27" t="s">
        <v>0</v>
      </c>
      <c r="B2" s="86" t="s">
        <v>1</v>
      </c>
      <c r="C2" s="3" t="s">
        <v>1196</v>
      </c>
      <c r="D2" s="24" t="s">
        <v>731</v>
      </c>
      <c r="E2" s="24" t="s">
        <v>1197</v>
      </c>
      <c r="F2" s="89" t="s">
        <v>2</v>
      </c>
      <c r="G2" s="89" t="s">
        <v>3</v>
      </c>
      <c r="H2" s="89" t="s">
        <v>4</v>
      </c>
      <c r="I2" s="46" t="s">
        <v>563</v>
      </c>
      <c r="K2" s="11" t="s">
        <v>92</v>
      </c>
      <c r="L2" s="13">
        <f>MAX(A4:A495)</f>
        <v>44333</v>
      </c>
      <c r="N2" t="s">
        <v>566</v>
      </c>
      <c r="O2" t="s">
        <v>567</v>
      </c>
      <c r="R2" s="22" t="s">
        <v>570</v>
      </c>
    </row>
    <row r="3" spans="1:18" x14ac:dyDescent="0.25">
      <c r="A3" s="28" t="s">
        <v>6</v>
      </c>
      <c r="B3" s="87" t="s">
        <v>123</v>
      </c>
      <c r="F3" s="90">
        <v>0</v>
      </c>
      <c r="G3" s="90">
        <v>0</v>
      </c>
      <c r="H3" s="89">
        <v>86906.94</v>
      </c>
    </row>
    <row r="4" spans="1:18" x14ac:dyDescent="0.25">
      <c r="A4" s="29">
        <v>43313</v>
      </c>
      <c r="B4" s="87" t="s">
        <v>177</v>
      </c>
      <c r="F4" s="90">
        <v>0</v>
      </c>
      <c r="G4" s="90">
        <v>10100</v>
      </c>
      <c r="H4" s="90">
        <f>H3+F4-G4</f>
        <v>76806.94</v>
      </c>
    </row>
    <row r="5" spans="1:18" x14ac:dyDescent="0.25">
      <c r="A5" s="29">
        <v>43314</v>
      </c>
      <c r="B5" s="87" t="s">
        <v>178</v>
      </c>
      <c r="F5" s="90">
        <v>3590</v>
      </c>
      <c r="G5" s="90">
        <v>0</v>
      </c>
      <c r="H5" s="90">
        <f t="shared" ref="H5:H68" si="0">H4+F5-G5</f>
        <v>80396.94</v>
      </c>
      <c r="J5" s="22"/>
      <c r="K5" s="22" t="s">
        <v>265</v>
      </c>
      <c r="L5" s="22"/>
      <c r="M5" s="22" t="s">
        <v>265</v>
      </c>
    </row>
    <row r="6" spans="1:18" x14ac:dyDescent="0.25">
      <c r="A6" s="29">
        <v>43345</v>
      </c>
      <c r="B6" s="87" t="s">
        <v>179</v>
      </c>
      <c r="F6" s="90">
        <v>20978</v>
      </c>
      <c r="G6" s="90">
        <v>0</v>
      </c>
      <c r="H6" s="90">
        <f t="shared" si="0"/>
        <v>101374.94</v>
      </c>
      <c r="J6" s="23" t="s">
        <v>266</v>
      </c>
      <c r="K6" s="22" t="s">
        <v>267</v>
      </c>
      <c r="L6" s="23" t="s">
        <v>266</v>
      </c>
      <c r="M6" s="22" t="s">
        <v>269</v>
      </c>
    </row>
    <row r="7" spans="1:18" x14ac:dyDescent="0.25">
      <c r="A7" s="29">
        <v>43345</v>
      </c>
      <c r="B7" s="87" t="s">
        <v>180</v>
      </c>
      <c r="F7" s="90">
        <v>14459.4</v>
      </c>
      <c r="G7" s="90">
        <v>0</v>
      </c>
      <c r="H7" s="90">
        <f t="shared" si="0"/>
        <v>115834.34</v>
      </c>
      <c r="J7" s="23"/>
      <c r="K7" s="22" t="s">
        <v>268</v>
      </c>
      <c r="L7" s="23"/>
      <c r="M7" s="22" t="s">
        <v>270</v>
      </c>
    </row>
    <row r="8" spans="1:18" x14ac:dyDescent="0.25">
      <c r="A8" s="29">
        <v>43349</v>
      </c>
      <c r="B8" s="87" t="s">
        <v>181</v>
      </c>
      <c r="F8" s="90">
        <v>8760</v>
      </c>
      <c r="G8" s="90">
        <v>0</v>
      </c>
      <c r="H8" s="90">
        <f t="shared" si="0"/>
        <v>124594.34</v>
      </c>
      <c r="J8" s="23" t="s">
        <v>266</v>
      </c>
      <c r="K8" s="22" t="s">
        <v>269</v>
      </c>
      <c r="L8" s="23" t="s">
        <v>271</v>
      </c>
      <c r="M8" s="22" t="s">
        <v>272</v>
      </c>
    </row>
    <row r="9" spans="1:18" x14ac:dyDescent="0.25">
      <c r="A9" s="29">
        <v>43350</v>
      </c>
      <c r="B9" s="87" t="s">
        <v>182</v>
      </c>
      <c r="F9" s="90">
        <v>0</v>
      </c>
      <c r="G9" s="90">
        <v>20250</v>
      </c>
      <c r="H9" s="90">
        <f t="shared" si="0"/>
        <v>104344.34</v>
      </c>
      <c r="J9" s="23"/>
      <c r="K9" s="22" t="s">
        <v>270</v>
      </c>
      <c r="L9" s="22"/>
      <c r="M9" s="22" t="s">
        <v>273</v>
      </c>
    </row>
    <row r="10" spans="1:18" x14ac:dyDescent="0.25">
      <c r="A10" s="29">
        <v>43385</v>
      </c>
      <c r="B10" s="87" t="s">
        <v>183</v>
      </c>
      <c r="F10" s="90">
        <v>0</v>
      </c>
      <c r="G10" s="90">
        <v>6000</v>
      </c>
      <c r="H10" s="90">
        <f t="shared" si="0"/>
        <v>98344.34</v>
      </c>
      <c r="J10" s="23" t="s">
        <v>271</v>
      </c>
      <c r="K10" s="22" t="s">
        <v>272</v>
      </c>
      <c r="L10" s="22"/>
      <c r="M10" s="22"/>
    </row>
    <row r="11" spans="1:18" x14ac:dyDescent="0.25">
      <c r="A11" s="29">
        <v>43385</v>
      </c>
      <c r="B11" s="87" t="s">
        <v>184</v>
      </c>
      <c r="F11" s="90">
        <v>9360</v>
      </c>
      <c r="G11" s="90">
        <v>0</v>
      </c>
      <c r="H11" s="90">
        <f t="shared" si="0"/>
        <v>107704.34</v>
      </c>
      <c r="J11" s="22"/>
      <c r="K11" s="22" t="s">
        <v>273</v>
      </c>
      <c r="L11" s="22"/>
      <c r="M11" s="22"/>
    </row>
    <row r="12" spans="1:18" x14ac:dyDescent="0.25">
      <c r="A12" s="29">
        <v>43412</v>
      </c>
      <c r="B12" s="87" t="s">
        <v>185</v>
      </c>
      <c r="F12" s="90">
        <v>0</v>
      </c>
      <c r="G12" s="90">
        <v>25760</v>
      </c>
      <c r="H12" s="90">
        <f t="shared" si="0"/>
        <v>81944.34</v>
      </c>
    </row>
    <row r="13" spans="1:18" x14ac:dyDescent="0.25">
      <c r="A13" s="29">
        <v>43419</v>
      </c>
      <c r="B13" s="87" t="s">
        <v>186</v>
      </c>
      <c r="F13" s="90">
        <v>1750</v>
      </c>
      <c r="G13" s="90">
        <v>0</v>
      </c>
      <c r="H13" s="90">
        <f t="shared" si="0"/>
        <v>83694.34</v>
      </c>
    </row>
    <row r="14" spans="1:18" x14ac:dyDescent="0.25">
      <c r="A14" s="29">
        <v>43419</v>
      </c>
      <c r="B14" s="87" t="s">
        <v>187</v>
      </c>
      <c r="F14" s="90">
        <v>0</v>
      </c>
      <c r="G14" s="90">
        <v>6235</v>
      </c>
      <c r="H14" s="90">
        <f t="shared" si="0"/>
        <v>77459.34</v>
      </c>
    </row>
    <row r="15" spans="1:18" x14ac:dyDescent="0.25">
      <c r="A15" s="29">
        <v>43419</v>
      </c>
      <c r="B15" s="87" t="s">
        <v>188</v>
      </c>
      <c r="F15" s="90">
        <v>0</v>
      </c>
      <c r="G15" s="90">
        <v>7000</v>
      </c>
      <c r="H15" s="90">
        <f t="shared" si="0"/>
        <v>70459.34</v>
      </c>
    </row>
    <row r="16" spans="1:18" x14ac:dyDescent="0.25">
      <c r="A16" s="29">
        <v>43467</v>
      </c>
      <c r="B16" s="87" t="s">
        <v>57</v>
      </c>
      <c r="F16" s="90">
        <v>0</v>
      </c>
      <c r="G16" s="90">
        <v>19121</v>
      </c>
      <c r="H16" s="90">
        <f t="shared" si="0"/>
        <v>51338.34</v>
      </c>
    </row>
    <row r="17" spans="1:8" x14ac:dyDescent="0.25">
      <c r="A17" s="29">
        <v>43504</v>
      </c>
      <c r="B17" s="87" t="s">
        <v>189</v>
      </c>
      <c r="F17" s="90">
        <v>6570</v>
      </c>
      <c r="G17" s="90">
        <v>0</v>
      </c>
      <c r="H17" s="90">
        <f t="shared" si="0"/>
        <v>57908.34</v>
      </c>
    </row>
    <row r="18" spans="1:8" x14ac:dyDescent="0.25">
      <c r="A18" s="29">
        <v>43504</v>
      </c>
      <c r="B18" s="87" t="s">
        <v>190</v>
      </c>
      <c r="F18" s="90">
        <v>7600</v>
      </c>
      <c r="G18" s="90">
        <v>0</v>
      </c>
      <c r="H18" s="90">
        <f t="shared" si="0"/>
        <v>65508.34</v>
      </c>
    </row>
    <row r="19" spans="1:8" x14ac:dyDescent="0.25">
      <c r="A19" s="29">
        <v>43504</v>
      </c>
      <c r="B19" s="87" t="s">
        <v>191</v>
      </c>
      <c r="F19" s="90">
        <v>615</v>
      </c>
      <c r="G19" s="90">
        <v>0</v>
      </c>
      <c r="H19" s="90">
        <f t="shared" si="0"/>
        <v>66123.34</v>
      </c>
    </row>
    <row r="20" spans="1:8" x14ac:dyDescent="0.25">
      <c r="A20" s="29">
        <v>43522</v>
      </c>
      <c r="B20" s="87" t="s">
        <v>192</v>
      </c>
      <c r="F20" s="90">
        <v>0</v>
      </c>
      <c r="G20" s="90">
        <v>9917</v>
      </c>
      <c r="H20" s="90">
        <f t="shared" si="0"/>
        <v>56206.34</v>
      </c>
    </row>
    <row r="21" spans="1:8" x14ac:dyDescent="0.25">
      <c r="A21" s="29">
        <v>43553</v>
      </c>
      <c r="B21" s="87" t="s">
        <v>193</v>
      </c>
      <c r="F21" s="90">
        <v>1860</v>
      </c>
      <c r="G21" s="90">
        <v>0</v>
      </c>
      <c r="H21" s="90">
        <f t="shared" si="0"/>
        <v>58066.34</v>
      </c>
    </row>
    <row r="22" spans="1:8" x14ac:dyDescent="0.25">
      <c r="A22" s="29">
        <v>43558</v>
      </c>
      <c r="B22" s="87" t="s">
        <v>262</v>
      </c>
      <c r="F22" s="90">
        <v>0</v>
      </c>
      <c r="G22" s="90">
        <v>0</v>
      </c>
      <c r="H22" s="90">
        <f t="shared" si="0"/>
        <v>58066.34</v>
      </c>
    </row>
    <row r="23" spans="1:8" x14ac:dyDescent="0.25">
      <c r="A23" s="29">
        <v>43563</v>
      </c>
      <c r="B23" s="87" t="s">
        <v>194</v>
      </c>
      <c r="F23" s="90">
        <v>21575.9</v>
      </c>
      <c r="G23" s="90">
        <v>0</v>
      </c>
      <c r="H23" s="90">
        <f>H22+F23-G23</f>
        <v>79642.239999999991</v>
      </c>
    </row>
    <row r="24" spans="1:8" x14ac:dyDescent="0.25">
      <c r="A24" s="29">
        <v>43563</v>
      </c>
      <c r="B24" s="87" t="s">
        <v>195</v>
      </c>
      <c r="F24" s="90">
        <v>16991.5</v>
      </c>
      <c r="G24" s="90">
        <v>0</v>
      </c>
      <c r="H24" s="90">
        <f t="shared" si="0"/>
        <v>96633.739999999991</v>
      </c>
    </row>
    <row r="25" spans="1:8" x14ac:dyDescent="0.25">
      <c r="A25" s="29">
        <v>43563</v>
      </c>
      <c r="B25" s="87" t="s">
        <v>196</v>
      </c>
      <c r="F25" s="90">
        <v>19414</v>
      </c>
      <c r="G25" s="90">
        <v>0</v>
      </c>
      <c r="H25" s="90">
        <f t="shared" si="0"/>
        <v>116047.73999999999</v>
      </c>
    </row>
    <row r="26" spans="1:8" x14ac:dyDescent="0.25">
      <c r="A26" s="29">
        <v>43565</v>
      </c>
      <c r="B26" s="87" t="s">
        <v>197</v>
      </c>
      <c r="F26" s="90">
        <v>14441.5</v>
      </c>
      <c r="G26" s="90">
        <v>0</v>
      </c>
      <c r="H26" s="90">
        <f t="shared" si="0"/>
        <v>130489.23999999999</v>
      </c>
    </row>
    <row r="27" spans="1:8" x14ac:dyDescent="0.25">
      <c r="A27" s="29">
        <v>43571</v>
      </c>
      <c r="B27" s="87" t="s">
        <v>198</v>
      </c>
      <c r="F27" s="90">
        <v>21360.5</v>
      </c>
      <c r="G27" s="90">
        <v>0</v>
      </c>
      <c r="H27" s="90">
        <f t="shared" si="0"/>
        <v>151849.74</v>
      </c>
    </row>
    <row r="28" spans="1:8" x14ac:dyDescent="0.25">
      <c r="A28" s="29">
        <v>43572</v>
      </c>
      <c r="B28" s="87" t="s">
        <v>199</v>
      </c>
      <c r="F28" s="90">
        <v>51002.22</v>
      </c>
      <c r="G28" s="90">
        <v>0</v>
      </c>
      <c r="H28" s="90">
        <f t="shared" si="0"/>
        <v>202851.96</v>
      </c>
    </row>
    <row r="29" spans="1:8" x14ac:dyDescent="0.25">
      <c r="A29" s="29">
        <v>43572</v>
      </c>
      <c r="B29" s="87" t="s">
        <v>200</v>
      </c>
      <c r="F29" s="90">
        <v>16070.81</v>
      </c>
      <c r="G29" s="90">
        <v>0</v>
      </c>
      <c r="H29" s="90">
        <f t="shared" si="0"/>
        <v>218922.77</v>
      </c>
    </row>
    <row r="30" spans="1:8" x14ac:dyDescent="0.25">
      <c r="A30" s="29">
        <v>43577</v>
      </c>
      <c r="B30" s="87" t="s">
        <v>201</v>
      </c>
      <c r="F30" s="90">
        <v>23919.5</v>
      </c>
      <c r="G30" s="90">
        <v>0</v>
      </c>
      <c r="H30" s="90">
        <f t="shared" si="0"/>
        <v>242842.27</v>
      </c>
    </row>
    <row r="31" spans="1:8" x14ac:dyDescent="0.25">
      <c r="A31" s="29">
        <v>43587</v>
      </c>
      <c r="B31" s="87" t="s">
        <v>202</v>
      </c>
      <c r="F31" s="90">
        <v>25140</v>
      </c>
      <c r="G31" s="90">
        <v>0</v>
      </c>
      <c r="H31" s="90">
        <f t="shared" si="0"/>
        <v>267982.27</v>
      </c>
    </row>
    <row r="32" spans="1:8" x14ac:dyDescent="0.25">
      <c r="A32" s="29">
        <v>43591</v>
      </c>
      <c r="B32" s="87" t="s">
        <v>203</v>
      </c>
      <c r="F32" s="90">
        <v>5760</v>
      </c>
      <c r="G32" s="90">
        <v>0</v>
      </c>
      <c r="H32" s="90">
        <f t="shared" si="0"/>
        <v>273742.27</v>
      </c>
    </row>
    <row r="33" spans="1:8" x14ac:dyDescent="0.25">
      <c r="A33" s="29">
        <v>43600</v>
      </c>
      <c r="B33" s="87" t="s">
        <v>204</v>
      </c>
      <c r="F33" s="90">
        <v>0</v>
      </c>
      <c r="G33" s="90">
        <v>65896</v>
      </c>
      <c r="H33" s="90">
        <f t="shared" si="0"/>
        <v>207846.27000000002</v>
      </c>
    </row>
    <row r="34" spans="1:8" x14ac:dyDescent="0.25">
      <c r="A34" s="29">
        <v>43600</v>
      </c>
      <c r="B34" s="87" t="s">
        <v>205</v>
      </c>
      <c r="F34" s="90">
        <v>5520</v>
      </c>
      <c r="G34" s="90">
        <v>0</v>
      </c>
      <c r="H34" s="90">
        <f t="shared" si="0"/>
        <v>213366.27000000002</v>
      </c>
    </row>
    <row r="35" spans="1:8" x14ac:dyDescent="0.25">
      <c r="A35" s="29">
        <v>43605</v>
      </c>
      <c r="B35" s="87" t="s">
        <v>206</v>
      </c>
      <c r="F35" s="90">
        <v>29240</v>
      </c>
      <c r="G35" s="90">
        <v>0</v>
      </c>
      <c r="H35" s="90">
        <f t="shared" si="0"/>
        <v>242606.27000000002</v>
      </c>
    </row>
    <row r="36" spans="1:8" x14ac:dyDescent="0.25">
      <c r="A36" s="29">
        <v>43605</v>
      </c>
      <c r="B36" s="87" t="s">
        <v>207</v>
      </c>
      <c r="F36" s="90">
        <v>42891</v>
      </c>
      <c r="G36" s="90">
        <v>0</v>
      </c>
      <c r="H36" s="90">
        <f t="shared" si="0"/>
        <v>285497.27</v>
      </c>
    </row>
    <row r="37" spans="1:8" x14ac:dyDescent="0.25">
      <c r="A37" s="29">
        <v>43606</v>
      </c>
      <c r="B37" s="87" t="s">
        <v>208</v>
      </c>
      <c r="F37" s="90">
        <v>36660</v>
      </c>
      <c r="G37" s="90">
        <v>0</v>
      </c>
      <c r="H37" s="90">
        <f t="shared" si="0"/>
        <v>322157.27</v>
      </c>
    </row>
    <row r="38" spans="1:8" x14ac:dyDescent="0.25">
      <c r="A38" s="29">
        <v>43606</v>
      </c>
      <c r="B38" s="87" t="s">
        <v>209</v>
      </c>
      <c r="F38" s="90">
        <v>0</v>
      </c>
      <c r="G38" s="90">
        <v>21000</v>
      </c>
      <c r="H38" s="90">
        <f t="shared" si="0"/>
        <v>301157.27</v>
      </c>
    </row>
    <row r="39" spans="1:8" x14ac:dyDescent="0.25">
      <c r="A39" s="29">
        <v>43608</v>
      </c>
      <c r="B39" s="87" t="s">
        <v>210</v>
      </c>
      <c r="F39" s="90">
        <v>21227.7</v>
      </c>
      <c r="G39" s="90">
        <v>0</v>
      </c>
      <c r="H39" s="90">
        <f t="shared" si="0"/>
        <v>322384.97000000003</v>
      </c>
    </row>
    <row r="40" spans="1:8" x14ac:dyDescent="0.25">
      <c r="A40" s="29">
        <v>43608</v>
      </c>
      <c r="B40" s="87" t="s">
        <v>211</v>
      </c>
      <c r="F40" s="90">
        <v>13787</v>
      </c>
      <c r="G40" s="90">
        <v>0</v>
      </c>
      <c r="H40" s="90">
        <f t="shared" si="0"/>
        <v>336171.97000000003</v>
      </c>
    </row>
    <row r="41" spans="1:8" x14ac:dyDescent="0.25">
      <c r="A41" s="29">
        <v>43608</v>
      </c>
      <c r="B41" s="87" t="s">
        <v>212</v>
      </c>
      <c r="F41" s="90">
        <v>34965.199999999997</v>
      </c>
      <c r="G41" s="90">
        <v>0</v>
      </c>
      <c r="H41" s="90">
        <f t="shared" si="0"/>
        <v>371137.17000000004</v>
      </c>
    </row>
    <row r="42" spans="1:8" x14ac:dyDescent="0.25">
      <c r="A42" s="29">
        <v>43617</v>
      </c>
      <c r="B42" s="87" t="s">
        <v>124</v>
      </c>
      <c r="F42" s="90">
        <v>23121.61</v>
      </c>
      <c r="G42" s="90">
        <v>0</v>
      </c>
      <c r="H42" s="90">
        <f t="shared" si="0"/>
        <v>394258.78</v>
      </c>
    </row>
    <row r="43" spans="1:8" x14ac:dyDescent="0.25">
      <c r="A43" s="29">
        <v>43618</v>
      </c>
      <c r="B43" s="87" t="s">
        <v>213</v>
      </c>
      <c r="F43" s="90">
        <v>41793.019999999997</v>
      </c>
      <c r="G43" s="90">
        <v>0</v>
      </c>
      <c r="H43" s="90">
        <f t="shared" si="0"/>
        <v>436051.80000000005</v>
      </c>
    </row>
    <row r="44" spans="1:8" x14ac:dyDescent="0.25">
      <c r="A44" s="29">
        <v>43619</v>
      </c>
      <c r="B44" s="87" t="s">
        <v>125</v>
      </c>
      <c r="F44" s="90">
        <v>0</v>
      </c>
      <c r="G44" s="90">
        <v>4020.5</v>
      </c>
      <c r="H44" s="90">
        <f t="shared" si="0"/>
        <v>432031.30000000005</v>
      </c>
    </row>
    <row r="45" spans="1:8" x14ac:dyDescent="0.25">
      <c r="A45" s="29">
        <v>43619</v>
      </c>
      <c r="B45" s="87" t="s">
        <v>126</v>
      </c>
      <c r="F45" s="90">
        <v>0</v>
      </c>
      <c r="G45" s="90">
        <v>12260</v>
      </c>
      <c r="H45" s="90">
        <f t="shared" si="0"/>
        <v>419771.30000000005</v>
      </c>
    </row>
    <row r="46" spans="1:8" x14ac:dyDescent="0.25">
      <c r="A46" s="29">
        <v>43619</v>
      </c>
      <c r="B46" s="87" t="s">
        <v>127</v>
      </c>
      <c r="F46" s="90">
        <v>27612.63</v>
      </c>
      <c r="G46" s="90">
        <v>0</v>
      </c>
      <c r="H46" s="90">
        <f t="shared" si="0"/>
        <v>447383.93000000005</v>
      </c>
    </row>
    <row r="47" spans="1:8" x14ac:dyDescent="0.25">
      <c r="A47" s="29">
        <v>43626</v>
      </c>
      <c r="B47" s="87" t="s">
        <v>209</v>
      </c>
      <c r="F47" s="90">
        <v>0</v>
      </c>
      <c r="G47" s="90">
        <v>20500</v>
      </c>
      <c r="H47" s="90">
        <f t="shared" si="0"/>
        <v>426883.93000000005</v>
      </c>
    </row>
    <row r="48" spans="1:8" x14ac:dyDescent="0.25">
      <c r="A48" s="29">
        <v>43626</v>
      </c>
      <c r="B48" s="87" t="s">
        <v>128</v>
      </c>
      <c r="F48" s="90">
        <v>21980</v>
      </c>
      <c r="G48" s="90">
        <v>0</v>
      </c>
      <c r="H48" s="90">
        <f t="shared" si="0"/>
        <v>448863.93000000005</v>
      </c>
    </row>
    <row r="49" spans="1:13" x14ac:dyDescent="0.25">
      <c r="A49" s="29">
        <v>43630</v>
      </c>
      <c r="B49" s="87" t="s">
        <v>129</v>
      </c>
      <c r="F49" s="90">
        <v>31010.85</v>
      </c>
      <c r="G49" s="90">
        <v>0</v>
      </c>
      <c r="H49" s="90">
        <f t="shared" si="0"/>
        <v>479874.78</v>
      </c>
      <c r="M49" s="21"/>
    </row>
    <row r="50" spans="1:13" x14ac:dyDescent="0.25">
      <c r="A50" s="29">
        <v>43634</v>
      </c>
      <c r="B50" s="87" t="s">
        <v>209</v>
      </c>
      <c r="F50" s="90">
        <v>0</v>
      </c>
      <c r="G50" s="90">
        <v>35050</v>
      </c>
      <c r="H50" s="90">
        <f t="shared" si="0"/>
        <v>444824.78</v>
      </c>
    </row>
    <row r="51" spans="1:13" x14ac:dyDescent="0.25">
      <c r="A51" s="29">
        <v>43637</v>
      </c>
      <c r="B51" s="87" t="s">
        <v>214</v>
      </c>
      <c r="F51" s="90">
        <v>0</v>
      </c>
      <c r="G51" s="90">
        <v>39000</v>
      </c>
      <c r="H51" s="90">
        <f t="shared" si="0"/>
        <v>405824.78</v>
      </c>
    </row>
    <row r="52" spans="1:13" x14ac:dyDescent="0.25">
      <c r="A52" s="29">
        <v>43638</v>
      </c>
      <c r="B52" s="87" t="s">
        <v>130</v>
      </c>
      <c r="F52" s="90">
        <v>13073.94</v>
      </c>
      <c r="G52" s="90">
        <v>0</v>
      </c>
      <c r="H52" s="90">
        <f t="shared" si="0"/>
        <v>418898.72000000003</v>
      </c>
    </row>
    <row r="53" spans="1:13" x14ac:dyDescent="0.25">
      <c r="A53" s="29">
        <v>43638</v>
      </c>
      <c r="B53" s="87" t="s">
        <v>131</v>
      </c>
      <c r="F53" s="90">
        <v>0</v>
      </c>
      <c r="G53" s="90">
        <v>5733</v>
      </c>
      <c r="H53" s="90">
        <f t="shared" si="0"/>
        <v>413165.72000000003</v>
      </c>
    </row>
    <row r="54" spans="1:13" x14ac:dyDescent="0.25">
      <c r="A54" s="29">
        <v>43641</v>
      </c>
      <c r="B54" s="87" t="s">
        <v>132</v>
      </c>
      <c r="F54" s="90">
        <v>0</v>
      </c>
      <c r="G54" s="90">
        <v>7650.18</v>
      </c>
      <c r="H54" s="90">
        <f t="shared" si="0"/>
        <v>405515.54000000004</v>
      </c>
    </row>
    <row r="55" spans="1:13" x14ac:dyDescent="0.25">
      <c r="A55" s="29">
        <v>43641</v>
      </c>
      <c r="B55" s="87" t="s">
        <v>133</v>
      </c>
      <c r="F55" s="90">
        <v>0</v>
      </c>
      <c r="G55" s="90">
        <v>8580</v>
      </c>
      <c r="H55" s="90">
        <f t="shared" si="0"/>
        <v>396935.54000000004</v>
      </c>
    </row>
    <row r="56" spans="1:13" x14ac:dyDescent="0.25">
      <c r="A56" s="29">
        <v>43641</v>
      </c>
      <c r="B56" s="87" t="s">
        <v>209</v>
      </c>
      <c r="F56" s="90">
        <v>0</v>
      </c>
      <c r="G56" s="90">
        <v>20000</v>
      </c>
      <c r="H56" s="90">
        <f t="shared" si="0"/>
        <v>376935.54000000004</v>
      </c>
    </row>
    <row r="57" spans="1:13" x14ac:dyDescent="0.25">
      <c r="A57" s="29">
        <v>43648</v>
      </c>
      <c r="B57" s="87" t="s">
        <v>134</v>
      </c>
      <c r="F57" s="90">
        <v>0</v>
      </c>
      <c r="G57" s="90">
        <v>76919</v>
      </c>
      <c r="H57" s="90">
        <f t="shared" si="0"/>
        <v>300016.54000000004</v>
      </c>
    </row>
    <row r="58" spans="1:13" x14ac:dyDescent="0.25">
      <c r="A58" s="29">
        <v>43648</v>
      </c>
      <c r="B58" s="87" t="s">
        <v>135</v>
      </c>
      <c r="F58" s="90">
        <v>0</v>
      </c>
      <c r="G58" s="90">
        <v>63036</v>
      </c>
      <c r="H58" s="90">
        <f t="shared" si="0"/>
        <v>236980.54000000004</v>
      </c>
    </row>
    <row r="59" spans="1:13" x14ac:dyDescent="0.25">
      <c r="A59" s="29">
        <v>43648</v>
      </c>
      <c r="B59" s="87" t="s">
        <v>215</v>
      </c>
      <c r="F59" s="90">
        <v>0</v>
      </c>
      <c r="G59" s="90">
        <v>18097.52</v>
      </c>
      <c r="H59" s="90">
        <f t="shared" si="0"/>
        <v>218883.02000000005</v>
      </c>
    </row>
    <row r="60" spans="1:13" x14ac:dyDescent="0.25">
      <c r="A60" s="29">
        <v>43649</v>
      </c>
      <c r="B60" s="87" t="s">
        <v>209</v>
      </c>
      <c r="F60" s="90">
        <v>0</v>
      </c>
      <c r="G60" s="90">
        <v>22000</v>
      </c>
      <c r="H60" s="90">
        <f t="shared" si="0"/>
        <v>196883.02000000005</v>
      </c>
    </row>
    <row r="61" spans="1:13" x14ac:dyDescent="0.25">
      <c r="A61" s="29">
        <v>43651</v>
      </c>
      <c r="B61" s="87" t="s">
        <v>262</v>
      </c>
      <c r="F61" s="90">
        <v>0</v>
      </c>
      <c r="G61" s="90">
        <v>0</v>
      </c>
      <c r="H61" s="90">
        <f t="shared" si="0"/>
        <v>196883.02000000005</v>
      </c>
    </row>
    <row r="62" spans="1:13" x14ac:dyDescent="0.25">
      <c r="A62" s="29">
        <v>43654</v>
      </c>
      <c r="B62" s="87" t="s">
        <v>136</v>
      </c>
      <c r="F62" s="90">
        <v>29454.03</v>
      </c>
      <c r="G62" s="90">
        <v>0</v>
      </c>
      <c r="H62" s="90">
        <f t="shared" si="0"/>
        <v>226337.05000000005</v>
      </c>
    </row>
    <row r="63" spans="1:13" x14ac:dyDescent="0.25">
      <c r="A63" s="29">
        <v>43654</v>
      </c>
      <c r="B63" s="87" t="s">
        <v>137</v>
      </c>
      <c r="F63" s="90">
        <v>0</v>
      </c>
      <c r="G63" s="90">
        <v>8580</v>
      </c>
      <c r="H63" s="90">
        <f t="shared" si="0"/>
        <v>217757.05000000005</v>
      </c>
    </row>
    <row r="64" spans="1:13" x14ac:dyDescent="0.25">
      <c r="A64" s="29">
        <v>43656</v>
      </c>
      <c r="B64" s="87" t="s">
        <v>138</v>
      </c>
      <c r="F64" s="90">
        <v>10863</v>
      </c>
      <c r="G64" s="90">
        <v>0</v>
      </c>
      <c r="H64" s="90">
        <f t="shared" si="0"/>
        <v>228620.05000000005</v>
      </c>
    </row>
    <row r="65" spans="1:8" x14ac:dyDescent="0.25">
      <c r="A65" s="29">
        <v>43656</v>
      </c>
      <c r="B65" s="87" t="s">
        <v>139</v>
      </c>
      <c r="F65" s="90">
        <v>33413.5</v>
      </c>
      <c r="G65" s="90">
        <v>0</v>
      </c>
      <c r="H65" s="90">
        <f t="shared" si="0"/>
        <v>262033.55000000005</v>
      </c>
    </row>
    <row r="66" spans="1:8" x14ac:dyDescent="0.25">
      <c r="A66" s="29">
        <v>43658</v>
      </c>
      <c r="B66" s="87" t="s">
        <v>209</v>
      </c>
      <c r="F66" s="90">
        <v>0</v>
      </c>
      <c r="G66" s="90">
        <v>4430</v>
      </c>
      <c r="H66" s="90">
        <f t="shared" si="0"/>
        <v>257603.55000000005</v>
      </c>
    </row>
    <row r="67" spans="1:8" x14ac:dyDescent="0.25">
      <c r="A67" s="29">
        <v>43687</v>
      </c>
      <c r="B67" s="87" t="s">
        <v>216</v>
      </c>
      <c r="F67" s="90">
        <v>0</v>
      </c>
      <c r="G67" s="90">
        <v>15000</v>
      </c>
      <c r="H67" s="90">
        <f t="shared" si="0"/>
        <v>242603.55000000005</v>
      </c>
    </row>
    <row r="68" spans="1:8" x14ac:dyDescent="0.25">
      <c r="A68" s="29">
        <v>43690</v>
      </c>
      <c r="B68" s="87" t="s">
        <v>140</v>
      </c>
      <c r="F68" s="90">
        <v>0</v>
      </c>
      <c r="G68" s="90">
        <v>59861.68</v>
      </c>
      <c r="H68" s="90">
        <f t="shared" si="0"/>
        <v>182741.87000000005</v>
      </c>
    </row>
    <row r="69" spans="1:8" x14ac:dyDescent="0.25">
      <c r="A69" s="29">
        <v>43693</v>
      </c>
      <c r="B69" s="87" t="s">
        <v>141</v>
      </c>
      <c r="F69" s="90">
        <v>0</v>
      </c>
      <c r="G69" s="90">
        <v>4105.5</v>
      </c>
      <c r="H69" s="90">
        <f t="shared" ref="H69:H132" si="1">H68+F69-G69</f>
        <v>178636.37000000005</v>
      </c>
    </row>
    <row r="70" spans="1:8" x14ac:dyDescent="0.25">
      <c r="A70" s="29">
        <v>43693</v>
      </c>
      <c r="B70" s="87" t="s">
        <v>142</v>
      </c>
      <c r="F70" s="90">
        <v>3442.5</v>
      </c>
      <c r="G70" s="90">
        <v>0</v>
      </c>
      <c r="H70" s="90">
        <f t="shared" si="1"/>
        <v>182078.87000000005</v>
      </c>
    </row>
    <row r="71" spans="1:8" x14ac:dyDescent="0.25">
      <c r="A71" s="29">
        <v>43696</v>
      </c>
      <c r="B71" s="87" t="s">
        <v>143</v>
      </c>
      <c r="F71" s="90">
        <v>0</v>
      </c>
      <c r="G71" s="90">
        <v>15320</v>
      </c>
      <c r="H71" s="90">
        <f t="shared" si="1"/>
        <v>166758.87000000005</v>
      </c>
    </row>
    <row r="72" spans="1:8" x14ac:dyDescent="0.25">
      <c r="A72" s="29">
        <v>43696</v>
      </c>
      <c r="B72" s="87" t="s">
        <v>144</v>
      </c>
      <c r="F72" s="90">
        <v>0</v>
      </c>
      <c r="G72" s="90">
        <v>1263.8699999999999</v>
      </c>
      <c r="H72" s="90">
        <f t="shared" si="1"/>
        <v>165495.00000000006</v>
      </c>
    </row>
    <row r="73" spans="1:8" x14ac:dyDescent="0.25">
      <c r="A73" s="29">
        <v>43699</v>
      </c>
      <c r="B73" s="87" t="s">
        <v>209</v>
      </c>
      <c r="F73" s="90">
        <v>0</v>
      </c>
      <c r="G73" s="90">
        <v>12485</v>
      </c>
      <c r="H73" s="90">
        <f t="shared" si="1"/>
        <v>153010.00000000006</v>
      </c>
    </row>
    <row r="74" spans="1:8" x14ac:dyDescent="0.25">
      <c r="A74" s="29">
        <v>43698</v>
      </c>
      <c r="B74" s="87" t="s">
        <v>209</v>
      </c>
      <c r="F74" s="90">
        <v>0</v>
      </c>
      <c r="G74" s="90">
        <v>12000</v>
      </c>
      <c r="H74" s="90">
        <f t="shared" si="1"/>
        <v>141010.00000000006</v>
      </c>
    </row>
    <row r="75" spans="1:8" x14ac:dyDescent="0.25">
      <c r="A75" s="29">
        <v>43706</v>
      </c>
      <c r="B75" s="87" t="s">
        <v>145</v>
      </c>
      <c r="F75" s="90">
        <v>0</v>
      </c>
      <c r="G75" s="90">
        <v>22941.16</v>
      </c>
      <c r="H75" s="90">
        <f t="shared" si="1"/>
        <v>118068.84000000005</v>
      </c>
    </row>
    <row r="76" spans="1:8" x14ac:dyDescent="0.25">
      <c r="A76" s="29">
        <v>43706</v>
      </c>
      <c r="B76" s="87" t="s">
        <v>146</v>
      </c>
      <c r="F76" s="90">
        <v>0</v>
      </c>
      <c r="G76" s="90">
        <v>3394</v>
      </c>
      <c r="H76" s="90">
        <f t="shared" si="1"/>
        <v>114674.84000000005</v>
      </c>
    </row>
    <row r="77" spans="1:8" x14ac:dyDescent="0.25">
      <c r="A77" s="29">
        <v>43707</v>
      </c>
      <c r="B77" s="87" t="s">
        <v>147</v>
      </c>
      <c r="F77" s="90">
        <v>0</v>
      </c>
      <c r="G77" s="90">
        <v>6570</v>
      </c>
      <c r="H77" s="90">
        <f t="shared" si="1"/>
        <v>108104.84000000005</v>
      </c>
    </row>
    <row r="78" spans="1:8" x14ac:dyDescent="0.25">
      <c r="A78" s="29">
        <v>43707</v>
      </c>
      <c r="B78" s="87" t="s">
        <v>147</v>
      </c>
      <c r="F78" s="90">
        <v>0</v>
      </c>
      <c r="G78" s="90">
        <v>7600</v>
      </c>
      <c r="H78" s="90">
        <f t="shared" si="1"/>
        <v>100504.84000000005</v>
      </c>
    </row>
    <row r="79" spans="1:8" x14ac:dyDescent="0.25">
      <c r="A79" s="29">
        <v>43717</v>
      </c>
      <c r="B79" s="87" t="s">
        <v>217</v>
      </c>
      <c r="F79" s="90">
        <v>8000</v>
      </c>
      <c r="G79" s="90">
        <v>0</v>
      </c>
      <c r="H79" s="90">
        <f t="shared" si="1"/>
        <v>108504.84000000005</v>
      </c>
    </row>
    <row r="80" spans="1:8" x14ac:dyDescent="0.25">
      <c r="A80" s="29">
        <v>43726</v>
      </c>
      <c r="B80" s="87" t="s">
        <v>218</v>
      </c>
      <c r="F80" s="90">
        <v>0</v>
      </c>
      <c r="G80" s="90">
        <v>2743</v>
      </c>
      <c r="H80" s="90">
        <f t="shared" si="1"/>
        <v>105761.84000000005</v>
      </c>
    </row>
    <row r="81" spans="1:8" x14ac:dyDescent="0.25">
      <c r="A81" s="29">
        <v>43728</v>
      </c>
      <c r="B81" s="87" t="s">
        <v>219</v>
      </c>
      <c r="E81" s="24">
        <v>19880</v>
      </c>
      <c r="F81" s="90">
        <v>16898</v>
      </c>
      <c r="G81" s="90">
        <v>0</v>
      </c>
      <c r="H81" s="90">
        <f t="shared" si="1"/>
        <v>122659.84000000005</v>
      </c>
    </row>
    <row r="82" spans="1:8" x14ac:dyDescent="0.25">
      <c r="A82" s="29">
        <v>43734</v>
      </c>
      <c r="B82" s="87" t="s">
        <v>220</v>
      </c>
      <c r="E82" s="24">
        <v>7460</v>
      </c>
      <c r="F82" s="90">
        <v>0</v>
      </c>
      <c r="G82" s="90">
        <v>7460</v>
      </c>
      <c r="H82" s="90">
        <f t="shared" si="1"/>
        <v>115199.84000000005</v>
      </c>
    </row>
    <row r="83" spans="1:8" x14ac:dyDescent="0.25">
      <c r="A83" s="29">
        <v>43734</v>
      </c>
      <c r="B83" s="87" t="s">
        <v>221</v>
      </c>
      <c r="E83" s="24">
        <v>13810</v>
      </c>
      <c r="F83" s="90">
        <v>0</v>
      </c>
      <c r="G83" s="90">
        <v>11738.5</v>
      </c>
      <c r="H83" s="90">
        <f t="shared" si="1"/>
        <v>103461.34000000005</v>
      </c>
    </row>
    <row r="84" spans="1:8" x14ac:dyDescent="0.25">
      <c r="A84" s="29">
        <v>43738</v>
      </c>
      <c r="B84" s="87" t="s">
        <v>222</v>
      </c>
      <c r="E84" s="24">
        <v>41180</v>
      </c>
      <c r="F84" s="90">
        <v>35003</v>
      </c>
      <c r="G84" s="90">
        <v>0</v>
      </c>
      <c r="H84" s="90">
        <f t="shared" si="1"/>
        <v>138464.34000000005</v>
      </c>
    </row>
    <row r="85" spans="1:8" x14ac:dyDescent="0.25">
      <c r="A85" s="29">
        <v>43739</v>
      </c>
      <c r="B85" s="87" t="s">
        <v>223</v>
      </c>
      <c r="E85" s="24">
        <v>18850</v>
      </c>
      <c r="F85" s="90">
        <v>18850</v>
      </c>
      <c r="G85" s="90">
        <v>0</v>
      </c>
      <c r="H85" s="90">
        <f t="shared" si="1"/>
        <v>157314.34000000005</v>
      </c>
    </row>
    <row r="86" spans="1:8" x14ac:dyDescent="0.25">
      <c r="A86" s="29">
        <v>43739</v>
      </c>
      <c r="B86" s="87" t="s">
        <v>275</v>
      </c>
      <c r="E86" s="24">
        <v>23760</v>
      </c>
      <c r="F86" s="90">
        <v>25185.599999999999</v>
      </c>
      <c r="G86" s="90">
        <v>0</v>
      </c>
      <c r="H86" s="90">
        <f t="shared" si="1"/>
        <v>182499.94000000006</v>
      </c>
    </row>
    <row r="87" spans="1:8" x14ac:dyDescent="0.25">
      <c r="A87" s="29">
        <v>43740</v>
      </c>
      <c r="B87" s="87" t="s">
        <v>224</v>
      </c>
      <c r="E87" s="24">
        <v>25320</v>
      </c>
      <c r="F87" s="90">
        <v>21522</v>
      </c>
      <c r="G87" s="90">
        <v>0</v>
      </c>
      <c r="H87" s="90">
        <f t="shared" si="1"/>
        <v>204021.94000000006</v>
      </c>
    </row>
    <row r="88" spans="1:8" x14ac:dyDescent="0.25">
      <c r="A88" s="29">
        <v>43741</v>
      </c>
      <c r="B88" s="87" t="s">
        <v>225</v>
      </c>
      <c r="E88" s="24">
        <v>3250</v>
      </c>
      <c r="F88" s="90">
        <v>2762.5</v>
      </c>
      <c r="G88" s="90">
        <v>0</v>
      </c>
      <c r="H88" s="90">
        <f t="shared" si="1"/>
        <v>206784.44000000006</v>
      </c>
    </row>
    <row r="89" spans="1:8" x14ac:dyDescent="0.25">
      <c r="A89" s="29">
        <v>43742</v>
      </c>
      <c r="B89" s="87" t="s">
        <v>263</v>
      </c>
      <c r="C89" s="79"/>
      <c r="D89" s="26"/>
      <c r="E89" s="77">
        <v>31490</v>
      </c>
      <c r="F89" s="91">
        <v>26766.5</v>
      </c>
      <c r="G89" s="90">
        <v>0</v>
      </c>
      <c r="H89" s="90">
        <f t="shared" si="1"/>
        <v>233550.94000000006</v>
      </c>
    </row>
    <row r="90" spans="1:8" x14ac:dyDescent="0.25">
      <c r="A90" s="29">
        <v>43742</v>
      </c>
      <c r="B90" s="87" t="s">
        <v>264</v>
      </c>
      <c r="E90" s="24">
        <v>18646.099999999999</v>
      </c>
      <c r="F90" s="90">
        <v>16334.6</v>
      </c>
      <c r="G90" s="90">
        <v>0</v>
      </c>
      <c r="H90" s="90">
        <f t="shared" si="1"/>
        <v>249885.54000000007</v>
      </c>
    </row>
    <row r="91" spans="1:8" x14ac:dyDescent="0.25">
      <c r="A91" s="29">
        <v>43744</v>
      </c>
      <c r="B91" s="87" t="s">
        <v>226</v>
      </c>
      <c r="E91" s="24">
        <v>37636.800000000003</v>
      </c>
      <c r="F91" s="90">
        <v>32182.799999999999</v>
      </c>
      <c r="G91" s="90">
        <v>0</v>
      </c>
      <c r="H91" s="90">
        <f t="shared" si="1"/>
        <v>282068.34000000008</v>
      </c>
    </row>
    <row r="92" spans="1:8" x14ac:dyDescent="0.25">
      <c r="A92" s="29">
        <v>43761</v>
      </c>
      <c r="B92" s="87" t="s">
        <v>227</v>
      </c>
      <c r="E92" s="24">
        <v>25890</v>
      </c>
      <c r="F92" s="90">
        <v>0</v>
      </c>
      <c r="G92" s="90">
        <v>22006.5</v>
      </c>
      <c r="H92" s="90">
        <f t="shared" si="1"/>
        <v>260061.84000000008</v>
      </c>
    </row>
    <row r="93" spans="1:8" x14ac:dyDescent="0.25">
      <c r="A93" s="29">
        <v>43762</v>
      </c>
      <c r="B93" s="87" t="s">
        <v>228</v>
      </c>
      <c r="E93" s="24">
        <v>18876</v>
      </c>
      <c r="F93" s="90">
        <v>0</v>
      </c>
      <c r="G93" s="90">
        <v>18876</v>
      </c>
      <c r="H93" s="90">
        <f t="shared" si="1"/>
        <v>241185.84000000008</v>
      </c>
    </row>
    <row r="94" spans="1:8" x14ac:dyDescent="0.25">
      <c r="A94" s="29">
        <v>43769</v>
      </c>
      <c r="B94" s="87" t="s">
        <v>229</v>
      </c>
      <c r="E94" s="24">
        <v>37153</v>
      </c>
      <c r="F94" s="90">
        <v>0</v>
      </c>
      <c r="G94" s="90">
        <v>37153</v>
      </c>
      <c r="H94" s="90">
        <f t="shared" si="1"/>
        <v>204032.84000000008</v>
      </c>
    </row>
    <row r="95" spans="1:8" x14ac:dyDescent="0.25">
      <c r="A95" s="29">
        <v>43770</v>
      </c>
      <c r="B95" s="87" t="s">
        <v>230</v>
      </c>
      <c r="E95" s="24">
        <v>9050.7999999999993</v>
      </c>
      <c r="F95" s="90">
        <v>7928.8</v>
      </c>
      <c r="G95" s="90">
        <v>0</v>
      </c>
      <c r="H95" s="90">
        <f t="shared" si="1"/>
        <v>211961.64000000007</v>
      </c>
    </row>
    <row r="96" spans="1:8" x14ac:dyDescent="0.25">
      <c r="A96" s="29">
        <v>43770</v>
      </c>
      <c r="B96" s="87" t="s">
        <v>231</v>
      </c>
      <c r="E96" s="24">
        <v>25340</v>
      </c>
      <c r="F96" s="90">
        <v>0</v>
      </c>
      <c r="G96" s="90">
        <v>21539</v>
      </c>
      <c r="H96" s="90">
        <f t="shared" si="1"/>
        <v>190422.64000000007</v>
      </c>
    </row>
    <row r="97" spans="1:20" x14ac:dyDescent="0.25">
      <c r="A97" s="29">
        <v>43770</v>
      </c>
      <c r="B97" s="87" t="s">
        <v>232</v>
      </c>
      <c r="E97" s="24">
        <v>15640</v>
      </c>
      <c r="F97" s="90">
        <v>13294</v>
      </c>
      <c r="G97" s="90">
        <v>0</v>
      </c>
      <c r="H97" s="90">
        <f t="shared" si="1"/>
        <v>203716.64000000007</v>
      </c>
    </row>
    <row r="98" spans="1:20" x14ac:dyDescent="0.25">
      <c r="A98" s="29">
        <v>43783</v>
      </c>
      <c r="B98" s="87" t="s">
        <v>233</v>
      </c>
      <c r="E98" s="24">
        <v>28798</v>
      </c>
      <c r="F98" s="90">
        <v>25228</v>
      </c>
      <c r="G98" s="90">
        <v>0</v>
      </c>
      <c r="H98" s="90">
        <f t="shared" si="1"/>
        <v>228944.64000000007</v>
      </c>
    </row>
    <row r="99" spans="1:20" x14ac:dyDescent="0.25">
      <c r="A99" s="29">
        <v>43788</v>
      </c>
      <c r="B99" s="87" t="s">
        <v>234</v>
      </c>
      <c r="E99" s="24">
        <v>1280</v>
      </c>
      <c r="F99" s="90">
        <v>0</v>
      </c>
      <c r="G99" s="90">
        <v>47775</v>
      </c>
      <c r="H99" s="90">
        <f t="shared" si="1"/>
        <v>181169.64000000007</v>
      </c>
    </row>
    <row r="100" spans="1:20" x14ac:dyDescent="0.25">
      <c r="A100" s="29">
        <v>43788</v>
      </c>
      <c r="B100" s="87" t="s">
        <v>573</v>
      </c>
      <c r="C100" s="4"/>
      <c r="E100" s="24">
        <v>14220</v>
      </c>
      <c r="F100" s="90">
        <v>13224.6</v>
      </c>
      <c r="G100" s="90">
        <v>0</v>
      </c>
      <c r="H100" s="90">
        <f t="shared" si="1"/>
        <v>194394.24000000008</v>
      </c>
    </row>
    <row r="101" spans="1:20" x14ac:dyDescent="0.25">
      <c r="A101" s="29">
        <v>43796</v>
      </c>
      <c r="B101" s="87" t="s">
        <v>235</v>
      </c>
      <c r="E101" s="24">
        <v>16510</v>
      </c>
      <c r="F101" s="90">
        <v>0</v>
      </c>
      <c r="G101" s="90">
        <v>14033.5</v>
      </c>
      <c r="H101" s="90">
        <f t="shared" si="1"/>
        <v>180360.74000000008</v>
      </c>
    </row>
    <row r="102" spans="1:20" x14ac:dyDescent="0.25">
      <c r="A102" s="29">
        <v>43797</v>
      </c>
      <c r="B102" s="87" t="s">
        <v>236</v>
      </c>
      <c r="E102" s="24">
        <v>24630</v>
      </c>
      <c r="F102" s="90">
        <v>0</v>
      </c>
      <c r="G102" s="90">
        <v>24630</v>
      </c>
      <c r="H102" s="90">
        <f t="shared" si="1"/>
        <v>155730.74000000008</v>
      </c>
    </row>
    <row r="103" spans="1:20" x14ac:dyDescent="0.25">
      <c r="A103" s="29">
        <v>43797</v>
      </c>
      <c r="B103" s="87" t="s">
        <v>237</v>
      </c>
      <c r="E103" s="24">
        <v>2040</v>
      </c>
      <c r="F103" s="90">
        <v>1734</v>
      </c>
      <c r="G103" s="90">
        <v>0</v>
      </c>
      <c r="H103" s="90">
        <f t="shared" si="1"/>
        <v>157464.74000000008</v>
      </c>
    </row>
    <row r="104" spans="1:20" x14ac:dyDescent="0.25">
      <c r="A104" s="29">
        <v>43805</v>
      </c>
      <c r="B104" s="87" t="s">
        <v>209</v>
      </c>
      <c r="F104" s="90">
        <v>0</v>
      </c>
      <c r="G104" s="90">
        <v>18646</v>
      </c>
      <c r="H104" s="90">
        <f t="shared" si="1"/>
        <v>138818.74000000008</v>
      </c>
    </row>
    <row r="105" spans="1:20" x14ac:dyDescent="0.25">
      <c r="A105" s="29">
        <v>43815</v>
      </c>
      <c r="B105" s="87" t="s">
        <v>209</v>
      </c>
      <c r="F105" s="90">
        <v>0</v>
      </c>
      <c r="G105" s="90">
        <v>15000</v>
      </c>
      <c r="H105" s="90">
        <f t="shared" si="1"/>
        <v>123818.74000000008</v>
      </c>
    </row>
    <row r="106" spans="1:20" x14ac:dyDescent="0.25">
      <c r="A106" s="29">
        <v>43826</v>
      </c>
      <c r="B106" s="87" t="s">
        <v>209</v>
      </c>
      <c r="F106" s="90">
        <v>0</v>
      </c>
      <c r="G106" s="90">
        <v>16490</v>
      </c>
      <c r="H106" s="90">
        <f t="shared" si="1"/>
        <v>107328.74000000008</v>
      </c>
    </row>
    <row r="107" spans="1:20" x14ac:dyDescent="0.25">
      <c r="A107" s="29">
        <v>43848</v>
      </c>
      <c r="B107" s="87" t="s">
        <v>276</v>
      </c>
      <c r="C107" s="4"/>
      <c r="E107" s="24">
        <v>7970</v>
      </c>
      <c r="F107" s="90">
        <v>0</v>
      </c>
      <c r="G107" s="90">
        <v>6774.5</v>
      </c>
      <c r="H107" s="90">
        <f t="shared" si="1"/>
        <v>100554.24000000008</v>
      </c>
      <c r="J107" s="22"/>
    </row>
    <row r="108" spans="1:20" x14ac:dyDescent="0.25">
      <c r="A108" s="29">
        <v>43854</v>
      </c>
      <c r="B108" s="87" t="s">
        <v>277</v>
      </c>
      <c r="C108" s="4"/>
      <c r="F108" s="90">
        <v>0</v>
      </c>
      <c r="G108" s="90">
        <v>15000</v>
      </c>
      <c r="H108" s="90">
        <f t="shared" si="1"/>
        <v>85554.240000000078</v>
      </c>
      <c r="S108" s="14">
        <f>+H109</f>
        <v>84154.240000000078</v>
      </c>
    </row>
    <row r="109" spans="1:20" x14ac:dyDescent="0.25">
      <c r="A109" s="29">
        <v>43854</v>
      </c>
      <c r="B109" s="87" t="s">
        <v>277</v>
      </c>
      <c r="C109" s="4"/>
      <c r="D109" s="74"/>
      <c r="E109" s="78"/>
      <c r="F109" s="92">
        <v>0</v>
      </c>
      <c r="G109" s="90">
        <v>1400</v>
      </c>
      <c r="H109" s="90">
        <f t="shared" si="1"/>
        <v>84154.240000000078</v>
      </c>
      <c r="K109" s="22"/>
      <c r="L109" s="22" t="s">
        <v>265</v>
      </c>
      <c r="M109" s="22"/>
      <c r="N109" s="22" t="s">
        <v>265</v>
      </c>
      <c r="R109" t="s">
        <v>1362</v>
      </c>
      <c r="S109" s="110" t="s">
        <v>1544</v>
      </c>
    </row>
    <row r="110" spans="1:20" x14ac:dyDescent="0.25">
      <c r="A110" s="29">
        <v>43864</v>
      </c>
      <c r="B110" s="87" t="s">
        <v>479</v>
      </c>
      <c r="C110" s="4">
        <v>12550</v>
      </c>
      <c r="D110" s="74"/>
      <c r="E110" s="78">
        <v>12550</v>
      </c>
      <c r="F110" s="92">
        <v>10667.5</v>
      </c>
      <c r="G110" s="90">
        <v>0</v>
      </c>
      <c r="H110" s="90">
        <f t="shared" si="1"/>
        <v>94821.740000000078</v>
      </c>
      <c r="K110" s="23" t="s">
        <v>266</v>
      </c>
      <c r="L110" s="22" t="s">
        <v>267</v>
      </c>
      <c r="M110" s="23" t="s">
        <v>266</v>
      </c>
      <c r="N110" s="22" t="s">
        <v>269</v>
      </c>
      <c r="R110" t="s">
        <v>1525</v>
      </c>
      <c r="S110" s="14">
        <f>+F110-G110</f>
        <v>10667.5</v>
      </c>
      <c r="T110" s="14"/>
    </row>
    <row r="111" spans="1:20" x14ac:dyDescent="0.25">
      <c r="A111" s="29">
        <v>43864</v>
      </c>
      <c r="B111" s="87" t="s">
        <v>480</v>
      </c>
      <c r="C111" s="4">
        <v>8200</v>
      </c>
      <c r="D111" s="74"/>
      <c r="E111" s="78">
        <v>8200</v>
      </c>
      <c r="F111" s="92">
        <f>E111*0.85</f>
        <v>6970</v>
      </c>
      <c r="G111" s="90">
        <v>0</v>
      </c>
      <c r="H111" s="90">
        <f t="shared" si="1"/>
        <v>101791.74000000008</v>
      </c>
      <c r="K111" s="23"/>
      <c r="L111" s="22" t="s">
        <v>268</v>
      </c>
      <c r="M111" s="23"/>
      <c r="N111" s="22" t="s">
        <v>270</v>
      </c>
      <c r="R111" t="s">
        <v>1525</v>
      </c>
      <c r="S111" s="14">
        <f t="shared" ref="S111:S174" si="2">+F111-G111</f>
        <v>6970</v>
      </c>
      <c r="T111" s="14"/>
    </row>
    <row r="112" spans="1:20" x14ac:dyDescent="0.25">
      <c r="A112" s="29">
        <v>43864</v>
      </c>
      <c r="B112" s="87" t="s">
        <v>481</v>
      </c>
      <c r="C112" s="4">
        <v>8385</v>
      </c>
      <c r="D112" s="74"/>
      <c r="E112" s="78">
        <v>8385</v>
      </c>
      <c r="F112" s="92">
        <f>E112*0.85</f>
        <v>7127.25</v>
      </c>
      <c r="G112" s="90">
        <v>0</v>
      </c>
      <c r="H112" s="90">
        <f t="shared" si="1"/>
        <v>108918.99000000008</v>
      </c>
      <c r="K112" s="23" t="s">
        <v>266</v>
      </c>
      <c r="L112" s="22" t="s">
        <v>269</v>
      </c>
      <c r="M112" s="23" t="s">
        <v>271</v>
      </c>
      <c r="N112" s="22" t="s">
        <v>272</v>
      </c>
      <c r="R112" t="s">
        <v>1525</v>
      </c>
      <c r="S112" s="14">
        <f t="shared" si="2"/>
        <v>7127.25</v>
      </c>
      <c r="T112" s="14"/>
    </row>
    <row r="113" spans="1:26" x14ac:dyDescent="0.25">
      <c r="A113" s="29">
        <v>43872</v>
      </c>
      <c r="B113" s="87" t="s">
        <v>478</v>
      </c>
      <c r="C113" s="4">
        <v>80980</v>
      </c>
      <c r="D113" s="74">
        <v>3108</v>
      </c>
      <c r="E113" s="78">
        <v>84088</v>
      </c>
      <c r="F113" s="92">
        <f>(80980*0.85)+3108</f>
        <v>71941</v>
      </c>
      <c r="G113" s="90">
        <v>0</v>
      </c>
      <c r="H113" s="90">
        <f t="shared" si="1"/>
        <v>180859.99000000008</v>
      </c>
      <c r="K113" s="23"/>
      <c r="L113" s="22" t="s">
        <v>270</v>
      </c>
      <c r="M113" s="22"/>
      <c r="N113" s="22" t="s">
        <v>273</v>
      </c>
      <c r="R113" t="s">
        <v>1526</v>
      </c>
      <c r="S113" s="14">
        <f t="shared" si="2"/>
        <v>71941</v>
      </c>
      <c r="T113" s="14"/>
      <c r="Y113" s="111" t="s">
        <v>1542</v>
      </c>
      <c r="Z113" t="s">
        <v>1545</v>
      </c>
    </row>
    <row r="114" spans="1:26" x14ac:dyDescent="0.25">
      <c r="A114" s="29">
        <v>43880</v>
      </c>
      <c r="B114" s="87" t="s">
        <v>477</v>
      </c>
      <c r="C114" s="4">
        <v>67040</v>
      </c>
      <c r="D114" s="74">
        <v>3922.31</v>
      </c>
      <c r="E114" s="78">
        <v>70962.31</v>
      </c>
      <c r="F114" s="92">
        <v>59409.65</v>
      </c>
      <c r="G114" s="90">
        <v>0</v>
      </c>
      <c r="H114" s="90">
        <f t="shared" si="1"/>
        <v>240269.64000000007</v>
      </c>
      <c r="I114" s="2" t="s">
        <v>1198</v>
      </c>
      <c r="K114" s="23" t="s">
        <v>271</v>
      </c>
      <c r="L114" s="22" t="s">
        <v>272</v>
      </c>
      <c r="M114" s="22"/>
      <c r="N114" s="22"/>
      <c r="R114" s="113" t="s">
        <v>1527</v>
      </c>
      <c r="S114" s="14">
        <f t="shared" si="2"/>
        <v>59409.65</v>
      </c>
      <c r="T114" s="14"/>
      <c r="Y114" s="112" t="s">
        <v>1528</v>
      </c>
      <c r="Z114" s="14">
        <v>-117853.75</v>
      </c>
    </row>
    <row r="115" spans="1:26" x14ac:dyDescent="0.25">
      <c r="A115" s="29">
        <v>43881</v>
      </c>
      <c r="B115" s="87" t="s">
        <v>492</v>
      </c>
      <c r="C115" s="4">
        <v>0</v>
      </c>
      <c r="D115" s="74">
        <v>0</v>
      </c>
      <c r="E115" s="78">
        <v>0</v>
      </c>
      <c r="F115" s="92">
        <v>0</v>
      </c>
      <c r="G115" s="90">
        <v>27598</v>
      </c>
      <c r="H115" s="90">
        <f t="shared" si="1"/>
        <v>212671.64000000007</v>
      </c>
      <c r="K115" s="22"/>
      <c r="L115" s="22" t="s">
        <v>273</v>
      </c>
      <c r="M115" s="22"/>
      <c r="N115" s="22"/>
      <c r="R115" t="s">
        <v>1528</v>
      </c>
      <c r="S115" s="14">
        <f t="shared" si="2"/>
        <v>-27598</v>
      </c>
      <c r="T115" s="14"/>
      <c r="Y115" s="112" t="s">
        <v>1535</v>
      </c>
      <c r="Z115" s="14">
        <v>-2242.5</v>
      </c>
    </row>
    <row r="116" spans="1:26" x14ac:dyDescent="0.25">
      <c r="A116" s="29">
        <v>43881</v>
      </c>
      <c r="B116" s="87" t="s">
        <v>493</v>
      </c>
      <c r="C116" s="4">
        <v>5150</v>
      </c>
      <c r="D116" s="74">
        <v>0</v>
      </c>
      <c r="E116" s="78">
        <v>5150</v>
      </c>
      <c r="F116" s="92">
        <v>0</v>
      </c>
      <c r="G116" s="90">
        <f>E116*0.85</f>
        <v>4377.5</v>
      </c>
      <c r="H116" s="90">
        <f t="shared" si="1"/>
        <v>208294.14000000007</v>
      </c>
      <c r="R116" t="s">
        <v>1528</v>
      </c>
      <c r="S116" s="14">
        <f t="shared" si="2"/>
        <v>-4377.5</v>
      </c>
      <c r="T116" s="14"/>
      <c r="Y116" s="112" t="s">
        <v>1539</v>
      </c>
      <c r="Z116" s="14">
        <v>-11069.330000000005</v>
      </c>
    </row>
    <row r="117" spans="1:26" x14ac:dyDescent="0.25">
      <c r="A117" s="29">
        <v>43881</v>
      </c>
      <c r="B117" s="87" t="s">
        <v>499</v>
      </c>
      <c r="C117" s="4">
        <v>7480</v>
      </c>
      <c r="D117" s="74">
        <v>-1570.8</v>
      </c>
      <c r="E117" s="78">
        <v>9050.7999999999993</v>
      </c>
      <c r="F117" s="92">
        <v>0</v>
      </c>
      <c r="G117" s="90">
        <v>7928.8</v>
      </c>
      <c r="H117" s="90">
        <f t="shared" si="1"/>
        <v>200365.34000000008</v>
      </c>
      <c r="R117" t="s">
        <v>1529</v>
      </c>
      <c r="S117" s="14">
        <f t="shared" si="2"/>
        <v>-7928.8</v>
      </c>
      <c r="T117" s="14"/>
      <c r="Y117" s="112" t="s">
        <v>1526</v>
      </c>
      <c r="Z117" s="14">
        <v>-4102.8099999999977</v>
      </c>
    </row>
    <row r="118" spans="1:26" x14ac:dyDescent="0.25">
      <c r="A118" s="29">
        <v>43903</v>
      </c>
      <c r="B118" s="87" t="s">
        <v>571</v>
      </c>
      <c r="C118" s="4">
        <v>14220</v>
      </c>
      <c r="D118" s="74">
        <v>0</v>
      </c>
      <c r="E118" s="78">
        <v>14220</v>
      </c>
      <c r="F118" s="92">
        <v>0</v>
      </c>
      <c r="G118" s="90">
        <v>13224.6</v>
      </c>
      <c r="H118" s="90">
        <f t="shared" si="1"/>
        <v>187140.74000000008</v>
      </c>
      <c r="R118" t="s">
        <v>1520</v>
      </c>
      <c r="S118" s="14">
        <f t="shared" si="2"/>
        <v>-13224.6</v>
      </c>
      <c r="T118" s="14"/>
      <c r="Y118" s="112" t="s">
        <v>1524</v>
      </c>
      <c r="Z118" s="14">
        <v>-35076.5</v>
      </c>
    </row>
    <row r="119" spans="1:26" x14ac:dyDescent="0.25">
      <c r="A119" s="29">
        <v>43903</v>
      </c>
      <c r="B119" s="87" t="s">
        <v>572</v>
      </c>
      <c r="C119" s="4">
        <v>1090</v>
      </c>
      <c r="D119" s="74"/>
      <c r="E119" s="78">
        <v>1090</v>
      </c>
      <c r="F119" s="92">
        <f>E119*0.85</f>
        <v>926.5</v>
      </c>
      <c r="G119" s="90">
        <v>0</v>
      </c>
      <c r="H119" s="90">
        <f t="shared" si="1"/>
        <v>188067.24000000008</v>
      </c>
      <c r="L119" s="15">
        <f>+C121</f>
        <v>54490</v>
      </c>
      <c r="O119">
        <v>67040</v>
      </c>
      <c r="R119" t="s">
        <v>1528</v>
      </c>
      <c r="S119" s="14">
        <f t="shared" si="2"/>
        <v>926.5</v>
      </c>
      <c r="T119" s="14"/>
      <c r="Y119" s="112" t="s">
        <v>1540</v>
      </c>
      <c r="Z119" s="14">
        <v>-12106.899999999994</v>
      </c>
    </row>
    <row r="120" spans="1:26" x14ac:dyDescent="0.25">
      <c r="A120" s="29">
        <v>43903</v>
      </c>
      <c r="B120" s="87" t="s">
        <v>574</v>
      </c>
      <c r="C120" s="4">
        <v>0</v>
      </c>
      <c r="D120" s="74">
        <v>0</v>
      </c>
      <c r="E120" s="78">
        <v>0</v>
      </c>
      <c r="F120" s="92">
        <v>0</v>
      </c>
      <c r="G120" s="90">
        <v>50000</v>
      </c>
      <c r="H120" s="90">
        <f t="shared" si="1"/>
        <v>138067.24000000008</v>
      </c>
      <c r="K120" s="52">
        <v>0.15</v>
      </c>
      <c r="L120" s="15">
        <f>L119*K120</f>
        <v>8173.5</v>
      </c>
      <c r="N120" s="52">
        <v>0.08</v>
      </c>
      <c r="O120">
        <f>O119*N120</f>
        <v>5363.2</v>
      </c>
      <c r="R120" s="113" t="s">
        <v>1527</v>
      </c>
      <c r="S120" s="14">
        <f t="shared" si="2"/>
        <v>-50000</v>
      </c>
      <c r="T120" s="14"/>
      <c r="Y120" s="112" t="s">
        <v>1536</v>
      </c>
      <c r="Z120" s="14">
        <v>-15335.199999999997</v>
      </c>
    </row>
    <row r="121" spans="1:26" x14ac:dyDescent="0.25">
      <c r="A121" s="29">
        <v>43927</v>
      </c>
      <c r="B121" s="87" t="s">
        <v>643</v>
      </c>
      <c r="C121" s="4">
        <v>54490</v>
      </c>
      <c r="D121" s="25">
        <v>4080.3</v>
      </c>
      <c r="E121" s="80">
        <f>D121+C121</f>
        <v>58570.3</v>
      </c>
      <c r="F121" s="93">
        <v>50396.800000000003</v>
      </c>
      <c r="G121" s="90">
        <v>0</v>
      </c>
      <c r="H121" s="90">
        <f t="shared" si="1"/>
        <v>188464.0400000001</v>
      </c>
      <c r="J121" s="14"/>
      <c r="K121" s="14"/>
      <c r="L121" s="15">
        <f>L119-L120</f>
        <v>46316.5</v>
      </c>
      <c r="O121">
        <f>O119-O120</f>
        <v>61676.800000000003</v>
      </c>
      <c r="R121" t="s">
        <v>1530</v>
      </c>
      <c r="S121" s="14">
        <f t="shared" si="2"/>
        <v>50396.800000000003</v>
      </c>
      <c r="T121" s="14"/>
      <c r="Y121" s="112" t="s">
        <v>1531</v>
      </c>
      <c r="Z121" s="14">
        <v>-11708</v>
      </c>
    </row>
    <row r="122" spans="1:26" x14ac:dyDescent="0.25">
      <c r="A122" s="29">
        <v>43937</v>
      </c>
      <c r="B122" s="87" t="s">
        <v>642</v>
      </c>
      <c r="C122" s="4">
        <v>77520</v>
      </c>
      <c r="D122" s="25">
        <v>0</v>
      </c>
      <c r="E122" s="78">
        <v>77520</v>
      </c>
      <c r="F122" s="92">
        <f>E122*0.85</f>
        <v>65892</v>
      </c>
      <c r="G122" s="90">
        <v>0</v>
      </c>
      <c r="H122" s="90">
        <f t="shared" si="1"/>
        <v>254356.0400000001</v>
      </c>
      <c r="K122" s="14" t="s">
        <v>731</v>
      </c>
      <c r="L122" s="15">
        <f>+D121</f>
        <v>4080.3</v>
      </c>
      <c r="N122" s="52">
        <v>0.09</v>
      </c>
      <c r="O122">
        <f>O121*N122</f>
        <v>5550.9120000000003</v>
      </c>
      <c r="R122" t="s">
        <v>1531</v>
      </c>
      <c r="S122" s="14">
        <f t="shared" si="2"/>
        <v>65892</v>
      </c>
      <c r="T122" s="14"/>
      <c r="Y122" s="112" t="s">
        <v>1538</v>
      </c>
      <c r="Z122" s="14">
        <v>41650</v>
      </c>
    </row>
    <row r="123" spans="1:26" x14ac:dyDescent="0.25">
      <c r="A123" s="29">
        <v>43955</v>
      </c>
      <c r="B123" s="87" t="s">
        <v>645</v>
      </c>
      <c r="C123" s="4">
        <v>60460</v>
      </c>
      <c r="D123" s="25">
        <v>3574.2</v>
      </c>
      <c r="E123" s="78">
        <f>C123+D123</f>
        <v>64034.2</v>
      </c>
      <c r="F123" s="92">
        <v>54965.2</v>
      </c>
      <c r="G123" s="90">
        <v>0</v>
      </c>
      <c r="H123" s="90">
        <f t="shared" si="1"/>
        <v>309321.24000000011</v>
      </c>
      <c r="K123" s="61"/>
      <c r="L123" s="15">
        <f>L121+L122</f>
        <v>50396.800000000003</v>
      </c>
      <c r="O123">
        <f>O121-O122</f>
        <v>56125.888000000006</v>
      </c>
      <c r="R123" t="s">
        <v>1532</v>
      </c>
      <c r="S123" s="14">
        <f t="shared" si="2"/>
        <v>54965.2</v>
      </c>
      <c r="T123" s="14"/>
      <c r="Y123" s="112" t="s">
        <v>1534</v>
      </c>
      <c r="Z123" s="14">
        <v>-16374.699999999997</v>
      </c>
    </row>
    <row r="124" spans="1:26" x14ac:dyDescent="0.25">
      <c r="A124" s="29">
        <v>43958</v>
      </c>
      <c r="B124" s="87" t="s">
        <v>644</v>
      </c>
      <c r="C124" s="4">
        <v>35520</v>
      </c>
      <c r="D124" s="25">
        <v>1604</v>
      </c>
      <c r="E124" s="78">
        <f>C124+D124</f>
        <v>37124</v>
      </c>
      <c r="F124" s="92">
        <v>31796</v>
      </c>
      <c r="G124" s="90">
        <v>0</v>
      </c>
      <c r="H124" s="90">
        <f t="shared" si="1"/>
        <v>341117.24000000011</v>
      </c>
      <c r="L124" s="15"/>
      <c r="N124" t="s">
        <v>731</v>
      </c>
      <c r="O124">
        <v>3922.31</v>
      </c>
      <c r="R124" t="s">
        <v>1524</v>
      </c>
      <c r="S124" s="14">
        <f t="shared" si="2"/>
        <v>31796</v>
      </c>
      <c r="T124" s="14"/>
      <c r="Y124" s="112" t="s">
        <v>1529</v>
      </c>
      <c r="Z124" s="14">
        <v>-7928.8</v>
      </c>
    </row>
    <row r="125" spans="1:26" x14ac:dyDescent="0.25">
      <c r="A125" s="29">
        <v>43957</v>
      </c>
      <c r="B125" s="87" t="s">
        <v>641</v>
      </c>
      <c r="C125" s="4">
        <v>50240</v>
      </c>
      <c r="D125" s="25">
        <v>0</v>
      </c>
      <c r="E125" s="78">
        <v>50240</v>
      </c>
      <c r="F125" s="92">
        <v>42704</v>
      </c>
      <c r="G125" s="90">
        <v>0</v>
      </c>
      <c r="H125" s="90">
        <f t="shared" si="1"/>
        <v>383821.24000000011</v>
      </c>
      <c r="K125" s="14"/>
      <c r="O125">
        <f>O123+O124</f>
        <v>60048.198000000004</v>
      </c>
      <c r="R125" t="s">
        <v>1533</v>
      </c>
      <c r="S125" s="14">
        <f t="shared" si="2"/>
        <v>42704</v>
      </c>
      <c r="T125" s="14"/>
      <c r="Y125" s="112" t="s">
        <v>1520</v>
      </c>
      <c r="Z125" s="14">
        <v>37250.919999999991</v>
      </c>
    </row>
    <row r="126" spans="1:26" x14ac:dyDescent="0.25">
      <c r="A126" s="29">
        <v>43947</v>
      </c>
      <c r="B126" s="87" t="s">
        <v>649</v>
      </c>
      <c r="C126" s="4">
        <v>109150</v>
      </c>
      <c r="D126" s="25">
        <v>6127.8</v>
      </c>
      <c r="E126" s="78">
        <f>D126+C126</f>
        <v>115277.8</v>
      </c>
      <c r="F126" s="92">
        <v>98905.3</v>
      </c>
      <c r="G126" s="90">
        <v>0</v>
      </c>
      <c r="H126" s="90">
        <f t="shared" si="1"/>
        <v>482726.5400000001</v>
      </c>
      <c r="K126" s="14"/>
      <c r="L126" s="14"/>
      <c r="R126" t="s">
        <v>1534</v>
      </c>
      <c r="S126" s="14">
        <f t="shared" si="2"/>
        <v>98905.3</v>
      </c>
      <c r="T126" s="14"/>
      <c r="Y126" s="112" t="s">
        <v>1527</v>
      </c>
      <c r="Z126" s="14">
        <v>9409.6500000000015</v>
      </c>
    </row>
    <row r="127" spans="1:26" x14ac:dyDescent="0.25">
      <c r="A127" s="29">
        <v>43962</v>
      </c>
      <c r="B127" s="87" t="s">
        <v>650</v>
      </c>
      <c r="C127" s="4">
        <v>14950</v>
      </c>
      <c r="D127" s="25">
        <v>0</v>
      </c>
      <c r="E127" s="78">
        <v>14950</v>
      </c>
      <c r="F127" s="92">
        <v>12707.5</v>
      </c>
      <c r="G127" s="90">
        <v>0</v>
      </c>
      <c r="H127" s="90">
        <f t="shared" si="1"/>
        <v>495434.0400000001</v>
      </c>
      <c r="K127" s="14"/>
      <c r="R127" t="s">
        <v>1535</v>
      </c>
      <c r="S127" s="14">
        <f t="shared" si="2"/>
        <v>12707.5</v>
      </c>
      <c r="T127" s="14"/>
      <c r="Y127" s="112" t="s">
        <v>1530</v>
      </c>
      <c r="Z127" s="14">
        <v>-4173.1999999999971</v>
      </c>
    </row>
    <row r="128" spans="1:26" x14ac:dyDescent="0.25">
      <c r="A128" s="29">
        <v>43971</v>
      </c>
      <c r="B128" s="87" t="s">
        <v>660</v>
      </c>
      <c r="C128" s="4">
        <v>115680</v>
      </c>
      <c r="D128" s="25">
        <v>24292.799999999999</v>
      </c>
      <c r="E128" s="78">
        <f>D128+C128</f>
        <v>139972.79999999999</v>
      </c>
      <c r="F128" s="92">
        <v>122620.8</v>
      </c>
      <c r="G128" s="90">
        <v>0</v>
      </c>
      <c r="H128" s="90">
        <f t="shared" si="1"/>
        <v>618054.84000000008</v>
      </c>
      <c r="R128" t="s">
        <v>1536</v>
      </c>
      <c r="S128" s="14">
        <f t="shared" si="2"/>
        <v>122620.8</v>
      </c>
      <c r="T128" s="14"/>
      <c r="Y128" s="112" t="s">
        <v>1525</v>
      </c>
      <c r="Z128" s="14">
        <v>24764.75</v>
      </c>
    </row>
    <row r="129" spans="1:26" x14ac:dyDescent="0.25">
      <c r="A129" s="29">
        <v>43971</v>
      </c>
      <c r="B129" s="87" t="s">
        <v>666</v>
      </c>
      <c r="C129" s="4">
        <v>71600</v>
      </c>
      <c r="D129" s="25">
        <v>5145</v>
      </c>
      <c r="E129" s="78">
        <v>76745</v>
      </c>
      <c r="F129" s="92">
        <v>66005</v>
      </c>
      <c r="G129" s="90">
        <v>0</v>
      </c>
      <c r="H129" s="90">
        <f t="shared" si="1"/>
        <v>684059.84000000008</v>
      </c>
      <c r="K129" s="14"/>
      <c r="R129" t="s">
        <v>1537</v>
      </c>
      <c r="S129" s="14">
        <f t="shared" si="2"/>
        <v>66005</v>
      </c>
      <c r="T129" s="14"/>
      <c r="Y129" s="112" t="s">
        <v>1537</v>
      </c>
      <c r="Z129" s="14">
        <v>9938</v>
      </c>
    </row>
    <row r="130" spans="1:26" x14ac:dyDescent="0.25">
      <c r="A130" s="29">
        <v>43972</v>
      </c>
      <c r="B130" s="87" t="s">
        <v>684</v>
      </c>
      <c r="C130" s="4">
        <v>73050</v>
      </c>
      <c r="D130" s="25">
        <v>0</v>
      </c>
      <c r="E130" s="78">
        <v>73050</v>
      </c>
      <c r="F130" s="92">
        <v>62092.5</v>
      </c>
      <c r="G130" s="90">
        <v>0</v>
      </c>
      <c r="H130" s="90">
        <f t="shared" si="1"/>
        <v>746152.34000000008</v>
      </c>
      <c r="J130" s="52"/>
      <c r="K130" s="14"/>
      <c r="R130" t="s">
        <v>1538</v>
      </c>
      <c r="S130" s="14">
        <f t="shared" si="2"/>
        <v>62092.5</v>
      </c>
      <c r="T130" s="14"/>
      <c r="Y130" s="112" t="s">
        <v>1532</v>
      </c>
      <c r="Z130" s="14">
        <v>10965.199999999997</v>
      </c>
    </row>
    <row r="131" spans="1:26" x14ac:dyDescent="0.25">
      <c r="A131" s="29">
        <v>43977</v>
      </c>
      <c r="B131" s="87" t="s">
        <v>683</v>
      </c>
      <c r="C131" s="4">
        <v>37400</v>
      </c>
      <c r="D131" s="25">
        <v>0</v>
      </c>
      <c r="E131" s="78">
        <v>37400</v>
      </c>
      <c r="F131" s="92">
        <v>0</v>
      </c>
      <c r="G131" s="90">
        <v>31790</v>
      </c>
      <c r="H131" s="90">
        <f t="shared" si="1"/>
        <v>714362.34000000008</v>
      </c>
      <c r="K131" s="14"/>
      <c r="R131" t="s">
        <v>1538</v>
      </c>
      <c r="S131" s="14">
        <f t="shared" si="2"/>
        <v>-31790</v>
      </c>
      <c r="T131" s="14"/>
      <c r="Y131" s="112" t="s">
        <v>1521</v>
      </c>
      <c r="Z131" s="14">
        <v>7263.5</v>
      </c>
    </row>
    <row r="132" spans="1:26" x14ac:dyDescent="0.25">
      <c r="A132" s="29">
        <v>43977</v>
      </c>
      <c r="B132" s="87" t="s">
        <v>685</v>
      </c>
      <c r="C132" s="4">
        <v>0</v>
      </c>
      <c r="D132" s="25">
        <v>0</v>
      </c>
      <c r="E132" s="78">
        <v>0</v>
      </c>
      <c r="F132" s="92">
        <v>0</v>
      </c>
      <c r="G132" s="90">
        <v>32924.81</v>
      </c>
      <c r="H132" s="90">
        <f t="shared" si="1"/>
        <v>681437.53</v>
      </c>
      <c r="R132" t="s">
        <v>1526</v>
      </c>
      <c r="S132" s="14">
        <f t="shared" si="2"/>
        <v>-32924.81</v>
      </c>
      <c r="T132" s="14"/>
      <c r="Y132" s="112" t="s">
        <v>1533</v>
      </c>
      <c r="Z132" s="14">
        <v>42704</v>
      </c>
    </row>
    <row r="133" spans="1:26" x14ac:dyDescent="0.25">
      <c r="A133" s="29">
        <v>43983</v>
      </c>
      <c r="B133" s="87" t="s">
        <v>721</v>
      </c>
      <c r="C133" s="4">
        <v>2740</v>
      </c>
      <c r="D133" s="25">
        <v>0</v>
      </c>
      <c r="E133" s="78">
        <v>2740</v>
      </c>
      <c r="F133" s="92">
        <v>2329</v>
      </c>
      <c r="G133" s="90">
        <v>0</v>
      </c>
      <c r="H133" s="90">
        <f t="shared" ref="H133:H164" si="3">H132+F133-G133</f>
        <v>683766.53</v>
      </c>
      <c r="K133" s="14"/>
      <c r="R133" t="s">
        <v>1528</v>
      </c>
      <c r="S133" s="14">
        <f t="shared" si="2"/>
        <v>2329</v>
      </c>
      <c r="T133" s="14"/>
      <c r="Y133" s="112" t="s">
        <v>1543</v>
      </c>
      <c r="Z133" s="14">
        <v>-54025.67</v>
      </c>
    </row>
    <row r="134" spans="1:26" x14ac:dyDescent="0.25">
      <c r="A134" s="29">
        <v>43983</v>
      </c>
      <c r="B134" s="87" t="s">
        <v>728</v>
      </c>
      <c r="C134" s="4"/>
      <c r="E134" s="78">
        <v>0</v>
      </c>
      <c r="F134" s="92">
        <v>0</v>
      </c>
      <c r="G134" s="90">
        <v>22000</v>
      </c>
      <c r="H134" s="90">
        <f t="shared" si="3"/>
        <v>661766.53</v>
      </c>
      <c r="R134" t="s">
        <v>1524</v>
      </c>
      <c r="S134" s="14">
        <f t="shared" si="2"/>
        <v>-22000</v>
      </c>
      <c r="T134" s="14"/>
    </row>
    <row r="135" spans="1:26" x14ac:dyDescent="0.25">
      <c r="A135" s="29">
        <v>43983</v>
      </c>
      <c r="B135" s="87" t="s">
        <v>727</v>
      </c>
      <c r="C135" s="4">
        <v>12470</v>
      </c>
      <c r="D135" s="25">
        <v>0</v>
      </c>
      <c r="E135" s="78">
        <v>-12470</v>
      </c>
      <c r="F135" s="92">
        <v>0</v>
      </c>
      <c r="G135" s="90">
        <v>10599.5</v>
      </c>
      <c r="H135" s="90">
        <f t="shared" si="3"/>
        <v>651167.03</v>
      </c>
      <c r="R135" t="s">
        <v>1524</v>
      </c>
      <c r="S135" s="14">
        <f t="shared" si="2"/>
        <v>-10599.5</v>
      </c>
      <c r="T135" s="14"/>
    </row>
    <row r="136" spans="1:26" x14ac:dyDescent="0.25">
      <c r="A136" s="82">
        <v>43983</v>
      </c>
      <c r="B136" s="88" t="s">
        <v>729</v>
      </c>
      <c r="C136" s="49">
        <v>67130</v>
      </c>
      <c r="D136" s="76">
        <v>0</v>
      </c>
      <c r="E136" s="83">
        <v>67130</v>
      </c>
      <c r="F136" s="94">
        <v>56201.24</v>
      </c>
      <c r="G136" s="94">
        <v>0</v>
      </c>
      <c r="H136" s="94">
        <f t="shared" si="3"/>
        <v>707368.27</v>
      </c>
      <c r="R136" t="s">
        <v>1539</v>
      </c>
      <c r="S136" s="14">
        <f t="shared" si="2"/>
        <v>56201.24</v>
      </c>
      <c r="T136" s="14"/>
    </row>
    <row r="137" spans="1:26" x14ac:dyDescent="0.25">
      <c r="A137" s="82">
        <v>43983</v>
      </c>
      <c r="B137" s="88" t="s">
        <v>730</v>
      </c>
      <c r="C137" s="49">
        <v>66560</v>
      </c>
      <c r="D137" s="76">
        <v>13977.6</v>
      </c>
      <c r="E137" s="83">
        <v>80537.600000000006</v>
      </c>
      <c r="F137" s="94">
        <v>69701.63</v>
      </c>
      <c r="G137" s="94">
        <v>0</v>
      </c>
      <c r="H137" s="94">
        <f t="shared" si="3"/>
        <v>777069.9</v>
      </c>
      <c r="R137" t="s">
        <v>1539</v>
      </c>
      <c r="S137" s="14">
        <f t="shared" si="2"/>
        <v>69701.63</v>
      </c>
      <c r="T137" s="14"/>
    </row>
    <row r="138" spans="1:26" x14ac:dyDescent="0.25">
      <c r="A138" s="29">
        <v>43987</v>
      </c>
      <c r="B138" s="87" t="s">
        <v>734</v>
      </c>
      <c r="C138" s="4">
        <v>103070</v>
      </c>
      <c r="D138" s="25">
        <v>9903.6</v>
      </c>
      <c r="E138" s="78">
        <v>112973.6</v>
      </c>
      <c r="F138" s="93">
        <v>97513.1</v>
      </c>
      <c r="G138" s="90">
        <v>0</v>
      </c>
      <c r="H138" s="90">
        <f t="shared" si="3"/>
        <v>874583</v>
      </c>
      <c r="R138" t="s">
        <v>1540</v>
      </c>
      <c r="S138" s="14">
        <f t="shared" si="2"/>
        <v>97513.1</v>
      </c>
      <c r="T138" s="14"/>
    </row>
    <row r="139" spans="1:26" x14ac:dyDescent="0.25">
      <c r="A139" s="29">
        <v>43992</v>
      </c>
      <c r="B139" s="87" t="s">
        <v>774</v>
      </c>
      <c r="C139" s="4">
        <v>69470</v>
      </c>
      <c r="D139" s="25">
        <v>6207.6</v>
      </c>
      <c r="E139" s="78">
        <f>D139+C139</f>
        <v>75677.600000000006</v>
      </c>
      <c r="F139" s="93">
        <v>65257.1</v>
      </c>
      <c r="G139" s="90">
        <v>0</v>
      </c>
      <c r="H139" s="90">
        <f t="shared" si="3"/>
        <v>939840.1</v>
      </c>
      <c r="R139" t="s">
        <v>1520</v>
      </c>
      <c r="S139" s="14">
        <f t="shared" si="2"/>
        <v>65257.1</v>
      </c>
      <c r="T139" s="14"/>
    </row>
    <row r="140" spans="1:26" x14ac:dyDescent="0.25">
      <c r="A140" s="29">
        <v>43997</v>
      </c>
      <c r="B140" s="87" t="s">
        <v>793</v>
      </c>
      <c r="C140" s="4">
        <v>0</v>
      </c>
      <c r="D140" s="25">
        <v>0</v>
      </c>
      <c r="E140" s="78">
        <v>0</v>
      </c>
      <c r="F140" s="92">
        <v>0</v>
      </c>
      <c r="G140" s="90">
        <v>20000</v>
      </c>
      <c r="H140" s="90">
        <f t="shared" si="3"/>
        <v>919840.1</v>
      </c>
      <c r="R140" t="s">
        <v>1532</v>
      </c>
      <c r="S140" s="14">
        <f t="shared" si="2"/>
        <v>-20000</v>
      </c>
      <c r="T140" s="14"/>
    </row>
    <row r="141" spans="1:26" x14ac:dyDescent="0.25">
      <c r="A141" s="29">
        <v>44000</v>
      </c>
      <c r="B141" s="87" t="s">
        <v>813</v>
      </c>
      <c r="C141" s="4">
        <v>109620</v>
      </c>
      <c r="D141" s="25">
        <v>0</v>
      </c>
      <c r="E141" s="78">
        <v>109620</v>
      </c>
      <c r="F141" s="92">
        <v>93177</v>
      </c>
      <c r="G141" s="90">
        <v>0</v>
      </c>
      <c r="H141" s="90">
        <f t="shared" si="3"/>
        <v>1013017.1</v>
      </c>
      <c r="R141" t="s">
        <v>1521</v>
      </c>
      <c r="S141" s="14">
        <f t="shared" si="2"/>
        <v>93177</v>
      </c>
      <c r="T141" s="14"/>
    </row>
    <row r="142" spans="1:26" x14ac:dyDescent="0.25">
      <c r="A142" s="29">
        <v>44007</v>
      </c>
      <c r="B142" s="87" t="s">
        <v>833</v>
      </c>
      <c r="C142" s="4"/>
      <c r="E142" s="78">
        <v>0</v>
      </c>
      <c r="F142" s="92">
        <v>0</v>
      </c>
      <c r="G142" s="90">
        <v>40000</v>
      </c>
      <c r="H142" s="90">
        <f t="shared" si="3"/>
        <v>973017.1</v>
      </c>
      <c r="K142" s="22"/>
      <c r="L142" s="22" t="s">
        <v>265</v>
      </c>
      <c r="M142" s="22"/>
      <c r="N142" s="22" t="s">
        <v>265</v>
      </c>
      <c r="R142" t="s">
        <v>1540</v>
      </c>
      <c r="S142" s="14">
        <f t="shared" si="2"/>
        <v>-40000</v>
      </c>
      <c r="T142" s="14"/>
    </row>
    <row r="143" spans="1:26" x14ac:dyDescent="0.25">
      <c r="A143" s="29">
        <v>44007</v>
      </c>
      <c r="B143" s="87" t="s">
        <v>853</v>
      </c>
      <c r="C143" s="4">
        <v>7380</v>
      </c>
      <c r="D143" s="25">
        <v>0</v>
      </c>
      <c r="E143" s="78">
        <v>7380</v>
      </c>
      <c r="F143" s="92">
        <v>0</v>
      </c>
      <c r="G143" s="93">
        <v>6273</v>
      </c>
      <c r="H143" s="90">
        <f t="shared" si="3"/>
        <v>966744.1</v>
      </c>
      <c r="K143" s="23" t="s">
        <v>266</v>
      </c>
      <c r="L143" s="22" t="s">
        <v>267</v>
      </c>
      <c r="M143" s="23" t="s">
        <v>266</v>
      </c>
      <c r="N143" s="22" t="s">
        <v>269</v>
      </c>
      <c r="R143" t="s">
        <v>1524</v>
      </c>
      <c r="S143" s="14">
        <f t="shared" si="2"/>
        <v>-6273</v>
      </c>
      <c r="T143" s="14"/>
    </row>
    <row r="144" spans="1:26" x14ac:dyDescent="0.25">
      <c r="A144" s="29">
        <v>44007</v>
      </c>
      <c r="B144" s="87" t="s">
        <v>854</v>
      </c>
      <c r="C144" s="4"/>
      <c r="E144" s="78">
        <v>0</v>
      </c>
      <c r="F144" s="92">
        <v>0</v>
      </c>
      <c r="G144" s="90">
        <v>28000</v>
      </c>
      <c r="H144" s="90">
        <f t="shared" si="3"/>
        <v>938744.1</v>
      </c>
      <c r="K144" s="23"/>
      <c r="L144" s="22" t="s">
        <v>268</v>
      </c>
      <c r="M144" s="23"/>
      <c r="N144" s="22" t="s">
        <v>270</v>
      </c>
      <c r="R144" t="s">
        <v>1524</v>
      </c>
      <c r="S144" s="14">
        <f t="shared" si="2"/>
        <v>-28000</v>
      </c>
      <c r="T144" s="14"/>
    </row>
    <row r="145" spans="1:20" x14ac:dyDescent="0.25">
      <c r="A145" s="29">
        <v>44006</v>
      </c>
      <c r="B145" s="87" t="s">
        <v>855</v>
      </c>
      <c r="C145" s="4">
        <v>33380</v>
      </c>
      <c r="D145" s="25">
        <v>0</v>
      </c>
      <c r="E145" s="78">
        <v>33380</v>
      </c>
      <c r="F145" s="92">
        <v>28373</v>
      </c>
      <c r="G145" s="90">
        <v>0</v>
      </c>
      <c r="H145" s="90">
        <f t="shared" si="3"/>
        <v>967117.1</v>
      </c>
      <c r="K145" s="23" t="s">
        <v>266</v>
      </c>
      <c r="L145" s="22" t="s">
        <v>269</v>
      </c>
      <c r="M145" s="23" t="s">
        <v>271</v>
      </c>
      <c r="N145" s="22" t="s">
        <v>272</v>
      </c>
      <c r="R145" t="s">
        <v>1538</v>
      </c>
      <c r="S145" s="14">
        <f t="shared" si="2"/>
        <v>28373</v>
      </c>
      <c r="T145" s="14"/>
    </row>
    <row r="146" spans="1:20" x14ac:dyDescent="0.25">
      <c r="A146" s="29">
        <v>44015</v>
      </c>
      <c r="B146" s="87" t="s">
        <v>880</v>
      </c>
      <c r="C146" s="4"/>
      <c r="E146" s="78">
        <v>0</v>
      </c>
      <c r="F146" s="92">
        <v>0</v>
      </c>
      <c r="G146" s="90">
        <v>15000</v>
      </c>
      <c r="H146" s="90">
        <f t="shared" si="3"/>
        <v>952117.1</v>
      </c>
      <c r="K146" s="23"/>
      <c r="L146" s="22" t="s">
        <v>270</v>
      </c>
      <c r="M146" s="22"/>
      <c r="N146" s="22" t="s">
        <v>273</v>
      </c>
      <c r="R146" t="s">
        <v>1537</v>
      </c>
      <c r="S146" s="14">
        <f t="shared" si="2"/>
        <v>-15000</v>
      </c>
      <c r="T146" s="14"/>
    </row>
    <row r="147" spans="1:20" x14ac:dyDescent="0.25">
      <c r="A147" s="29">
        <v>44015</v>
      </c>
      <c r="B147" s="87" t="s">
        <v>881</v>
      </c>
      <c r="C147" s="4"/>
      <c r="E147" s="78">
        <v>0</v>
      </c>
      <c r="F147" s="92">
        <v>0</v>
      </c>
      <c r="G147" s="90">
        <v>6000</v>
      </c>
      <c r="H147" s="90">
        <f t="shared" si="3"/>
        <v>946117.1</v>
      </c>
      <c r="K147" s="23" t="s">
        <v>271</v>
      </c>
      <c r="L147" s="22" t="s">
        <v>272</v>
      </c>
      <c r="M147" s="22"/>
      <c r="N147" s="22"/>
      <c r="R147" t="s">
        <v>1530</v>
      </c>
      <c r="S147" s="14">
        <f t="shared" si="2"/>
        <v>-6000</v>
      </c>
      <c r="T147" s="14"/>
    </row>
    <row r="148" spans="1:20" x14ac:dyDescent="0.25">
      <c r="A148" s="29">
        <v>44019</v>
      </c>
      <c r="B148" s="87" t="s">
        <v>890</v>
      </c>
      <c r="C148" s="4"/>
      <c r="E148" s="78">
        <v>0</v>
      </c>
      <c r="F148" s="92">
        <v>0</v>
      </c>
      <c r="G148" s="90">
        <v>5000</v>
      </c>
      <c r="H148" s="90">
        <f t="shared" si="3"/>
        <v>941117.1</v>
      </c>
      <c r="K148" s="22"/>
      <c r="L148" s="22" t="s">
        <v>273</v>
      </c>
      <c r="M148" s="22"/>
      <c r="N148" s="22"/>
      <c r="R148" t="s">
        <v>1535</v>
      </c>
      <c r="S148" s="14">
        <f t="shared" si="2"/>
        <v>-5000</v>
      </c>
      <c r="T148" s="14"/>
    </row>
    <row r="149" spans="1:20" x14ac:dyDescent="0.25">
      <c r="A149" s="29">
        <v>44019</v>
      </c>
      <c r="B149" s="87" t="s">
        <v>891</v>
      </c>
      <c r="C149" s="4"/>
      <c r="E149" s="78">
        <v>0</v>
      </c>
      <c r="F149" s="92">
        <v>0</v>
      </c>
      <c r="G149" s="90">
        <v>40000</v>
      </c>
      <c r="H149" s="90">
        <f t="shared" si="3"/>
        <v>901117.1</v>
      </c>
      <c r="R149" t="s">
        <v>1540</v>
      </c>
      <c r="S149" s="14">
        <f t="shared" si="2"/>
        <v>-40000</v>
      </c>
      <c r="T149" s="14"/>
    </row>
    <row r="150" spans="1:20" x14ac:dyDescent="0.25">
      <c r="A150" s="29">
        <v>44025</v>
      </c>
      <c r="B150" s="87" t="s">
        <v>890</v>
      </c>
      <c r="C150" s="4"/>
      <c r="E150" s="78">
        <v>0</v>
      </c>
      <c r="F150" s="92">
        <v>0</v>
      </c>
      <c r="G150" s="90">
        <v>4000</v>
      </c>
      <c r="H150" s="90">
        <f t="shared" si="3"/>
        <v>897117.1</v>
      </c>
      <c r="R150" t="s">
        <v>1535</v>
      </c>
      <c r="S150" s="14">
        <f t="shared" si="2"/>
        <v>-4000</v>
      </c>
      <c r="T150" s="14"/>
    </row>
    <row r="151" spans="1:20" x14ac:dyDescent="0.25">
      <c r="A151" s="29">
        <v>44028</v>
      </c>
      <c r="B151" s="87" t="s">
        <v>881</v>
      </c>
      <c r="C151" s="4"/>
      <c r="E151" s="78">
        <v>0</v>
      </c>
      <c r="F151" s="92">
        <v>0</v>
      </c>
      <c r="G151" s="90">
        <v>4000</v>
      </c>
      <c r="H151" s="90">
        <f t="shared" si="3"/>
        <v>893117.1</v>
      </c>
      <c r="L151" s="14">
        <v>13020</v>
      </c>
      <c r="O151" s="14"/>
      <c r="P151">
        <v>66560</v>
      </c>
      <c r="R151" t="s">
        <v>1530</v>
      </c>
      <c r="S151" s="14">
        <f t="shared" si="2"/>
        <v>-4000</v>
      </c>
      <c r="T151" s="14"/>
    </row>
    <row r="152" spans="1:20" x14ac:dyDescent="0.25">
      <c r="A152" s="29">
        <v>44029</v>
      </c>
      <c r="B152" s="87" t="s">
        <v>944</v>
      </c>
      <c r="C152" s="4">
        <v>51417</v>
      </c>
      <c r="D152" s="25">
        <v>0</v>
      </c>
      <c r="E152" s="78">
        <v>51417</v>
      </c>
      <c r="F152" s="92">
        <v>47817.81</v>
      </c>
      <c r="G152" s="90">
        <v>0</v>
      </c>
      <c r="H152" s="90">
        <f t="shared" si="3"/>
        <v>940934.90999999992</v>
      </c>
      <c r="I152" s="2" t="s">
        <v>1146</v>
      </c>
      <c r="K152" s="52">
        <v>0.15</v>
      </c>
      <c r="L152" s="14">
        <f>L151*K152</f>
        <v>1953</v>
      </c>
      <c r="N152" t="s">
        <v>954</v>
      </c>
      <c r="O152" s="40">
        <v>0.08</v>
      </c>
      <c r="P152" s="14">
        <f>P151*O152</f>
        <v>5324.8</v>
      </c>
      <c r="R152" t="s">
        <v>1520</v>
      </c>
      <c r="S152" s="14">
        <f t="shared" si="2"/>
        <v>47817.81</v>
      </c>
      <c r="T152" s="14"/>
    </row>
    <row r="153" spans="1:20" x14ac:dyDescent="0.25">
      <c r="A153" s="29">
        <v>44029</v>
      </c>
      <c r="B153" s="87" t="s">
        <v>945</v>
      </c>
      <c r="C153" s="4">
        <v>12024</v>
      </c>
      <c r="D153" s="25">
        <v>0</v>
      </c>
      <c r="E153" s="78">
        <v>12024</v>
      </c>
      <c r="F153" s="92">
        <v>0</v>
      </c>
      <c r="G153" s="90">
        <v>11182.32</v>
      </c>
      <c r="H153" s="90">
        <f t="shared" si="3"/>
        <v>929752.59</v>
      </c>
      <c r="L153" s="14">
        <f>L151-L152</f>
        <v>11067</v>
      </c>
      <c r="P153" s="14">
        <f>P151-P152</f>
        <v>61235.199999999997</v>
      </c>
      <c r="R153" t="s">
        <v>1520</v>
      </c>
      <c r="S153" s="14">
        <f t="shared" si="2"/>
        <v>-11182.32</v>
      </c>
      <c r="T153" s="14"/>
    </row>
    <row r="154" spans="1:20" x14ac:dyDescent="0.25">
      <c r="A154" s="29">
        <v>44029</v>
      </c>
      <c r="B154" s="87" t="s">
        <v>946</v>
      </c>
      <c r="C154" s="4">
        <v>18970</v>
      </c>
      <c r="D154" s="25">
        <v>0</v>
      </c>
      <c r="E154" s="78">
        <v>-18970</v>
      </c>
      <c r="F154" s="92">
        <v>0</v>
      </c>
      <c r="G154" s="90">
        <v>16124.5</v>
      </c>
      <c r="H154" s="90">
        <f t="shared" si="3"/>
        <v>913628.09</v>
      </c>
      <c r="K154" t="s">
        <v>731</v>
      </c>
      <c r="N154" t="s">
        <v>956</v>
      </c>
      <c r="O154" s="40">
        <v>0.09</v>
      </c>
      <c r="P154" s="15">
        <f>O154*P153</f>
        <v>5511.1679999999997</v>
      </c>
      <c r="R154" t="s">
        <v>1538</v>
      </c>
      <c r="S154" s="14">
        <f t="shared" si="2"/>
        <v>-16124.5</v>
      </c>
      <c r="T154" s="14"/>
    </row>
    <row r="155" spans="1:20" x14ac:dyDescent="0.25">
      <c r="A155" s="29">
        <v>44029</v>
      </c>
      <c r="B155" s="87" t="s">
        <v>947</v>
      </c>
      <c r="C155" s="4">
        <v>0</v>
      </c>
      <c r="D155" s="25">
        <v>0</v>
      </c>
      <c r="E155" s="78">
        <v>0</v>
      </c>
      <c r="F155" s="92">
        <v>0</v>
      </c>
      <c r="G155" s="90">
        <v>41000</v>
      </c>
      <c r="H155" s="90">
        <f t="shared" si="3"/>
        <v>872628.09</v>
      </c>
      <c r="L155" s="14">
        <f>L153+L154</f>
        <v>11067</v>
      </c>
      <c r="O155" s="14"/>
      <c r="P155" s="14">
        <f>P153-P154</f>
        <v>55724.031999999999</v>
      </c>
      <c r="R155" t="s">
        <v>1528</v>
      </c>
      <c r="S155" s="14">
        <f t="shared" si="2"/>
        <v>-41000</v>
      </c>
      <c r="T155" s="14"/>
    </row>
    <row r="156" spans="1:20" x14ac:dyDescent="0.25">
      <c r="A156" s="29">
        <v>44029</v>
      </c>
      <c r="B156" s="87" t="s">
        <v>1202</v>
      </c>
      <c r="C156" s="4">
        <v>31875</v>
      </c>
      <c r="D156" s="25">
        <v>0</v>
      </c>
      <c r="E156" s="78">
        <v>-31875</v>
      </c>
      <c r="F156" s="92">
        <v>0</v>
      </c>
      <c r="G156" s="90">
        <v>27093.75</v>
      </c>
      <c r="H156" s="90">
        <f t="shared" si="3"/>
        <v>845534.34</v>
      </c>
      <c r="N156" t="s">
        <v>955</v>
      </c>
      <c r="P156" s="14">
        <f>+D137</f>
        <v>13977.6</v>
      </c>
      <c r="R156" t="s">
        <v>1528</v>
      </c>
      <c r="S156" s="14">
        <f t="shared" si="2"/>
        <v>-27093.75</v>
      </c>
      <c r="T156" s="14"/>
    </row>
    <row r="157" spans="1:20" x14ac:dyDescent="0.25">
      <c r="A157" s="29">
        <v>44040</v>
      </c>
      <c r="B157" s="87" t="s">
        <v>982</v>
      </c>
      <c r="C157" s="4"/>
      <c r="E157" s="78">
        <v>0</v>
      </c>
      <c r="F157" s="92">
        <v>0</v>
      </c>
      <c r="G157" s="90">
        <v>19500</v>
      </c>
      <c r="H157" s="90">
        <f t="shared" si="3"/>
        <v>826034.34</v>
      </c>
      <c r="P157" s="14">
        <f>P156+P155</f>
        <v>69701.631999999998</v>
      </c>
      <c r="R157" t="s">
        <v>1531</v>
      </c>
      <c r="S157" s="14">
        <f t="shared" si="2"/>
        <v>-19500</v>
      </c>
      <c r="T157" s="14"/>
    </row>
    <row r="158" spans="1:20" x14ac:dyDescent="0.25">
      <c r="A158" s="29">
        <v>44040</v>
      </c>
      <c r="B158" s="87" t="s">
        <v>982</v>
      </c>
      <c r="C158" s="4"/>
      <c r="E158" s="78">
        <v>0</v>
      </c>
      <c r="F158" s="92">
        <v>0</v>
      </c>
      <c r="G158" s="90">
        <v>20500</v>
      </c>
      <c r="H158" s="90">
        <f t="shared" si="3"/>
        <v>805534.34</v>
      </c>
      <c r="R158" t="s">
        <v>1531</v>
      </c>
      <c r="S158" s="14">
        <f t="shared" si="2"/>
        <v>-20500</v>
      </c>
      <c r="T158" s="14"/>
    </row>
    <row r="159" spans="1:20" x14ac:dyDescent="0.25">
      <c r="A159" s="29">
        <v>44046</v>
      </c>
      <c r="B159" s="87" t="s">
        <v>881</v>
      </c>
      <c r="C159" s="4"/>
      <c r="E159" s="78">
        <v>0</v>
      </c>
      <c r="F159" s="92">
        <v>0</v>
      </c>
      <c r="G159" s="90">
        <v>4000</v>
      </c>
      <c r="H159" s="90">
        <f t="shared" si="3"/>
        <v>801534.34</v>
      </c>
      <c r="L159" s="14"/>
      <c r="R159" t="s">
        <v>1530</v>
      </c>
      <c r="S159" s="14">
        <f t="shared" si="2"/>
        <v>-4000</v>
      </c>
      <c r="T159" s="14"/>
    </row>
    <row r="160" spans="1:20" x14ac:dyDescent="0.25">
      <c r="A160" s="29">
        <v>44047</v>
      </c>
      <c r="B160" s="87" t="s">
        <v>1006</v>
      </c>
      <c r="C160" s="4"/>
      <c r="E160" s="78">
        <v>0</v>
      </c>
      <c r="F160" s="92">
        <v>0</v>
      </c>
      <c r="G160" s="90">
        <v>35320</v>
      </c>
      <c r="H160" s="90">
        <f t="shared" si="3"/>
        <v>766214.34</v>
      </c>
      <c r="L160" s="14"/>
      <c r="R160" t="s">
        <v>1534</v>
      </c>
      <c r="S160" s="14">
        <f t="shared" si="2"/>
        <v>-35320</v>
      </c>
      <c r="T160" s="14"/>
    </row>
    <row r="161" spans="1:20" x14ac:dyDescent="0.25">
      <c r="A161" s="29">
        <v>44049</v>
      </c>
      <c r="B161" s="87" t="s">
        <v>891</v>
      </c>
      <c r="C161" s="4"/>
      <c r="E161" s="78">
        <v>0</v>
      </c>
      <c r="F161" s="92">
        <v>0</v>
      </c>
      <c r="G161" s="90">
        <v>29620</v>
      </c>
      <c r="H161" s="90">
        <f t="shared" si="3"/>
        <v>736594.34</v>
      </c>
      <c r="R161" t="s">
        <v>1540</v>
      </c>
      <c r="S161" s="14">
        <f t="shared" si="2"/>
        <v>-29620</v>
      </c>
      <c r="T161" s="14"/>
    </row>
    <row r="162" spans="1:20" x14ac:dyDescent="0.25">
      <c r="A162" s="29">
        <v>44056</v>
      </c>
      <c r="B162" s="87" t="s">
        <v>880</v>
      </c>
      <c r="C162" s="4"/>
      <c r="E162" s="78">
        <v>0</v>
      </c>
      <c r="F162" s="92">
        <v>0</v>
      </c>
      <c r="G162" s="90">
        <v>10000</v>
      </c>
      <c r="H162" s="90">
        <f t="shared" si="3"/>
        <v>726594.34</v>
      </c>
      <c r="R162" t="s">
        <v>1537</v>
      </c>
      <c r="S162" s="14">
        <f t="shared" si="2"/>
        <v>-10000</v>
      </c>
      <c r="T162" s="14"/>
    </row>
    <row r="163" spans="1:20" x14ac:dyDescent="0.25">
      <c r="A163" s="29">
        <v>44055</v>
      </c>
      <c r="B163" s="87" t="s">
        <v>1006</v>
      </c>
      <c r="C163" s="4"/>
      <c r="E163" s="78">
        <v>0</v>
      </c>
      <c r="F163" s="92">
        <v>0</v>
      </c>
      <c r="G163" s="90">
        <v>39000</v>
      </c>
      <c r="H163" s="90">
        <f t="shared" si="3"/>
        <v>687594.34</v>
      </c>
      <c r="R163" t="s">
        <v>1534</v>
      </c>
      <c r="S163" s="14">
        <f t="shared" si="2"/>
        <v>-39000</v>
      </c>
      <c r="T163" s="14"/>
    </row>
    <row r="164" spans="1:20" x14ac:dyDescent="0.25">
      <c r="A164" s="29">
        <v>44062</v>
      </c>
      <c r="B164" s="87" t="s">
        <v>1006</v>
      </c>
      <c r="C164" s="4"/>
      <c r="E164" s="78">
        <v>0</v>
      </c>
      <c r="F164" s="92">
        <v>0</v>
      </c>
      <c r="G164" s="90">
        <v>40960</v>
      </c>
      <c r="H164" s="90">
        <f t="shared" si="3"/>
        <v>646634.34</v>
      </c>
      <c r="R164" t="s">
        <v>1534</v>
      </c>
      <c r="S164" s="14">
        <f t="shared" si="2"/>
        <v>-40960</v>
      </c>
      <c r="T164" s="14"/>
    </row>
    <row r="165" spans="1:20" x14ac:dyDescent="0.25">
      <c r="A165" s="29">
        <v>44068</v>
      </c>
      <c r="B165" s="87" t="s">
        <v>1063</v>
      </c>
      <c r="C165" s="4"/>
      <c r="E165" s="78">
        <v>0</v>
      </c>
      <c r="F165" s="92">
        <v>0</v>
      </c>
      <c r="G165" s="90">
        <v>38000</v>
      </c>
      <c r="H165" s="90">
        <f t="shared" ref="H165:H196" si="4">H164+F165-G165</f>
        <v>608634.34</v>
      </c>
      <c r="R165" t="s">
        <v>1536</v>
      </c>
      <c r="S165" s="14">
        <f t="shared" si="2"/>
        <v>-38000</v>
      </c>
      <c r="T165" s="14"/>
    </row>
    <row r="166" spans="1:20" x14ac:dyDescent="0.25">
      <c r="A166" s="29">
        <v>44075</v>
      </c>
      <c r="B166" s="87" t="s">
        <v>890</v>
      </c>
      <c r="C166" s="4"/>
      <c r="E166" s="78">
        <v>0</v>
      </c>
      <c r="F166" s="92">
        <v>0</v>
      </c>
      <c r="G166" s="90">
        <v>4000</v>
      </c>
      <c r="H166" s="90">
        <f t="shared" si="4"/>
        <v>604634.34</v>
      </c>
      <c r="R166" t="s">
        <v>1535</v>
      </c>
      <c r="S166" s="14">
        <f t="shared" si="2"/>
        <v>-4000</v>
      </c>
      <c r="T166" s="14"/>
    </row>
    <row r="167" spans="1:20" x14ac:dyDescent="0.25">
      <c r="A167" s="29">
        <v>44077</v>
      </c>
      <c r="B167" s="87" t="s">
        <v>881</v>
      </c>
      <c r="C167" s="4"/>
      <c r="E167" s="78">
        <v>0</v>
      </c>
      <c r="F167" s="92">
        <v>0</v>
      </c>
      <c r="G167" s="90">
        <v>4000</v>
      </c>
      <c r="H167" s="90">
        <f t="shared" si="4"/>
        <v>600634.34</v>
      </c>
      <c r="R167" t="s">
        <v>1530</v>
      </c>
      <c r="S167" s="14">
        <f t="shared" si="2"/>
        <v>-4000</v>
      </c>
      <c r="T167" s="14"/>
    </row>
    <row r="168" spans="1:20" x14ac:dyDescent="0.25">
      <c r="A168" s="29">
        <v>44082</v>
      </c>
      <c r="B168" s="87" t="s">
        <v>982</v>
      </c>
      <c r="C168" s="4"/>
      <c r="E168" s="78">
        <v>0</v>
      </c>
      <c r="F168" s="92">
        <v>0</v>
      </c>
      <c r="G168" s="90">
        <v>5500</v>
      </c>
      <c r="H168" s="90">
        <f t="shared" si="4"/>
        <v>595134.34</v>
      </c>
      <c r="R168" t="s">
        <v>1531</v>
      </c>
      <c r="S168" s="14">
        <f t="shared" si="2"/>
        <v>-5500</v>
      </c>
      <c r="T168" s="14"/>
    </row>
    <row r="169" spans="1:20" x14ac:dyDescent="0.25">
      <c r="A169" s="29">
        <v>44082</v>
      </c>
      <c r="B169" s="87" t="s">
        <v>982</v>
      </c>
      <c r="C169" s="4"/>
      <c r="E169" s="78">
        <v>0</v>
      </c>
      <c r="F169" s="92">
        <v>0</v>
      </c>
      <c r="G169" s="90">
        <v>32100</v>
      </c>
      <c r="H169" s="90">
        <f t="shared" si="4"/>
        <v>563034.34</v>
      </c>
      <c r="R169" t="s">
        <v>1531</v>
      </c>
      <c r="S169" s="14">
        <f t="shared" si="2"/>
        <v>-32100</v>
      </c>
      <c r="T169" s="14"/>
    </row>
    <row r="170" spans="1:20" x14ac:dyDescent="0.25">
      <c r="A170" s="29">
        <v>44084</v>
      </c>
      <c r="B170" s="87" t="s">
        <v>1117</v>
      </c>
      <c r="C170" s="4"/>
      <c r="E170" s="78">
        <v>0</v>
      </c>
      <c r="F170" s="92">
        <v>0</v>
      </c>
      <c r="G170" s="90">
        <v>1500</v>
      </c>
      <c r="H170" s="90">
        <f t="shared" si="4"/>
        <v>561534.34</v>
      </c>
      <c r="R170" t="s">
        <v>1528</v>
      </c>
      <c r="S170" s="14">
        <f t="shared" si="2"/>
        <v>-1500</v>
      </c>
      <c r="T170" s="14"/>
    </row>
    <row r="171" spans="1:20" x14ac:dyDescent="0.25">
      <c r="A171" s="29">
        <v>44085</v>
      </c>
      <c r="B171" s="87" t="s">
        <v>880</v>
      </c>
      <c r="C171" s="4"/>
      <c r="E171" s="78">
        <v>0</v>
      </c>
      <c r="F171" s="92">
        <v>0</v>
      </c>
      <c r="G171" s="90">
        <v>10000</v>
      </c>
      <c r="H171" s="90">
        <f t="shared" si="4"/>
        <v>551534.34</v>
      </c>
      <c r="R171" t="s">
        <v>1537</v>
      </c>
      <c r="S171" s="14">
        <f t="shared" si="2"/>
        <v>-10000</v>
      </c>
      <c r="T171" s="14"/>
    </row>
    <row r="172" spans="1:20" x14ac:dyDescent="0.25">
      <c r="A172" s="29">
        <v>44092</v>
      </c>
      <c r="B172" s="87" t="s">
        <v>1147</v>
      </c>
      <c r="C172" s="4">
        <v>1060</v>
      </c>
      <c r="D172" s="25">
        <v>0</v>
      </c>
      <c r="E172" s="78">
        <v>1060</v>
      </c>
      <c r="F172" s="92">
        <v>0</v>
      </c>
      <c r="G172" s="90">
        <v>901</v>
      </c>
      <c r="H172" s="90">
        <f t="shared" si="4"/>
        <v>550633.34</v>
      </c>
      <c r="R172" t="s">
        <v>1538</v>
      </c>
      <c r="S172" s="14">
        <f t="shared" si="2"/>
        <v>-901</v>
      </c>
      <c r="T172" s="14"/>
    </row>
    <row r="173" spans="1:20" x14ac:dyDescent="0.25">
      <c r="A173" s="29">
        <v>44092</v>
      </c>
      <c r="B173" s="87" t="s">
        <v>1148</v>
      </c>
      <c r="C173" s="4"/>
      <c r="E173" s="78">
        <v>0</v>
      </c>
      <c r="F173" s="92">
        <v>0</v>
      </c>
      <c r="G173" s="90">
        <v>51417.07</v>
      </c>
      <c r="H173" s="90">
        <f t="shared" si="4"/>
        <v>499216.26999999996</v>
      </c>
      <c r="R173" t="s">
        <v>1520</v>
      </c>
      <c r="S173" s="14">
        <f t="shared" si="2"/>
        <v>-51417.07</v>
      </c>
      <c r="T173" s="14"/>
    </row>
    <row r="174" spans="1:20" x14ac:dyDescent="0.25">
      <c r="A174" s="29">
        <v>44092</v>
      </c>
      <c r="B174" s="87" t="s">
        <v>880</v>
      </c>
      <c r="C174" s="4"/>
      <c r="E174" s="78">
        <v>0</v>
      </c>
      <c r="F174" s="92">
        <v>0</v>
      </c>
      <c r="G174" s="90">
        <v>5000</v>
      </c>
      <c r="H174" s="90">
        <f t="shared" si="4"/>
        <v>494216.26999999996</v>
      </c>
      <c r="R174" t="s">
        <v>1537</v>
      </c>
      <c r="S174" s="14">
        <f t="shared" si="2"/>
        <v>-5000</v>
      </c>
      <c r="T174" s="14"/>
    </row>
    <row r="175" spans="1:20" x14ac:dyDescent="0.25">
      <c r="A175" s="29">
        <v>44092</v>
      </c>
      <c r="B175" s="87" t="s">
        <v>880</v>
      </c>
      <c r="C175" s="4"/>
      <c r="E175" s="78">
        <v>0</v>
      </c>
      <c r="F175" s="92">
        <v>0</v>
      </c>
      <c r="G175" s="90">
        <v>5000</v>
      </c>
      <c r="H175" s="90">
        <f t="shared" si="4"/>
        <v>489216.26999999996</v>
      </c>
      <c r="R175" t="s">
        <v>1537</v>
      </c>
      <c r="S175" s="14">
        <f t="shared" ref="S175:S207" si="5">+F175-G175</f>
        <v>-5000</v>
      </c>
      <c r="T175" s="14"/>
    </row>
    <row r="176" spans="1:20" x14ac:dyDescent="0.25">
      <c r="A176" s="29">
        <v>44100</v>
      </c>
      <c r="B176" s="87" t="s">
        <v>1167</v>
      </c>
      <c r="C176" s="4">
        <v>89310</v>
      </c>
      <c r="D176" s="25">
        <v>0</v>
      </c>
      <c r="E176" s="78">
        <v>89310</v>
      </c>
      <c r="F176" s="92">
        <v>0</v>
      </c>
      <c r="G176" s="90">
        <v>75913.5</v>
      </c>
      <c r="H176" s="90">
        <f t="shared" si="4"/>
        <v>413302.76999999996</v>
      </c>
      <c r="R176" t="s">
        <v>1521</v>
      </c>
      <c r="S176" s="14">
        <f t="shared" si="5"/>
        <v>-75913.5</v>
      </c>
      <c r="T176" s="14"/>
    </row>
    <row r="177" spans="1:20" x14ac:dyDescent="0.25">
      <c r="A177" s="29">
        <v>44100</v>
      </c>
      <c r="B177" s="87" t="s">
        <v>1168</v>
      </c>
      <c r="C177" s="4"/>
      <c r="E177" s="78">
        <v>0</v>
      </c>
      <c r="F177" s="92">
        <v>0</v>
      </c>
      <c r="G177" s="90">
        <v>10000</v>
      </c>
      <c r="H177" s="90">
        <f t="shared" si="4"/>
        <v>403302.76999999996</v>
      </c>
      <c r="R177" t="s">
        <v>1521</v>
      </c>
      <c r="S177" s="14">
        <f t="shared" si="5"/>
        <v>-10000</v>
      </c>
      <c r="T177" s="14"/>
    </row>
    <row r="178" spans="1:20" x14ac:dyDescent="0.25">
      <c r="A178" s="29">
        <v>44098</v>
      </c>
      <c r="B178" s="87" t="s">
        <v>881</v>
      </c>
      <c r="C178" s="4"/>
      <c r="E178" s="78">
        <v>0</v>
      </c>
      <c r="F178" s="92">
        <v>0</v>
      </c>
      <c r="G178" s="90">
        <v>5000</v>
      </c>
      <c r="H178" s="90">
        <f t="shared" si="4"/>
        <v>398302.76999999996</v>
      </c>
      <c r="R178" t="s">
        <v>1530</v>
      </c>
      <c r="S178" s="14">
        <f t="shared" si="5"/>
        <v>-5000</v>
      </c>
      <c r="T178" s="14"/>
    </row>
    <row r="179" spans="1:20" x14ac:dyDescent="0.25">
      <c r="A179" s="29">
        <v>44096</v>
      </c>
      <c r="B179" s="87" t="s">
        <v>1183</v>
      </c>
      <c r="C179" s="4">
        <v>20140</v>
      </c>
      <c r="E179" s="78">
        <v>20140</v>
      </c>
      <c r="F179" s="92">
        <v>0</v>
      </c>
      <c r="G179" s="90">
        <v>17119</v>
      </c>
      <c r="H179" s="90">
        <f t="shared" si="4"/>
        <v>381183.76999999996</v>
      </c>
      <c r="R179" t="s">
        <v>1526</v>
      </c>
      <c r="S179" s="14">
        <f t="shared" si="5"/>
        <v>-17119</v>
      </c>
      <c r="T179" s="14"/>
    </row>
    <row r="180" spans="1:20" x14ac:dyDescent="0.25">
      <c r="A180" s="29">
        <v>44096</v>
      </c>
      <c r="B180" s="87" t="s">
        <v>1184</v>
      </c>
      <c r="C180" s="4"/>
      <c r="E180" s="78">
        <v>0</v>
      </c>
      <c r="F180" s="92">
        <v>0</v>
      </c>
      <c r="G180" s="90">
        <v>26000</v>
      </c>
      <c r="H180" s="90">
        <f t="shared" si="4"/>
        <v>355183.76999999996</v>
      </c>
      <c r="R180" t="s">
        <v>1526</v>
      </c>
      <c r="S180" s="14">
        <f t="shared" si="5"/>
        <v>-26000</v>
      </c>
      <c r="T180" s="14"/>
    </row>
    <row r="181" spans="1:20" x14ac:dyDescent="0.25">
      <c r="A181" s="29">
        <v>44105</v>
      </c>
      <c r="B181" s="87" t="s">
        <v>1191</v>
      </c>
      <c r="C181" s="4">
        <v>13440</v>
      </c>
      <c r="D181" s="25">
        <v>0</v>
      </c>
      <c r="E181" s="78">
        <v>13440</v>
      </c>
      <c r="F181" s="92">
        <v>0</v>
      </c>
      <c r="G181" s="90">
        <v>11424</v>
      </c>
      <c r="H181" s="90">
        <f t="shared" si="4"/>
        <v>343759.76999999996</v>
      </c>
      <c r="R181" t="s">
        <v>1536</v>
      </c>
      <c r="S181" s="14">
        <f t="shared" si="5"/>
        <v>-11424</v>
      </c>
      <c r="T181" s="14"/>
    </row>
    <row r="182" spans="1:20" x14ac:dyDescent="0.25">
      <c r="A182" s="29">
        <v>44104</v>
      </c>
      <c r="B182" s="87" t="s">
        <v>1063</v>
      </c>
      <c r="C182" s="4"/>
      <c r="E182" s="78">
        <v>0</v>
      </c>
      <c r="F182" s="92">
        <v>0</v>
      </c>
      <c r="G182" s="90">
        <v>40000</v>
      </c>
      <c r="H182" s="90">
        <f t="shared" si="4"/>
        <v>303759.76999999996</v>
      </c>
      <c r="R182" t="s">
        <v>1536</v>
      </c>
      <c r="S182" s="14">
        <f t="shared" si="5"/>
        <v>-40000</v>
      </c>
      <c r="T182" s="14"/>
    </row>
    <row r="183" spans="1:20" x14ac:dyDescent="0.25">
      <c r="A183" s="29">
        <v>44112</v>
      </c>
      <c r="B183" s="87" t="s">
        <v>890</v>
      </c>
      <c r="C183" s="9">
        <v>0</v>
      </c>
      <c r="D183" s="25">
        <v>0</v>
      </c>
      <c r="E183" s="78">
        <v>0</v>
      </c>
      <c r="F183" s="92">
        <v>0</v>
      </c>
      <c r="G183" s="90">
        <v>1950</v>
      </c>
      <c r="H183" s="90">
        <f t="shared" si="4"/>
        <v>301809.76999999996</v>
      </c>
      <c r="R183" t="s">
        <v>1535</v>
      </c>
      <c r="S183" s="14">
        <f t="shared" si="5"/>
        <v>-1950</v>
      </c>
      <c r="T183" s="14"/>
    </row>
    <row r="184" spans="1:20" x14ac:dyDescent="0.25">
      <c r="A184" s="29">
        <v>44118</v>
      </c>
      <c r="B184" s="87" t="s">
        <v>1230</v>
      </c>
      <c r="C184" s="9">
        <v>0</v>
      </c>
      <c r="D184" s="25">
        <v>0</v>
      </c>
      <c r="E184" s="24">
        <v>0</v>
      </c>
      <c r="F184" s="90">
        <v>0</v>
      </c>
      <c r="G184" s="90">
        <v>20000</v>
      </c>
      <c r="H184" s="90">
        <f t="shared" si="4"/>
        <v>281809.76999999996</v>
      </c>
      <c r="R184" t="s">
        <v>1539</v>
      </c>
      <c r="S184" s="14">
        <f t="shared" si="5"/>
        <v>-20000</v>
      </c>
      <c r="T184" s="14"/>
    </row>
    <row r="185" spans="1:20" x14ac:dyDescent="0.25">
      <c r="A185" s="29">
        <v>44120</v>
      </c>
      <c r="B185" s="87" t="s">
        <v>1230</v>
      </c>
      <c r="C185" s="9">
        <v>0</v>
      </c>
      <c r="D185" s="25">
        <v>0</v>
      </c>
      <c r="E185" s="24">
        <v>0</v>
      </c>
      <c r="F185" s="90">
        <v>0</v>
      </c>
      <c r="G185" s="90">
        <v>20000</v>
      </c>
      <c r="H185" s="90">
        <f t="shared" si="4"/>
        <v>261809.76999999996</v>
      </c>
      <c r="R185" t="s">
        <v>1539</v>
      </c>
      <c r="S185" s="14">
        <f t="shared" si="5"/>
        <v>-20000</v>
      </c>
      <c r="T185" s="14"/>
    </row>
    <row r="186" spans="1:20" x14ac:dyDescent="0.25">
      <c r="A186" s="29">
        <v>44120</v>
      </c>
      <c r="B186" s="87" t="s">
        <v>881</v>
      </c>
      <c r="C186" s="9">
        <v>0</v>
      </c>
      <c r="D186" s="25">
        <v>0</v>
      </c>
      <c r="E186" s="24">
        <v>0</v>
      </c>
      <c r="F186" s="90">
        <v>0</v>
      </c>
      <c r="G186" s="90">
        <v>5000</v>
      </c>
      <c r="H186" s="90">
        <f t="shared" si="4"/>
        <v>256809.76999999996</v>
      </c>
      <c r="R186" t="s">
        <v>1530</v>
      </c>
      <c r="S186" s="14">
        <f t="shared" si="5"/>
        <v>-5000</v>
      </c>
      <c r="T186" s="14"/>
    </row>
    <row r="187" spans="1:20" x14ac:dyDescent="0.25">
      <c r="A187" s="29">
        <v>44126</v>
      </c>
      <c r="B187" s="87" t="s">
        <v>1063</v>
      </c>
      <c r="C187" s="9">
        <v>0</v>
      </c>
      <c r="D187" s="25">
        <v>0</v>
      </c>
      <c r="E187" s="24">
        <v>0</v>
      </c>
      <c r="F187" s="90">
        <v>0</v>
      </c>
      <c r="G187" s="90">
        <v>48532</v>
      </c>
      <c r="H187" s="90">
        <f t="shared" si="4"/>
        <v>208277.76999999996</v>
      </c>
      <c r="R187" t="s">
        <v>1536</v>
      </c>
      <c r="S187" s="14">
        <f t="shared" si="5"/>
        <v>-48532</v>
      </c>
      <c r="T187" s="14"/>
    </row>
    <row r="188" spans="1:20" x14ac:dyDescent="0.25">
      <c r="A188" s="29">
        <v>44137</v>
      </c>
      <c r="B188" s="87" t="s">
        <v>1230</v>
      </c>
      <c r="C188" s="9">
        <v>0</v>
      </c>
      <c r="D188" s="25">
        <v>0</v>
      </c>
      <c r="E188" s="24">
        <v>0</v>
      </c>
      <c r="F188" s="90">
        <v>0</v>
      </c>
      <c r="G188" s="90">
        <v>21000</v>
      </c>
      <c r="H188" s="90">
        <f t="shared" si="4"/>
        <v>187277.76999999996</v>
      </c>
      <c r="R188" t="s">
        <v>1539</v>
      </c>
      <c r="S188" s="14">
        <f t="shared" si="5"/>
        <v>-21000</v>
      </c>
      <c r="T188" s="14"/>
    </row>
    <row r="189" spans="1:20" x14ac:dyDescent="0.25">
      <c r="A189" s="29">
        <v>44152</v>
      </c>
      <c r="B189" s="87" t="s">
        <v>881</v>
      </c>
      <c r="C189" s="9">
        <v>0</v>
      </c>
      <c r="D189" s="25">
        <v>0</v>
      </c>
      <c r="E189" s="24">
        <v>0</v>
      </c>
      <c r="F189" s="90">
        <v>0</v>
      </c>
      <c r="G189" s="90">
        <v>4000</v>
      </c>
      <c r="H189" s="90">
        <f t="shared" si="4"/>
        <v>183277.76999999996</v>
      </c>
      <c r="R189" t="s">
        <v>1530</v>
      </c>
      <c r="S189" s="14">
        <f t="shared" si="5"/>
        <v>-4000</v>
      </c>
      <c r="T189" s="14"/>
    </row>
    <row r="190" spans="1:20" x14ac:dyDescent="0.25">
      <c r="A190" s="29">
        <v>44159</v>
      </c>
      <c r="B190" s="87" t="s">
        <v>1230</v>
      </c>
      <c r="C190" s="9">
        <v>0</v>
      </c>
      <c r="D190" s="25">
        <v>0</v>
      </c>
      <c r="E190" s="24">
        <v>0</v>
      </c>
      <c r="F190" s="90">
        <v>0</v>
      </c>
      <c r="G190" s="90">
        <v>15000</v>
      </c>
      <c r="H190" s="90">
        <f t="shared" si="4"/>
        <v>168277.76999999996</v>
      </c>
      <c r="R190" t="s">
        <v>1539</v>
      </c>
      <c r="S190" s="14">
        <f t="shared" si="5"/>
        <v>-15000</v>
      </c>
      <c r="T190" s="14"/>
    </row>
    <row r="191" spans="1:20" x14ac:dyDescent="0.25">
      <c r="A191" s="29">
        <v>44169</v>
      </c>
      <c r="B191" s="87" t="s">
        <v>1230</v>
      </c>
      <c r="C191" s="9">
        <v>0</v>
      </c>
      <c r="D191" s="25">
        <v>0</v>
      </c>
      <c r="E191" s="24">
        <v>0</v>
      </c>
      <c r="F191" s="90">
        <v>0</v>
      </c>
      <c r="G191" s="90">
        <v>15000</v>
      </c>
      <c r="H191" s="90">
        <f t="shared" si="4"/>
        <v>153277.76999999996</v>
      </c>
      <c r="R191" t="s">
        <v>1539</v>
      </c>
      <c r="S191" s="14">
        <f t="shared" si="5"/>
        <v>-15000</v>
      </c>
      <c r="T191" s="14"/>
    </row>
    <row r="192" spans="1:20" x14ac:dyDescent="0.25">
      <c r="A192" s="29">
        <v>44176</v>
      </c>
      <c r="B192" s="87" t="s">
        <v>1230</v>
      </c>
      <c r="C192" s="9">
        <v>0</v>
      </c>
      <c r="D192" s="25">
        <v>0</v>
      </c>
      <c r="E192" s="24">
        <v>0</v>
      </c>
      <c r="F192" s="90">
        <v>0</v>
      </c>
      <c r="G192" s="90">
        <v>12000</v>
      </c>
      <c r="H192" s="90">
        <f t="shared" si="4"/>
        <v>141277.76999999996</v>
      </c>
      <c r="R192" t="s">
        <v>1539</v>
      </c>
      <c r="S192" s="14">
        <f t="shared" si="5"/>
        <v>-12000</v>
      </c>
      <c r="T192" s="14"/>
    </row>
    <row r="193" spans="1:20" x14ac:dyDescent="0.25">
      <c r="A193" s="29">
        <v>44181</v>
      </c>
      <c r="B193" s="87" t="s">
        <v>881</v>
      </c>
      <c r="C193" s="9">
        <v>0</v>
      </c>
      <c r="D193" s="25">
        <v>0</v>
      </c>
      <c r="E193" s="24">
        <v>0</v>
      </c>
      <c r="F193" s="90">
        <v>0</v>
      </c>
      <c r="G193" s="90">
        <v>4000</v>
      </c>
      <c r="H193" s="90">
        <f t="shared" si="4"/>
        <v>137277.76999999996</v>
      </c>
      <c r="R193" t="s">
        <v>1530</v>
      </c>
      <c r="S193" s="14">
        <f t="shared" si="5"/>
        <v>-4000</v>
      </c>
      <c r="T193" s="14"/>
    </row>
    <row r="194" spans="1:20" x14ac:dyDescent="0.25">
      <c r="A194" s="29">
        <v>44193</v>
      </c>
      <c r="B194" s="87" t="s">
        <v>881</v>
      </c>
      <c r="C194" s="9">
        <v>0</v>
      </c>
      <c r="D194" s="25">
        <v>0</v>
      </c>
      <c r="E194" s="24">
        <v>0</v>
      </c>
      <c r="F194" s="90">
        <v>0</v>
      </c>
      <c r="G194" s="90">
        <v>4000</v>
      </c>
      <c r="H194" s="90">
        <f t="shared" si="4"/>
        <v>133277.76999999996</v>
      </c>
      <c r="R194" t="s">
        <v>1530</v>
      </c>
      <c r="S194" s="14">
        <f t="shared" si="5"/>
        <v>-4000</v>
      </c>
      <c r="T194" s="14"/>
    </row>
    <row r="195" spans="1:20" x14ac:dyDescent="0.25">
      <c r="A195" s="29">
        <v>44193</v>
      </c>
      <c r="B195" s="87" t="s">
        <v>1230</v>
      </c>
      <c r="C195" s="9">
        <v>0</v>
      </c>
      <c r="D195" s="25">
        <v>0</v>
      </c>
      <c r="E195" s="24">
        <v>0</v>
      </c>
      <c r="F195" s="90">
        <v>0</v>
      </c>
      <c r="G195" s="90">
        <v>10000</v>
      </c>
      <c r="H195" s="90">
        <f t="shared" si="4"/>
        <v>123277.76999999996</v>
      </c>
      <c r="R195" t="s">
        <v>1539</v>
      </c>
      <c r="S195" s="14">
        <f t="shared" si="5"/>
        <v>-10000</v>
      </c>
      <c r="T195" s="14"/>
    </row>
    <row r="196" spans="1:20" x14ac:dyDescent="0.25">
      <c r="A196" s="29">
        <v>44193</v>
      </c>
      <c r="B196" s="87" t="s">
        <v>1230</v>
      </c>
      <c r="C196" s="9">
        <v>0</v>
      </c>
      <c r="D196" s="25">
        <v>0</v>
      </c>
      <c r="E196" s="24">
        <v>0</v>
      </c>
      <c r="F196" s="90">
        <v>0</v>
      </c>
      <c r="G196" s="90">
        <v>5000</v>
      </c>
      <c r="H196" s="90">
        <f t="shared" si="4"/>
        <v>118277.76999999996</v>
      </c>
      <c r="R196" t="s">
        <v>1539</v>
      </c>
      <c r="S196" s="14">
        <f t="shared" si="5"/>
        <v>-5000</v>
      </c>
      <c r="T196" s="14"/>
    </row>
    <row r="197" spans="1:20" x14ac:dyDescent="0.25">
      <c r="A197" s="29">
        <v>44200</v>
      </c>
      <c r="B197" s="87" t="s">
        <v>1230</v>
      </c>
      <c r="C197" s="9">
        <v>0</v>
      </c>
      <c r="D197" s="25">
        <v>0</v>
      </c>
      <c r="E197" s="24">
        <v>0</v>
      </c>
      <c r="F197" s="90">
        <v>0</v>
      </c>
      <c r="G197" s="90">
        <v>14700</v>
      </c>
      <c r="H197" s="90">
        <f t="shared" ref="H197:H260" si="6">H196+F197-G197</f>
        <v>103577.76999999996</v>
      </c>
      <c r="R197" t="s">
        <v>1539</v>
      </c>
      <c r="S197" s="14">
        <f t="shared" si="5"/>
        <v>-14700</v>
      </c>
      <c r="T197" s="14"/>
    </row>
    <row r="198" spans="1:20" x14ac:dyDescent="0.25">
      <c r="A198" s="29">
        <v>44218</v>
      </c>
      <c r="B198" s="87" t="s">
        <v>1389</v>
      </c>
      <c r="C198" s="9">
        <v>0</v>
      </c>
      <c r="D198" s="25">
        <v>0</v>
      </c>
      <c r="E198" s="24">
        <v>0</v>
      </c>
      <c r="F198" s="90">
        <v>0</v>
      </c>
      <c r="G198" s="90">
        <v>2500</v>
      </c>
      <c r="H198" s="90">
        <f t="shared" si="6"/>
        <v>101077.76999999996</v>
      </c>
      <c r="I198" s="2" t="s">
        <v>1390</v>
      </c>
      <c r="N198">
        <v>1772.2</v>
      </c>
      <c r="R198" t="s">
        <v>1539</v>
      </c>
      <c r="S198" s="14">
        <f t="shared" si="5"/>
        <v>-2500</v>
      </c>
      <c r="T198" s="14"/>
    </row>
    <row r="199" spans="1:20" x14ac:dyDescent="0.25">
      <c r="A199" s="29">
        <v>44218</v>
      </c>
      <c r="B199" s="87" t="s">
        <v>1393</v>
      </c>
      <c r="C199" s="9">
        <v>0</v>
      </c>
      <c r="D199" s="25">
        <v>0</v>
      </c>
      <c r="E199" s="24">
        <v>0</v>
      </c>
      <c r="F199" s="90">
        <v>0</v>
      </c>
      <c r="G199" s="90">
        <v>1772.2</v>
      </c>
      <c r="H199" s="90">
        <f t="shared" si="6"/>
        <v>99305.569999999963</v>
      </c>
      <c r="R199" t="s">
        <v>1539</v>
      </c>
      <c r="S199" s="14">
        <f t="shared" si="5"/>
        <v>-1772.2</v>
      </c>
      <c r="T199" s="14"/>
    </row>
    <row r="200" spans="1:20" x14ac:dyDescent="0.25">
      <c r="A200" s="29">
        <v>44223</v>
      </c>
      <c r="B200" s="87" t="s">
        <v>881</v>
      </c>
      <c r="C200" s="9">
        <v>0</v>
      </c>
      <c r="D200" s="25">
        <v>0</v>
      </c>
      <c r="E200" s="24">
        <v>0</v>
      </c>
      <c r="F200" s="90">
        <v>0</v>
      </c>
      <c r="G200" s="90">
        <v>4000</v>
      </c>
      <c r="H200" s="90">
        <f t="shared" si="6"/>
        <v>95305.569999999963</v>
      </c>
      <c r="R200" t="s">
        <v>1530</v>
      </c>
      <c r="S200" s="14">
        <f t="shared" si="5"/>
        <v>-4000</v>
      </c>
      <c r="T200" s="14"/>
    </row>
    <row r="201" spans="1:20" x14ac:dyDescent="0.25">
      <c r="A201" s="29">
        <v>44230</v>
      </c>
      <c r="B201" s="87" t="s">
        <v>881</v>
      </c>
      <c r="C201" s="9">
        <v>0</v>
      </c>
      <c r="D201" s="25">
        <v>0</v>
      </c>
      <c r="E201" s="24">
        <v>0</v>
      </c>
      <c r="F201" s="90">
        <v>0</v>
      </c>
      <c r="G201" s="90">
        <v>5000</v>
      </c>
      <c r="H201" s="90">
        <f t="shared" si="6"/>
        <v>90305.569999999963</v>
      </c>
      <c r="R201" t="s">
        <v>1530</v>
      </c>
      <c r="S201" s="14">
        <f t="shared" si="5"/>
        <v>-5000</v>
      </c>
      <c r="T201" s="14"/>
    </row>
    <row r="202" spans="1:20" x14ac:dyDescent="0.25">
      <c r="A202" s="29">
        <v>44237</v>
      </c>
      <c r="B202" s="87" t="s">
        <v>881</v>
      </c>
      <c r="C202" s="9">
        <v>0</v>
      </c>
      <c r="D202" s="25">
        <v>0</v>
      </c>
      <c r="E202" s="24">
        <v>0</v>
      </c>
      <c r="F202" s="90">
        <v>0</v>
      </c>
      <c r="G202" s="90">
        <v>5570</v>
      </c>
      <c r="H202" s="90">
        <f t="shared" si="6"/>
        <v>84735.569999999963</v>
      </c>
      <c r="R202" t="s">
        <v>1530</v>
      </c>
      <c r="S202" s="14">
        <f t="shared" si="5"/>
        <v>-5570</v>
      </c>
      <c r="T202" s="14"/>
    </row>
    <row r="203" spans="1:20" x14ac:dyDescent="0.25">
      <c r="A203" s="29">
        <v>44238</v>
      </c>
      <c r="B203" s="87" t="s">
        <v>1415</v>
      </c>
      <c r="C203" s="9">
        <v>13020</v>
      </c>
      <c r="D203" s="25">
        <v>0</v>
      </c>
      <c r="E203" s="24">
        <v>13020</v>
      </c>
      <c r="F203" s="90">
        <v>0</v>
      </c>
      <c r="G203" s="90">
        <v>11067</v>
      </c>
      <c r="H203" s="90">
        <f t="shared" si="6"/>
        <v>73668.569999999963</v>
      </c>
      <c r="K203" s="14"/>
      <c r="R203" t="s">
        <v>1537</v>
      </c>
      <c r="S203" s="14">
        <f t="shared" si="5"/>
        <v>-11067</v>
      </c>
      <c r="T203" s="14"/>
    </row>
    <row r="204" spans="1:20" x14ac:dyDescent="0.25">
      <c r="A204" s="29">
        <v>44245</v>
      </c>
      <c r="B204" s="87" t="s">
        <v>1424</v>
      </c>
      <c r="C204" s="9">
        <v>0</v>
      </c>
      <c r="D204" s="25">
        <v>0</v>
      </c>
      <c r="E204" s="24">
        <v>0</v>
      </c>
      <c r="F204" s="90">
        <v>0</v>
      </c>
      <c r="G204" s="90">
        <v>12540</v>
      </c>
      <c r="H204" s="90">
        <f t="shared" si="6"/>
        <v>61128.569999999963</v>
      </c>
      <c r="R204" t="s">
        <v>1528</v>
      </c>
      <c r="S204" s="14">
        <f t="shared" si="5"/>
        <v>-12540</v>
      </c>
      <c r="T204" s="14"/>
    </row>
    <row r="205" spans="1:20" x14ac:dyDescent="0.25">
      <c r="A205" s="29">
        <v>44268</v>
      </c>
      <c r="B205" s="87" t="s">
        <v>1519</v>
      </c>
      <c r="C205" s="9">
        <v>0</v>
      </c>
      <c r="D205" s="25">
        <v>0</v>
      </c>
      <c r="E205" s="24">
        <v>0</v>
      </c>
      <c r="F205" s="90">
        <v>0</v>
      </c>
      <c r="G205" s="90">
        <v>7000</v>
      </c>
      <c r="H205" s="90">
        <f t="shared" si="6"/>
        <v>54128.569999999963</v>
      </c>
      <c r="R205" t="s">
        <v>1528</v>
      </c>
      <c r="S205" s="14">
        <f t="shared" si="5"/>
        <v>-7000</v>
      </c>
      <c r="T205" s="14"/>
    </row>
    <row r="206" spans="1:20" x14ac:dyDescent="0.25">
      <c r="A206" s="29">
        <v>44280</v>
      </c>
      <c r="B206" s="87" t="s">
        <v>1573</v>
      </c>
      <c r="C206" s="9">
        <v>0</v>
      </c>
      <c r="D206" s="25">
        <v>0</v>
      </c>
      <c r="E206" s="24">
        <v>0</v>
      </c>
      <c r="F206" s="90">
        <v>0</v>
      </c>
      <c r="G206" s="90">
        <v>12000</v>
      </c>
      <c r="H206" s="90">
        <f t="shared" si="6"/>
        <v>42128.569999999963</v>
      </c>
      <c r="R206" t="s">
        <v>1532</v>
      </c>
      <c r="S206" s="14">
        <f t="shared" si="5"/>
        <v>-12000</v>
      </c>
      <c r="T206" s="14"/>
    </row>
    <row r="207" spans="1:20" x14ac:dyDescent="0.25">
      <c r="A207" s="29">
        <v>44301</v>
      </c>
      <c r="B207" s="87" t="s">
        <v>1573</v>
      </c>
      <c r="C207" s="9">
        <v>0</v>
      </c>
      <c r="D207" s="25">
        <v>0</v>
      </c>
      <c r="E207" s="24">
        <v>0</v>
      </c>
      <c r="F207" s="90">
        <v>0</v>
      </c>
      <c r="G207" s="90">
        <v>12000</v>
      </c>
      <c r="H207" s="90">
        <f t="shared" si="6"/>
        <v>30128.569999999963</v>
      </c>
      <c r="R207" t="s">
        <v>1532</v>
      </c>
      <c r="S207" s="14">
        <f t="shared" si="5"/>
        <v>-12000</v>
      </c>
    </row>
    <row r="208" spans="1:20" x14ac:dyDescent="0.25">
      <c r="A208" s="29">
        <v>44333</v>
      </c>
      <c r="B208" s="87" t="s">
        <v>1791</v>
      </c>
      <c r="C208" s="9">
        <v>0</v>
      </c>
      <c r="D208" s="25">
        <v>0</v>
      </c>
      <c r="E208" s="24">
        <v>0</v>
      </c>
      <c r="F208" s="90">
        <v>0</v>
      </c>
      <c r="G208" s="90">
        <v>30128.57</v>
      </c>
      <c r="H208" s="90">
        <f t="shared" si="6"/>
        <v>-3.637978807091713E-11</v>
      </c>
      <c r="R208" t="s">
        <v>1541</v>
      </c>
      <c r="S208" s="14">
        <f>+SUM($S$108:S207)</f>
        <v>30128.569999999963</v>
      </c>
    </row>
    <row r="209" spans="8:8" x14ac:dyDescent="0.25">
      <c r="H209" s="90">
        <f t="shared" si="6"/>
        <v>-3.637978807091713E-11</v>
      </c>
    </row>
    <row r="210" spans="8:8" x14ac:dyDescent="0.25">
      <c r="H210" s="90">
        <f t="shared" si="6"/>
        <v>-3.637978807091713E-11</v>
      </c>
    </row>
    <row r="211" spans="8:8" x14ac:dyDescent="0.25">
      <c r="H211" s="90">
        <f t="shared" si="6"/>
        <v>-3.637978807091713E-11</v>
      </c>
    </row>
    <row r="212" spans="8:8" x14ac:dyDescent="0.25">
      <c r="H212" s="90">
        <f t="shared" si="6"/>
        <v>-3.637978807091713E-11</v>
      </c>
    </row>
    <row r="213" spans="8:8" x14ac:dyDescent="0.25">
      <c r="H213" s="90">
        <f t="shared" si="6"/>
        <v>-3.637978807091713E-11</v>
      </c>
    </row>
    <row r="214" spans="8:8" x14ac:dyDescent="0.25">
      <c r="H214" s="90">
        <f t="shared" si="6"/>
        <v>-3.637978807091713E-11</v>
      </c>
    </row>
    <row r="215" spans="8:8" x14ac:dyDescent="0.25">
      <c r="H215" s="90">
        <f t="shared" si="6"/>
        <v>-3.637978807091713E-11</v>
      </c>
    </row>
    <row r="216" spans="8:8" x14ac:dyDescent="0.25">
      <c r="H216" s="90">
        <f t="shared" si="6"/>
        <v>-3.637978807091713E-11</v>
      </c>
    </row>
    <row r="217" spans="8:8" x14ac:dyDescent="0.25">
      <c r="H217" s="90">
        <f t="shared" si="6"/>
        <v>-3.637978807091713E-11</v>
      </c>
    </row>
    <row r="218" spans="8:8" x14ac:dyDescent="0.25">
      <c r="H218" s="90">
        <f t="shared" si="6"/>
        <v>-3.637978807091713E-11</v>
      </c>
    </row>
    <row r="219" spans="8:8" x14ac:dyDescent="0.25">
      <c r="H219" s="90">
        <f t="shared" si="6"/>
        <v>-3.637978807091713E-11</v>
      </c>
    </row>
    <row r="220" spans="8:8" x14ac:dyDescent="0.25">
      <c r="H220" s="90">
        <f t="shared" si="6"/>
        <v>-3.637978807091713E-11</v>
      </c>
    </row>
    <row r="221" spans="8:8" x14ac:dyDescent="0.25">
      <c r="H221" s="90">
        <f t="shared" si="6"/>
        <v>-3.637978807091713E-11</v>
      </c>
    </row>
    <row r="222" spans="8:8" x14ac:dyDescent="0.25">
      <c r="H222" s="90">
        <f t="shared" si="6"/>
        <v>-3.637978807091713E-11</v>
      </c>
    </row>
    <row r="223" spans="8:8" x14ac:dyDescent="0.25">
      <c r="H223" s="90">
        <f t="shared" si="6"/>
        <v>-3.637978807091713E-11</v>
      </c>
    </row>
    <row r="224" spans="8:8" x14ac:dyDescent="0.25">
      <c r="H224" s="90">
        <f t="shared" si="6"/>
        <v>-3.637978807091713E-11</v>
      </c>
    </row>
    <row r="225" spans="8:8" x14ac:dyDescent="0.25">
      <c r="H225" s="90">
        <f t="shared" si="6"/>
        <v>-3.637978807091713E-11</v>
      </c>
    </row>
    <row r="226" spans="8:8" x14ac:dyDescent="0.25">
      <c r="H226" s="90">
        <f t="shared" si="6"/>
        <v>-3.637978807091713E-11</v>
      </c>
    </row>
    <row r="227" spans="8:8" x14ac:dyDescent="0.25">
      <c r="H227" s="90">
        <f t="shared" si="6"/>
        <v>-3.637978807091713E-11</v>
      </c>
    </row>
    <row r="228" spans="8:8" x14ac:dyDescent="0.25">
      <c r="H228" s="90">
        <f t="shared" si="6"/>
        <v>-3.637978807091713E-11</v>
      </c>
    </row>
    <row r="229" spans="8:8" x14ac:dyDescent="0.25">
      <c r="H229" s="90">
        <f t="shared" si="6"/>
        <v>-3.637978807091713E-11</v>
      </c>
    </row>
    <row r="230" spans="8:8" x14ac:dyDescent="0.25">
      <c r="H230" s="90">
        <f t="shared" si="6"/>
        <v>-3.637978807091713E-11</v>
      </c>
    </row>
    <row r="231" spans="8:8" x14ac:dyDescent="0.25">
      <c r="H231" s="90">
        <f t="shared" si="6"/>
        <v>-3.637978807091713E-11</v>
      </c>
    </row>
    <row r="232" spans="8:8" x14ac:dyDescent="0.25">
      <c r="H232" s="90">
        <f t="shared" si="6"/>
        <v>-3.637978807091713E-11</v>
      </c>
    </row>
    <row r="233" spans="8:8" x14ac:dyDescent="0.25">
      <c r="H233" s="90">
        <f t="shared" si="6"/>
        <v>-3.637978807091713E-11</v>
      </c>
    </row>
    <row r="234" spans="8:8" x14ac:dyDescent="0.25">
      <c r="H234" s="90">
        <f t="shared" si="6"/>
        <v>-3.637978807091713E-11</v>
      </c>
    </row>
    <row r="235" spans="8:8" x14ac:dyDescent="0.25">
      <c r="H235" s="90">
        <f t="shared" si="6"/>
        <v>-3.637978807091713E-11</v>
      </c>
    </row>
    <row r="236" spans="8:8" x14ac:dyDescent="0.25">
      <c r="H236" s="90">
        <f t="shared" si="6"/>
        <v>-3.637978807091713E-11</v>
      </c>
    </row>
    <row r="237" spans="8:8" x14ac:dyDescent="0.25">
      <c r="H237" s="90">
        <f t="shared" si="6"/>
        <v>-3.637978807091713E-11</v>
      </c>
    </row>
    <row r="238" spans="8:8" x14ac:dyDescent="0.25">
      <c r="H238" s="90">
        <f t="shared" si="6"/>
        <v>-3.637978807091713E-11</v>
      </c>
    </row>
    <row r="239" spans="8:8" x14ac:dyDescent="0.25">
      <c r="H239" s="90">
        <f t="shared" si="6"/>
        <v>-3.637978807091713E-11</v>
      </c>
    </row>
    <row r="240" spans="8:8" x14ac:dyDescent="0.25">
      <c r="H240" s="90">
        <f t="shared" si="6"/>
        <v>-3.637978807091713E-11</v>
      </c>
    </row>
    <row r="241" spans="8:8" x14ac:dyDescent="0.25">
      <c r="H241" s="90">
        <f t="shared" si="6"/>
        <v>-3.637978807091713E-11</v>
      </c>
    </row>
    <row r="242" spans="8:8" x14ac:dyDescent="0.25">
      <c r="H242" s="90">
        <f t="shared" si="6"/>
        <v>-3.637978807091713E-11</v>
      </c>
    </row>
    <row r="243" spans="8:8" x14ac:dyDescent="0.25">
      <c r="H243" s="90">
        <f t="shared" si="6"/>
        <v>-3.637978807091713E-11</v>
      </c>
    </row>
    <row r="244" spans="8:8" x14ac:dyDescent="0.25">
      <c r="H244" s="90">
        <f t="shared" si="6"/>
        <v>-3.637978807091713E-11</v>
      </c>
    </row>
    <row r="245" spans="8:8" x14ac:dyDescent="0.25">
      <c r="H245" s="90">
        <f t="shared" si="6"/>
        <v>-3.637978807091713E-11</v>
      </c>
    </row>
    <row r="246" spans="8:8" x14ac:dyDescent="0.25">
      <c r="H246" s="90">
        <f t="shared" si="6"/>
        <v>-3.637978807091713E-11</v>
      </c>
    </row>
    <row r="247" spans="8:8" x14ac:dyDescent="0.25">
      <c r="H247" s="90">
        <f t="shared" si="6"/>
        <v>-3.637978807091713E-11</v>
      </c>
    </row>
    <row r="248" spans="8:8" x14ac:dyDescent="0.25">
      <c r="H248" s="90">
        <f t="shared" si="6"/>
        <v>-3.637978807091713E-11</v>
      </c>
    </row>
    <row r="249" spans="8:8" x14ac:dyDescent="0.25">
      <c r="H249" s="90">
        <f t="shared" si="6"/>
        <v>-3.637978807091713E-11</v>
      </c>
    </row>
    <row r="250" spans="8:8" x14ac:dyDescent="0.25">
      <c r="H250" s="90">
        <f t="shared" si="6"/>
        <v>-3.637978807091713E-11</v>
      </c>
    </row>
    <row r="251" spans="8:8" x14ac:dyDescent="0.25">
      <c r="H251" s="90">
        <f t="shared" si="6"/>
        <v>-3.637978807091713E-11</v>
      </c>
    </row>
    <row r="252" spans="8:8" x14ac:dyDescent="0.25">
      <c r="H252" s="90">
        <f t="shared" si="6"/>
        <v>-3.637978807091713E-11</v>
      </c>
    </row>
    <row r="253" spans="8:8" x14ac:dyDescent="0.25">
      <c r="H253" s="90">
        <f t="shared" si="6"/>
        <v>-3.637978807091713E-11</v>
      </c>
    </row>
    <row r="254" spans="8:8" x14ac:dyDescent="0.25">
      <c r="H254" s="90">
        <f t="shared" si="6"/>
        <v>-3.637978807091713E-11</v>
      </c>
    </row>
    <row r="255" spans="8:8" x14ac:dyDescent="0.25">
      <c r="H255" s="90">
        <f t="shared" si="6"/>
        <v>-3.637978807091713E-11</v>
      </c>
    </row>
    <row r="256" spans="8:8" x14ac:dyDescent="0.25">
      <c r="H256" s="90">
        <f t="shared" si="6"/>
        <v>-3.637978807091713E-11</v>
      </c>
    </row>
    <row r="257" spans="8:8" x14ac:dyDescent="0.25">
      <c r="H257" s="90">
        <f t="shared" si="6"/>
        <v>-3.637978807091713E-11</v>
      </c>
    </row>
    <row r="258" spans="8:8" x14ac:dyDescent="0.25">
      <c r="H258" s="90">
        <f t="shared" si="6"/>
        <v>-3.637978807091713E-11</v>
      </c>
    </row>
    <row r="259" spans="8:8" x14ac:dyDescent="0.25">
      <c r="H259" s="90">
        <f t="shared" si="6"/>
        <v>-3.637978807091713E-11</v>
      </c>
    </row>
    <row r="260" spans="8:8" x14ac:dyDescent="0.25">
      <c r="H260" s="90">
        <f t="shared" si="6"/>
        <v>-3.637978807091713E-11</v>
      </c>
    </row>
    <row r="261" spans="8:8" x14ac:dyDescent="0.25">
      <c r="H261" s="90">
        <f t="shared" ref="H261:H324" si="7">H260+F261-G261</f>
        <v>-3.637978807091713E-11</v>
      </c>
    </row>
    <row r="262" spans="8:8" x14ac:dyDescent="0.25">
      <c r="H262" s="90">
        <f t="shared" si="7"/>
        <v>-3.637978807091713E-11</v>
      </c>
    </row>
    <row r="263" spans="8:8" x14ac:dyDescent="0.25">
      <c r="H263" s="90">
        <f t="shared" si="7"/>
        <v>-3.637978807091713E-11</v>
      </c>
    </row>
    <row r="264" spans="8:8" x14ac:dyDescent="0.25">
      <c r="H264" s="90">
        <f t="shared" si="7"/>
        <v>-3.637978807091713E-11</v>
      </c>
    </row>
    <row r="265" spans="8:8" x14ac:dyDescent="0.25">
      <c r="H265" s="90">
        <f t="shared" si="7"/>
        <v>-3.637978807091713E-11</v>
      </c>
    </row>
    <row r="266" spans="8:8" x14ac:dyDescent="0.25">
      <c r="H266" s="90">
        <f t="shared" si="7"/>
        <v>-3.637978807091713E-11</v>
      </c>
    </row>
    <row r="267" spans="8:8" x14ac:dyDescent="0.25">
      <c r="H267" s="90">
        <f t="shared" si="7"/>
        <v>-3.637978807091713E-11</v>
      </c>
    </row>
    <row r="268" spans="8:8" x14ac:dyDescent="0.25">
      <c r="H268" s="90">
        <f t="shared" si="7"/>
        <v>-3.637978807091713E-11</v>
      </c>
    </row>
    <row r="269" spans="8:8" x14ac:dyDescent="0.25">
      <c r="H269" s="90">
        <f t="shared" si="7"/>
        <v>-3.637978807091713E-11</v>
      </c>
    </row>
    <row r="270" spans="8:8" x14ac:dyDescent="0.25">
      <c r="H270" s="90">
        <f t="shared" si="7"/>
        <v>-3.637978807091713E-11</v>
      </c>
    </row>
    <row r="271" spans="8:8" x14ac:dyDescent="0.25">
      <c r="H271" s="90">
        <f t="shared" si="7"/>
        <v>-3.637978807091713E-11</v>
      </c>
    </row>
    <row r="272" spans="8:8" x14ac:dyDescent="0.25">
      <c r="H272" s="90">
        <f t="shared" si="7"/>
        <v>-3.637978807091713E-11</v>
      </c>
    </row>
    <row r="273" spans="8:8" x14ac:dyDescent="0.25">
      <c r="H273" s="90">
        <f t="shared" si="7"/>
        <v>-3.637978807091713E-11</v>
      </c>
    </row>
    <row r="274" spans="8:8" x14ac:dyDescent="0.25">
      <c r="H274" s="90">
        <f t="shared" si="7"/>
        <v>-3.637978807091713E-11</v>
      </c>
    </row>
    <row r="275" spans="8:8" x14ac:dyDescent="0.25">
      <c r="H275" s="90">
        <f t="shared" si="7"/>
        <v>-3.637978807091713E-11</v>
      </c>
    </row>
    <row r="276" spans="8:8" x14ac:dyDescent="0.25">
      <c r="H276" s="90">
        <f t="shared" si="7"/>
        <v>-3.637978807091713E-11</v>
      </c>
    </row>
    <row r="277" spans="8:8" x14ac:dyDescent="0.25">
      <c r="H277" s="90">
        <f t="shared" si="7"/>
        <v>-3.637978807091713E-11</v>
      </c>
    </row>
    <row r="278" spans="8:8" x14ac:dyDescent="0.25">
      <c r="H278" s="90">
        <f t="shared" si="7"/>
        <v>-3.637978807091713E-11</v>
      </c>
    </row>
    <row r="279" spans="8:8" x14ac:dyDescent="0.25">
      <c r="H279" s="90">
        <f t="shared" si="7"/>
        <v>-3.637978807091713E-11</v>
      </c>
    </row>
    <row r="280" spans="8:8" x14ac:dyDescent="0.25">
      <c r="H280" s="90">
        <f t="shared" si="7"/>
        <v>-3.637978807091713E-11</v>
      </c>
    </row>
    <row r="281" spans="8:8" x14ac:dyDescent="0.25">
      <c r="H281" s="90">
        <f t="shared" si="7"/>
        <v>-3.637978807091713E-11</v>
      </c>
    </row>
    <row r="282" spans="8:8" x14ac:dyDescent="0.25">
      <c r="H282" s="90">
        <f t="shared" si="7"/>
        <v>-3.637978807091713E-11</v>
      </c>
    </row>
    <row r="283" spans="8:8" x14ac:dyDescent="0.25">
      <c r="H283" s="90">
        <f t="shared" si="7"/>
        <v>-3.637978807091713E-11</v>
      </c>
    </row>
    <row r="284" spans="8:8" x14ac:dyDescent="0.25">
      <c r="H284" s="90">
        <f t="shared" si="7"/>
        <v>-3.637978807091713E-11</v>
      </c>
    </row>
    <row r="285" spans="8:8" x14ac:dyDescent="0.25">
      <c r="H285" s="90">
        <f t="shared" si="7"/>
        <v>-3.637978807091713E-11</v>
      </c>
    </row>
    <row r="286" spans="8:8" x14ac:dyDescent="0.25">
      <c r="H286" s="90">
        <f t="shared" si="7"/>
        <v>-3.637978807091713E-11</v>
      </c>
    </row>
    <row r="287" spans="8:8" x14ac:dyDescent="0.25">
      <c r="H287" s="90">
        <f t="shared" si="7"/>
        <v>-3.637978807091713E-11</v>
      </c>
    </row>
    <row r="288" spans="8:8" x14ac:dyDescent="0.25">
      <c r="H288" s="90">
        <f t="shared" si="7"/>
        <v>-3.637978807091713E-11</v>
      </c>
    </row>
    <row r="289" spans="8:8" x14ac:dyDescent="0.25">
      <c r="H289" s="90">
        <f t="shared" si="7"/>
        <v>-3.637978807091713E-11</v>
      </c>
    </row>
    <row r="290" spans="8:8" x14ac:dyDescent="0.25">
      <c r="H290" s="90">
        <f t="shared" si="7"/>
        <v>-3.637978807091713E-11</v>
      </c>
    </row>
    <row r="291" spans="8:8" x14ac:dyDescent="0.25">
      <c r="H291" s="90">
        <f t="shared" si="7"/>
        <v>-3.637978807091713E-11</v>
      </c>
    </row>
    <row r="292" spans="8:8" x14ac:dyDescent="0.25">
      <c r="H292" s="90">
        <f t="shared" si="7"/>
        <v>-3.637978807091713E-11</v>
      </c>
    </row>
    <row r="293" spans="8:8" x14ac:dyDescent="0.25">
      <c r="H293" s="90">
        <f t="shared" si="7"/>
        <v>-3.637978807091713E-11</v>
      </c>
    </row>
    <row r="294" spans="8:8" x14ac:dyDescent="0.25">
      <c r="H294" s="90">
        <f t="shared" si="7"/>
        <v>-3.637978807091713E-11</v>
      </c>
    </row>
    <row r="295" spans="8:8" x14ac:dyDescent="0.25">
      <c r="H295" s="90">
        <f t="shared" si="7"/>
        <v>-3.637978807091713E-11</v>
      </c>
    </row>
    <row r="296" spans="8:8" x14ac:dyDescent="0.25">
      <c r="H296" s="90">
        <f t="shared" si="7"/>
        <v>-3.637978807091713E-11</v>
      </c>
    </row>
    <row r="297" spans="8:8" x14ac:dyDescent="0.25">
      <c r="H297" s="90">
        <f t="shared" si="7"/>
        <v>-3.637978807091713E-11</v>
      </c>
    </row>
    <row r="298" spans="8:8" x14ac:dyDescent="0.25">
      <c r="H298" s="90">
        <f t="shared" si="7"/>
        <v>-3.637978807091713E-11</v>
      </c>
    </row>
    <row r="299" spans="8:8" x14ac:dyDescent="0.25">
      <c r="H299" s="90">
        <f t="shared" si="7"/>
        <v>-3.637978807091713E-11</v>
      </c>
    </row>
    <row r="300" spans="8:8" x14ac:dyDescent="0.25">
      <c r="H300" s="90">
        <f t="shared" si="7"/>
        <v>-3.637978807091713E-11</v>
      </c>
    </row>
    <row r="301" spans="8:8" x14ac:dyDescent="0.25">
      <c r="H301" s="90">
        <f t="shared" si="7"/>
        <v>-3.637978807091713E-11</v>
      </c>
    </row>
    <row r="302" spans="8:8" x14ac:dyDescent="0.25">
      <c r="H302" s="90">
        <f t="shared" si="7"/>
        <v>-3.637978807091713E-11</v>
      </c>
    </row>
    <row r="303" spans="8:8" x14ac:dyDescent="0.25">
      <c r="H303" s="90">
        <f t="shared" si="7"/>
        <v>-3.637978807091713E-11</v>
      </c>
    </row>
    <row r="304" spans="8:8" x14ac:dyDescent="0.25">
      <c r="H304" s="90">
        <f t="shared" si="7"/>
        <v>-3.637978807091713E-11</v>
      </c>
    </row>
    <row r="305" spans="8:8" x14ac:dyDescent="0.25">
      <c r="H305" s="90">
        <f t="shared" si="7"/>
        <v>-3.637978807091713E-11</v>
      </c>
    </row>
    <row r="306" spans="8:8" x14ac:dyDescent="0.25">
      <c r="H306" s="90">
        <f t="shared" si="7"/>
        <v>-3.637978807091713E-11</v>
      </c>
    </row>
    <row r="307" spans="8:8" x14ac:dyDescent="0.25">
      <c r="H307" s="90">
        <f t="shared" si="7"/>
        <v>-3.637978807091713E-11</v>
      </c>
    </row>
    <row r="308" spans="8:8" x14ac:dyDescent="0.25">
      <c r="H308" s="90">
        <f t="shared" si="7"/>
        <v>-3.637978807091713E-11</v>
      </c>
    </row>
    <row r="309" spans="8:8" x14ac:dyDescent="0.25">
      <c r="H309" s="90">
        <f t="shared" si="7"/>
        <v>-3.637978807091713E-11</v>
      </c>
    </row>
    <row r="310" spans="8:8" x14ac:dyDescent="0.25">
      <c r="H310" s="90">
        <f t="shared" si="7"/>
        <v>-3.637978807091713E-11</v>
      </c>
    </row>
    <row r="311" spans="8:8" x14ac:dyDescent="0.25">
      <c r="H311" s="90">
        <f t="shared" si="7"/>
        <v>-3.637978807091713E-11</v>
      </c>
    </row>
    <row r="312" spans="8:8" x14ac:dyDescent="0.25">
      <c r="H312" s="90">
        <f t="shared" si="7"/>
        <v>-3.637978807091713E-11</v>
      </c>
    </row>
    <row r="313" spans="8:8" x14ac:dyDescent="0.25">
      <c r="H313" s="90">
        <f t="shared" si="7"/>
        <v>-3.637978807091713E-11</v>
      </c>
    </row>
    <row r="314" spans="8:8" x14ac:dyDescent="0.25">
      <c r="H314" s="90">
        <f t="shared" si="7"/>
        <v>-3.637978807091713E-11</v>
      </c>
    </row>
    <row r="315" spans="8:8" x14ac:dyDescent="0.25">
      <c r="H315" s="90">
        <f t="shared" si="7"/>
        <v>-3.637978807091713E-11</v>
      </c>
    </row>
    <row r="316" spans="8:8" x14ac:dyDescent="0.25">
      <c r="H316" s="90">
        <f t="shared" si="7"/>
        <v>-3.637978807091713E-11</v>
      </c>
    </row>
    <row r="317" spans="8:8" x14ac:dyDescent="0.25">
      <c r="H317" s="90">
        <f t="shared" si="7"/>
        <v>-3.637978807091713E-11</v>
      </c>
    </row>
    <row r="318" spans="8:8" x14ac:dyDescent="0.25">
      <c r="H318" s="90">
        <f t="shared" si="7"/>
        <v>-3.637978807091713E-11</v>
      </c>
    </row>
    <row r="319" spans="8:8" x14ac:dyDescent="0.25">
      <c r="H319" s="90">
        <f t="shared" si="7"/>
        <v>-3.637978807091713E-11</v>
      </c>
    </row>
    <row r="320" spans="8:8" x14ac:dyDescent="0.25">
      <c r="H320" s="90">
        <f t="shared" si="7"/>
        <v>-3.637978807091713E-11</v>
      </c>
    </row>
    <row r="321" spans="8:8" x14ac:dyDescent="0.25">
      <c r="H321" s="90">
        <f t="shared" si="7"/>
        <v>-3.637978807091713E-11</v>
      </c>
    </row>
    <row r="322" spans="8:8" x14ac:dyDescent="0.25">
      <c r="H322" s="90">
        <f t="shared" si="7"/>
        <v>-3.637978807091713E-11</v>
      </c>
    </row>
    <row r="323" spans="8:8" x14ac:dyDescent="0.25">
      <c r="H323" s="90">
        <f t="shared" si="7"/>
        <v>-3.637978807091713E-11</v>
      </c>
    </row>
    <row r="324" spans="8:8" x14ac:dyDescent="0.25">
      <c r="H324" s="90">
        <f t="shared" si="7"/>
        <v>-3.637978807091713E-11</v>
      </c>
    </row>
    <row r="325" spans="8:8" x14ac:dyDescent="0.25">
      <c r="H325" s="90">
        <f t="shared" ref="H325:H388" si="8">H324+F325-G325</f>
        <v>-3.637978807091713E-11</v>
      </c>
    </row>
    <row r="326" spans="8:8" x14ac:dyDescent="0.25">
      <c r="H326" s="90">
        <f t="shared" si="8"/>
        <v>-3.637978807091713E-11</v>
      </c>
    </row>
    <row r="327" spans="8:8" x14ac:dyDescent="0.25">
      <c r="H327" s="90">
        <f t="shared" si="8"/>
        <v>-3.637978807091713E-11</v>
      </c>
    </row>
    <row r="328" spans="8:8" x14ac:dyDescent="0.25">
      <c r="H328" s="90">
        <f t="shared" si="8"/>
        <v>-3.637978807091713E-11</v>
      </c>
    </row>
    <row r="329" spans="8:8" x14ac:dyDescent="0.25">
      <c r="H329" s="90">
        <f t="shared" si="8"/>
        <v>-3.637978807091713E-11</v>
      </c>
    </row>
    <row r="330" spans="8:8" x14ac:dyDescent="0.25">
      <c r="H330" s="90">
        <f t="shared" si="8"/>
        <v>-3.637978807091713E-11</v>
      </c>
    </row>
    <row r="331" spans="8:8" x14ac:dyDescent="0.25">
      <c r="H331" s="90">
        <f t="shared" si="8"/>
        <v>-3.637978807091713E-11</v>
      </c>
    </row>
    <row r="332" spans="8:8" x14ac:dyDescent="0.25">
      <c r="H332" s="90">
        <f t="shared" si="8"/>
        <v>-3.637978807091713E-11</v>
      </c>
    </row>
    <row r="333" spans="8:8" x14ac:dyDescent="0.25">
      <c r="H333" s="90">
        <f t="shared" si="8"/>
        <v>-3.637978807091713E-11</v>
      </c>
    </row>
    <row r="334" spans="8:8" x14ac:dyDescent="0.25">
      <c r="H334" s="90">
        <f t="shared" si="8"/>
        <v>-3.637978807091713E-11</v>
      </c>
    </row>
    <row r="335" spans="8:8" x14ac:dyDescent="0.25">
      <c r="H335" s="90">
        <f t="shared" si="8"/>
        <v>-3.637978807091713E-11</v>
      </c>
    </row>
    <row r="336" spans="8:8" x14ac:dyDescent="0.25">
      <c r="H336" s="90">
        <f t="shared" si="8"/>
        <v>-3.637978807091713E-11</v>
      </c>
    </row>
    <row r="337" spans="8:8" x14ac:dyDescent="0.25">
      <c r="H337" s="90">
        <f t="shared" si="8"/>
        <v>-3.637978807091713E-11</v>
      </c>
    </row>
    <row r="338" spans="8:8" x14ac:dyDescent="0.25">
      <c r="H338" s="90">
        <f t="shared" si="8"/>
        <v>-3.637978807091713E-11</v>
      </c>
    </row>
    <row r="339" spans="8:8" x14ac:dyDescent="0.25">
      <c r="H339" s="90">
        <f t="shared" si="8"/>
        <v>-3.637978807091713E-11</v>
      </c>
    </row>
    <row r="340" spans="8:8" x14ac:dyDescent="0.25">
      <c r="H340" s="90">
        <f t="shared" si="8"/>
        <v>-3.637978807091713E-11</v>
      </c>
    </row>
    <row r="341" spans="8:8" x14ac:dyDescent="0.25">
      <c r="H341" s="90">
        <f t="shared" si="8"/>
        <v>-3.637978807091713E-11</v>
      </c>
    </row>
    <row r="342" spans="8:8" x14ac:dyDescent="0.25">
      <c r="H342" s="90">
        <f t="shared" si="8"/>
        <v>-3.637978807091713E-11</v>
      </c>
    </row>
    <row r="343" spans="8:8" x14ac:dyDescent="0.25">
      <c r="H343" s="90">
        <f t="shared" si="8"/>
        <v>-3.637978807091713E-11</v>
      </c>
    </row>
    <row r="344" spans="8:8" x14ac:dyDescent="0.25">
      <c r="H344" s="90">
        <f t="shared" si="8"/>
        <v>-3.637978807091713E-11</v>
      </c>
    </row>
    <row r="345" spans="8:8" x14ac:dyDescent="0.25">
      <c r="H345" s="90">
        <f t="shared" si="8"/>
        <v>-3.637978807091713E-11</v>
      </c>
    </row>
    <row r="346" spans="8:8" x14ac:dyDescent="0.25">
      <c r="H346" s="90">
        <f t="shared" si="8"/>
        <v>-3.637978807091713E-11</v>
      </c>
    </row>
    <row r="347" spans="8:8" x14ac:dyDescent="0.25">
      <c r="H347" s="90">
        <f t="shared" si="8"/>
        <v>-3.637978807091713E-11</v>
      </c>
    </row>
    <row r="348" spans="8:8" x14ac:dyDescent="0.25">
      <c r="H348" s="90">
        <f t="shared" si="8"/>
        <v>-3.637978807091713E-11</v>
      </c>
    </row>
    <row r="349" spans="8:8" x14ac:dyDescent="0.25">
      <c r="H349" s="90">
        <f t="shared" si="8"/>
        <v>-3.637978807091713E-11</v>
      </c>
    </row>
    <row r="350" spans="8:8" x14ac:dyDescent="0.25">
      <c r="H350" s="90">
        <f t="shared" si="8"/>
        <v>-3.637978807091713E-11</v>
      </c>
    </row>
    <row r="351" spans="8:8" x14ac:dyDescent="0.25">
      <c r="H351" s="90">
        <f t="shared" si="8"/>
        <v>-3.637978807091713E-11</v>
      </c>
    </row>
    <row r="352" spans="8:8" x14ac:dyDescent="0.25">
      <c r="H352" s="90">
        <f t="shared" si="8"/>
        <v>-3.637978807091713E-11</v>
      </c>
    </row>
    <row r="353" spans="8:8" x14ac:dyDescent="0.25">
      <c r="H353" s="90">
        <f t="shared" si="8"/>
        <v>-3.637978807091713E-11</v>
      </c>
    </row>
    <row r="354" spans="8:8" x14ac:dyDescent="0.25">
      <c r="H354" s="90">
        <f t="shared" si="8"/>
        <v>-3.637978807091713E-11</v>
      </c>
    </row>
    <row r="355" spans="8:8" x14ac:dyDescent="0.25">
      <c r="H355" s="90">
        <f t="shared" si="8"/>
        <v>-3.637978807091713E-11</v>
      </c>
    </row>
    <row r="356" spans="8:8" x14ac:dyDescent="0.25">
      <c r="H356" s="90">
        <f t="shared" si="8"/>
        <v>-3.637978807091713E-11</v>
      </c>
    </row>
    <row r="357" spans="8:8" x14ac:dyDescent="0.25">
      <c r="H357" s="90">
        <f t="shared" si="8"/>
        <v>-3.637978807091713E-11</v>
      </c>
    </row>
    <row r="358" spans="8:8" x14ac:dyDescent="0.25">
      <c r="H358" s="90">
        <f t="shared" si="8"/>
        <v>-3.637978807091713E-11</v>
      </c>
    </row>
    <row r="359" spans="8:8" x14ac:dyDescent="0.25">
      <c r="H359" s="90">
        <f t="shared" si="8"/>
        <v>-3.637978807091713E-11</v>
      </c>
    </row>
    <row r="360" spans="8:8" x14ac:dyDescent="0.25">
      <c r="H360" s="90">
        <f t="shared" si="8"/>
        <v>-3.637978807091713E-11</v>
      </c>
    </row>
    <row r="361" spans="8:8" x14ac:dyDescent="0.25">
      <c r="H361" s="90">
        <f t="shared" si="8"/>
        <v>-3.637978807091713E-11</v>
      </c>
    </row>
    <row r="362" spans="8:8" x14ac:dyDescent="0.25">
      <c r="H362" s="90">
        <f t="shared" si="8"/>
        <v>-3.637978807091713E-11</v>
      </c>
    </row>
    <row r="363" spans="8:8" x14ac:dyDescent="0.25">
      <c r="H363" s="90">
        <f t="shared" si="8"/>
        <v>-3.637978807091713E-11</v>
      </c>
    </row>
    <row r="364" spans="8:8" x14ac:dyDescent="0.25">
      <c r="H364" s="90">
        <f t="shared" si="8"/>
        <v>-3.637978807091713E-11</v>
      </c>
    </row>
    <row r="365" spans="8:8" x14ac:dyDescent="0.25">
      <c r="H365" s="90">
        <f t="shared" si="8"/>
        <v>-3.637978807091713E-11</v>
      </c>
    </row>
    <row r="366" spans="8:8" x14ac:dyDescent="0.25">
      <c r="H366" s="90">
        <f t="shared" si="8"/>
        <v>-3.637978807091713E-11</v>
      </c>
    </row>
    <row r="367" spans="8:8" x14ac:dyDescent="0.25">
      <c r="H367" s="90">
        <f t="shared" si="8"/>
        <v>-3.637978807091713E-11</v>
      </c>
    </row>
    <row r="368" spans="8:8" x14ac:dyDescent="0.25">
      <c r="H368" s="90">
        <f t="shared" si="8"/>
        <v>-3.637978807091713E-11</v>
      </c>
    </row>
    <row r="369" spans="8:8" x14ac:dyDescent="0.25">
      <c r="H369" s="90">
        <f t="shared" si="8"/>
        <v>-3.637978807091713E-11</v>
      </c>
    </row>
    <row r="370" spans="8:8" x14ac:dyDescent="0.25">
      <c r="H370" s="90">
        <f t="shared" si="8"/>
        <v>-3.637978807091713E-11</v>
      </c>
    </row>
    <row r="371" spans="8:8" x14ac:dyDescent="0.25">
      <c r="H371" s="90">
        <f t="shared" si="8"/>
        <v>-3.637978807091713E-11</v>
      </c>
    </row>
    <row r="372" spans="8:8" x14ac:dyDescent="0.25">
      <c r="H372" s="90">
        <f t="shared" si="8"/>
        <v>-3.637978807091713E-11</v>
      </c>
    </row>
    <row r="373" spans="8:8" x14ac:dyDescent="0.25">
      <c r="H373" s="90">
        <f t="shared" si="8"/>
        <v>-3.637978807091713E-11</v>
      </c>
    </row>
    <row r="374" spans="8:8" x14ac:dyDescent="0.25">
      <c r="H374" s="90">
        <f t="shared" si="8"/>
        <v>-3.637978807091713E-11</v>
      </c>
    </row>
    <row r="375" spans="8:8" x14ac:dyDescent="0.25">
      <c r="H375" s="90">
        <f t="shared" si="8"/>
        <v>-3.637978807091713E-11</v>
      </c>
    </row>
    <row r="376" spans="8:8" x14ac:dyDescent="0.25">
      <c r="H376" s="90">
        <f t="shared" si="8"/>
        <v>-3.637978807091713E-11</v>
      </c>
    </row>
    <row r="377" spans="8:8" x14ac:dyDescent="0.25">
      <c r="H377" s="90">
        <f t="shared" si="8"/>
        <v>-3.637978807091713E-11</v>
      </c>
    </row>
    <row r="378" spans="8:8" x14ac:dyDescent="0.25">
      <c r="H378" s="90">
        <f t="shared" si="8"/>
        <v>-3.637978807091713E-11</v>
      </c>
    </row>
    <row r="379" spans="8:8" x14ac:dyDescent="0.25">
      <c r="H379" s="90">
        <f t="shared" si="8"/>
        <v>-3.637978807091713E-11</v>
      </c>
    </row>
    <row r="380" spans="8:8" x14ac:dyDescent="0.25">
      <c r="H380" s="90">
        <f t="shared" si="8"/>
        <v>-3.637978807091713E-11</v>
      </c>
    </row>
    <row r="381" spans="8:8" x14ac:dyDescent="0.25">
      <c r="H381" s="90">
        <f t="shared" si="8"/>
        <v>-3.637978807091713E-11</v>
      </c>
    </row>
    <row r="382" spans="8:8" x14ac:dyDescent="0.25">
      <c r="H382" s="90">
        <f t="shared" si="8"/>
        <v>-3.637978807091713E-11</v>
      </c>
    </row>
    <row r="383" spans="8:8" x14ac:dyDescent="0.25">
      <c r="H383" s="90">
        <f t="shared" si="8"/>
        <v>-3.637978807091713E-11</v>
      </c>
    </row>
    <row r="384" spans="8:8" x14ac:dyDescent="0.25">
      <c r="H384" s="90">
        <f t="shared" si="8"/>
        <v>-3.637978807091713E-11</v>
      </c>
    </row>
    <row r="385" spans="8:8" x14ac:dyDescent="0.25">
      <c r="H385" s="90">
        <f t="shared" si="8"/>
        <v>-3.637978807091713E-11</v>
      </c>
    </row>
    <row r="386" spans="8:8" x14ac:dyDescent="0.25">
      <c r="H386" s="90">
        <f t="shared" si="8"/>
        <v>-3.637978807091713E-11</v>
      </c>
    </row>
    <row r="387" spans="8:8" x14ac:dyDescent="0.25">
      <c r="H387" s="90">
        <f t="shared" si="8"/>
        <v>-3.637978807091713E-11</v>
      </c>
    </row>
    <row r="388" spans="8:8" x14ac:dyDescent="0.25">
      <c r="H388" s="90">
        <f t="shared" si="8"/>
        <v>-3.637978807091713E-11</v>
      </c>
    </row>
    <row r="389" spans="8:8" x14ac:dyDescent="0.25">
      <c r="H389" s="90">
        <f t="shared" ref="H389:H452" si="9">H388+F389-G389</f>
        <v>-3.637978807091713E-11</v>
      </c>
    </row>
    <row r="390" spans="8:8" x14ac:dyDescent="0.25">
      <c r="H390" s="90">
        <f t="shared" si="9"/>
        <v>-3.637978807091713E-11</v>
      </c>
    </row>
    <row r="391" spans="8:8" x14ac:dyDescent="0.25">
      <c r="H391" s="90">
        <f t="shared" si="9"/>
        <v>-3.637978807091713E-11</v>
      </c>
    </row>
    <row r="392" spans="8:8" x14ac:dyDescent="0.25">
      <c r="H392" s="90">
        <f t="shared" si="9"/>
        <v>-3.637978807091713E-11</v>
      </c>
    </row>
    <row r="393" spans="8:8" x14ac:dyDescent="0.25">
      <c r="H393" s="90">
        <f t="shared" si="9"/>
        <v>-3.637978807091713E-11</v>
      </c>
    </row>
    <row r="394" spans="8:8" x14ac:dyDescent="0.25">
      <c r="H394" s="90">
        <f t="shared" si="9"/>
        <v>-3.637978807091713E-11</v>
      </c>
    </row>
    <row r="395" spans="8:8" x14ac:dyDescent="0.25">
      <c r="H395" s="90">
        <f t="shared" si="9"/>
        <v>-3.637978807091713E-11</v>
      </c>
    </row>
    <row r="396" spans="8:8" x14ac:dyDescent="0.25">
      <c r="H396" s="90">
        <f t="shared" si="9"/>
        <v>-3.637978807091713E-11</v>
      </c>
    </row>
    <row r="397" spans="8:8" x14ac:dyDescent="0.25">
      <c r="H397" s="90">
        <f t="shared" si="9"/>
        <v>-3.637978807091713E-11</v>
      </c>
    </row>
    <row r="398" spans="8:8" x14ac:dyDescent="0.25">
      <c r="H398" s="90">
        <f t="shared" si="9"/>
        <v>-3.637978807091713E-11</v>
      </c>
    </row>
    <row r="399" spans="8:8" x14ac:dyDescent="0.25">
      <c r="H399" s="90">
        <f t="shared" si="9"/>
        <v>-3.637978807091713E-11</v>
      </c>
    </row>
    <row r="400" spans="8:8" x14ac:dyDescent="0.25">
      <c r="H400" s="90">
        <f t="shared" si="9"/>
        <v>-3.637978807091713E-11</v>
      </c>
    </row>
    <row r="401" spans="8:8" x14ac:dyDescent="0.25">
      <c r="H401" s="90">
        <f t="shared" si="9"/>
        <v>-3.637978807091713E-11</v>
      </c>
    </row>
    <row r="402" spans="8:8" x14ac:dyDescent="0.25">
      <c r="H402" s="90">
        <f t="shared" si="9"/>
        <v>-3.637978807091713E-11</v>
      </c>
    </row>
    <row r="403" spans="8:8" x14ac:dyDescent="0.25">
      <c r="H403" s="90">
        <f t="shared" si="9"/>
        <v>-3.637978807091713E-11</v>
      </c>
    </row>
    <row r="404" spans="8:8" x14ac:dyDescent="0.25">
      <c r="H404" s="90">
        <f t="shared" si="9"/>
        <v>-3.637978807091713E-11</v>
      </c>
    </row>
    <row r="405" spans="8:8" x14ac:dyDescent="0.25">
      <c r="H405" s="90">
        <f t="shared" si="9"/>
        <v>-3.637978807091713E-11</v>
      </c>
    </row>
    <row r="406" spans="8:8" x14ac:dyDescent="0.25">
      <c r="H406" s="90">
        <f t="shared" si="9"/>
        <v>-3.637978807091713E-11</v>
      </c>
    </row>
    <row r="407" spans="8:8" x14ac:dyDescent="0.25">
      <c r="H407" s="90">
        <f t="shared" si="9"/>
        <v>-3.637978807091713E-11</v>
      </c>
    </row>
    <row r="408" spans="8:8" x14ac:dyDescent="0.25">
      <c r="H408" s="90">
        <f t="shared" si="9"/>
        <v>-3.637978807091713E-11</v>
      </c>
    </row>
    <row r="409" spans="8:8" x14ac:dyDescent="0.25">
      <c r="H409" s="90">
        <f t="shared" si="9"/>
        <v>-3.637978807091713E-11</v>
      </c>
    </row>
    <row r="410" spans="8:8" x14ac:dyDescent="0.25">
      <c r="H410" s="90">
        <f t="shared" si="9"/>
        <v>-3.637978807091713E-11</v>
      </c>
    </row>
    <row r="411" spans="8:8" x14ac:dyDescent="0.25">
      <c r="H411" s="90">
        <f t="shared" si="9"/>
        <v>-3.637978807091713E-11</v>
      </c>
    </row>
    <row r="412" spans="8:8" x14ac:dyDescent="0.25">
      <c r="H412" s="90">
        <f t="shared" si="9"/>
        <v>-3.637978807091713E-11</v>
      </c>
    </row>
    <row r="413" spans="8:8" x14ac:dyDescent="0.25">
      <c r="H413" s="90">
        <f t="shared" si="9"/>
        <v>-3.637978807091713E-11</v>
      </c>
    </row>
    <row r="414" spans="8:8" x14ac:dyDescent="0.25">
      <c r="H414" s="90">
        <f t="shared" si="9"/>
        <v>-3.637978807091713E-11</v>
      </c>
    </row>
    <row r="415" spans="8:8" x14ac:dyDescent="0.25">
      <c r="H415" s="90">
        <f t="shared" si="9"/>
        <v>-3.637978807091713E-11</v>
      </c>
    </row>
    <row r="416" spans="8:8" x14ac:dyDescent="0.25">
      <c r="H416" s="90">
        <f t="shared" si="9"/>
        <v>-3.637978807091713E-11</v>
      </c>
    </row>
    <row r="417" spans="8:8" x14ac:dyDescent="0.25">
      <c r="H417" s="90">
        <f t="shared" si="9"/>
        <v>-3.637978807091713E-11</v>
      </c>
    </row>
    <row r="418" spans="8:8" x14ac:dyDescent="0.25">
      <c r="H418" s="90">
        <f t="shared" si="9"/>
        <v>-3.637978807091713E-11</v>
      </c>
    </row>
    <row r="419" spans="8:8" x14ac:dyDescent="0.25">
      <c r="H419" s="90">
        <f t="shared" si="9"/>
        <v>-3.637978807091713E-11</v>
      </c>
    </row>
    <row r="420" spans="8:8" x14ac:dyDescent="0.25">
      <c r="H420" s="90">
        <f t="shared" si="9"/>
        <v>-3.637978807091713E-11</v>
      </c>
    </row>
    <row r="421" spans="8:8" x14ac:dyDescent="0.25">
      <c r="H421" s="90">
        <f t="shared" si="9"/>
        <v>-3.637978807091713E-11</v>
      </c>
    </row>
    <row r="422" spans="8:8" x14ac:dyDescent="0.25">
      <c r="H422" s="90">
        <f t="shared" si="9"/>
        <v>-3.637978807091713E-11</v>
      </c>
    </row>
    <row r="423" spans="8:8" x14ac:dyDescent="0.25">
      <c r="H423" s="90">
        <f t="shared" si="9"/>
        <v>-3.637978807091713E-11</v>
      </c>
    </row>
    <row r="424" spans="8:8" x14ac:dyDescent="0.25">
      <c r="H424" s="90">
        <f t="shared" si="9"/>
        <v>-3.637978807091713E-11</v>
      </c>
    </row>
    <row r="425" spans="8:8" x14ac:dyDescent="0.25">
      <c r="H425" s="90">
        <f t="shared" si="9"/>
        <v>-3.637978807091713E-11</v>
      </c>
    </row>
    <row r="426" spans="8:8" x14ac:dyDescent="0.25">
      <c r="H426" s="90">
        <f t="shared" si="9"/>
        <v>-3.637978807091713E-11</v>
      </c>
    </row>
    <row r="427" spans="8:8" x14ac:dyDescent="0.25">
      <c r="H427" s="90">
        <f t="shared" si="9"/>
        <v>-3.637978807091713E-11</v>
      </c>
    </row>
    <row r="428" spans="8:8" x14ac:dyDescent="0.25">
      <c r="H428" s="90">
        <f t="shared" si="9"/>
        <v>-3.637978807091713E-11</v>
      </c>
    </row>
    <row r="429" spans="8:8" x14ac:dyDescent="0.25">
      <c r="H429" s="90">
        <f t="shared" si="9"/>
        <v>-3.637978807091713E-11</v>
      </c>
    </row>
    <row r="430" spans="8:8" x14ac:dyDescent="0.25">
      <c r="H430" s="90">
        <f t="shared" si="9"/>
        <v>-3.637978807091713E-11</v>
      </c>
    </row>
    <row r="431" spans="8:8" x14ac:dyDescent="0.25">
      <c r="H431" s="90">
        <f t="shared" si="9"/>
        <v>-3.637978807091713E-11</v>
      </c>
    </row>
    <row r="432" spans="8:8" x14ac:dyDescent="0.25">
      <c r="H432" s="90">
        <f t="shared" si="9"/>
        <v>-3.637978807091713E-11</v>
      </c>
    </row>
    <row r="433" spans="8:8" x14ac:dyDescent="0.25">
      <c r="H433" s="90">
        <f t="shared" si="9"/>
        <v>-3.637978807091713E-11</v>
      </c>
    </row>
    <row r="434" spans="8:8" x14ac:dyDescent="0.25">
      <c r="H434" s="90">
        <f t="shared" si="9"/>
        <v>-3.637978807091713E-11</v>
      </c>
    </row>
    <row r="435" spans="8:8" x14ac:dyDescent="0.25">
      <c r="H435" s="90">
        <f t="shared" si="9"/>
        <v>-3.637978807091713E-11</v>
      </c>
    </row>
    <row r="436" spans="8:8" x14ac:dyDescent="0.25">
      <c r="H436" s="90">
        <f t="shared" si="9"/>
        <v>-3.637978807091713E-11</v>
      </c>
    </row>
    <row r="437" spans="8:8" x14ac:dyDescent="0.25">
      <c r="H437" s="90">
        <f t="shared" si="9"/>
        <v>-3.637978807091713E-11</v>
      </c>
    </row>
    <row r="438" spans="8:8" x14ac:dyDescent="0.25">
      <c r="H438" s="90">
        <f t="shared" si="9"/>
        <v>-3.637978807091713E-11</v>
      </c>
    </row>
    <row r="439" spans="8:8" x14ac:dyDescent="0.25">
      <c r="H439" s="90">
        <f t="shared" si="9"/>
        <v>-3.637978807091713E-11</v>
      </c>
    </row>
    <row r="440" spans="8:8" x14ac:dyDescent="0.25">
      <c r="H440" s="90">
        <f t="shared" si="9"/>
        <v>-3.637978807091713E-11</v>
      </c>
    </row>
    <row r="441" spans="8:8" x14ac:dyDescent="0.25">
      <c r="H441" s="90">
        <f t="shared" si="9"/>
        <v>-3.637978807091713E-11</v>
      </c>
    </row>
    <row r="442" spans="8:8" x14ac:dyDescent="0.25">
      <c r="H442" s="90">
        <f t="shared" si="9"/>
        <v>-3.637978807091713E-11</v>
      </c>
    </row>
    <row r="443" spans="8:8" x14ac:dyDescent="0.25">
      <c r="H443" s="90">
        <f t="shared" si="9"/>
        <v>-3.637978807091713E-11</v>
      </c>
    </row>
    <row r="444" spans="8:8" x14ac:dyDescent="0.25">
      <c r="H444" s="90">
        <f t="shared" si="9"/>
        <v>-3.637978807091713E-11</v>
      </c>
    </row>
    <row r="445" spans="8:8" x14ac:dyDescent="0.25">
      <c r="H445" s="90">
        <f t="shared" si="9"/>
        <v>-3.637978807091713E-11</v>
      </c>
    </row>
    <row r="446" spans="8:8" x14ac:dyDescent="0.25">
      <c r="H446" s="90">
        <f t="shared" si="9"/>
        <v>-3.637978807091713E-11</v>
      </c>
    </row>
    <row r="447" spans="8:8" x14ac:dyDescent="0.25">
      <c r="H447" s="90">
        <f t="shared" si="9"/>
        <v>-3.637978807091713E-11</v>
      </c>
    </row>
    <row r="448" spans="8:8" x14ac:dyDescent="0.25">
      <c r="H448" s="90">
        <f t="shared" si="9"/>
        <v>-3.637978807091713E-11</v>
      </c>
    </row>
    <row r="449" spans="8:8" x14ac:dyDescent="0.25">
      <c r="H449" s="90">
        <f t="shared" si="9"/>
        <v>-3.637978807091713E-11</v>
      </c>
    </row>
    <row r="450" spans="8:8" x14ac:dyDescent="0.25">
      <c r="H450" s="90">
        <f t="shared" si="9"/>
        <v>-3.637978807091713E-11</v>
      </c>
    </row>
    <row r="451" spans="8:8" x14ac:dyDescent="0.25">
      <c r="H451" s="90">
        <f t="shared" si="9"/>
        <v>-3.637978807091713E-11</v>
      </c>
    </row>
    <row r="452" spans="8:8" x14ac:dyDescent="0.25">
      <c r="H452" s="90">
        <f t="shared" si="9"/>
        <v>-3.637978807091713E-11</v>
      </c>
    </row>
    <row r="453" spans="8:8" x14ac:dyDescent="0.25">
      <c r="H453" s="90">
        <f t="shared" ref="H453:H495" si="10">H452+F453-G453</f>
        <v>-3.637978807091713E-11</v>
      </c>
    </row>
    <row r="454" spans="8:8" x14ac:dyDescent="0.25">
      <c r="H454" s="90">
        <f t="shared" si="10"/>
        <v>-3.637978807091713E-11</v>
      </c>
    </row>
    <row r="455" spans="8:8" x14ac:dyDescent="0.25">
      <c r="H455" s="90">
        <f t="shared" si="10"/>
        <v>-3.637978807091713E-11</v>
      </c>
    </row>
    <row r="456" spans="8:8" x14ac:dyDescent="0.25">
      <c r="H456" s="90">
        <f t="shared" si="10"/>
        <v>-3.637978807091713E-11</v>
      </c>
    </row>
    <row r="457" spans="8:8" x14ac:dyDescent="0.25">
      <c r="H457" s="90">
        <f t="shared" si="10"/>
        <v>-3.637978807091713E-11</v>
      </c>
    </row>
    <row r="458" spans="8:8" x14ac:dyDescent="0.25">
      <c r="H458" s="90">
        <f t="shared" si="10"/>
        <v>-3.637978807091713E-11</v>
      </c>
    </row>
    <row r="459" spans="8:8" x14ac:dyDescent="0.25">
      <c r="H459" s="90">
        <f t="shared" si="10"/>
        <v>-3.637978807091713E-11</v>
      </c>
    </row>
    <row r="460" spans="8:8" x14ac:dyDescent="0.25">
      <c r="H460" s="90">
        <f t="shared" si="10"/>
        <v>-3.637978807091713E-11</v>
      </c>
    </row>
    <row r="461" spans="8:8" x14ac:dyDescent="0.25">
      <c r="H461" s="90">
        <f t="shared" si="10"/>
        <v>-3.637978807091713E-11</v>
      </c>
    </row>
    <row r="462" spans="8:8" x14ac:dyDescent="0.25">
      <c r="H462" s="90">
        <f t="shared" si="10"/>
        <v>-3.637978807091713E-11</v>
      </c>
    </row>
    <row r="463" spans="8:8" x14ac:dyDescent="0.25">
      <c r="H463" s="90">
        <f t="shared" si="10"/>
        <v>-3.637978807091713E-11</v>
      </c>
    </row>
    <row r="464" spans="8:8" x14ac:dyDescent="0.25">
      <c r="H464" s="90">
        <f t="shared" si="10"/>
        <v>-3.637978807091713E-11</v>
      </c>
    </row>
    <row r="465" spans="8:8" x14ac:dyDescent="0.25">
      <c r="H465" s="90">
        <f t="shared" si="10"/>
        <v>-3.637978807091713E-11</v>
      </c>
    </row>
    <row r="466" spans="8:8" x14ac:dyDescent="0.25">
      <c r="H466" s="90">
        <f t="shared" si="10"/>
        <v>-3.637978807091713E-11</v>
      </c>
    </row>
    <row r="467" spans="8:8" x14ac:dyDescent="0.25">
      <c r="H467" s="90">
        <f t="shared" si="10"/>
        <v>-3.637978807091713E-11</v>
      </c>
    </row>
    <row r="468" spans="8:8" x14ac:dyDescent="0.25">
      <c r="H468" s="90">
        <f t="shared" si="10"/>
        <v>-3.637978807091713E-11</v>
      </c>
    </row>
    <row r="469" spans="8:8" x14ac:dyDescent="0.25">
      <c r="H469" s="90">
        <f t="shared" si="10"/>
        <v>-3.637978807091713E-11</v>
      </c>
    </row>
    <row r="470" spans="8:8" x14ac:dyDescent="0.25">
      <c r="H470" s="90">
        <f t="shared" si="10"/>
        <v>-3.637978807091713E-11</v>
      </c>
    </row>
    <row r="471" spans="8:8" x14ac:dyDescent="0.25">
      <c r="H471" s="90">
        <f t="shared" si="10"/>
        <v>-3.637978807091713E-11</v>
      </c>
    </row>
    <row r="472" spans="8:8" x14ac:dyDescent="0.25">
      <c r="H472" s="90">
        <f t="shared" si="10"/>
        <v>-3.637978807091713E-11</v>
      </c>
    </row>
    <row r="473" spans="8:8" x14ac:dyDescent="0.25">
      <c r="H473" s="90">
        <f t="shared" si="10"/>
        <v>-3.637978807091713E-11</v>
      </c>
    </row>
    <row r="474" spans="8:8" x14ac:dyDescent="0.25">
      <c r="H474" s="90">
        <f t="shared" si="10"/>
        <v>-3.637978807091713E-11</v>
      </c>
    </row>
    <row r="475" spans="8:8" x14ac:dyDescent="0.25">
      <c r="H475" s="90">
        <f t="shared" si="10"/>
        <v>-3.637978807091713E-11</v>
      </c>
    </row>
    <row r="476" spans="8:8" x14ac:dyDescent="0.25">
      <c r="H476" s="90">
        <f t="shared" si="10"/>
        <v>-3.637978807091713E-11</v>
      </c>
    </row>
    <row r="477" spans="8:8" x14ac:dyDescent="0.25">
      <c r="H477" s="90">
        <f t="shared" si="10"/>
        <v>-3.637978807091713E-11</v>
      </c>
    </row>
    <row r="478" spans="8:8" x14ac:dyDescent="0.25">
      <c r="H478" s="90">
        <f t="shared" si="10"/>
        <v>-3.637978807091713E-11</v>
      </c>
    </row>
    <row r="479" spans="8:8" x14ac:dyDescent="0.25">
      <c r="H479" s="90">
        <f t="shared" si="10"/>
        <v>-3.637978807091713E-11</v>
      </c>
    </row>
    <row r="480" spans="8:8" x14ac:dyDescent="0.25">
      <c r="H480" s="90">
        <f t="shared" si="10"/>
        <v>-3.637978807091713E-11</v>
      </c>
    </row>
    <row r="481" spans="8:8" x14ac:dyDescent="0.25">
      <c r="H481" s="90">
        <f t="shared" si="10"/>
        <v>-3.637978807091713E-11</v>
      </c>
    </row>
    <row r="482" spans="8:8" x14ac:dyDescent="0.25">
      <c r="H482" s="90">
        <f t="shared" si="10"/>
        <v>-3.637978807091713E-11</v>
      </c>
    </row>
    <row r="483" spans="8:8" x14ac:dyDescent="0.25">
      <c r="H483" s="90">
        <f t="shared" si="10"/>
        <v>-3.637978807091713E-11</v>
      </c>
    </row>
    <row r="484" spans="8:8" x14ac:dyDescent="0.25">
      <c r="H484" s="90">
        <f t="shared" si="10"/>
        <v>-3.637978807091713E-11</v>
      </c>
    </row>
    <row r="485" spans="8:8" x14ac:dyDescent="0.25">
      <c r="H485" s="90">
        <f t="shared" si="10"/>
        <v>-3.637978807091713E-11</v>
      </c>
    </row>
    <row r="486" spans="8:8" x14ac:dyDescent="0.25">
      <c r="H486" s="90">
        <f t="shared" si="10"/>
        <v>-3.637978807091713E-11</v>
      </c>
    </row>
    <row r="487" spans="8:8" x14ac:dyDescent="0.25">
      <c r="H487" s="90">
        <f t="shared" si="10"/>
        <v>-3.637978807091713E-11</v>
      </c>
    </row>
    <row r="488" spans="8:8" x14ac:dyDescent="0.25">
      <c r="H488" s="90">
        <f t="shared" si="10"/>
        <v>-3.637978807091713E-11</v>
      </c>
    </row>
    <row r="489" spans="8:8" x14ac:dyDescent="0.25">
      <c r="H489" s="90">
        <f t="shared" si="10"/>
        <v>-3.637978807091713E-11</v>
      </c>
    </row>
    <row r="490" spans="8:8" x14ac:dyDescent="0.25">
      <c r="H490" s="90">
        <f t="shared" si="10"/>
        <v>-3.637978807091713E-11</v>
      </c>
    </row>
    <row r="491" spans="8:8" x14ac:dyDescent="0.25">
      <c r="H491" s="90">
        <f t="shared" si="10"/>
        <v>-3.637978807091713E-11</v>
      </c>
    </row>
    <row r="492" spans="8:8" x14ac:dyDescent="0.25">
      <c r="H492" s="90">
        <f t="shared" si="10"/>
        <v>-3.637978807091713E-11</v>
      </c>
    </row>
    <row r="493" spans="8:8" x14ac:dyDescent="0.25">
      <c r="H493" s="90">
        <f t="shared" si="10"/>
        <v>-3.637978807091713E-11</v>
      </c>
    </row>
    <row r="494" spans="8:8" x14ac:dyDescent="0.25">
      <c r="H494" s="90">
        <f t="shared" si="10"/>
        <v>-3.637978807091713E-11</v>
      </c>
    </row>
    <row r="495" spans="8:8" x14ac:dyDescent="0.25">
      <c r="H495" s="90">
        <f t="shared" si="10"/>
        <v>-3.637978807091713E-11</v>
      </c>
    </row>
  </sheetData>
  <autoFilter ref="A2:H495"/>
  <mergeCells count="1">
    <mergeCell ref="A1:H1"/>
  </mergeCells>
  <pageMargins left="0.25" right="0.25" top="0.75" bottom="0.75" header="0.3" footer="0.3"/>
  <pageSetup paperSize="9" scale="61" orientation="portrait" r:id="rId2"/>
  <headerFooter>
    <oddHeader>&amp;CS.E.U.O.&amp;R&amp;"-,Cursiva"Tejidos Lucania</oddHeader>
    <oddFooter>&amp;CS.E.U.O.</oddFooter>
  </headerFooter>
  <rowBreaks count="2" manualBreakCount="2">
    <brk id="77" max="7" man="1"/>
    <brk id="147" max="7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500"/>
  <sheetViews>
    <sheetView workbookViewId="0">
      <selection activeCell="H73" sqref="H73"/>
    </sheetView>
  </sheetViews>
  <sheetFormatPr baseColWidth="10" defaultRowHeight="15" x14ac:dyDescent="0.25"/>
  <cols>
    <col min="1" max="1" width="11.42578125" style="2"/>
    <col min="2" max="2" width="22.85546875" style="2" customWidth="1"/>
    <col min="3" max="5" width="12" style="4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815</v>
      </c>
      <c r="B1" s="273"/>
      <c r="C1" s="273"/>
      <c r="D1" s="273"/>
      <c r="E1" s="273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44053</v>
      </c>
    </row>
    <row r="3" spans="1:10" x14ac:dyDescent="0.25">
      <c r="A3" s="7">
        <v>43997</v>
      </c>
      <c r="B3" s="2" t="s">
        <v>472</v>
      </c>
      <c r="C3" s="4">
        <v>25930</v>
      </c>
      <c r="D3" s="4">
        <v>0</v>
      </c>
      <c r="E3" s="9">
        <f>C3-D3</f>
        <v>25930</v>
      </c>
    </row>
    <row r="4" spans="1:10" x14ac:dyDescent="0.25">
      <c r="A4" s="5">
        <v>44020</v>
      </c>
      <c r="B4" s="2" t="s">
        <v>893</v>
      </c>
      <c r="C4" s="4">
        <v>0</v>
      </c>
      <c r="D4" s="4">
        <v>50000</v>
      </c>
      <c r="E4" s="4">
        <f>E3+C4-D4</f>
        <v>-24070</v>
      </c>
    </row>
    <row r="5" spans="1:10" x14ac:dyDescent="0.25">
      <c r="A5" s="5">
        <v>44020</v>
      </c>
      <c r="B5" s="2" t="s">
        <v>894</v>
      </c>
      <c r="C5" s="4">
        <v>43700</v>
      </c>
      <c r="D5" s="4">
        <v>0</v>
      </c>
      <c r="E5" s="4">
        <f t="shared" ref="E5:E68" si="0">E4+C5-D5</f>
        <v>19630</v>
      </c>
    </row>
    <row r="6" spans="1:10" x14ac:dyDescent="0.25">
      <c r="A6" s="5">
        <v>44053</v>
      </c>
      <c r="B6" s="2" t="s">
        <v>169</v>
      </c>
      <c r="C6" s="4">
        <v>0</v>
      </c>
      <c r="D6" s="4">
        <v>19630</v>
      </c>
      <c r="E6" s="4">
        <f t="shared" si="0"/>
        <v>0</v>
      </c>
    </row>
    <row r="7" spans="1:10" x14ac:dyDescent="0.25">
      <c r="E7" s="4">
        <f t="shared" si="0"/>
        <v>0</v>
      </c>
    </row>
    <row r="8" spans="1:10" x14ac:dyDescent="0.25">
      <c r="E8" s="4">
        <f t="shared" si="0"/>
        <v>0</v>
      </c>
    </row>
    <row r="9" spans="1:10" x14ac:dyDescent="0.25">
      <c r="E9" s="4">
        <f t="shared" si="0"/>
        <v>0</v>
      </c>
    </row>
    <row r="10" spans="1:10" x14ac:dyDescent="0.25">
      <c r="E10" s="4">
        <f t="shared" si="0"/>
        <v>0</v>
      </c>
    </row>
    <row r="11" spans="1:10" x14ac:dyDescent="0.25">
      <c r="E11" s="4">
        <f t="shared" si="0"/>
        <v>0</v>
      </c>
    </row>
    <row r="12" spans="1:10" x14ac:dyDescent="0.25">
      <c r="E12" s="4">
        <f t="shared" si="0"/>
        <v>0</v>
      </c>
    </row>
    <row r="13" spans="1:10" x14ac:dyDescent="0.25">
      <c r="E13" s="4">
        <f t="shared" si="0"/>
        <v>0</v>
      </c>
    </row>
    <row r="14" spans="1:10" x14ac:dyDescent="0.25">
      <c r="E14" s="4">
        <f t="shared" si="0"/>
        <v>0</v>
      </c>
    </row>
    <row r="15" spans="1:10" x14ac:dyDescent="0.25">
      <c r="E15" s="4">
        <f t="shared" si="0"/>
        <v>0</v>
      </c>
    </row>
    <row r="16" spans="1:10" x14ac:dyDescent="0.25">
      <c r="E16" s="4">
        <f t="shared" si="0"/>
        <v>0</v>
      </c>
    </row>
    <row r="17" spans="5:5" x14ac:dyDescent="0.25">
      <c r="E17" s="4">
        <f t="shared" si="0"/>
        <v>0</v>
      </c>
    </row>
    <row r="18" spans="5:5" x14ac:dyDescent="0.25">
      <c r="E18" s="4">
        <f t="shared" si="0"/>
        <v>0</v>
      </c>
    </row>
    <row r="19" spans="5:5" x14ac:dyDescent="0.25">
      <c r="E19" s="4">
        <f t="shared" si="0"/>
        <v>0</v>
      </c>
    </row>
    <row r="20" spans="5:5" x14ac:dyDescent="0.25">
      <c r="E20" s="4">
        <f t="shared" si="0"/>
        <v>0</v>
      </c>
    </row>
    <row r="21" spans="5:5" x14ac:dyDescent="0.25">
      <c r="E21" s="4">
        <f t="shared" si="0"/>
        <v>0</v>
      </c>
    </row>
    <row r="22" spans="5:5" x14ac:dyDescent="0.25">
      <c r="E22" s="4">
        <f t="shared" si="0"/>
        <v>0</v>
      </c>
    </row>
    <row r="23" spans="5:5" x14ac:dyDescent="0.25">
      <c r="E23" s="4">
        <f t="shared" si="0"/>
        <v>0</v>
      </c>
    </row>
    <row r="24" spans="5:5" x14ac:dyDescent="0.25">
      <c r="E24" s="4">
        <f t="shared" si="0"/>
        <v>0</v>
      </c>
    </row>
    <row r="25" spans="5:5" x14ac:dyDescent="0.25">
      <c r="E25" s="4">
        <f t="shared" si="0"/>
        <v>0</v>
      </c>
    </row>
    <row r="26" spans="5:5" x14ac:dyDescent="0.25">
      <c r="E26" s="4">
        <f t="shared" si="0"/>
        <v>0</v>
      </c>
    </row>
    <row r="27" spans="5:5" x14ac:dyDescent="0.25">
      <c r="E27" s="4">
        <f t="shared" si="0"/>
        <v>0</v>
      </c>
    </row>
    <row r="28" spans="5:5" x14ac:dyDescent="0.25">
      <c r="E28" s="4">
        <f t="shared" si="0"/>
        <v>0</v>
      </c>
    </row>
    <row r="29" spans="5:5" x14ac:dyDescent="0.25">
      <c r="E29" s="4">
        <f t="shared" si="0"/>
        <v>0</v>
      </c>
    </row>
    <row r="30" spans="5:5" x14ac:dyDescent="0.25">
      <c r="E30" s="4">
        <f t="shared" si="0"/>
        <v>0</v>
      </c>
    </row>
    <row r="31" spans="5:5" x14ac:dyDescent="0.25">
      <c r="E31" s="4">
        <f t="shared" si="0"/>
        <v>0</v>
      </c>
    </row>
    <row r="32" spans="5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500"/>
  <sheetViews>
    <sheetView workbookViewId="0">
      <selection activeCell="H73" sqref="H73"/>
    </sheetView>
  </sheetViews>
  <sheetFormatPr baseColWidth="10" defaultRowHeight="15" x14ac:dyDescent="0.25"/>
  <cols>
    <col min="1" max="1" width="10.7109375" style="2" bestFit="1" customWidth="1"/>
    <col min="2" max="2" width="33.28515625" style="2" customWidth="1"/>
    <col min="3" max="5" width="12" style="2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600</v>
      </c>
      <c r="B1" s="273"/>
      <c r="C1" s="273"/>
      <c r="D1" s="273"/>
      <c r="E1" s="273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44022</v>
      </c>
    </row>
    <row r="3" spans="1:10" x14ac:dyDescent="0.25">
      <c r="A3" s="7">
        <v>43935</v>
      </c>
      <c r="B3" s="2" t="s">
        <v>599</v>
      </c>
      <c r="C3" s="4">
        <v>19280</v>
      </c>
      <c r="D3" s="4">
        <v>5000</v>
      </c>
      <c r="E3" s="9">
        <f>C3-D3</f>
        <v>14280</v>
      </c>
    </row>
    <row r="4" spans="1:10" x14ac:dyDescent="0.25">
      <c r="A4" s="5">
        <v>44022</v>
      </c>
      <c r="B4" s="2" t="s">
        <v>57</v>
      </c>
      <c r="C4" s="4">
        <v>0</v>
      </c>
      <c r="D4" s="4">
        <v>14280</v>
      </c>
      <c r="E4" s="4">
        <f>E3+C4-D4</f>
        <v>0</v>
      </c>
    </row>
    <row r="5" spans="1:10" x14ac:dyDescent="0.25">
      <c r="E5" s="4">
        <f t="shared" ref="E5:E68" si="0">E4+C5-D5</f>
        <v>0</v>
      </c>
    </row>
    <row r="6" spans="1:10" x14ac:dyDescent="0.25">
      <c r="E6" s="4">
        <f t="shared" si="0"/>
        <v>0</v>
      </c>
    </row>
    <row r="7" spans="1:10" x14ac:dyDescent="0.25">
      <c r="E7" s="4">
        <f t="shared" si="0"/>
        <v>0</v>
      </c>
    </row>
    <row r="8" spans="1:10" x14ac:dyDescent="0.25">
      <c r="E8" s="4">
        <f t="shared" si="0"/>
        <v>0</v>
      </c>
    </row>
    <row r="9" spans="1:10" x14ac:dyDescent="0.25">
      <c r="E9" s="4">
        <f t="shared" si="0"/>
        <v>0</v>
      </c>
    </row>
    <row r="10" spans="1:10" x14ac:dyDescent="0.25">
      <c r="E10" s="4">
        <f t="shared" si="0"/>
        <v>0</v>
      </c>
    </row>
    <row r="11" spans="1:10" x14ac:dyDescent="0.25">
      <c r="E11" s="4">
        <f t="shared" si="0"/>
        <v>0</v>
      </c>
    </row>
    <row r="12" spans="1:10" x14ac:dyDescent="0.25">
      <c r="E12" s="4">
        <f t="shared" si="0"/>
        <v>0</v>
      </c>
    </row>
    <row r="13" spans="1:10" x14ac:dyDescent="0.25">
      <c r="E13" s="4">
        <f t="shared" si="0"/>
        <v>0</v>
      </c>
    </row>
    <row r="14" spans="1:10" x14ac:dyDescent="0.25">
      <c r="E14" s="4">
        <f t="shared" si="0"/>
        <v>0</v>
      </c>
    </row>
    <row r="15" spans="1:10" x14ac:dyDescent="0.25">
      <c r="E15" s="4">
        <f t="shared" si="0"/>
        <v>0</v>
      </c>
    </row>
    <row r="16" spans="1:10" x14ac:dyDescent="0.25">
      <c r="E16" s="4">
        <f t="shared" si="0"/>
        <v>0</v>
      </c>
    </row>
    <row r="17" spans="5:5" x14ac:dyDescent="0.25">
      <c r="E17" s="4">
        <f t="shared" si="0"/>
        <v>0</v>
      </c>
    </row>
    <row r="18" spans="5:5" x14ac:dyDescent="0.25">
      <c r="E18" s="4">
        <f t="shared" si="0"/>
        <v>0</v>
      </c>
    </row>
    <row r="19" spans="5:5" x14ac:dyDescent="0.25">
      <c r="E19" s="4">
        <f t="shared" si="0"/>
        <v>0</v>
      </c>
    </row>
    <row r="20" spans="5:5" x14ac:dyDescent="0.25">
      <c r="E20" s="4">
        <f t="shared" si="0"/>
        <v>0</v>
      </c>
    </row>
    <row r="21" spans="5:5" x14ac:dyDescent="0.25">
      <c r="E21" s="4">
        <f t="shared" si="0"/>
        <v>0</v>
      </c>
    </row>
    <row r="22" spans="5:5" x14ac:dyDescent="0.25">
      <c r="E22" s="4">
        <f t="shared" si="0"/>
        <v>0</v>
      </c>
    </row>
    <row r="23" spans="5:5" x14ac:dyDescent="0.25">
      <c r="E23" s="4">
        <f t="shared" si="0"/>
        <v>0</v>
      </c>
    </row>
    <row r="24" spans="5:5" x14ac:dyDescent="0.25">
      <c r="E24" s="4">
        <f t="shared" si="0"/>
        <v>0</v>
      </c>
    </row>
    <row r="25" spans="5:5" x14ac:dyDescent="0.25">
      <c r="E25" s="4">
        <f t="shared" si="0"/>
        <v>0</v>
      </c>
    </row>
    <row r="26" spans="5:5" x14ac:dyDescent="0.25">
      <c r="E26" s="4">
        <f t="shared" si="0"/>
        <v>0</v>
      </c>
    </row>
    <row r="27" spans="5:5" x14ac:dyDescent="0.25">
      <c r="E27" s="4">
        <f t="shared" si="0"/>
        <v>0</v>
      </c>
    </row>
    <row r="28" spans="5:5" x14ac:dyDescent="0.25">
      <c r="E28" s="4">
        <f t="shared" si="0"/>
        <v>0</v>
      </c>
    </row>
    <row r="29" spans="5:5" x14ac:dyDescent="0.25">
      <c r="E29" s="4">
        <f t="shared" si="0"/>
        <v>0</v>
      </c>
    </row>
    <row r="30" spans="5:5" x14ac:dyDescent="0.25">
      <c r="E30" s="4">
        <f t="shared" si="0"/>
        <v>0</v>
      </c>
    </row>
    <row r="31" spans="5:5" x14ac:dyDescent="0.25">
      <c r="E31" s="4">
        <f t="shared" si="0"/>
        <v>0</v>
      </c>
    </row>
    <row r="32" spans="5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500"/>
  <sheetViews>
    <sheetView workbookViewId="0">
      <selection activeCell="H73" sqref="H73"/>
    </sheetView>
  </sheetViews>
  <sheetFormatPr baseColWidth="10" defaultRowHeight="15" x14ac:dyDescent="0.25"/>
  <cols>
    <col min="1" max="1" width="11.42578125" style="2"/>
    <col min="2" max="2" width="34.140625" style="2" customWidth="1"/>
    <col min="3" max="3" width="11.42578125" style="4"/>
    <col min="4" max="5" width="12" style="4" bestFit="1" customWidth="1"/>
    <col min="7" max="7" width="20.7109375" style="33" bestFit="1" customWidth="1"/>
    <col min="8" max="8" width="17.42578125" bestFit="1" customWidth="1"/>
    <col min="9" max="9" width="16.5703125" bestFit="1" customWidth="1"/>
  </cols>
  <sheetData>
    <row r="1" spans="1:14" ht="18.75" x14ac:dyDescent="0.3">
      <c r="A1" s="273" t="s">
        <v>278</v>
      </c>
      <c r="B1" s="273"/>
      <c r="C1" s="273"/>
      <c r="D1" s="273"/>
      <c r="E1" s="273"/>
      <c r="H1" s="31" t="s">
        <v>4</v>
      </c>
      <c r="I1" s="12">
        <f>E500</f>
        <v>0</v>
      </c>
      <c r="K1" t="s">
        <v>282</v>
      </c>
      <c r="L1" t="s">
        <v>283</v>
      </c>
      <c r="M1" t="s">
        <v>287</v>
      </c>
      <c r="N1" t="s">
        <v>288</v>
      </c>
    </row>
    <row r="2" spans="1:14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G2" s="34" t="s">
        <v>284</v>
      </c>
      <c r="H2" s="32" t="s">
        <v>92</v>
      </c>
      <c r="I2" s="13">
        <f>MAX(A3:A500)</f>
        <v>43867</v>
      </c>
    </row>
    <row r="3" spans="1:14" x14ac:dyDescent="0.25">
      <c r="A3" s="5">
        <v>43780</v>
      </c>
      <c r="B3" s="2" t="s">
        <v>279</v>
      </c>
      <c r="C3" s="4">
        <v>6225</v>
      </c>
      <c r="D3" s="4">
        <v>0</v>
      </c>
      <c r="E3" s="4">
        <f>C3-D3</f>
        <v>6225</v>
      </c>
      <c r="G3" s="33">
        <v>498</v>
      </c>
    </row>
    <row r="4" spans="1:14" x14ac:dyDescent="0.25">
      <c r="A4" s="5">
        <v>43785</v>
      </c>
      <c r="B4" s="2" t="s">
        <v>280</v>
      </c>
      <c r="C4" s="4">
        <v>4975</v>
      </c>
      <c r="D4" s="4">
        <v>0</v>
      </c>
      <c r="E4" s="4">
        <f>E3+C4-D4</f>
        <v>11200</v>
      </c>
      <c r="G4" s="33">
        <v>398</v>
      </c>
    </row>
    <row r="5" spans="1:14" x14ac:dyDescent="0.25">
      <c r="A5" s="5">
        <v>43795</v>
      </c>
      <c r="B5" s="2" t="s">
        <v>281</v>
      </c>
      <c r="C5" s="4">
        <v>5976</v>
      </c>
      <c r="D5" s="4">
        <v>0</v>
      </c>
      <c r="E5" s="4">
        <f t="shared" ref="E5:E68" si="0">E4+C5-D5</f>
        <v>17176</v>
      </c>
      <c r="G5" s="33">
        <v>498</v>
      </c>
    </row>
    <row r="6" spans="1:14" x14ac:dyDescent="0.25">
      <c r="A6" s="5">
        <v>43867</v>
      </c>
      <c r="C6" s="4">
        <v>0</v>
      </c>
      <c r="D6" s="4">
        <v>17176</v>
      </c>
      <c r="E6" s="4">
        <f t="shared" si="0"/>
        <v>0</v>
      </c>
    </row>
    <row r="7" spans="1:14" x14ac:dyDescent="0.25">
      <c r="E7" s="4">
        <f t="shared" si="0"/>
        <v>0</v>
      </c>
    </row>
    <row r="8" spans="1:14" x14ac:dyDescent="0.25">
      <c r="E8" s="4">
        <f t="shared" si="0"/>
        <v>0</v>
      </c>
    </row>
    <row r="9" spans="1:14" x14ac:dyDescent="0.25">
      <c r="E9" s="4">
        <f t="shared" si="0"/>
        <v>0</v>
      </c>
    </row>
    <row r="10" spans="1:14" x14ac:dyDescent="0.25">
      <c r="E10" s="4">
        <f t="shared" si="0"/>
        <v>0</v>
      </c>
    </row>
    <row r="11" spans="1:14" x14ac:dyDescent="0.25">
      <c r="E11" s="4">
        <f t="shared" si="0"/>
        <v>0</v>
      </c>
    </row>
    <row r="12" spans="1:14" x14ac:dyDescent="0.25">
      <c r="E12" s="4">
        <f t="shared" si="0"/>
        <v>0</v>
      </c>
    </row>
    <row r="13" spans="1:14" x14ac:dyDescent="0.25">
      <c r="E13" s="4">
        <f t="shared" si="0"/>
        <v>0</v>
      </c>
    </row>
    <row r="14" spans="1:14" x14ac:dyDescent="0.25">
      <c r="E14" s="4">
        <f t="shared" si="0"/>
        <v>0</v>
      </c>
    </row>
    <row r="15" spans="1:14" x14ac:dyDescent="0.25">
      <c r="E15" s="4">
        <f t="shared" si="0"/>
        <v>0</v>
      </c>
    </row>
    <row r="16" spans="1:14" x14ac:dyDescent="0.25">
      <c r="E16" s="4">
        <f t="shared" si="0"/>
        <v>0</v>
      </c>
    </row>
    <row r="17" spans="5:5" x14ac:dyDescent="0.25">
      <c r="E17" s="4">
        <f t="shared" si="0"/>
        <v>0</v>
      </c>
    </row>
    <row r="18" spans="5:5" x14ac:dyDescent="0.25">
      <c r="E18" s="4">
        <f t="shared" si="0"/>
        <v>0</v>
      </c>
    </row>
    <row r="19" spans="5:5" x14ac:dyDescent="0.25">
      <c r="E19" s="4">
        <f t="shared" si="0"/>
        <v>0</v>
      </c>
    </row>
    <row r="20" spans="5:5" x14ac:dyDescent="0.25">
      <c r="E20" s="4">
        <f t="shared" si="0"/>
        <v>0</v>
      </c>
    </row>
    <row r="21" spans="5:5" x14ac:dyDescent="0.25">
      <c r="E21" s="4">
        <f t="shared" si="0"/>
        <v>0</v>
      </c>
    </row>
    <row r="22" spans="5:5" x14ac:dyDescent="0.25">
      <c r="E22" s="4">
        <f t="shared" si="0"/>
        <v>0</v>
      </c>
    </row>
    <row r="23" spans="5:5" x14ac:dyDescent="0.25">
      <c r="E23" s="4">
        <f t="shared" si="0"/>
        <v>0</v>
      </c>
    </row>
    <row r="24" spans="5:5" x14ac:dyDescent="0.25">
      <c r="E24" s="4">
        <f t="shared" si="0"/>
        <v>0</v>
      </c>
    </row>
    <row r="25" spans="5:5" x14ac:dyDescent="0.25">
      <c r="E25" s="4">
        <f t="shared" si="0"/>
        <v>0</v>
      </c>
    </row>
    <row r="26" spans="5:5" x14ac:dyDescent="0.25">
      <c r="E26" s="4">
        <f t="shared" si="0"/>
        <v>0</v>
      </c>
    </row>
    <row r="27" spans="5:5" x14ac:dyDescent="0.25">
      <c r="E27" s="4">
        <f t="shared" si="0"/>
        <v>0</v>
      </c>
    </row>
    <row r="28" spans="5:5" x14ac:dyDescent="0.25">
      <c r="E28" s="4">
        <f t="shared" si="0"/>
        <v>0</v>
      </c>
    </row>
    <row r="29" spans="5:5" x14ac:dyDescent="0.25">
      <c r="E29" s="4">
        <f t="shared" si="0"/>
        <v>0</v>
      </c>
    </row>
    <row r="30" spans="5:5" x14ac:dyDescent="0.25">
      <c r="E30" s="4">
        <f t="shared" si="0"/>
        <v>0</v>
      </c>
    </row>
    <row r="31" spans="5:5" x14ac:dyDescent="0.25">
      <c r="E31" s="4">
        <f t="shared" si="0"/>
        <v>0</v>
      </c>
    </row>
    <row r="32" spans="5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500"/>
  <sheetViews>
    <sheetView zoomScaleNormal="100" workbookViewId="0">
      <selection activeCell="H73" sqref="H73"/>
    </sheetView>
  </sheetViews>
  <sheetFormatPr baseColWidth="10" defaultRowHeight="15" x14ac:dyDescent="0.25"/>
  <cols>
    <col min="1" max="1" width="11.42578125" style="2"/>
    <col min="2" max="2" width="34.85546875" style="2" customWidth="1"/>
    <col min="3" max="3" width="13" style="4" bestFit="1" customWidth="1"/>
    <col min="4" max="4" width="12" style="4" bestFit="1" customWidth="1"/>
    <col min="5" max="5" width="13" style="2" bestFit="1" customWidth="1"/>
    <col min="8" max="8" width="17.42578125" bestFit="1" customWidth="1"/>
    <col min="9" max="9" width="18" bestFit="1" customWidth="1"/>
  </cols>
  <sheetData>
    <row r="1" spans="1:13" ht="18.75" x14ac:dyDescent="0.3">
      <c r="A1" s="273" t="s">
        <v>347</v>
      </c>
      <c r="B1" s="273"/>
      <c r="C1" s="273"/>
      <c r="D1" s="273"/>
      <c r="E1" s="273"/>
      <c r="H1" s="10" t="s">
        <v>4</v>
      </c>
      <c r="I1" s="12">
        <f>E500</f>
        <v>0</v>
      </c>
      <c r="L1" t="s">
        <v>513</v>
      </c>
      <c r="M1" t="s">
        <v>514</v>
      </c>
    </row>
    <row r="2" spans="1:13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MAX(A3:A500)</f>
        <v>44063</v>
      </c>
      <c r="M2" t="s">
        <v>515</v>
      </c>
    </row>
    <row r="3" spans="1:13" x14ac:dyDescent="0.25">
      <c r="A3" s="5">
        <v>43805</v>
      </c>
      <c r="B3" s="2" t="s">
        <v>57</v>
      </c>
      <c r="C3" s="4">
        <v>0</v>
      </c>
      <c r="D3" s="4">
        <v>80000</v>
      </c>
      <c r="E3" s="4">
        <f>C3-D3</f>
        <v>-80000</v>
      </c>
      <c r="M3" t="s">
        <v>516</v>
      </c>
    </row>
    <row r="4" spans="1:13" x14ac:dyDescent="0.25">
      <c r="A4" s="5">
        <v>43873</v>
      </c>
      <c r="B4" s="2" t="s">
        <v>348</v>
      </c>
      <c r="C4" s="4">
        <v>3700</v>
      </c>
      <c r="D4" s="4">
        <v>0</v>
      </c>
      <c r="E4" s="36">
        <f>E3+C4-D4</f>
        <v>-76300</v>
      </c>
      <c r="M4" t="s">
        <v>517</v>
      </c>
    </row>
    <row r="5" spans="1:13" x14ac:dyDescent="0.25">
      <c r="A5" s="5">
        <v>43885</v>
      </c>
      <c r="B5" s="2" t="s">
        <v>512</v>
      </c>
      <c r="C5" s="4">
        <v>198375</v>
      </c>
      <c r="D5" s="4">
        <v>0</v>
      </c>
      <c r="E5" s="36">
        <f t="shared" ref="E5:E68" si="0">E4+C5-D5</f>
        <v>122075</v>
      </c>
      <c r="L5" t="s">
        <v>518</v>
      </c>
      <c r="M5" t="s">
        <v>519</v>
      </c>
    </row>
    <row r="6" spans="1:13" x14ac:dyDescent="0.25">
      <c r="A6" s="5">
        <v>43899</v>
      </c>
      <c r="B6" s="2" t="s">
        <v>542</v>
      </c>
      <c r="C6" s="4">
        <v>0</v>
      </c>
      <c r="D6" s="4">
        <v>30000</v>
      </c>
      <c r="E6" s="36">
        <f t="shared" si="0"/>
        <v>92075</v>
      </c>
      <c r="M6" t="s">
        <v>520</v>
      </c>
    </row>
    <row r="7" spans="1:13" x14ac:dyDescent="0.25">
      <c r="A7" s="5">
        <v>43899</v>
      </c>
      <c r="B7" s="2" t="s">
        <v>554</v>
      </c>
      <c r="C7" s="4">
        <v>0</v>
      </c>
      <c r="D7" s="4">
        <v>80000</v>
      </c>
      <c r="E7" s="36">
        <f t="shared" si="0"/>
        <v>12075</v>
      </c>
      <c r="M7" t="s">
        <v>521</v>
      </c>
    </row>
    <row r="8" spans="1:13" x14ac:dyDescent="0.25">
      <c r="A8" s="5">
        <v>43920</v>
      </c>
      <c r="B8" s="2" t="s">
        <v>542</v>
      </c>
      <c r="C8" s="4">
        <v>0</v>
      </c>
      <c r="D8" s="4">
        <v>11375</v>
      </c>
      <c r="E8" s="36">
        <f t="shared" si="0"/>
        <v>700</v>
      </c>
    </row>
    <row r="9" spans="1:13" x14ac:dyDescent="0.25">
      <c r="A9" s="5">
        <v>43970</v>
      </c>
      <c r="B9" s="2" t="s">
        <v>100</v>
      </c>
      <c r="C9" s="4">
        <v>0</v>
      </c>
      <c r="D9" s="4">
        <v>60000</v>
      </c>
      <c r="E9" s="36">
        <f t="shared" si="0"/>
        <v>-59300</v>
      </c>
    </row>
    <row r="10" spans="1:13" x14ac:dyDescent="0.25">
      <c r="A10" s="5">
        <v>43993</v>
      </c>
      <c r="B10" s="2" t="s">
        <v>784</v>
      </c>
      <c r="C10" s="4">
        <v>92460</v>
      </c>
      <c r="D10" s="4">
        <v>0</v>
      </c>
      <c r="E10" s="36">
        <f t="shared" si="0"/>
        <v>33160</v>
      </c>
    </row>
    <row r="11" spans="1:13" x14ac:dyDescent="0.25">
      <c r="A11" s="5">
        <v>43998</v>
      </c>
      <c r="B11" s="2" t="s">
        <v>807</v>
      </c>
      <c r="C11" s="4">
        <v>66930</v>
      </c>
      <c r="D11" s="4">
        <v>0</v>
      </c>
      <c r="E11" s="36">
        <f t="shared" si="0"/>
        <v>100090</v>
      </c>
    </row>
    <row r="12" spans="1:13" x14ac:dyDescent="0.25">
      <c r="A12" s="5">
        <v>44019</v>
      </c>
      <c r="B12" s="2" t="s">
        <v>100</v>
      </c>
      <c r="C12" s="4">
        <v>0</v>
      </c>
      <c r="D12" s="4">
        <v>10000</v>
      </c>
      <c r="E12" s="36">
        <f t="shared" si="0"/>
        <v>90090</v>
      </c>
    </row>
    <row r="13" spans="1:13" x14ac:dyDescent="0.25">
      <c r="A13" s="5">
        <v>44019</v>
      </c>
      <c r="B13" s="2" t="s">
        <v>100</v>
      </c>
      <c r="C13" s="4">
        <v>0</v>
      </c>
      <c r="D13" s="4">
        <v>10000</v>
      </c>
      <c r="E13" s="36">
        <f t="shared" si="0"/>
        <v>80090</v>
      </c>
    </row>
    <row r="14" spans="1:13" x14ac:dyDescent="0.25">
      <c r="A14" s="5">
        <v>44019</v>
      </c>
      <c r="B14" s="2" t="s">
        <v>100</v>
      </c>
      <c r="C14" s="4">
        <v>0</v>
      </c>
      <c r="D14" s="4">
        <v>6000</v>
      </c>
      <c r="E14" s="36">
        <f t="shared" si="0"/>
        <v>74090</v>
      </c>
    </row>
    <row r="15" spans="1:13" x14ac:dyDescent="0.25">
      <c r="A15" s="5">
        <v>44012</v>
      </c>
      <c r="B15" s="2" t="s">
        <v>100</v>
      </c>
      <c r="C15" s="4">
        <v>0</v>
      </c>
      <c r="D15" s="4">
        <v>24000</v>
      </c>
      <c r="E15" s="36">
        <f t="shared" si="0"/>
        <v>50090</v>
      </c>
    </row>
    <row r="16" spans="1:13" x14ac:dyDescent="0.25">
      <c r="A16" s="5">
        <v>44027</v>
      </c>
      <c r="B16" s="2" t="s">
        <v>100</v>
      </c>
      <c r="C16" s="4">
        <v>0</v>
      </c>
      <c r="D16" s="4">
        <v>4000</v>
      </c>
      <c r="E16" s="36">
        <f t="shared" si="0"/>
        <v>46090</v>
      </c>
    </row>
    <row r="17" spans="1:5" x14ac:dyDescent="0.25">
      <c r="A17" s="5">
        <v>44027</v>
      </c>
      <c r="B17" s="2" t="s">
        <v>100</v>
      </c>
      <c r="C17" s="4">
        <v>0</v>
      </c>
      <c r="D17" s="4">
        <v>4000</v>
      </c>
      <c r="E17" s="36">
        <f t="shared" si="0"/>
        <v>42090</v>
      </c>
    </row>
    <row r="18" spans="1:5" x14ac:dyDescent="0.25">
      <c r="A18" s="5">
        <v>44027</v>
      </c>
      <c r="B18" s="2" t="s">
        <v>100</v>
      </c>
      <c r="C18" s="4">
        <v>0</v>
      </c>
      <c r="D18" s="4">
        <v>3900</v>
      </c>
      <c r="E18" s="36">
        <f t="shared" si="0"/>
        <v>38190</v>
      </c>
    </row>
    <row r="19" spans="1:5" x14ac:dyDescent="0.25">
      <c r="A19" s="5">
        <v>44027</v>
      </c>
      <c r="B19" s="2" t="s">
        <v>100</v>
      </c>
      <c r="C19" s="4">
        <v>0</v>
      </c>
      <c r="D19" s="4">
        <v>4000</v>
      </c>
      <c r="E19" s="36">
        <f t="shared" si="0"/>
        <v>34190</v>
      </c>
    </row>
    <row r="20" spans="1:5" x14ac:dyDescent="0.25">
      <c r="A20" s="5">
        <v>44027</v>
      </c>
      <c r="B20" s="2" t="s">
        <v>100</v>
      </c>
      <c r="C20" s="4">
        <v>0</v>
      </c>
      <c r="D20" s="4">
        <v>3800</v>
      </c>
      <c r="E20" s="36">
        <f t="shared" si="0"/>
        <v>30390</v>
      </c>
    </row>
    <row r="21" spans="1:5" x14ac:dyDescent="0.25">
      <c r="A21" s="5">
        <v>44047</v>
      </c>
      <c r="B21" s="2" t="s">
        <v>1007</v>
      </c>
      <c r="C21" s="4">
        <v>0</v>
      </c>
      <c r="D21" s="4">
        <v>1390</v>
      </c>
      <c r="E21" s="36">
        <f t="shared" si="0"/>
        <v>29000</v>
      </c>
    </row>
    <row r="22" spans="1:5" x14ac:dyDescent="0.25">
      <c r="A22" s="5">
        <v>44039</v>
      </c>
      <c r="B22" s="2" t="s">
        <v>100</v>
      </c>
      <c r="C22" s="4">
        <v>0</v>
      </c>
      <c r="D22" s="4">
        <v>4000</v>
      </c>
      <c r="E22" s="36">
        <f t="shared" si="0"/>
        <v>25000</v>
      </c>
    </row>
    <row r="23" spans="1:5" x14ac:dyDescent="0.25">
      <c r="A23" s="5">
        <v>44039</v>
      </c>
      <c r="B23" s="2" t="s">
        <v>100</v>
      </c>
      <c r="C23" s="4">
        <v>0</v>
      </c>
      <c r="D23" s="4">
        <v>3900</v>
      </c>
      <c r="E23" s="36">
        <f t="shared" si="0"/>
        <v>21100</v>
      </c>
    </row>
    <row r="24" spans="1:5" x14ac:dyDescent="0.25">
      <c r="A24" s="5">
        <v>44039</v>
      </c>
      <c r="B24" s="2" t="s">
        <v>100</v>
      </c>
      <c r="C24" s="4">
        <v>0</v>
      </c>
      <c r="D24" s="4">
        <v>4000</v>
      </c>
      <c r="E24" s="36">
        <f t="shared" si="0"/>
        <v>17100</v>
      </c>
    </row>
    <row r="25" spans="1:5" x14ac:dyDescent="0.25">
      <c r="A25" s="5">
        <v>44039</v>
      </c>
      <c r="B25" s="2" t="s">
        <v>100</v>
      </c>
      <c r="C25" s="4">
        <v>0</v>
      </c>
      <c r="D25" s="4">
        <v>4000</v>
      </c>
      <c r="E25" s="36">
        <f t="shared" si="0"/>
        <v>13100</v>
      </c>
    </row>
    <row r="26" spans="1:5" x14ac:dyDescent="0.25">
      <c r="A26" s="5">
        <v>44039</v>
      </c>
      <c r="B26" s="2" t="s">
        <v>100</v>
      </c>
      <c r="C26" s="4">
        <v>0</v>
      </c>
      <c r="D26" s="4">
        <v>4000</v>
      </c>
      <c r="E26" s="36">
        <f t="shared" si="0"/>
        <v>9100</v>
      </c>
    </row>
    <row r="27" spans="1:5" x14ac:dyDescent="0.25">
      <c r="A27" s="5">
        <v>44063</v>
      </c>
      <c r="B27" s="2" t="s">
        <v>100</v>
      </c>
      <c r="C27" s="4">
        <v>0</v>
      </c>
      <c r="D27" s="4">
        <v>9100</v>
      </c>
      <c r="E27" s="36">
        <f t="shared" si="0"/>
        <v>0</v>
      </c>
    </row>
    <row r="28" spans="1:5" x14ac:dyDescent="0.25">
      <c r="E28" s="36">
        <f t="shared" si="0"/>
        <v>0</v>
      </c>
    </row>
    <row r="29" spans="1:5" x14ac:dyDescent="0.25">
      <c r="E29" s="36">
        <f t="shared" si="0"/>
        <v>0</v>
      </c>
    </row>
    <row r="30" spans="1:5" x14ac:dyDescent="0.25">
      <c r="E30" s="36">
        <f t="shared" si="0"/>
        <v>0</v>
      </c>
    </row>
    <row r="31" spans="1:5" x14ac:dyDescent="0.25">
      <c r="E31" s="36">
        <f t="shared" si="0"/>
        <v>0</v>
      </c>
    </row>
    <row r="32" spans="1:5" x14ac:dyDescent="0.25">
      <c r="E32" s="36">
        <f t="shared" si="0"/>
        <v>0</v>
      </c>
    </row>
    <row r="33" spans="5:5" x14ac:dyDescent="0.25">
      <c r="E33" s="36">
        <f t="shared" si="0"/>
        <v>0</v>
      </c>
    </row>
    <row r="34" spans="5:5" x14ac:dyDescent="0.25">
      <c r="E34" s="36">
        <f t="shared" si="0"/>
        <v>0</v>
      </c>
    </row>
    <row r="35" spans="5:5" x14ac:dyDescent="0.25">
      <c r="E35" s="36">
        <f t="shared" si="0"/>
        <v>0</v>
      </c>
    </row>
    <row r="36" spans="5:5" x14ac:dyDescent="0.25">
      <c r="E36" s="36">
        <f t="shared" si="0"/>
        <v>0</v>
      </c>
    </row>
    <row r="37" spans="5:5" x14ac:dyDescent="0.25">
      <c r="E37" s="36">
        <f t="shared" si="0"/>
        <v>0</v>
      </c>
    </row>
    <row r="38" spans="5:5" x14ac:dyDescent="0.25">
      <c r="E38" s="36">
        <f t="shared" si="0"/>
        <v>0</v>
      </c>
    </row>
    <row r="39" spans="5:5" x14ac:dyDescent="0.25">
      <c r="E39" s="36">
        <f t="shared" si="0"/>
        <v>0</v>
      </c>
    </row>
    <row r="40" spans="5:5" x14ac:dyDescent="0.25">
      <c r="E40" s="36">
        <f t="shared" si="0"/>
        <v>0</v>
      </c>
    </row>
    <row r="41" spans="5:5" x14ac:dyDescent="0.25">
      <c r="E41" s="36">
        <f t="shared" si="0"/>
        <v>0</v>
      </c>
    </row>
    <row r="42" spans="5:5" x14ac:dyDescent="0.25">
      <c r="E42" s="36">
        <f t="shared" si="0"/>
        <v>0</v>
      </c>
    </row>
    <row r="43" spans="5:5" x14ac:dyDescent="0.25">
      <c r="E43" s="36">
        <f t="shared" si="0"/>
        <v>0</v>
      </c>
    </row>
    <row r="44" spans="5:5" x14ac:dyDescent="0.25">
      <c r="E44" s="36">
        <f t="shared" si="0"/>
        <v>0</v>
      </c>
    </row>
    <row r="45" spans="5:5" x14ac:dyDescent="0.25">
      <c r="E45" s="36">
        <f t="shared" si="0"/>
        <v>0</v>
      </c>
    </row>
    <row r="46" spans="5:5" x14ac:dyDescent="0.25">
      <c r="E46" s="36">
        <f t="shared" si="0"/>
        <v>0</v>
      </c>
    </row>
    <row r="47" spans="5:5" x14ac:dyDescent="0.25">
      <c r="E47" s="36">
        <f t="shared" si="0"/>
        <v>0</v>
      </c>
    </row>
    <row r="48" spans="5:5" x14ac:dyDescent="0.25">
      <c r="E48" s="36">
        <f t="shared" si="0"/>
        <v>0</v>
      </c>
    </row>
    <row r="49" spans="5:5" x14ac:dyDescent="0.25">
      <c r="E49" s="36">
        <f t="shared" si="0"/>
        <v>0</v>
      </c>
    </row>
    <row r="50" spans="5:5" x14ac:dyDescent="0.25">
      <c r="E50" s="36">
        <f t="shared" si="0"/>
        <v>0</v>
      </c>
    </row>
    <row r="51" spans="5:5" x14ac:dyDescent="0.25">
      <c r="E51" s="36">
        <f t="shared" si="0"/>
        <v>0</v>
      </c>
    </row>
    <row r="52" spans="5:5" x14ac:dyDescent="0.25">
      <c r="E52" s="36">
        <f t="shared" si="0"/>
        <v>0</v>
      </c>
    </row>
    <row r="53" spans="5:5" x14ac:dyDescent="0.25">
      <c r="E53" s="36">
        <f t="shared" si="0"/>
        <v>0</v>
      </c>
    </row>
    <row r="54" spans="5:5" x14ac:dyDescent="0.25">
      <c r="E54" s="36">
        <f t="shared" si="0"/>
        <v>0</v>
      </c>
    </row>
    <row r="55" spans="5:5" x14ac:dyDescent="0.25">
      <c r="E55" s="36">
        <f t="shared" si="0"/>
        <v>0</v>
      </c>
    </row>
    <row r="56" spans="5:5" x14ac:dyDescent="0.25">
      <c r="E56" s="36">
        <f t="shared" si="0"/>
        <v>0</v>
      </c>
    </row>
    <row r="57" spans="5:5" x14ac:dyDescent="0.25">
      <c r="E57" s="36">
        <f t="shared" si="0"/>
        <v>0</v>
      </c>
    </row>
    <row r="58" spans="5:5" x14ac:dyDescent="0.25">
      <c r="E58" s="36">
        <f t="shared" si="0"/>
        <v>0</v>
      </c>
    </row>
    <row r="59" spans="5:5" x14ac:dyDescent="0.25">
      <c r="E59" s="36">
        <f t="shared" si="0"/>
        <v>0</v>
      </c>
    </row>
    <row r="60" spans="5:5" x14ac:dyDescent="0.25">
      <c r="E60" s="36">
        <f t="shared" si="0"/>
        <v>0</v>
      </c>
    </row>
    <row r="61" spans="5:5" x14ac:dyDescent="0.25">
      <c r="E61" s="36">
        <f t="shared" si="0"/>
        <v>0</v>
      </c>
    </row>
    <row r="62" spans="5:5" x14ac:dyDescent="0.25">
      <c r="E62" s="36">
        <f t="shared" si="0"/>
        <v>0</v>
      </c>
    </row>
    <row r="63" spans="5:5" x14ac:dyDescent="0.25">
      <c r="E63" s="36">
        <f t="shared" si="0"/>
        <v>0</v>
      </c>
    </row>
    <row r="64" spans="5:5" x14ac:dyDescent="0.25">
      <c r="E64" s="36">
        <f t="shared" si="0"/>
        <v>0</v>
      </c>
    </row>
    <row r="65" spans="5:5" x14ac:dyDescent="0.25">
      <c r="E65" s="36">
        <f t="shared" si="0"/>
        <v>0</v>
      </c>
    </row>
    <row r="66" spans="5:5" x14ac:dyDescent="0.25">
      <c r="E66" s="36">
        <f t="shared" si="0"/>
        <v>0</v>
      </c>
    </row>
    <row r="67" spans="5:5" x14ac:dyDescent="0.25">
      <c r="E67" s="36">
        <f t="shared" si="0"/>
        <v>0</v>
      </c>
    </row>
    <row r="68" spans="5:5" x14ac:dyDescent="0.25">
      <c r="E68" s="36">
        <f t="shared" si="0"/>
        <v>0</v>
      </c>
    </row>
    <row r="69" spans="5:5" x14ac:dyDescent="0.25">
      <c r="E69" s="36">
        <f t="shared" ref="E69:E132" si="1">E68+C69-D69</f>
        <v>0</v>
      </c>
    </row>
    <row r="70" spans="5:5" x14ac:dyDescent="0.25">
      <c r="E70" s="36">
        <f t="shared" si="1"/>
        <v>0</v>
      </c>
    </row>
    <row r="71" spans="5:5" x14ac:dyDescent="0.25">
      <c r="E71" s="36">
        <f t="shared" si="1"/>
        <v>0</v>
      </c>
    </row>
    <row r="72" spans="5:5" x14ac:dyDescent="0.25">
      <c r="E72" s="36">
        <f t="shared" si="1"/>
        <v>0</v>
      </c>
    </row>
    <row r="73" spans="5:5" x14ac:dyDescent="0.25">
      <c r="E73" s="36">
        <f t="shared" si="1"/>
        <v>0</v>
      </c>
    </row>
    <row r="74" spans="5:5" x14ac:dyDescent="0.25">
      <c r="E74" s="36">
        <f t="shared" si="1"/>
        <v>0</v>
      </c>
    </row>
    <row r="75" spans="5:5" x14ac:dyDescent="0.25">
      <c r="E75" s="36">
        <f t="shared" si="1"/>
        <v>0</v>
      </c>
    </row>
    <row r="76" spans="5:5" x14ac:dyDescent="0.25">
      <c r="E76" s="36">
        <f t="shared" si="1"/>
        <v>0</v>
      </c>
    </row>
    <row r="77" spans="5:5" x14ac:dyDescent="0.25">
      <c r="E77" s="36">
        <f t="shared" si="1"/>
        <v>0</v>
      </c>
    </row>
    <row r="78" spans="5:5" x14ac:dyDescent="0.25">
      <c r="E78" s="36">
        <f t="shared" si="1"/>
        <v>0</v>
      </c>
    </row>
    <row r="79" spans="5:5" x14ac:dyDescent="0.25">
      <c r="E79" s="36">
        <f t="shared" si="1"/>
        <v>0</v>
      </c>
    </row>
    <row r="80" spans="5:5" x14ac:dyDescent="0.25">
      <c r="E80" s="36">
        <f t="shared" si="1"/>
        <v>0</v>
      </c>
    </row>
    <row r="81" spans="5:5" x14ac:dyDescent="0.25">
      <c r="E81" s="36">
        <f t="shared" si="1"/>
        <v>0</v>
      </c>
    </row>
    <row r="82" spans="5:5" x14ac:dyDescent="0.25">
      <c r="E82" s="36">
        <f t="shared" si="1"/>
        <v>0</v>
      </c>
    </row>
    <row r="83" spans="5:5" x14ac:dyDescent="0.25">
      <c r="E83" s="36">
        <f t="shared" si="1"/>
        <v>0</v>
      </c>
    </row>
    <row r="84" spans="5:5" x14ac:dyDescent="0.25">
      <c r="E84" s="36">
        <f t="shared" si="1"/>
        <v>0</v>
      </c>
    </row>
    <row r="85" spans="5:5" x14ac:dyDescent="0.25">
      <c r="E85" s="36">
        <f t="shared" si="1"/>
        <v>0</v>
      </c>
    </row>
    <row r="86" spans="5:5" x14ac:dyDescent="0.25">
      <c r="E86" s="36">
        <f t="shared" si="1"/>
        <v>0</v>
      </c>
    </row>
    <row r="87" spans="5:5" x14ac:dyDescent="0.25">
      <c r="E87" s="36">
        <f t="shared" si="1"/>
        <v>0</v>
      </c>
    </row>
    <row r="88" spans="5:5" x14ac:dyDescent="0.25">
      <c r="E88" s="36">
        <f t="shared" si="1"/>
        <v>0</v>
      </c>
    </row>
    <row r="89" spans="5:5" x14ac:dyDescent="0.25">
      <c r="E89" s="36">
        <f t="shared" si="1"/>
        <v>0</v>
      </c>
    </row>
    <row r="90" spans="5:5" x14ac:dyDescent="0.25">
      <c r="E90" s="36">
        <f t="shared" si="1"/>
        <v>0</v>
      </c>
    </row>
    <row r="91" spans="5:5" x14ac:dyDescent="0.25">
      <c r="E91" s="36">
        <f t="shared" si="1"/>
        <v>0</v>
      </c>
    </row>
    <row r="92" spans="5:5" x14ac:dyDescent="0.25">
      <c r="E92" s="36">
        <f t="shared" si="1"/>
        <v>0</v>
      </c>
    </row>
    <row r="93" spans="5:5" x14ac:dyDescent="0.25">
      <c r="E93" s="36">
        <f t="shared" si="1"/>
        <v>0</v>
      </c>
    </row>
    <row r="94" spans="5:5" x14ac:dyDescent="0.25">
      <c r="E94" s="36">
        <f t="shared" si="1"/>
        <v>0</v>
      </c>
    </row>
    <row r="95" spans="5:5" x14ac:dyDescent="0.25">
      <c r="E95" s="36">
        <f t="shared" si="1"/>
        <v>0</v>
      </c>
    </row>
    <row r="96" spans="5:5" x14ac:dyDescent="0.25">
      <c r="E96" s="36">
        <f t="shared" si="1"/>
        <v>0</v>
      </c>
    </row>
    <row r="97" spans="5:5" x14ac:dyDescent="0.25">
      <c r="E97" s="36">
        <f t="shared" si="1"/>
        <v>0</v>
      </c>
    </row>
    <row r="98" spans="5:5" x14ac:dyDescent="0.25">
      <c r="E98" s="36">
        <f t="shared" si="1"/>
        <v>0</v>
      </c>
    </row>
    <row r="99" spans="5:5" x14ac:dyDescent="0.25">
      <c r="E99" s="36">
        <f t="shared" si="1"/>
        <v>0</v>
      </c>
    </row>
    <row r="100" spans="5:5" x14ac:dyDescent="0.25">
      <c r="E100" s="36">
        <f t="shared" si="1"/>
        <v>0</v>
      </c>
    </row>
    <row r="101" spans="5:5" x14ac:dyDescent="0.25">
      <c r="E101" s="36">
        <f t="shared" si="1"/>
        <v>0</v>
      </c>
    </row>
    <row r="102" spans="5:5" x14ac:dyDescent="0.25">
      <c r="E102" s="36">
        <f t="shared" si="1"/>
        <v>0</v>
      </c>
    </row>
    <row r="103" spans="5:5" x14ac:dyDescent="0.25">
      <c r="E103" s="36">
        <f t="shared" si="1"/>
        <v>0</v>
      </c>
    </row>
    <row r="104" spans="5:5" x14ac:dyDescent="0.25">
      <c r="E104" s="36">
        <f t="shared" si="1"/>
        <v>0</v>
      </c>
    </row>
    <row r="105" spans="5:5" x14ac:dyDescent="0.25">
      <c r="E105" s="36">
        <f t="shared" si="1"/>
        <v>0</v>
      </c>
    </row>
    <row r="106" spans="5:5" x14ac:dyDescent="0.25">
      <c r="E106" s="36">
        <f t="shared" si="1"/>
        <v>0</v>
      </c>
    </row>
    <row r="107" spans="5:5" x14ac:dyDescent="0.25">
      <c r="E107" s="36">
        <f t="shared" si="1"/>
        <v>0</v>
      </c>
    </row>
    <row r="108" spans="5:5" x14ac:dyDescent="0.25">
      <c r="E108" s="36">
        <f t="shared" si="1"/>
        <v>0</v>
      </c>
    </row>
    <row r="109" spans="5:5" x14ac:dyDescent="0.25">
      <c r="E109" s="36">
        <f t="shared" si="1"/>
        <v>0</v>
      </c>
    </row>
    <row r="110" spans="5:5" x14ac:dyDescent="0.25">
      <c r="E110" s="36">
        <f t="shared" si="1"/>
        <v>0</v>
      </c>
    </row>
    <row r="111" spans="5:5" x14ac:dyDescent="0.25">
      <c r="E111" s="36">
        <f t="shared" si="1"/>
        <v>0</v>
      </c>
    </row>
    <row r="112" spans="5:5" x14ac:dyDescent="0.25">
      <c r="E112" s="36">
        <f t="shared" si="1"/>
        <v>0</v>
      </c>
    </row>
    <row r="113" spans="5:5" x14ac:dyDescent="0.25">
      <c r="E113" s="36">
        <f t="shared" si="1"/>
        <v>0</v>
      </c>
    </row>
    <row r="114" spans="5:5" x14ac:dyDescent="0.25">
      <c r="E114" s="36">
        <f t="shared" si="1"/>
        <v>0</v>
      </c>
    </row>
    <row r="115" spans="5:5" x14ac:dyDescent="0.25">
      <c r="E115" s="36">
        <f t="shared" si="1"/>
        <v>0</v>
      </c>
    </row>
    <row r="116" spans="5:5" x14ac:dyDescent="0.25">
      <c r="E116" s="36">
        <f t="shared" si="1"/>
        <v>0</v>
      </c>
    </row>
    <row r="117" spans="5:5" x14ac:dyDescent="0.25">
      <c r="E117" s="36">
        <f t="shared" si="1"/>
        <v>0</v>
      </c>
    </row>
    <row r="118" spans="5:5" x14ac:dyDescent="0.25">
      <c r="E118" s="36">
        <f t="shared" si="1"/>
        <v>0</v>
      </c>
    </row>
    <row r="119" spans="5:5" x14ac:dyDescent="0.25">
      <c r="E119" s="36">
        <f t="shared" si="1"/>
        <v>0</v>
      </c>
    </row>
    <row r="120" spans="5:5" x14ac:dyDescent="0.25">
      <c r="E120" s="36">
        <f t="shared" si="1"/>
        <v>0</v>
      </c>
    </row>
    <row r="121" spans="5:5" x14ac:dyDescent="0.25">
      <c r="E121" s="36">
        <f t="shared" si="1"/>
        <v>0</v>
      </c>
    </row>
    <row r="122" spans="5:5" x14ac:dyDescent="0.25">
      <c r="E122" s="36">
        <f t="shared" si="1"/>
        <v>0</v>
      </c>
    </row>
    <row r="123" spans="5:5" x14ac:dyDescent="0.25">
      <c r="E123" s="36">
        <f t="shared" si="1"/>
        <v>0</v>
      </c>
    </row>
    <row r="124" spans="5:5" x14ac:dyDescent="0.25">
      <c r="E124" s="36">
        <f t="shared" si="1"/>
        <v>0</v>
      </c>
    </row>
    <row r="125" spans="5:5" x14ac:dyDescent="0.25">
      <c r="E125" s="36">
        <f t="shared" si="1"/>
        <v>0</v>
      </c>
    </row>
    <row r="126" spans="5:5" x14ac:dyDescent="0.25">
      <c r="E126" s="36">
        <f t="shared" si="1"/>
        <v>0</v>
      </c>
    </row>
    <row r="127" spans="5:5" x14ac:dyDescent="0.25">
      <c r="E127" s="36">
        <f t="shared" si="1"/>
        <v>0</v>
      </c>
    </row>
    <row r="128" spans="5:5" x14ac:dyDescent="0.25">
      <c r="E128" s="36">
        <f t="shared" si="1"/>
        <v>0</v>
      </c>
    </row>
    <row r="129" spans="5:5" x14ac:dyDescent="0.25">
      <c r="E129" s="36">
        <f t="shared" si="1"/>
        <v>0</v>
      </c>
    </row>
    <row r="130" spans="5:5" x14ac:dyDescent="0.25">
      <c r="E130" s="36">
        <f t="shared" si="1"/>
        <v>0</v>
      </c>
    </row>
    <row r="131" spans="5:5" x14ac:dyDescent="0.25">
      <c r="E131" s="36">
        <f t="shared" si="1"/>
        <v>0</v>
      </c>
    </row>
    <row r="132" spans="5:5" x14ac:dyDescent="0.25">
      <c r="E132" s="36">
        <f t="shared" si="1"/>
        <v>0</v>
      </c>
    </row>
    <row r="133" spans="5:5" x14ac:dyDescent="0.25">
      <c r="E133" s="36">
        <f t="shared" ref="E133:E196" si="2">E132+C133-D133</f>
        <v>0</v>
      </c>
    </row>
    <row r="134" spans="5:5" x14ac:dyDescent="0.25">
      <c r="E134" s="36">
        <f t="shared" si="2"/>
        <v>0</v>
      </c>
    </row>
    <row r="135" spans="5:5" x14ac:dyDescent="0.25">
      <c r="E135" s="36">
        <f t="shared" si="2"/>
        <v>0</v>
      </c>
    </row>
    <row r="136" spans="5:5" x14ac:dyDescent="0.25">
      <c r="E136" s="36">
        <f t="shared" si="2"/>
        <v>0</v>
      </c>
    </row>
    <row r="137" spans="5:5" x14ac:dyDescent="0.25">
      <c r="E137" s="36">
        <f t="shared" si="2"/>
        <v>0</v>
      </c>
    </row>
    <row r="138" spans="5:5" x14ac:dyDescent="0.25">
      <c r="E138" s="36">
        <f t="shared" si="2"/>
        <v>0</v>
      </c>
    </row>
    <row r="139" spans="5:5" x14ac:dyDescent="0.25">
      <c r="E139" s="36">
        <f t="shared" si="2"/>
        <v>0</v>
      </c>
    </row>
    <row r="140" spans="5:5" x14ac:dyDescent="0.25">
      <c r="E140" s="36">
        <f t="shared" si="2"/>
        <v>0</v>
      </c>
    </row>
    <row r="141" spans="5:5" x14ac:dyDescent="0.25">
      <c r="E141" s="36">
        <f t="shared" si="2"/>
        <v>0</v>
      </c>
    </row>
    <row r="142" spans="5:5" x14ac:dyDescent="0.25">
      <c r="E142" s="36">
        <f t="shared" si="2"/>
        <v>0</v>
      </c>
    </row>
    <row r="143" spans="5:5" x14ac:dyDescent="0.25">
      <c r="E143" s="36">
        <f t="shared" si="2"/>
        <v>0</v>
      </c>
    </row>
    <row r="144" spans="5:5" x14ac:dyDescent="0.25">
      <c r="E144" s="36">
        <f t="shared" si="2"/>
        <v>0</v>
      </c>
    </row>
    <row r="145" spans="5:5" x14ac:dyDescent="0.25">
      <c r="E145" s="36">
        <f t="shared" si="2"/>
        <v>0</v>
      </c>
    </row>
    <row r="146" spans="5:5" x14ac:dyDescent="0.25">
      <c r="E146" s="36">
        <f t="shared" si="2"/>
        <v>0</v>
      </c>
    </row>
    <row r="147" spans="5:5" x14ac:dyDescent="0.25">
      <c r="E147" s="36">
        <f t="shared" si="2"/>
        <v>0</v>
      </c>
    </row>
    <row r="148" spans="5:5" x14ac:dyDescent="0.25">
      <c r="E148" s="36">
        <f t="shared" si="2"/>
        <v>0</v>
      </c>
    </row>
    <row r="149" spans="5:5" x14ac:dyDescent="0.25">
      <c r="E149" s="36">
        <f t="shared" si="2"/>
        <v>0</v>
      </c>
    </row>
    <row r="150" spans="5:5" x14ac:dyDescent="0.25">
      <c r="E150" s="36">
        <f t="shared" si="2"/>
        <v>0</v>
      </c>
    </row>
    <row r="151" spans="5:5" x14ac:dyDescent="0.25">
      <c r="E151" s="36">
        <f t="shared" si="2"/>
        <v>0</v>
      </c>
    </row>
    <row r="152" spans="5:5" x14ac:dyDescent="0.25">
      <c r="E152" s="36">
        <f t="shared" si="2"/>
        <v>0</v>
      </c>
    </row>
    <row r="153" spans="5:5" x14ac:dyDescent="0.25">
      <c r="E153" s="36">
        <f t="shared" si="2"/>
        <v>0</v>
      </c>
    </row>
    <row r="154" spans="5:5" x14ac:dyDescent="0.25">
      <c r="E154" s="36">
        <f t="shared" si="2"/>
        <v>0</v>
      </c>
    </row>
    <row r="155" spans="5:5" x14ac:dyDescent="0.25">
      <c r="E155" s="36">
        <f t="shared" si="2"/>
        <v>0</v>
      </c>
    </row>
    <row r="156" spans="5:5" x14ac:dyDescent="0.25">
      <c r="E156" s="36">
        <f t="shared" si="2"/>
        <v>0</v>
      </c>
    </row>
    <row r="157" spans="5:5" x14ac:dyDescent="0.25">
      <c r="E157" s="36">
        <f t="shared" si="2"/>
        <v>0</v>
      </c>
    </row>
    <row r="158" spans="5:5" x14ac:dyDescent="0.25">
      <c r="E158" s="36">
        <f t="shared" si="2"/>
        <v>0</v>
      </c>
    </row>
    <row r="159" spans="5:5" x14ac:dyDescent="0.25">
      <c r="E159" s="36">
        <f t="shared" si="2"/>
        <v>0</v>
      </c>
    </row>
    <row r="160" spans="5:5" x14ac:dyDescent="0.25">
      <c r="E160" s="36">
        <f t="shared" si="2"/>
        <v>0</v>
      </c>
    </row>
    <row r="161" spans="5:5" x14ac:dyDescent="0.25">
      <c r="E161" s="36">
        <f t="shared" si="2"/>
        <v>0</v>
      </c>
    </row>
    <row r="162" spans="5:5" x14ac:dyDescent="0.25">
      <c r="E162" s="36">
        <f t="shared" si="2"/>
        <v>0</v>
      </c>
    </row>
    <row r="163" spans="5:5" x14ac:dyDescent="0.25">
      <c r="E163" s="36">
        <f t="shared" si="2"/>
        <v>0</v>
      </c>
    </row>
    <row r="164" spans="5:5" x14ac:dyDescent="0.25">
      <c r="E164" s="36">
        <f t="shared" si="2"/>
        <v>0</v>
      </c>
    </row>
    <row r="165" spans="5:5" x14ac:dyDescent="0.25">
      <c r="E165" s="36">
        <f t="shared" si="2"/>
        <v>0</v>
      </c>
    </row>
    <row r="166" spans="5:5" x14ac:dyDescent="0.25">
      <c r="E166" s="36">
        <f t="shared" si="2"/>
        <v>0</v>
      </c>
    </row>
    <row r="167" spans="5:5" x14ac:dyDescent="0.25">
      <c r="E167" s="36">
        <f t="shared" si="2"/>
        <v>0</v>
      </c>
    </row>
    <row r="168" spans="5:5" x14ac:dyDescent="0.25">
      <c r="E168" s="36">
        <f t="shared" si="2"/>
        <v>0</v>
      </c>
    </row>
    <row r="169" spans="5:5" x14ac:dyDescent="0.25">
      <c r="E169" s="36">
        <f t="shared" si="2"/>
        <v>0</v>
      </c>
    </row>
    <row r="170" spans="5:5" x14ac:dyDescent="0.25">
      <c r="E170" s="36">
        <f t="shared" si="2"/>
        <v>0</v>
      </c>
    </row>
    <row r="171" spans="5:5" x14ac:dyDescent="0.25">
      <c r="E171" s="36">
        <f t="shared" si="2"/>
        <v>0</v>
      </c>
    </row>
    <row r="172" spans="5:5" x14ac:dyDescent="0.25">
      <c r="E172" s="36">
        <f t="shared" si="2"/>
        <v>0</v>
      </c>
    </row>
    <row r="173" spans="5:5" x14ac:dyDescent="0.25">
      <c r="E173" s="36">
        <f t="shared" si="2"/>
        <v>0</v>
      </c>
    </row>
    <row r="174" spans="5:5" x14ac:dyDescent="0.25">
      <c r="E174" s="36">
        <f t="shared" si="2"/>
        <v>0</v>
      </c>
    </row>
    <row r="175" spans="5:5" x14ac:dyDescent="0.25">
      <c r="E175" s="36">
        <f t="shared" si="2"/>
        <v>0</v>
      </c>
    </row>
    <row r="176" spans="5:5" x14ac:dyDescent="0.25">
      <c r="E176" s="36">
        <f t="shared" si="2"/>
        <v>0</v>
      </c>
    </row>
    <row r="177" spans="5:5" x14ac:dyDescent="0.25">
      <c r="E177" s="36">
        <f t="shared" si="2"/>
        <v>0</v>
      </c>
    </row>
    <row r="178" spans="5:5" x14ac:dyDescent="0.25">
      <c r="E178" s="36">
        <f t="shared" si="2"/>
        <v>0</v>
      </c>
    </row>
    <row r="179" spans="5:5" x14ac:dyDescent="0.25">
      <c r="E179" s="36">
        <f t="shared" si="2"/>
        <v>0</v>
      </c>
    </row>
    <row r="180" spans="5:5" x14ac:dyDescent="0.25">
      <c r="E180" s="36">
        <f t="shared" si="2"/>
        <v>0</v>
      </c>
    </row>
    <row r="181" spans="5:5" x14ac:dyDescent="0.25">
      <c r="E181" s="36">
        <f t="shared" si="2"/>
        <v>0</v>
      </c>
    </row>
    <row r="182" spans="5:5" x14ac:dyDescent="0.25">
      <c r="E182" s="36">
        <f t="shared" si="2"/>
        <v>0</v>
      </c>
    </row>
    <row r="183" spans="5:5" x14ac:dyDescent="0.25">
      <c r="E183" s="36">
        <f t="shared" si="2"/>
        <v>0</v>
      </c>
    </row>
    <row r="184" spans="5:5" x14ac:dyDescent="0.25">
      <c r="E184" s="36">
        <f t="shared" si="2"/>
        <v>0</v>
      </c>
    </row>
    <row r="185" spans="5:5" x14ac:dyDescent="0.25">
      <c r="E185" s="36">
        <f t="shared" si="2"/>
        <v>0</v>
      </c>
    </row>
    <row r="186" spans="5:5" x14ac:dyDescent="0.25">
      <c r="E186" s="36">
        <f t="shared" si="2"/>
        <v>0</v>
      </c>
    </row>
    <row r="187" spans="5:5" x14ac:dyDescent="0.25">
      <c r="E187" s="36">
        <f t="shared" si="2"/>
        <v>0</v>
      </c>
    </row>
    <row r="188" spans="5:5" x14ac:dyDescent="0.25">
      <c r="E188" s="36">
        <f t="shared" si="2"/>
        <v>0</v>
      </c>
    </row>
    <row r="189" spans="5:5" x14ac:dyDescent="0.25">
      <c r="E189" s="36">
        <f t="shared" si="2"/>
        <v>0</v>
      </c>
    </row>
    <row r="190" spans="5:5" x14ac:dyDescent="0.25">
      <c r="E190" s="36">
        <f t="shared" si="2"/>
        <v>0</v>
      </c>
    </row>
    <row r="191" spans="5:5" x14ac:dyDescent="0.25">
      <c r="E191" s="36">
        <f t="shared" si="2"/>
        <v>0</v>
      </c>
    </row>
    <row r="192" spans="5:5" x14ac:dyDescent="0.25">
      <c r="E192" s="36">
        <f t="shared" si="2"/>
        <v>0</v>
      </c>
    </row>
    <row r="193" spans="5:5" x14ac:dyDescent="0.25">
      <c r="E193" s="36">
        <f t="shared" si="2"/>
        <v>0</v>
      </c>
    </row>
    <row r="194" spans="5:5" x14ac:dyDescent="0.25">
      <c r="E194" s="36">
        <f t="shared" si="2"/>
        <v>0</v>
      </c>
    </row>
    <row r="195" spans="5:5" x14ac:dyDescent="0.25">
      <c r="E195" s="36">
        <f t="shared" si="2"/>
        <v>0</v>
      </c>
    </row>
    <row r="196" spans="5:5" x14ac:dyDescent="0.25">
      <c r="E196" s="36">
        <f t="shared" si="2"/>
        <v>0</v>
      </c>
    </row>
    <row r="197" spans="5:5" x14ac:dyDescent="0.25">
      <c r="E197" s="36">
        <f t="shared" ref="E197:E260" si="3">E196+C197-D197</f>
        <v>0</v>
      </c>
    </row>
    <row r="198" spans="5:5" x14ac:dyDescent="0.25">
      <c r="E198" s="36">
        <f t="shared" si="3"/>
        <v>0</v>
      </c>
    </row>
    <row r="199" spans="5:5" x14ac:dyDescent="0.25">
      <c r="E199" s="36">
        <f t="shared" si="3"/>
        <v>0</v>
      </c>
    </row>
    <row r="200" spans="5:5" x14ac:dyDescent="0.25">
      <c r="E200" s="36">
        <f t="shared" si="3"/>
        <v>0</v>
      </c>
    </row>
    <row r="201" spans="5:5" x14ac:dyDescent="0.25">
      <c r="E201" s="36">
        <f t="shared" si="3"/>
        <v>0</v>
      </c>
    </row>
    <row r="202" spans="5:5" x14ac:dyDescent="0.25">
      <c r="E202" s="36">
        <f t="shared" si="3"/>
        <v>0</v>
      </c>
    </row>
    <row r="203" spans="5:5" x14ac:dyDescent="0.25">
      <c r="E203" s="36">
        <f t="shared" si="3"/>
        <v>0</v>
      </c>
    </row>
    <row r="204" spans="5:5" x14ac:dyDescent="0.25">
      <c r="E204" s="36">
        <f t="shared" si="3"/>
        <v>0</v>
      </c>
    </row>
    <row r="205" spans="5:5" x14ac:dyDescent="0.25">
      <c r="E205" s="36">
        <f t="shared" si="3"/>
        <v>0</v>
      </c>
    </row>
    <row r="206" spans="5:5" x14ac:dyDescent="0.25">
      <c r="E206" s="36">
        <f t="shared" si="3"/>
        <v>0</v>
      </c>
    </row>
    <row r="207" spans="5:5" x14ac:dyDescent="0.25">
      <c r="E207" s="36">
        <f t="shared" si="3"/>
        <v>0</v>
      </c>
    </row>
    <row r="208" spans="5:5" x14ac:dyDescent="0.25">
      <c r="E208" s="36">
        <f t="shared" si="3"/>
        <v>0</v>
      </c>
    </row>
    <row r="209" spans="5:5" x14ac:dyDescent="0.25">
      <c r="E209" s="36">
        <f t="shared" si="3"/>
        <v>0</v>
      </c>
    </row>
    <row r="210" spans="5:5" x14ac:dyDescent="0.25">
      <c r="E210" s="36">
        <f t="shared" si="3"/>
        <v>0</v>
      </c>
    </row>
    <row r="211" spans="5:5" x14ac:dyDescent="0.25">
      <c r="E211" s="36">
        <f t="shared" si="3"/>
        <v>0</v>
      </c>
    </row>
    <row r="212" spans="5:5" x14ac:dyDescent="0.25">
      <c r="E212" s="36">
        <f t="shared" si="3"/>
        <v>0</v>
      </c>
    </row>
    <row r="213" spans="5:5" x14ac:dyDescent="0.25">
      <c r="E213" s="36">
        <f t="shared" si="3"/>
        <v>0</v>
      </c>
    </row>
    <row r="214" spans="5:5" x14ac:dyDescent="0.25">
      <c r="E214" s="36">
        <f t="shared" si="3"/>
        <v>0</v>
      </c>
    </row>
    <row r="215" spans="5:5" x14ac:dyDescent="0.25">
      <c r="E215" s="36">
        <f t="shared" si="3"/>
        <v>0</v>
      </c>
    </row>
    <row r="216" spans="5:5" x14ac:dyDescent="0.25">
      <c r="E216" s="36">
        <f t="shared" si="3"/>
        <v>0</v>
      </c>
    </row>
    <row r="217" spans="5:5" x14ac:dyDescent="0.25">
      <c r="E217" s="36">
        <f t="shared" si="3"/>
        <v>0</v>
      </c>
    </row>
    <row r="218" spans="5:5" x14ac:dyDescent="0.25">
      <c r="E218" s="36">
        <f t="shared" si="3"/>
        <v>0</v>
      </c>
    </row>
    <row r="219" spans="5:5" x14ac:dyDescent="0.25">
      <c r="E219" s="36">
        <f t="shared" si="3"/>
        <v>0</v>
      </c>
    </row>
    <row r="220" spans="5:5" x14ac:dyDescent="0.25">
      <c r="E220" s="36">
        <f t="shared" si="3"/>
        <v>0</v>
      </c>
    </row>
    <row r="221" spans="5:5" x14ac:dyDescent="0.25">
      <c r="E221" s="36">
        <f t="shared" si="3"/>
        <v>0</v>
      </c>
    </row>
    <row r="222" spans="5:5" x14ac:dyDescent="0.25">
      <c r="E222" s="36">
        <f t="shared" si="3"/>
        <v>0</v>
      </c>
    </row>
    <row r="223" spans="5:5" x14ac:dyDescent="0.25">
      <c r="E223" s="36">
        <f t="shared" si="3"/>
        <v>0</v>
      </c>
    </row>
    <row r="224" spans="5:5" x14ac:dyDescent="0.25">
      <c r="E224" s="36">
        <f t="shared" si="3"/>
        <v>0</v>
      </c>
    </row>
    <row r="225" spans="5:5" x14ac:dyDescent="0.25">
      <c r="E225" s="36">
        <f t="shared" si="3"/>
        <v>0</v>
      </c>
    </row>
    <row r="226" spans="5:5" x14ac:dyDescent="0.25">
      <c r="E226" s="36">
        <f t="shared" si="3"/>
        <v>0</v>
      </c>
    </row>
    <row r="227" spans="5:5" x14ac:dyDescent="0.25">
      <c r="E227" s="36">
        <f t="shared" si="3"/>
        <v>0</v>
      </c>
    </row>
    <row r="228" spans="5:5" x14ac:dyDescent="0.25">
      <c r="E228" s="36">
        <f t="shared" si="3"/>
        <v>0</v>
      </c>
    </row>
    <row r="229" spans="5:5" x14ac:dyDescent="0.25">
      <c r="E229" s="36">
        <f t="shared" si="3"/>
        <v>0</v>
      </c>
    </row>
    <row r="230" spans="5:5" x14ac:dyDescent="0.25">
      <c r="E230" s="36">
        <f t="shared" si="3"/>
        <v>0</v>
      </c>
    </row>
    <row r="231" spans="5:5" x14ac:dyDescent="0.25">
      <c r="E231" s="36">
        <f t="shared" si="3"/>
        <v>0</v>
      </c>
    </row>
    <row r="232" spans="5:5" x14ac:dyDescent="0.25">
      <c r="E232" s="36">
        <f t="shared" si="3"/>
        <v>0</v>
      </c>
    </row>
    <row r="233" spans="5:5" x14ac:dyDescent="0.25">
      <c r="E233" s="36">
        <f t="shared" si="3"/>
        <v>0</v>
      </c>
    </row>
    <row r="234" spans="5:5" x14ac:dyDescent="0.25">
      <c r="E234" s="36">
        <f t="shared" si="3"/>
        <v>0</v>
      </c>
    </row>
    <row r="235" spans="5:5" x14ac:dyDescent="0.25">
      <c r="E235" s="36">
        <f t="shared" si="3"/>
        <v>0</v>
      </c>
    </row>
    <row r="236" spans="5:5" x14ac:dyDescent="0.25">
      <c r="E236" s="36">
        <f t="shared" si="3"/>
        <v>0</v>
      </c>
    </row>
    <row r="237" spans="5:5" x14ac:dyDescent="0.25">
      <c r="E237" s="36">
        <f t="shared" si="3"/>
        <v>0</v>
      </c>
    </row>
    <row r="238" spans="5:5" x14ac:dyDescent="0.25">
      <c r="E238" s="36">
        <f t="shared" si="3"/>
        <v>0</v>
      </c>
    </row>
    <row r="239" spans="5:5" x14ac:dyDescent="0.25">
      <c r="E239" s="36">
        <f t="shared" si="3"/>
        <v>0</v>
      </c>
    </row>
    <row r="240" spans="5:5" x14ac:dyDescent="0.25">
      <c r="E240" s="36">
        <f t="shared" si="3"/>
        <v>0</v>
      </c>
    </row>
    <row r="241" spans="5:5" x14ac:dyDescent="0.25">
      <c r="E241" s="36">
        <f t="shared" si="3"/>
        <v>0</v>
      </c>
    </row>
    <row r="242" spans="5:5" x14ac:dyDescent="0.25">
      <c r="E242" s="36">
        <f t="shared" si="3"/>
        <v>0</v>
      </c>
    </row>
    <row r="243" spans="5:5" x14ac:dyDescent="0.25">
      <c r="E243" s="36">
        <f t="shared" si="3"/>
        <v>0</v>
      </c>
    </row>
    <row r="244" spans="5:5" x14ac:dyDescent="0.25">
      <c r="E244" s="36">
        <f t="shared" si="3"/>
        <v>0</v>
      </c>
    </row>
    <row r="245" spans="5:5" x14ac:dyDescent="0.25">
      <c r="E245" s="36">
        <f t="shared" si="3"/>
        <v>0</v>
      </c>
    </row>
    <row r="246" spans="5:5" x14ac:dyDescent="0.25">
      <c r="E246" s="36">
        <f t="shared" si="3"/>
        <v>0</v>
      </c>
    </row>
    <row r="247" spans="5:5" x14ac:dyDescent="0.25">
      <c r="E247" s="36">
        <f t="shared" si="3"/>
        <v>0</v>
      </c>
    </row>
    <row r="248" spans="5:5" x14ac:dyDescent="0.25">
      <c r="E248" s="36">
        <f t="shared" si="3"/>
        <v>0</v>
      </c>
    </row>
    <row r="249" spans="5:5" x14ac:dyDescent="0.25">
      <c r="E249" s="36">
        <f t="shared" si="3"/>
        <v>0</v>
      </c>
    </row>
    <row r="250" spans="5:5" x14ac:dyDescent="0.25">
      <c r="E250" s="36">
        <f t="shared" si="3"/>
        <v>0</v>
      </c>
    </row>
    <row r="251" spans="5:5" x14ac:dyDescent="0.25">
      <c r="E251" s="36">
        <f t="shared" si="3"/>
        <v>0</v>
      </c>
    </row>
    <row r="252" spans="5:5" x14ac:dyDescent="0.25">
      <c r="E252" s="36">
        <f t="shared" si="3"/>
        <v>0</v>
      </c>
    </row>
    <row r="253" spans="5:5" x14ac:dyDescent="0.25">
      <c r="E253" s="36">
        <f t="shared" si="3"/>
        <v>0</v>
      </c>
    </row>
    <row r="254" spans="5:5" x14ac:dyDescent="0.25">
      <c r="E254" s="36">
        <f t="shared" si="3"/>
        <v>0</v>
      </c>
    </row>
    <row r="255" spans="5:5" x14ac:dyDescent="0.25">
      <c r="E255" s="36">
        <f t="shared" si="3"/>
        <v>0</v>
      </c>
    </row>
    <row r="256" spans="5:5" x14ac:dyDescent="0.25">
      <c r="E256" s="36">
        <f t="shared" si="3"/>
        <v>0</v>
      </c>
    </row>
    <row r="257" spans="5:5" x14ac:dyDescent="0.25">
      <c r="E257" s="36">
        <f t="shared" si="3"/>
        <v>0</v>
      </c>
    </row>
    <row r="258" spans="5:5" x14ac:dyDescent="0.25">
      <c r="E258" s="36">
        <f t="shared" si="3"/>
        <v>0</v>
      </c>
    </row>
    <row r="259" spans="5:5" x14ac:dyDescent="0.25">
      <c r="E259" s="36">
        <f t="shared" si="3"/>
        <v>0</v>
      </c>
    </row>
    <row r="260" spans="5:5" x14ac:dyDescent="0.25">
      <c r="E260" s="36">
        <f t="shared" si="3"/>
        <v>0</v>
      </c>
    </row>
    <row r="261" spans="5:5" x14ac:dyDescent="0.25">
      <c r="E261" s="36">
        <f t="shared" ref="E261:E324" si="4">E260+C261-D261</f>
        <v>0</v>
      </c>
    </row>
    <row r="262" spans="5:5" x14ac:dyDescent="0.25">
      <c r="E262" s="36">
        <f t="shared" si="4"/>
        <v>0</v>
      </c>
    </row>
    <row r="263" spans="5:5" x14ac:dyDescent="0.25">
      <c r="E263" s="36">
        <f t="shared" si="4"/>
        <v>0</v>
      </c>
    </row>
    <row r="264" spans="5:5" x14ac:dyDescent="0.25">
      <c r="E264" s="36">
        <f t="shared" si="4"/>
        <v>0</v>
      </c>
    </row>
    <row r="265" spans="5:5" x14ac:dyDescent="0.25">
      <c r="E265" s="36">
        <f t="shared" si="4"/>
        <v>0</v>
      </c>
    </row>
    <row r="266" spans="5:5" x14ac:dyDescent="0.25">
      <c r="E266" s="36">
        <f t="shared" si="4"/>
        <v>0</v>
      </c>
    </row>
    <row r="267" spans="5:5" x14ac:dyDescent="0.25">
      <c r="E267" s="36">
        <f t="shared" si="4"/>
        <v>0</v>
      </c>
    </row>
    <row r="268" spans="5:5" x14ac:dyDescent="0.25">
      <c r="E268" s="36">
        <f t="shared" si="4"/>
        <v>0</v>
      </c>
    </row>
    <row r="269" spans="5:5" x14ac:dyDescent="0.25">
      <c r="E269" s="36">
        <f t="shared" si="4"/>
        <v>0</v>
      </c>
    </row>
    <row r="270" spans="5:5" x14ac:dyDescent="0.25">
      <c r="E270" s="36">
        <f t="shared" si="4"/>
        <v>0</v>
      </c>
    </row>
    <row r="271" spans="5:5" x14ac:dyDescent="0.25">
      <c r="E271" s="36">
        <f t="shared" si="4"/>
        <v>0</v>
      </c>
    </row>
    <row r="272" spans="5:5" x14ac:dyDescent="0.25">
      <c r="E272" s="36">
        <f t="shared" si="4"/>
        <v>0</v>
      </c>
    </row>
    <row r="273" spans="5:5" x14ac:dyDescent="0.25">
      <c r="E273" s="36">
        <f t="shared" si="4"/>
        <v>0</v>
      </c>
    </row>
    <row r="274" spans="5:5" x14ac:dyDescent="0.25">
      <c r="E274" s="36">
        <f t="shared" si="4"/>
        <v>0</v>
      </c>
    </row>
    <row r="275" spans="5:5" x14ac:dyDescent="0.25">
      <c r="E275" s="36">
        <f t="shared" si="4"/>
        <v>0</v>
      </c>
    </row>
    <row r="276" spans="5:5" x14ac:dyDescent="0.25">
      <c r="E276" s="36">
        <f t="shared" si="4"/>
        <v>0</v>
      </c>
    </row>
    <row r="277" spans="5:5" x14ac:dyDescent="0.25">
      <c r="E277" s="36">
        <f t="shared" si="4"/>
        <v>0</v>
      </c>
    </row>
    <row r="278" spans="5:5" x14ac:dyDescent="0.25">
      <c r="E278" s="36">
        <f t="shared" si="4"/>
        <v>0</v>
      </c>
    </row>
    <row r="279" spans="5:5" x14ac:dyDescent="0.25">
      <c r="E279" s="36">
        <f t="shared" si="4"/>
        <v>0</v>
      </c>
    </row>
    <row r="280" spans="5:5" x14ac:dyDescent="0.25">
      <c r="E280" s="36">
        <f t="shared" si="4"/>
        <v>0</v>
      </c>
    </row>
    <row r="281" spans="5:5" x14ac:dyDescent="0.25">
      <c r="E281" s="36">
        <f t="shared" si="4"/>
        <v>0</v>
      </c>
    </row>
    <row r="282" spans="5:5" x14ac:dyDescent="0.25">
      <c r="E282" s="36">
        <f t="shared" si="4"/>
        <v>0</v>
      </c>
    </row>
    <row r="283" spans="5:5" x14ac:dyDescent="0.25">
      <c r="E283" s="36">
        <f t="shared" si="4"/>
        <v>0</v>
      </c>
    </row>
    <row r="284" spans="5:5" x14ac:dyDescent="0.25">
      <c r="E284" s="36">
        <f t="shared" si="4"/>
        <v>0</v>
      </c>
    </row>
    <row r="285" spans="5:5" x14ac:dyDescent="0.25">
      <c r="E285" s="36">
        <f t="shared" si="4"/>
        <v>0</v>
      </c>
    </row>
    <row r="286" spans="5:5" x14ac:dyDescent="0.25">
      <c r="E286" s="36">
        <f t="shared" si="4"/>
        <v>0</v>
      </c>
    </row>
    <row r="287" spans="5:5" x14ac:dyDescent="0.25">
      <c r="E287" s="36">
        <f t="shared" si="4"/>
        <v>0</v>
      </c>
    </row>
    <row r="288" spans="5:5" x14ac:dyDescent="0.25">
      <c r="E288" s="36">
        <f t="shared" si="4"/>
        <v>0</v>
      </c>
    </row>
    <row r="289" spans="5:5" x14ac:dyDescent="0.25">
      <c r="E289" s="36">
        <f t="shared" si="4"/>
        <v>0</v>
      </c>
    </row>
    <row r="290" spans="5:5" x14ac:dyDescent="0.25">
      <c r="E290" s="36">
        <f t="shared" si="4"/>
        <v>0</v>
      </c>
    </row>
    <row r="291" spans="5:5" x14ac:dyDescent="0.25">
      <c r="E291" s="36">
        <f t="shared" si="4"/>
        <v>0</v>
      </c>
    </row>
    <row r="292" spans="5:5" x14ac:dyDescent="0.25">
      <c r="E292" s="36">
        <f t="shared" si="4"/>
        <v>0</v>
      </c>
    </row>
    <row r="293" spans="5:5" x14ac:dyDescent="0.25">
      <c r="E293" s="36">
        <f t="shared" si="4"/>
        <v>0</v>
      </c>
    </row>
    <row r="294" spans="5:5" x14ac:dyDescent="0.25">
      <c r="E294" s="36">
        <f t="shared" si="4"/>
        <v>0</v>
      </c>
    </row>
    <row r="295" spans="5:5" x14ac:dyDescent="0.25">
      <c r="E295" s="36">
        <f t="shared" si="4"/>
        <v>0</v>
      </c>
    </row>
    <row r="296" spans="5:5" x14ac:dyDescent="0.25">
      <c r="E296" s="36">
        <f t="shared" si="4"/>
        <v>0</v>
      </c>
    </row>
    <row r="297" spans="5:5" x14ac:dyDescent="0.25">
      <c r="E297" s="36">
        <f t="shared" si="4"/>
        <v>0</v>
      </c>
    </row>
    <row r="298" spans="5:5" x14ac:dyDescent="0.25">
      <c r="E298" s="36">
        <f t="shared" si="4"/>
        <v>0</v>
      </c>
    </row>
    <row r="299" spans="5:5" x14ac:dyDescent="0.25">
      <c r="E299" s="36">
        <f t="shared" si="4"/>
        <v>0</v>
      </c>
    </row>
    <row r="300" spans="5:5" x14ac:dyDescent="0.25">
      <c r="E300" s="36">
        <f t="shared" si="4"/>
        <v>0</v>
      </c>
    </row>
    <row r="301" spans="5:5" x14ac:dyDescent="0.25">
      <c r="E301" s="36">
        <f t="shared" si="4"/>
        <v>0</v>
      </c>
    </row>
    <row r="302" spans="5:5" x14ac:dyDescent="0.25">
      <c r="E302" s="36">
        <f t="shared" si="4"/>
        <v>0</v>
      </c>
    </row>
    <row r="303" spans="5:5" x14ac:dyDescent="0.25">
      <c r="E303" s="36">
        <f t="shared" si="4"/>
        <v>0</v>
      </c>
    </row>
    <row r="304" spans="5:5" x14ac:dyDescent="0.25">
      <c r="E304" s="36">
        <f t="shared" si="4"/>
        <v>0</v>
      </c>
    </row>
    <row r="305" spans="5:5" x14ac:dyDescent="0.25">
      <c r="E305" s="36">
        <f t="shared" si="4"/>
        <v>0</v>
      </c>
    </row>
    <row r="306" spans="5:5" x14ac:dyDescent="0.25">
      <c r="E306" s="36">
        <f t="shared" si="4"/>
        <v>0</v>
      </c>
    </row>
    <row r="307" spans="5:5" x14ac:dyDescent="0.25">
      <c r="E307" s="36">
        <f t="shared" si="4"/>
        <v>0</v>
      </c>
    </row>
    <row r="308" spans="5:5" x14ac:dyDescent="0.25">
      <c r="E308" s="36">
        <f t="shared" si="4"/>
        <v>0</v>
      </c>
    </row>
    <row r="309" spans="5:5" x14ac:dyDescent="0.25">
      <c r="E309" s="36">
        <f t="shared" si="4"/>
        <v>0</v>
      </c>
    </row>
    <row r="310" spans="5:5" x14ac:dyDescent="0.25">
      <c r="E310" s="36">
        <f t="shared" si="4"/>
        <v>0</v>
      </c>
    </row>
    <row r="311" spans="5:5" x14ac:dyDescent="0.25">
      <c r="E311" s="36">
        <f t="shared" si="4"/>
        <v>0</v>
      </c>
    </row>
    <row r="312" spans="5:5" x14ac:dyDescent="0.25">
      <c r="E312" s="36">
        <f t="shared" si="4"/>
        <v>0</v>
      </c>
    </row>
    <row r="313" spans="5:5" x14ac:dyDescent="0.25">
      <c r="E313" s="36">
        <f t="shared" si="4"/>
        <v>0</v>
      </c>
    </row>
    <row r="314" spans="5:5" x14ac:dyDescent="0.25">
      <c r="E314" s="36">
        <f t="shared" si="4"/>
        <v>0</v>
      </c>
    </row>
    <row r="315" spans="5:5" x14ac:dyDescent="0.25">
      <c r="E315" s="36">
        <f t="shared" si="4"/>
        <v>0</v>
      </c>
    </row>
    <row r="316" spans="5:5" x14ac:dyDescent="0.25">
      <c r="E316" s="36">
        <f t="shared" si="4"/>
        <v>0</v>
      </c>
    </row>
    <row r="317" spans="5:5" x14ac:dyDescent="0.25">
      <c r="E317" s="36">
        <f t="shared" si="4"/>
        <v>0</v>
      </c>
    </row>
    <row r="318" spans="5:5" x14ac:dyDescent="0.25">
      <c r="E318" s="36">
        <f t="shared" si="4"/>
        <v>0</v>
      </c>
    </row>
    <row r="319" spans="5:5" x14ac:dyDescent="0.25">
      <c r="E319" s="36">
        <f t="shared" si="4"/>
        <v>0</v>
      </c>
    </row>
    <row r="320" spans="5:5" x14ac:dyDescent="0.25">
      <c r="E320" s="36">
        <f t="shared" si="4"/>
        <v>0</v>
      </c>
    </row>
    <row r="321" spans="5:5" x14ac:dyDescent="0.25">
      <c r="E321" s="36">
        <f t="shared" si="4"/>
        <v>0</v>
      </c>
    </row>
    <row r="322" spans="5:5" x14ac:dyDescent="0.25">
      <c r="E322" s="36">
        <f t="shared" si="4"/>
        <v>0</v>
      </c>
    </row>
    <row r="323" spans="5:5" x14ac:dyDescent="0.25">
      <c r="E323" s="36">
        <f t="shared" si="4"/>
        <v>0</v>
      </c>
    </row>
    <row r="324" spans="5:5" x14ac:dyDescent="0.25">
      <c r="E324" s="36">
        <f t="shared" si="4"/>
        <v>0</v>
      </c>
    </row>
    <row r="325" spans="5:5" x14ac:dyDescent="0.25">
      <c r="E325" s="36">
        <f t="shared" ref="E325:E388" si="5">E324+C325-D325</f>
        <v>0</v>
      </c>
    </row>
    <row r="326" spans="5:5" x14ac:dyDescent="0.25">
      <c r="E326" s="36">
        <f t="shared" si="5"/>
        <v>0</v>
      </c>
    </row>
    <row r="327" spans="5:5" x14ac:dyDescent="0.25">
      <c r="E327" s="36">
        <f t="shared" si="5"/>
        <v>0</v>
      </c>
    </row>
    <row r="328" spans="5:5" x14ac:dyDescent="0.25">
      <c r="E328" s="36">
        <f t="shared" si="5"/>
        <v>0</v>
      </c>
    </row>
    <row r="329" spans="5:5" x14ac:dyDescent="0.25">
      <c r="E329" s="36">
        <f t="shared" si="5"/>
        <v>0</v>
      </c>
    </row>
    <row r="330" spans="5:5" x14ac:dyDescent="0.25">
      <c r="E330" s="36">
        <f t="shared" si="5"/>
        <v>0</v>
      </c>
    </row>
    <row r="331" spans="5:5" x14ac:dyDescent="0.25">
      <c r="E331" s="36">
        <f t="shared" si="5"/>
        <v>0</v>
      </c>
    </row>
    <row r="332" spans="5:5" x14ac:dyDescent="0.25">
      <c r="E332" s="36">
        <f t="shared" si="5"/>
        <v>0</v>
      </c>
    </row>
    <row r="333" spans="5:5" x14ac:dyDescent="0.25">
      <c r="E333" s="36">
        <f t="shared" si="5"/>
        <v>0</v>
      </c>
    </row>
    <row r="334" spans="5:5" x14ac:dyDescent="0.25">
      <c r="E334" s="36">
        <f t="shared" si="5"/>
        <v>0</v>
      </c>
    </row>
    <row r="335" spans="5:5" x14ac:dyDescent="0.25">
      <c r="E335" s="36">
        <f t="shared" si="5"/>
        <v>0</v>
      </c>
    </row>
    <row r="336" spans="5:5" x14ac:dyDescent="0.25">
      <c r="E336" s="36">
        <f t="shared" si="5"/>
        <v>0</v>
      </c>
    </row>
    <row r="337" spans="5:5" x14ac:dyDescent="0.25">
      <c r="E337" s="36">
        <f t="shared" si="5"/>
        <v>0</v>
      </c>
    </row>
    <row r="338" spans="5:5" x14ac:dyDescent="0.25">
      <c r="E338" s="36">
        <f t="shared" si="5"/>
        <v>0</v>
      </c>
    </row>
    <row r="339" spans="5:5" x14ac:dyDescent="0.25">
      <c r="E339" s="36">
        <f t="shared" si="5"/>
        <v>0</v>
      </c>
    </row>
    <row r="340" spans="5:5" x14ac:dyDescent="0.25">
      <c r="E340" s="36">
        <f t="shared" si="5"/>
        <v>0</v>
      </c>
    </row>
    <row r="341" spans="5:5" x14ac:dyDescent="0.25">
      <c r="E341" s="36">
        <f t="shared" si="5"/>
        <v>0</v>
      </c>
    </row>
    <row r="342" spans="5:5" x14ac:dyDescent="0.25">
      <c r="E342" s="36">
        <f t="shared" si="5"/>
        <v>0</v>
      </c>
    </row>
    <row r="343" spans="5:5" x14ac:dyDescent="0.25">
      <c r="E343" s="36">
        <f t="shared" si="5"/>
        <v>0</v>
      </c>
    </row>
    <row r="344" spans="5:5" x14ac:dyDescent="0.25">
      <c r="E344" s="36">
        <f t="shared" si="5"/>
        <v>0</v>
      </c>
    </row>
    <row r="345" spans="5:5" x14ac:dyDescent="0.25">
      <c r="E345" s="36">
        <f t="shared" si="5"/>
        <v>0</v>
      </c>
    </row>
    <row r="346" spans="5:5" x14ac:dyDescent="0.25">
      <c r="E346" s="36">
        <f t="shared" si="5"/>
        <v>0</v>
      </c>
    </row>
    <row r="347" spans="5:5" x14ac:dyDescent="0.25">
      <c r="E347" s="36">
        <f t="shared" si="5"/>
        <v>0</v>
      </c>
    </row>
    <row r="348" spans="5:5" x14ac:dyDescent="0.25">
      <c r="E348" s="36">
        <f t="shared" si="5"/>
        <v>0</v>
      </c>
    </row>
    <row r="349" spans="5:5" x14ac:dyDescent="0.25">
      <c r="E349" s="36">
        <f t="shared" si="5"/>
        <v>0</v>
      </c>
    </row>
    <row r="350" spans="5:5" x14ac:dyDescent="0.25">
      <c r="E350" s="36">
        <f t="shared" si="5"/>
        <v>0</v>
      </c>
    </row>
    <row r="351" spans="5:5" x14ac:dyDescent="0.25">
      <c r="E351" s="36">
        <f t="shared" si="5"/>
        <v>0</v>
      </c>
    </row>
    <row r="352" spans="5:5" x14ac:dyDescent="0.25">
      <c r="E352" s="36">
        <f t="shared" si="5"/>
        <v>0</v>
      </c>
    </row>
    <row r="353" spans="5:5" x14ac:dyDescent="0.25">
      <c r="E353" s="36">
        <f t="shared" si="5"/>
        <v>0</v>
      </c>
    </row>
    <row r="354" spans="5:5" x14ac:dyDescent="0.25">
      <c r="E354" s="36">
        <f t="shared" si="5"/>
        <v>0</v>
      </c>
    </row>
    <row r="355" spans="5:5" x14ac:dyDescent="0.25">
      <c r="E355" s="36">
        <f t="shared" si="5"/>
        <v>0</v>
      </c>
    </row>
    <row r="356" spans="5:5" x14ac:dyDescent="0.25">
      <c r="E356" s="36">
        <f t="shared" si="5"/>
        <v>0</v>
      </c>
    </row>
    <row r="357" spans="5:5" x14ac:dyDescent="0.25">
      <c r="E357" s="36">
        <f t="shared" si="5"/>
        <v>0</v>
      </c>
    </row>
    <row r="358" spans="5:5" x14ac:dyDescent="0.25">
      <c r="E358" s="36">
        <f t="shared" si="5"/>
        <v>0</v>
      </c>
    </row>
    <row r="359" spans="5:5" x14ac:dyDescent="0.25">
      <c r="E359" s="36">
        <f t="shared" si="5"/>
        <v>0</v>
      </c>
    </row>
    <row r="360" spans="5:5" x14ac:dyDescent="0.25">
      <c r="E360" s="36">
        <f t="shared" si="5"/>
        <v>0</v>
      </c>
    </row>
    <row r="361" spans="5:5" x14ac:dyDescent="0.25">
      <c r="E361" s="36">
        <f t="shared" si="5"/>
        <v>0</v>
      </c>
    </row>
    <row r="362" spans="5:5" x14ac:dyDescent="0.25">
      <c r="E362" s="36">
        <f t="shared" si="5"/>
        <v>0</v>
      </c>
    </row>
    <row r="363" spans="5:5" x14ac:dyDescent="0.25">
      <c r="E363" s="36">
        <f t="shared" si="5"/>
        <v>0</v>
      </c>
    </row>
    <row r="364" spans="5:5" x14ac:dyDescent="0.25">
      <c r="E364" s="36">
        <f t="shared" si="5"/>
        <v>0</v>
      </c>
    </row>
    <row r="365" spans="5:5" x14ac:dyDescent="0.25">
      <c r="E365" s="36">
        <f t="shared" si="5"/>
        <v>0</v>
      </c>
    </row>
    <row r="366" spans="5:5" x14ac:dyDescent="0.25">
      <c r="E366" s="36">
        <f t="shared" si="5"/>
        <v>0</v>
      </c>
    </row>
    <row r="367" spans="5:5" x14ac:dyDescent="0.25">
      <c r="E367" s="36">
        <f t="shared" si="5"/>
        <v>0</v>
      </c>
    </row>
    <row r="368" spans="5:5" x14ac:dyDescent="0.25">
      <c r="E368" s="36">
        <f t="shared" si="5"/>
        <v>0</v>
      </c>
    </row>
    <row r="369" spans="5:5" x14ac:dyDescent="0.25">
      <c r="E369" s="36">
        <f t="shared" si="5"/>
        <v>0</v>
      </c>
    </row>
    <row r="370" spans="5:5" x14ac:dyDescent="0.25">
      <c r="E370" s="36">
        <f t="shared" si="5"/>
        <v>0</v>
      </c>
    </row>
    <row r="371" spans="5:5" x14ac:dyDescent="0.25">
      <c r="E371" s="36">
        <f t="shared" si="5"/>
        <v>0</v>
      </c>
    </row>
    <row r="372" spans="5:5" x14ac:dyDescent="0.25">
      <c r="E372" s="36">
        <f t="shared" si="5"/>
        <v>0</v>
      </c>
    </row>
    <row r="373" spans="5:5" x14ac:dyDescent="0.25">
      <c r="E373" s="36">
        <f t="shared" si="5"/>
        <v>0</v>
      </c>
    </row>
    <row r="374" spans="5:5" x14ac:dyDescent="0.25">
      <c r="E374" s="36">
        <f t="shared" si="5"/>
        <v>0</v>
      </c>
    </row>
    <row r="375" spans="5:5" x14ac:dyDescent="0.25">
      <c r="E375" s="36">
        <f t="shared" si="5"/>
        <v>0</v>
      </c>
    </row>
    <row r="376" spans="5:5" x14ac:dyDescent="0.25">
      <c r="E376" s="36">
        <f t="shared" si="5"/>
        <v>0</v>
      </c>
    </row>
    <row r="377" spans="5:5" x14ac:dyDescent="0.25">
      <c r="E377" s="36">
        <f t="shared" si="5"/>
        <v>0</v>
      </c>
    </row>
    <row r="378" spans="5:5" x14ac:dyDescent="0.25">
      <c r="E378" s="36">
        <f t="shared" si="5"/>
        <v>0</v>
      </c>
    </row>
    <row r="379" spans="5:5" x14ac:dyDescent="0.25">
      <c r="E379" s="36">
        <f t="shared" si="5"/>
        <v>0</v>
      </c>
    </row>
    <row r="380" spans="5:5" x14ac:dyDescent="0.25">
      <c r="E380" s="36">
        <f t="shared" si="5"/>
        <v>0</v>
      </c>
    </row>
    <row r="381" spans="5:5" x14ac:dyDescent="0.25">
      <c r="E381" s="36">
        <f t="shared" si="5"/>
        <v>0</v>
      </c>
    </row>
    <row r="382" spans="5:5" x14ac:dyDescent="0.25">
      <c r="E382" s="36">
        <f t="shared" si="5"/>
        <v>0</v>
      </c>
    </row>
    <row r="383" spans="5:5" x14ac:dyDescent="0.25">
      <c r="E383" s="36">
        <f t="shared" si="5"/>
        <v>0</v>
      </c>
    </row>
    <row r="384" spans="5:5" x14ac:dyDescent="0.25">
      <c r="E384" s="36">
        <f t="shared" si="5"/>
        <v>0</v>
      </c>
    </row>
    <row r="385" spans="5:5" x14ac:dyDescent="0.25">
      <c r="E385" s="36">
        <f t="shared" si="5"/>
        <v>0</v>
      </c>
    </row>
    <row r="386" spans="5:5" x14ac:dyDescent="0.25">
      <c r="E386" s="36">
        <f t="shared" si="5"/>
        <v>0</v>
      </c>
    </row>
    <row r="387" spans="5:5" x14ac:dyDescent="0.25">
      <c r="E387" s="36">
        <f t="shared" si="5"/>
        <v>0</v>
      </c>
    </row>
    <row r="388" spans="5:5" x14ac:dyDescent="0.25">
      <c r="E388" s="36">
        <f t="shared" si="5"/>
        <v>0</v>
      </c>
    </row>
    <row r="389" spans="5:5" x14ac:dyDescent="0.25">
      <c r="E389" s="36">
        <f t="shared" ref="E389:E452" si="6">E388+C389-D389</f>
        <v>0</v>
      </c>
    </row>
    <row r="390" spans="5:5" x14ac:dyDescent="0.25">
      <c r="E390" s="36">
        <f t="shared" si="6"/>
        <v>0</v>
      </c>
    </row>
    <row r="391" spans="5:5" x14ac:dyDescent="0.25">
      <c r="E391" s="36">
        <f t="shared" si="6"/>
        <v>0</v>
      </c>
    </row>
    <row r="392" spans="5:5" x14ac:dyDescent="0.25">
      <c r="E392" s="36">
        <f t="shared" si="6"/>
        <v>0</v>
      </c>
    </row>
    <row r="393" spans="5:5" x14ac:dyDescent="0.25">
      <c r="E393" s="36">
        <f t="shared" si="6"/>
        <v>0</v>
      </c>
    </row>
    <row r="394" spans="5:5" x14ac:dyDescent="0.25">
      <c r="E394" s="36">
        <f t="shared" si="6"/>
        <v>0</v>
      </c>
    </row>
    <row r="395" spans="5:5" x14ac:dyDescent="0.25">
      <c r="E395" s="36">
        <f t="shared" si="6"/>
        <v>0</v>
      </c>
    </row>
    <row r="396" spans="5:5" x14ac:dyDescent="0.25">
      <c r="E396" s="36">
        <f t="shared" si="6"/>
        <v>0</v>
      </c>
    </row>
    <row r="397" spans="5:5" x14ac:dyDescent="0.25">
      <c r="E397" s="36">
        <f t="shared" si="6"/>
        <v>0</v>
      </c>
    </row>
    <row r="398" spans="5:5" x14ac:dyDescent="0.25">
      <c r="E398" s="36">
        <f t="shared" si="6"/>
        <v>0</v>
      </c>
    </row>
    <row r="399" spans="5:5" x14ac:dyDescent="0.25">
      <c r="E399" s="36">
        <f t="shared" si="6"/>
        <v>0</v>
      </c>
    </row>
    <row r="400" spans="5:5" x14ac:dyDescent="0.25">
      <c r="E400" s="36">
        <f t="shared" si="6"/>
        <v>0</v>
      </c>
    </row>
    <row r="401" spans="5:5" x14ac:dyDescent="0.25">
      <c r="E401" s="36">
        <f t="shared" si="6"/>
        <v>0</v>
      </c>
    </row>
    <row r="402" spans="5:5" x14ac:dyDescent="0.25">
      <c r="E402" s="36">
        <f t="shared" si="6"/>
        <v>0</v>
      </c>
    </row>
    <row r="403" spans="5:5" x14ac:dyDescent="0.25">
      <c r="E403" s="36">
        <f t="shared" si="6"/>
        <v>0</v>
      </c>
    </row>
    <row r="404" spans="5:5" x14ac:dyDescent="0.25">
      <c r="E404" s="36">
        <f t="shared" si="6"/>
        <v>0</v>
      </c>
    </row>
    <row r="405" spans="5:5" x14ac:dyDescent="0.25">
      <c r="E405" s="36">
        <f t="shared" si="6"/>
        <v>0</v>
      </c>
    </row>
    <row r="406" spans="5:5" x14ac:dyDescent="0.25">
      <c r="E406" s="36">
        <f t="shared" si="6"/>
        <v>0</v>
      </c>
    </row>
    <row r="407" spans="5:5" x14ac:dyDescent="0.25">
      <c r="E407" s="36">
        <f t="shared" si="6"/>
        <v>0</v>
      </c>
    </row>
    <row r="408" spans="5:5" x14ac:dyDescent="0.25">
      <c r="E408" s="36">
        <f t="shared" si="6"/>
        <v>0</v>
      </c>
    </row>
    <row r="409" spans="5:5" x14ac:dyDescent="0.25">
      <c r="E409" s="36">
        <f t="shared" si="6"/>
        <v>0</v>
      </c>
    </row>
    <row r="410" spans="5:5" x14ac:dyDescent="0.25">
      <c r="E410" s="36">
        <f t="shared" si="6"/>
        <v>0</v>
      </c>
    </row>
    <row r="411" spans="5:5" x14ac:dyDescent="0.25">
      <c r="E411" s="36">
        <f t="shared" si="6"/>
        <v>0</v>
      </c>
    </row>
    <row r="412" spans="5:5" x14ac:dyDescent="0.25">
      <c r="E412" s="36">
        <f t="shared" si="6"/>
        <v>0</v>
      </c>
    </row>
    <row r="413" spans="5:5" x14ac:dyDescent="0.25">
      <c r="E413" s="36">
        <f t="shared" si="6"/>
        <v>0</v>
      </c>
    </row>
    <row r="414" spans="5:5" x14ac:dyDescent="0.25">
      <c r="E414" s="36">
        <f t="shared" si="6"/>
        <v>0</v>
      </c>
    </row>
    <row r="415" spans="5:5" x14ac:dyDescent="0.25">
      <c r="E415" s="36">
        <f t="shared" si="6"/>
        <v>0</v>
      </c>
    </row>
    <row r="416" spans="5:5" x14ac:dyDescent="0.25">
      <c r="E416" s="36">
        <f t="shared" si="6"/>
        <v>0</v>
      </c>
    </row>
    <row r="417" spans="5:5" x14ac:dyDescent="0.25">
      <c r="E417" s="36">
        <f t="shared" si="6"/>
        <v>0</v>
      </c>
    </row>
    <row r="418" spans="5:5" x14ac:dyDescent="0.25">
      <c r="E418" s="36">
        <f t="shared" si="6"/>
        <v>0</v>
      </c>
    </row>
    <row r="419" spans="5:5" x14ac:dyDescent="0.25">
      <c r="E419" s="36">
        <f t="shared" si="6"/>
        <v>0</v>
      </c>
    </row>
    <row r="420" spans="5:5" x14ac:dyDescent="0.25">
      <c r="E420" s="36">
        <f t="shared" si="6"/>
        <v>0</v>
      </c>
    </row>
    <row r="421" spans="5:5" x14ac:dyDescent="0.25">
      <c r="E421" s="36">
        <f t="shared" si="6"/>
        <v>0</v>
      </c>
    </row>
    <row r="422" spans="5:5" x14ac:dyDescent="0.25">
      <c r="E422" s="36">
        <f t="shared" si="6"/>
        <v>0</v>
      </c>
    </row>
    <row r="423" spans="5:5" x14ac:dyDescent="0.25">
      <c r="E423" s="36">
        <f t="shared" si="6"/>
        <v>0</v>
      </c>
    </row>
    <row r="424" spans="5:5" x14ac:dyDescent="0.25">
      <c r="E424" s="36">
        <f t="shared" si="6"/>
        <v>0</v>
      </c>
    </row>
    <row r="425" spans="5:5" x14ac:dyDescent="0.25">
      <c r="E425" s="36">
        <f t="shared" si="6"/>
        <v>0</v>
      </c>
    </row>
    <row r="426" spans="5:5" x14ac:dyDescent="0.25">
      <c r="E426" s="36">
        <f t="shared" si="6"/>
        <v>0</v>
      </c>
    </row>
    <row r="427" spans="5:5" x14ac:dyDescent="0.25">
      <c r="E427" s="36">
        <f t="shared" si="6"/>
        <v>0</v>
      </c>
    </row>
    <row r="428" spans="5:5" x14ac:dyDescent="0.25">
      <c r="E428" s="36">
        <f t="shared" si="6"/>
        <v>0</v>
      </c>
    </row>
    <row r="429" spans="5:5" x14ac:dyDescent="0.25">
      <c r="E429" s="36">
        <f t="shared" si="6"/>
        <v>0</v>
      </c>
    </row>
    <row r="430" spans="5:5" x14ac:dyDescent="0.25">
      <c r="E430" s="36">
        <f t="shared" si="6"/>
        <v>0</v>
      </c>
    </row>
    <row r="431" spans="5:5" x14ac:dyDescent="0.25">
      <c r="E431" s="36">
        <f t="shared" si="6"/>
        <v>0</v>
      </c>
    </row>
    <row r="432" spans="5:5" x14ac:dyDescent="0.25">
      <c r="E432" s="36">
        <f t="shared" si="6"/>
        <v>0</v>
      </c>
    </row>
    <row r="433" spans="5:5" x14ac:dyDescent="0.25">
      <c r="E433" s="36">
        <f t="shared" si="6"/>
        <v>0</v>
      </c>
    </row>
    <row r="434" spans="5:5" x14ac:dyDescent="0.25">
      <c r="E434" s="36">
        <f t="shared" si="6"/>
        <v>0</v>
      </c>
    </row>
    <row r="435" spans="5:5" x14ac:dyDescent="0.25">
      <c r="E435" s="36">
        <f t="shared" si="6"/>
        <v>0</v>
      </c>
    </row>
    <row r="436" spans="5:5" x14ac:dyDescent="0.25">
      <c r="E436" s="36">
        <f t="shared" si="6"/>
        <v>0</v>
      </c>
    </row>
    <row r="437" spans="5:5" x14ac:dyDescent="0.25">
      <c r="E437" s="36">
        <f t="shared" si="6"/>
        <v>0</v>
      </c>
    </row>
    <row r="438" spans="5:5" x14ac:dyDescent="0.25">
      <c r="E438" s="36">
        <f t="shared" si="6"/>
        <v>0</v>
      </c>
    </row>
    <row r="439" spans="5:5" x14ac:dyDescent="0.25">
      <c r="E439" s="36">
        <f t="shared" si="6"/>
        <v>0</v>
      </c>
    </row>
    <row r="440" spans="5:5" x14ac:dyDescent="0.25">
      <c r="E440" s="36">
        <f t="shared" si="6"/>
        <v>0</v>
      </c>
    </row>
    <row r="441" spans="5:5" x14ac:dyDescent="0.25">
      <c r="E441" s="36">
        <f t="shared" si="6"/>
        <v>0</v>
      </c>
    </row>
    <row r="442" spans="5:5" x14ac:dyDescent="0.25">
      <c r="E442" s="36">
        <f t="shared" si="6"/>
        <v>0</v>
      </c>
    </row>
    <row r="443" spans="5:5" x14ac:dyDescent="0.25">
      <c r="E443" s="36">
        <f t="shared" si="6"/>
        <v>0</v>
      </c>
    </row>
    <row r="444" spans="5:5" x14ac:dyDescent="0.25">
      <c r="E444" s="36">
        <f t="shared" si="6"/>
        <v>0</v>
      </c>
    </row>
    <row r="445" spans="5:5" x14ac:dyDescent="0.25">
      <c r="E445" s="36">
        <f t="shared" si="6"/>
        <v>0</v>
      </c>
    </row>
    <row r="446" spans="5:5" x14ac:dyDescent="0.25">
      <c r="E446" s="36">
        <f t="shared" si="6"/>
        <v>0</v>
      </c>
    </row>
    <row r="447" spans="5:5" x14ac:dyDescent="0.25">
      <c r="E447" s="36">
        <f t="shared" si="6"/>
        <v>0</v>
      </c>
    </row>
    <row r="448" spans="5:5" x14ac:dyDescent="0.25">
      <c r="E448" s="36">
        <f t="shared" si="6"/>
        <v>0</v>
      </c>
    </row>
    <row r="449" spans="5:5" x14ac:dyDescent="0.25">
      <c r="E449" s="36">
        <f t="shared" si="6"/>
        <v>0</v>
      </c>
    </row>
    <row r="450" spans="5:5" x14ac:dyDescent="0.25">
      <c r="E450" s="36">
        <f t="shared" si="6"/>
        <v>0</v>
      </c>
    </row>
    <row r="451" spans="5:5" x14ac:dyDescent="0.25">
      <c r="E451" s="36">
        <f t="shared" si="6"/>
        <v>0</v>
      </c>
    </row>
    <row r="452" spans="5:5" x14ac:dyDescent="0.25">
      <c r="E452" s="36">
        <f t="shared" si="6"/>
        <v>0</v>
      </c>
    </row>
    <row r="453" spans="5:5" x14ac:dyDescent="0.25">
      <c r="E453" s="36">
        <f t="shared" ref="E453:E500" si="7">E452+C453-D453</f>
        <v>0</v>
      </c>
    </row>
    <row r="454" spans="5:5" x14ac:dyDescent="0.25">
      <c r="E454" s="36">
        <f t="shared" si="7"/>
        <v>0</v>
      </c>
    </row>
    <row r="455" spans="5:5" x14ac:dyDescent="0.25">
      <c r="E455" s="36">
        <f t="shared" si="7"/>
        <v>0</v>
      </c>
    </row>
    <row r="456" spans="5:5" x14ac:dyDescent="0.25">
      <c r="E456" s="36">
        <f t="shared" si="7"/>
        <v>0</v>
      </c>
    </row>
    <row r="457" spans="5:5" x14ac:dyDescent="0.25">
      <c r="E457" s="36">
        <f t="shared" si="7"/>
        <v>0</v>
      </c>
    </row>
    <row r="458" spans="5:5" x14ac:dyDescent="0.25">
      <c r="E458" s="36">
        <f t="shared" si="7"/>
        <v>0</v>
      </c>
    </row>
    <row r="459" spans="5:5" x14ac:dyDescent="0.25">
      <c r="E459" s="36">
        <f t="shared" si="7"/>
        <v>0</v>
      </c>
    </row>
    <row r="460" spans="5:5" x14ac:dyDescent="0.25">
      <c r="E460" s="36">
        <f t="shared" si="7"/>
        <v>0</v>
      </c>
    </row>
    <row r="461" spans="5:5" x14ac:dyDescent="0.25">
      <c r="E461" s="36">
        <f t="shared" si="7"/>
        <v>0</v>
      </c>
    </row>
    <row r="462" spans="5:5" x14ac:dyDescent="0.25">
      <c r="E462" s="36">
        <f t="shared" si="7"/>
        <v>0</v>
      </c>
    </row>
    <row r="463" spans="5:5" x14ac:dyDescent="0.25">
      <c r="E463" s="36">
        <f t="shared" si="7"/>
        <v>0</v>
      </c>
    </row>
    <row r="464" spans="5:5" x14ac:dyDescent="0.25">
      <c r="E464" s="36">
        <f t="shared" si="7"/>
        <v>0</v>
      </c>
    </row>
    <row r="465" spans="5:5" x14ac:dyDescent="0.25">
      <c r="E465" s="36">
        <f t="shared" si="7"/>
        <v>0</v>
      </c>
    </row>
    <row r="466" spans="5:5" x14ac:dyDescent="0.25">
      <c r="E466" s="36">
        <f t="shared" si="7"/>
        <v>0</v>
      </c>
    </row>
    <row r="467" spans="5:5" x14ac:dyDescent="0.25">
      <c r="E467" s="36">
        <f t="shared" si="7"/>
        <v>0</v>
      </c>
    </row>
    <row r="468" spans="5:5" x14ac:dyDescent="0.25">
      <c r="E468" s="36">
        <f t="shared" si="7"/>
        <v>0</v>
      </c>
    </row>
    <row r="469" spans="5:5" x14ac:dyDescent="0.25">
      <c r="E469" s="36">
        <f t="shared" si="7"/>
        <v>0</v>
      </c>
    </row>
    <row r="470" spans="5:5" x14ac:dyDescent="0.25">
      <c r="E470" s="36">
        <f t="shared" si="7"/>
        <v>0</v>
      </c>
    </row>
    <row r="471" spans="5:5" x14ac:dyDescent="0.25">
      <c r="E471" s="36">
        <f t="shared" si="7"/>
        <v>0</v>
      </c>
    </row>
    <row r="472" spans="5:5" x14ac:dyDescent="0.25">
      <c r="E472" s="36">
        <f t="shared" si="7"/>
        <v>0</v>
      </c>
    </row>
    <row r="473" spans="5:5" x14ac:dyDescent="0.25">
      <c r="E473" s="36">
        <f t="shared" si="7"/>
        <v>0</v>
      </c>
    </row>
    <row r="474" spans="5:5" x14ac:dyDescent="0.25">
      <c r="E474" s="36">
        <f t="shared" si="7"/>
        <v>0</v>
      </c>
    </row>
    <row r="475" spans="5:5" x14ac:dyDescent="0.25">
      <c r="E475" s="36">
        <f t="shared" si="7"/>
        <v>0</v>
      </c>
    </row>
    <row r="476" spans="5:5" x14ac:dyDescent="0.25">
      <c r="E476" s="36">
        <f t="shared" si="7"/>
        <v>0</v>
      </c>
    </row>
    <row r="477" spans="5:5" x14ac:dyDescent="0.25">
      <c r="E477" s="36">
        <f t="shared" si="7"/>
        <v>0</v>
      </c>
    </row>
    <row r="478" spans="5:5" x14ac:dyDescent="0.25">
      <c r="E478" s="36">
        <f t="shared" si="7"/>
        <v>0</v>
      </c>
    </row>
    <row r="479" spans="5:5" x14ac:dyDescent="0.25">
      <c r="E479" s="36">
        <f t="shared" si="7"/>
        <v>0</v>
      </c>
    </row>
    <row r="480" spans="5:5" x14ac:dyDescent="0.25">
      <c r="E480" s="36">
        <f t="shared" si="7"/>
        <v>0</v>
      </c>
    </row>
    <row r="481" spans="5:5" x14ac:dyDescent="0.25">
      <c r="E481" s="36">
        <f t="shared" si="7"/>
        <v>0</v>
      </c>
    </row>
    <row r="482" spans="5:5" x14ac:dyDescent="0.25">
      <c r="E482" s="36">
        <f t="shared" si="7"/>
        <v>0</v>
      </c>
    </row>
    <row r="483" spans="5:5" x14ac:dyDescent="0.25">
      <c r="E483" s="36">
        <f t="shared" si="7"/>
        <v>0</v>
      </c>
    </row>
    <row r="484" spans="5:5" x14ac:dyDescent="0.25">
      <c r="E484" s="36">
        <f t="shared" si="7"/>
        <v>0</v>
      </c>
    </row>
    <row r="485" spans="5:5" x14ac:dyDescent="0.25">
      <c r="E485" s="36">
        <f t="shared" si="7"/>
        <v>0</v>
      </c>
    </row>
    <row r="486" spans="5:5" x14ac:dyDescent="0.25">
      <c r="E486" s="36">
        <f t="shared" si="7"/>
        <v>0</v>
      </c>
    </row>
    <row r="487" spans="5:5" x14ac:dyDescent="0.25">
      <c r="E487" s="36">
        <f t="shared" si="7"/>
        <v>0</v>
      </c>
    </row>
    <row r="488" spans="5:5" x14ac:dyDescent="0.25">
      <c r="E488" s="36">
        <f t="shared" si="7"/>
        <v>0</v>
      </c>
    </row>
    <row r="489" spans="5:5" x14ac:dyDescent="0.25">
      <c r="E489" s="36">
        <f t="shared" si="7"/>
        <v>0</v>
      </c>
    </row>
    <row r="490" spans="5:5" x14ac:dyDescent="0.25">
      <c r="E490" s="36">
        <f t="shared" si="7"/>
        <v>0</v>
      </c>
    </row>
    <row r="491" spans="5:5" x14ac:dyDescent="0.25">
      <c r="E491" s="36">
        <f t="shared" si="7"/>
        <v>0</v>
      </c>
    </row>
    <row r="492" spans="5:5" x14ac:dyDescent="0.25">
      <c r="E492" s="36">
        <f t="shared" si="7"/>
        <v>0</v>
      </c>
    </row>
    <row r="493" spans="5:5" x14ac:dyDescent="0.25">
      <c r="E493" s="36">
        <f t="shared" si="7"/>
        <v>0</v>
      </c>
    </row>
    <row r="494" spans="5:5" x14ac:dyDescent="0.25">
      <c r="E494" s="36">
        <f t="shared" si="7"/>
        <v>0</v>
      </c>
    </row>
    <row r="495" spans="5:5" x14ac:dyDescent="0.25">
      <c r="E495" s="36">
        <f t="shared" si="7"/>
        <v>0</v>
      </c>
    </row>
    <row r="496" spans="5:5" x14ac:dyDescent="0.25">
      <c r="E496" s="36">
        <f t="shared" si="7"/>
        <v>0</v>
      </c>
    </row>
    <row r="497" spans="5:5" x14ac:dyDescent="0.25">
      <c r="E497" s="36">
        <f t="shared" si="7"/>
        <v>0</v>
      </c>
    </row>
    <row r="498" spans="5:5" x14ac:dyDescent="0.25">
      <c r="E498" s="36">
        <f t="shared" si="7"/>
        <v>0</v>
      </c>
    </row>
    <row r="499" spans="5:5" x14ac:dyDescent="0.25">
      <c r="E499" s="36">
        <f t="shared" si="7"/>
        <v>0</v>
      </c>
    </row>
    <row r="500" spans="5:5" x14ac:dyDescent="0.25">
      <c r="E500" s="36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&amp;L&amp;"-,Cursiva"Tejidos Lucania&amp;CS.E.U.O.</oddHeader>
    <oddFooter>&amp;CS.E.U.O.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500"/>
  <sheetViews>
    <sheetView workbookViewId="0">
      <selection activeCell="H73" sqref="H73"/>
    </sheetView>
  </sheetViews>
  <sheetFormatPr baseColWidth="10" defaultRowHeight="15" x14ac:dyDescent="0.25"/>
  <cols>
    <col min="1" max="1" width="11.42578125" style="2"/>
    <col min="2" max="2" width="23.140625" style="2" customWidth="1"/>
    <col min="3" max="3" width="12" style="2" bestFit="1" customWidth="1"/>
    <col min="4" max="4" width="11.42578125" style="2"/>
    <col min="5" max="5" width="11.85546875" style="2" customWidth="1"/>
    <col min="9" max="9" width="17.42578125" bestFit="1" customWidth="1"/>
    <col min="10" max="10" width="15" bestFit="1" customWidth="1"/>
  </cols>
  <sheetData>
    <row r="1" spans="1:10" ht="18.75" x14ac:dyDescent="0.3">
      <c r="A1" s="273" t="s">
        <v>884</v>
      </c>
      <c r="B1" s="273"/>
      <c r="C1" s="273"/>
      <c r="D1" s="273"/>
      <c r="E1" s="273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44015</v>
      </c>
    </row>
    <row r="3" spans="1:10" x14ac:dyDescent="0.25">
      <c r="A3" s="7">
        <v>44015</v>
      </c>
      <c r="B3" s="2" t="s">
        <v>60</v>
      </c>
      <c r="C3" s="4">
        <v>3000</v>
      </c>
      <c r="D3" s="4">
        <v>3000</v>
      </c>
      <c r="E3" s="9">
        <f>C3-D3</f>
        <v>0</v>
      </c>
    </row>
    <row r="4" spans="1:10" x14ac:dyDescent="0.25">
      <c r="E4" s="36">
        <f>E3+C4-D4</f>
        <v>0</v>
      </c>
    </row>
    <row r="5" spans="1:10" x14ac:dyDescent="0.25">
      <c r="E5" s="36">
        <f t="shared" ref="E5:E68" si="0">E4+C5-D5</f>
        <v>0</v>
      </c>
    </row>
    <row r="6" spans="1:10" x14ac:dyDescent="0.25">
      <c r="E6" s="36">
        <f t="shared" si="0"/>
        <v>0</v>
      </c>
    </row>
    <row r="7" spans="1:10" x14ac:dyDescent="0.25">
      <c r="E7" s="36">
        <f t="shared" si="0"/>
        <v>0</v>
      </c>
    </row>
    <row r="8" spans="1:10" x14ac:dyDescent="0.25">
      <c r="E8" s="36">
        <f t="shared" si="0"/>
        <v>0</v>
      </c>
    </row>
    <row r="9" spans="1:10" x14ac:dyDescent="0.25">
      <c r="E9" s="36">
        <f t="shared" si="0"/>
        <v>0</v>
      </c>
    </row>
    <row r="10" spans="1:10" x14ac:dyDescent="0.25">
      <c r="E10" s="36">
        <f t="shared" si="0"/>
        <v>0</v>
      </c>
    </row>
    <row r="11" spans="1:10" x14ac:dyDescent="0.25">
      <c r="E11" s="36">
        <f t="shared" si="0"/>
        <v>0</v>
      </c>
    </row>
    <row r="12" spans="1:10" x14ac:dyDescent="0.25">
      <c r="E12" s="36">
        <f t="shared" si="0"/>
        <v>0</v>
      </c>
    </row>
    <row r="13" spans="1:10" x14ac:dyDescent="0.25">
      <c r="E13" s="36">
        <f t="shared" si="0"/>
        <v>0</v>
      </c>
    </row>
    <row r="14" spans="1:10" x14ac:dyDescent="0.25">
      <c r="E14" s="36">
        <f t="shared" si="0"/>
        <v>0</v>
      </c>
    </row>
    <row r="15" spans="1:10" x14ac:dyDescent="0.25">
      <c r="E15" s="36">
        <f t="shared" si="0"/>
        <v>0</v>
      </c>
    </row>
    <row r="16" spans="1:10" x14ac:dyDescent="0.25">
      <c r="E16" s="36">
        <f t="shared" si="0"/>
        <v>0</v>
      </c>
    </row>
    <row r="17" spans="5:5" x14ac:dyDescent="0.25">
      <c r="E17" s="36">
        <f t="shared" si="0"/>
        <v>0</v>
      </c>
    </row>
    <row r="18" spans="5:5" x14ac:dyDescent="0.25">
      <c r="E18" s="36">
        <f t="shared" si="0"/>
        <v>0</v>
      </c>
    </row>
    <row r="19" spans="5:5" x14ac:dyDescent="0.25">
      <c r="E19" s="36">
        <f t="shared" si="0"/>
        <v>0</v>
      </c>
    </row>
    <row r="20" spans="5:5" x14ac:dyDescent="0.25">
      <c r="E20" s="36">
        <f t="shared" si="0"/>
        <v>0</v>
      </c>
    </row>
    <row r="21" spans="5:5" x14ac:dyDescent="0.25">
      <c r="E21" s="36">
        <f t="shared" si="0"/>
        <v>0</v>
      </c>
    </row>
    <row r="22" spans="5:5" x14ac:dyDescent="0.25">
      <c r="E22" s="36">
        <f t="shared" si="0"/>
        <v>0</v>
      </c>
    </row>
    <row r="23" spans="5:5" x14ac:dyDescent="0.25">
      <c r="E23" s="36">
        <f t="shared" si="0"/>
        <v>0</v>
      </c>
    </row>
    <row r="24" spans="5:5" x14ac:dyDescent="0.25">
      <c r="E24" s="36">
        <f t="shared" si="0"/>
        <v>0</v>
      </c>
    </row>
    <row r="25" spans="5:5" x14ac:dyDescent="0.25">
      <c r="E25" s="36">
        <f t="shared" si="0"/>
        <v>0</v>
      </c>
    </row>
    <row r="26" spans="5:5" x14ac:dyDescent="0.25">
      <c r="E26" s="36">
        <f t="shared" si="0"/>
        <v>0</v>
      </c>
    </row>
    <row r="27" spans="5:5" x14ac:dyDescent="0.25">
      <c r="E27" s="36">
        <f t="shared" si="0"/>
        <v>0</v>
      </c>
    </row>
    <row r="28" spans="5:5" x14ac:dyDescent="0.25">
      <c r="E28" s="36">
        <f t="shared" si="0"/>
        <v>0</v>
      </c>
    </row>
    <row r="29" spans="5:5" x14ac:dyDescent="0.25">
      <c r="E29" s="36">
        <f t="shared" si="0"/>
        <v>0</v>
      </c>
    </row>
    <row r="30" spans="5:5" x14ac:dyDescent="0.25">
      <c r="E30" s="36">
        <f t="shared" si="0"/>
        <v>0</v>
      </c>
    </row>
    <row r="31" spans="5:5" x14ac:dyDescent="0.25">
      <c r="E31" s="36">
        <f t="shared" si="0"/>
        <v>0</v>
      </c>
    </row>
    <row r="32" spans="5:5" x14ac:dyDescent="0.25">
      <c r="E32" s="36">
        <f t="shared" si="0"/>
        <v>0</v>
      </c>
    </row>
    <row r="33" spans="5:5" x14ac:dyDescent="0.25">
      <c r="E33" s="36">
        <f t="shared" si="0"/>
        <v>0</v>
      </c>
    </row>
    <row r="34" spans="5:5" x14ac:dyDescent="0.25">
      <c r="E34" s="36">
        <f t="shared" si="0"/>
        <v>0</v>
      </c>
    </row>
    <row r="35" spans="5:5" x14ac:dyDescent="0.25">
      <c r="E35" s="36">
        <f t="shared" si="0"/>
        <v>0</v>
      </c>
    </row>
    <row r="36" spans="5:5" x14ac:dyDescent="0.25">
      <c r="E36" s="36">
        <f t="shared" si="0"/>
        <v>0</v>
      </c>
    </row>
    <row r="37" spans="5:5" x14ac:dyDescent="0.25">
      <c r="E37" s="36">
        <f t="shared" si="0"/>
        <v>0</v>
      </c>
    </row>
    <row r="38" spans="5:5" x14ac:dyDescent="0.25">
      <c r="E38" s="36">
        <f t="shared" si="0"/>
        <v>0</v>
      </c>
    </row>
    <row r="39" spans="5:5" x14ac:dyDescent="0.25">
      <c r="E39" s="36">
        <f t="shared" si="0"/>
        <v>0</v>
      </c>
    </row>
    <row r="40" spans="5:5" x14ac:dyDescent="0.25">
      <c r="E40" s="36">
        <f t="shared" si="0"/>
        <v>0</v>
      </c>
    </row>
    <row r="41" spans="5:5" x14ac:dyDescent="0.25">
      <c r="E41" s="36">
        <f t="shared" si="0"/>
        <v>0</v>
      </c>
    </row>
    <row r="42" spans="5:5" x14ac:dyDescent="0.25">
      <c r="E42" s="36">
        <f t="shared" si="0"/>
        <v>0</v>
      </c>
    </row>
    <row r="43" spans="5:5" x14ac:dyDescent="0.25">
      <c r="E43" s="36">
        <f t="shared" si="0"/>
        <v>0</v>
      </c>
    </row>
    <row r="44" spans="5:5" x14ac:dyDescent="0.25">
      <c r="E44" s="36">
        <f t="shared" si="0"/>
        <v>0</v>
      </c>
    </row>
    <row r="45" spans="5:5" x14ac:dyDescent="0.25">
      <c r="E45" s="36">
        <f t="shared" si="0"/>
        <v>0</v>
      </c>
    </row>
    <row r="46" spans="5:5" x14ac:dyDescent="0.25">
      <c r="E46" s="36">
        <f t="shared" si="0"/>
        <v>0</v>
      </c>
    </row>
    <row r="47" spans="5:5" x14ac:dyDescent="0.25">
      <c r="E47" s="36">
        <f t="shared" si="0"/>
        <v>0</v>
      </c>
    </row>
    <row r="48" spans="5:5" x14ac:dyDescent="0.25">
      <c r="E48" s="36">
        <f t="shared" si="0"/>
        <v>0</v>
      </c>
    </row>
    <row r="49" spans="5:5" x14ac:dyDescent="0.25">
      <c r="E49" s="36">
        <f t="shared" si="0"/>
        <v>0</v>
      </c>
    </row>
    <row r="50" spans="5:5" x14ac:dyDescent="0.25">
      <c r="E50" s="36">
        <f t="shared" si="0"/>
        <v>0</v>
      </c>
    </row>
    <row r="51" spans="5:5" x14ac:dyDescent="0.25">
      <c r="E51" s="36">
        <f t="shared" si="0"/>
        <v>0</v>
      </c>
    </row>
    <row r="52" spans="5:5" x14ac:dyDescent="0.25">
      <c r="E52" s="36">
        <f t="shared" si="0"/>
        <v>0</v>
      </c>
    </row>
    <row r="53" spans="5:5" x14ac:dyDescent="0.25">
      <c r="E53" s="36">
        <f t="shared" si="0"/>
        <v>0</v>
      </c>
    </row>
    <row r="54" spans="5:5" x14ac:dyDescent="0.25">
      <c r="E54" s="36">
        <f t="shared" si="0"/>
        <v>0</v>
      </c>
    </row>
    <row r="55" spans="5:5" x14ac:dyDescent="0.25">
      <c r="E55" s="36">
        <f t="shared" si="0"/>
        <v>0</v>
      </c>
    </row>
    <row r="56" spans="5:5" x14ac:dyDescent="0.25">
      <c r="E56" s="36">
        <f t="shared" si="0"/>
        <v>0</v>
      </c>
    </row>
    <row r="57" spans="5:5" x14ac:dyDescent="0.25">
      <c r="E57" s="36">
        <f t="shared" si="0"/>
        <v>0</v>
      </c>
    </row>
    <row r="58" spans="5:5" x14ac:dyDescent="0.25">
      <c r="E58" s="36">
        <f t="shared" si="0"/>
        <v>0</v>
      </c>
    </row>
    <row r="59" spans="5:5" x14ac:dyDescent="0.25">
      <c r="E59" s="36">
        <f t="shared" si="0"/>
        <v>0</v>
      </c>
    </row>
    <row r="60" spans="5:5" x14ac:dyDescent="0.25">
      <c r="E60" s="36">
        <f t="shared" si="0"/>
        <v>0</v>
      </c>
    </row>
    <row r="61" spans="5:5" x14ac:dyDescent="0.25">
      <c r="E61" s="36">
        <f t="shared" si="0"/>
        <v>0</v>
      </c>
    </row>
    <row r="62" spans="5:5" x14ac:dyDescent="0.25">
      <c r="E62" s="36">
        <f t="shared" si="0"/>
        <v>0</v>
      </c>
    </row>
    <row r="63" spans="5:5" x14ac:dyDescent="0.25">
      <c r="E63" s="36">
        <f t="shared" si="0"/>
        <v>0</v>
      </c>
    </row>
    <row r="64" spans="5:5" x14ac:dyDescent="0.25">
      <c r="E64" s="36">
        <f t="shared" si="0"/>
        <v>0</v>
      </c>
    </row>
    <row r="65" spans="5:5" x14ac:dyDescent="0.25">
      <c r="E65" s="36">
        <f t="shared" si="0"/>
        <v>0</v>
      </c>
    </row>
    <row r="66" spans="5:5" x14ac:dyDescent="0.25">
      <c r="E66" s="36">
        <f t="shared" si="0"/>
        <v>0</v>
      </c>
    </row>
    <row r="67" spans="5:5" x14ac:dyDescent="0.25">
      <c r="E67" s="36">
        <f t="shared" si="0"/>
        <v>0</v>
      </c>
    </row>
    <row r="68" spans="5:5" x14ac:dyDescent="0.25">
      <c r="E68" s="36">
        <f t="shared" si="0"/>
        <v>0</v>
      </c>
    </row>
    <row r="69" spans="5:5" x14ac:dyDescent="0.25">
      <c r="E69" s="36">
        <f t="shared" ref="E69:E132" si="1">E68+C69-D69</f>
        <v>0</v>
      </c>
    </row>
    <row r="70" spans="5:5" x14ac:dyDescent="0.25">
      <c r="E70" s="36">
        <f t="shared" si="1"/>
        <v>0</v>
      </c>
    </row>
    <row r="71" spans="5:5" x14ac:dyDescent="0.25">
      <c r="E71" s="36">
        <f t="shared" si="1"/>
        <v>0</v>
      </c>
    </row>
    <row r="72" spans="5:5" x14ac:dyDescent="0.25">
      <c r="E72" s="36">
        <f t="shared" si="1"/>
        <v>0</v>
      </c>
    </row>
    <row r="73" spans="5:5" x14ac:dyDescent="0.25">
      <c r="E73" s="36">
        <f t="shared" si="1"/>
        <v>0</v>
      </c>
    </row>
    <row r="74" spans="5:5" x14ac:dyDescent="0.25">
      <c r="E74" s="36">
        <f t="shared" si="1"/>
        <v>0</v>
      </c>
    </row>
    <row r="75" spans="5:5" x14ac:dyDescent="0.25">
      <c r="E75" s="36">
        <f t="shared" si="1"/>
        <v>0</v>
      </c>
    </row>
    <row r="76" spans="5:5" x14ac:dyDescent="0.25">
      <c r="E76" s="36">
        <f t="shared" si="1"/>
        <v>0</v>
      </c>
    </row>
    <row r="77" spans="5:5" x14ac:dyDescent="0.25">
      <c r="E77" s="36">
        <f t="shared" si="1"/>
        <v>0</v>
      </c>
    </row>
    <row r="78" spans="5:5" x14ac:dyDescent="0.25">
      <c r="E78" s="36">
        <f t="shared" si="1"/>
        <v>0</v>
      </c>
    </row>
    <row r="79" spans="5:5" x14ac:dyDescent="0.25">
      <c r="E79" s="36">
        <f t="shared" si="1"/>
        <v>0</v>
      </c>
    </row>
    <row r="80" spans="5:5" x14ac:dyDescent="0.25">
      <c r="E80" s="36">
        <f t="shared" si="1"/>
        <v>0</v>
      </c>
    </row>
    <row r="81" spans="5:5" x14ac:dyDescent="0.25">
      <c r="E81" s="36">
        <f t="shared" si="1"/>
        <v>0</v>
      </c>
    </row>
    <row r="82" spans="5:5" x14ac:dyDescent="0.25">
      <c r="E82" s="36">
        <f t="shared" si="1"/>
        <v>0</v>
      </c>
    </row>
    <row r="83" spans="5:5" x14ac:dyDescent="0.25">
      <c r="E83" s="36">
        <f t="shared" si="1"/>
        <v>0</v>
      </c>
    </row>
    <row r="84" spans="5:5" x14ac:dyDescent="0.25">
      <c r="E84" s="36">
        <f t="shared" si="1"/>
        <v>0</v>
      </c>
    </row>
    <row r="85" spans="5:5" x14ac:dyDescent="0.25">
      <c r="E85" s="36">
        <f t="shared" si="1"/>
        <v>0</v>
      </c>
    </row>
    <row r="86" spans="5:5" x14ac:dyDescent="0.25">
      <c r="E86" s="36">
        <f t="shared" si="1"/>
        <v>0</v>
      </c>
    </row>
    <row r="87" spans="5:5" x14ac:dyDescent="0.25">
      <c r="E87" s="36">
        <f t="shared" si="1"/>
        <v>0</v>
      </c>
    </row>
    <row r="88" spans="5:5" x14ac:dyDescent="0.25">
      <c r="E88" s="36">
        <f t="shared" si="1"/>
        <v>0</v>
      </c>
    </row>
    <row r="89" spans="5:5" x14ac:dyDescent="0.25">
      <c r="E89" s="36">
        <f t="shared" si="1"/>
        <v>0</v>
      </c>
    </row>
    <row r="90" spans="5:5" x14ac:dyDescent="0.25">
      <c r="E90" s="36">
        <f t="shared" si="1"/>
        <v>0</v>
      </c>
    </row>
    <row r="91" spans="5:5" x14ac:dyDescent="0.25">
      <c r="E91" s="36">
        <f t="shared" si="1"/>
        <v>0</v>
      </c>
    </row>
    <row r="92" spans="5:5" x14ac:dyDescent="0.25">
      <c r="E92" s="36">
        <f t="shared" si="1"/>
        <v>0</v>
      </c>
    </row>
    <row r="93" spans="5:5" x14ac:dyDescent="0.25">
      <c r="E93" s="36">
        <f t="shared" si="1"/>
        <v>0</v>
      </c>
    </row>
    <row r="94" spans="5:5" x14ac:dyDescent="0.25">
      <c r="E94" s="36">
        <f t="shared" si="1"/>
        <v>0</v>
      </c>
    </row>
    <row r="95" spans="5:5" x14ac:dyDescent="0.25">
      <c r="E95" s="36">
        <f t="shared" si="1"/>
        <v>0</v>
      </c>
    </row>
    <row r="96" spans="5:5" x14ac:dyDescent="0.25">
      <c r="E96" s="36">
        <f t="shared" si="1"/>
        <v>0</v>
      </c>
    </row>
    <row r="97" spans="5:5" x14ac:dyDescent="0.25">
      <c r="E97" s="36">
        <f t="shared" si="1"/>
        <v>0</v>
      </c>
    </row>
    <row r="98" spans="5:5" x14ac:dyDescent="0.25">
      <c r="E98" s="36">
        <f t="shared" si="1"/>
        <v>0</v>
      </c>
    </row>
    <row r="99" spans="5:5" x14ac:dyDescent="0.25">
      <c r="E99" s="36">
        <f t="shared" si="1"/>
        <v>0</v>
      </c>
    </row>
    <row r="100" spans="5:5" x14ac:dyDescent="0.25">
      <c r="E100" s="36">
        <f t="shared" si="1"/>
        <v>0</v>
      </c>
    </row>
    <row r="101" spans="5:5" x14ac:dyDescent="0.25">
      <c r="E101" s="36">
        <f t="shared" si="1"/>
        <v>0</v>
      </c>
    </row>
    <row r="102" spans="5:5" x14ac:dyDescent="0.25">
      <c r="E102" s="36">
        <f t="shared" si="1"/>
        <v>0</v>
      </c>
    </row>
    <row r="103" spans="5:5" x14ac:dyDescent="0.25">
      <c r="E103" s="36">
        <f t="shared" si="1"/>
        <v>0</v>
      </c>
    </row>
    <row r="104" spans="5:5" x14ac:dyDescent="0.25">
      <c r="E104" s="36">
        <f t="shared" si="1"/>
        <v>0</v>
      </c>
    </row>
    <row r="105" spans="5:5" x14ac:dyDescent="0.25">
      <c r="E105" s="36">
        <f t="shared" si="1"/>
        <v>0</v>
      </c>
    </row>
    <row r="106" spans="5:5" x14ac:dyDescent="0.25">
      <c r="E106" s="36">
        <f t="shared" si="1"/>
        <v>0</v>
      </c>
    </row>
    <row r="107" spans="5:5" x14ac:dyDescent="0.25">
      <c r="E107" s="36">
        <f t="shared" si="1"/>
        <v>0</v>
      </c>
    </row>
    <row r="108" spans="5:5" x14ac:dyDescent="0.25">
      <c r="E108" s="36">
        <f t="shared" si="1"/>
        <v>0</v>
      </c>
    </row>
    <row r="109" spans="5:5" x14ac:dyDescent="0.25">
      <c r="E109" s="36">
        <f t="shared" si="1"/>
        <v>0</v>
      </c>
    </row>
    <row r="110" spans="5:5" x14ac:dyDescent="0.25">
      <c r="E110" s="36">
        <f t="shared" si="1"/>
        <v>0</v>
      </c>
    </row>
    <row r="111" spans="5:5" x14ac:dyDescent="0.25">
      <c r="E111" s="36">
        <f t="shared" si="1"/>
        <v>0</v>
      </c>
    </row>
    <row r="112" spans="5:5" x14ac:dyDescent="0.25">
      <c r="E112" s="36">
        <f t="shared" si="1"/>
        <v>0</v>
      </c>
    </row>
    <row r="113" spans="5:5" x14ac:dyDescent="0.25">
      <c r="E113" s="36">
        <f t="shared" si="1"/>
        <v>0</v>
      </c>
    </row>
    <row r="114" spans="5:5" x14ac:dyDescent="0.25">
      <c r="E114" s="36">
        <f t="shared" si="1"/>
        <v>0</v>
      </c>
    </row>
    <row r="115" spans="5:5" x14ac:dyDescent="0.25">
      <c r="E115" s="36">
        <f t="shared" si="1"/>
        <v>0</v>
      </c>
    </row>
    <row r="116" spans="5:5" x14ac:dyDescent="0.25">
      <c r="E116" s="36">
        <f t="shared" si="1"/>
        <v>0</v>
      </c>
    </row>
    <row r="117" spans="5:5" x14ac:dyDescent="0.25">
      <c r="E117" s="36">
        <f t="shared" si="1"/>
        <v>0</v>
      </c>
    </row>
    <row r="118" spans="5:5" x14ac:dyDescent="0.25">
      <c r="E118" s="36">
        <f t="shared" si="1"/>
        <v>0</v>
      </c>
    </row>
    <row r="119" spans="5:5" x14ac:dyDescent="0.25">
      <c r="E119" s="36">
        <f t="shared" si="1"/>
        <v>0</v>
      </c>
    </row>
    <row r="120" spans="5:5" x14ac:dyDescent="0.25">
      <c r="E120" s="36">
        <f t="shared" si="1"/>
        <v>0</v>
      </c>
    </row>
    <row r="121" spans="5:5" x14ac:dyDescent="0.25">
      <c r="E121" s="36">
        <f t="shared" si="1"/>
        <v>0</v>
      </c>
    </row>
    <row r="122" spans="5:5" x14ac:dyDescent="0.25">
      <c r="E122" s="36">
        <f t="shared" si="1"/>
        <v>0</v>
      </c>
    </row>
    <row r="123" spans="5:5" x14ac:dyDescent="0.25">
      <c r="E123" s="36">
        <f t="shared" si="1"/>
        <v>0</v>
      </c>
    </row>
    <row r="124" spans="5:5" x14ac:dyDescent="0.25">
      <c r="E124" s="36">
        <f t="shared" si="1"/>
        <v>0</v>
      </c>
    </row>
    <row r="125" spans="5:5" x14ac:dyDescent="0.25">
      <c r="E125" s="36">
        <f t="shared" si="1"/>
        <v>0</v>
      </c>
    </row>
    <row r="126" spans="5:5" x14ac:dyDescent="0.25">
      <c r="E126" s="36">
        <f t="shared" si="1"/>
        <v>0</v>
      </c>
    </row>
    <row r="127" spans="5:5" x14ac:dyDescent="0.25">
      <c r="E127" s="36">
        <f t="shared" si="1"/>
        <v>0</v>
      </c>
    </row>
    <row r="128" spans="5:5" x14ac:dyDescent="0.25">
      <c r="E128" s="36">
        <f t="shared" si="1"/>
        <v>0</v>
      </c>
    </row>
    <row r="129" spans="5:5" x14ac:dyDescent="0.25">
      <c r="E129" s="36">
        <f t="shared" si="1"/>
        <v>0</v>
      </c>
    </row>
    <row r="130" spans="5:5" x14ac:dyDescent="0.25">
      <c r="E130" s="36">
        <f t="shared" si="1"/>
        <v>0</v>
      </c>
    </row>
    <row r="131" spans="5:5" x14ac:dyDescent="0.25">
      <c r="E131" s="36">
        <f t="shared" si="1"/>
        <v>0</v>
      </c>
    </row>
    <row r="132" spans="5:5" x14ac:dyDescent="0.25">
      <c r="E132" s="36">
        <f t="shared" si="1"/>
        <v>0</v>
      </c>
    </row>
    <row r="133" spans="5:5" x14ac:dyDescent="0.25">
      <c r="E133" s="36">
        <f t="shared" ref="E133:E196" si="2">E132+C133-D133</f>
        <v>0</v>
      </c>
    </row>
    <row r="134" spans="5:5" x14ac:dyDescent="0.25">
      <c r="E134" s="36">
        <f t="shared" si="2"/>
        <v>0</v>
      </c>
    </row>
    <row r="135" spans="5:5" x14ac:dyDescent="0.25">
      <c r="E135" s="36">
        <f t="shared" si="2"/>
        <v>0</v>
      </c>
    </row>
    <row r="136" spans="5:5" x14ac:dyDescent="0.25">
      <c r="E136" s="36">
        <f t="shared" si="2"/>
        <v>0</v>
      </c>
    </row>
    <row r="137" spans="5:5" x14ac:dyDescent="0.25">
      <c r="E137" s="36">
        <f t="shared" si="2"/>
        <v>0</v>
      </c>
    </row>
    <row r="138" spans="5:5" x14ac:dyDescent="0.25">
      <c r="E138" s="36">
        <f t="shared" si="2"/>
        <v>0</v>
      </c>
    </row>
    <row r="139" spans="5:5" x14ac:dyDescent="0.25">
      <c r="E139" s="36">
        <f t="shared" si="2"/>
        <v>0</v>
      </c>
    </row>
    <row r="140" spans="5:5" x14ac:dyDescent="0.25">
      <c r="E140" s="36">
        <f t="shared" si="2"/>
        <v>0</v>
      </c>
    </row>
    <row r="141" spans="5:5" x14ac:dyDescent="0.25">
      <c r="E141" s="36">
        <f t="shared" si="2"/>
        <v>0</v>
      </c>
    </row>
    <row r="142" spans="5:5" x14ac:dyDescent="0.25">
      <c r="E142" s="36">
        <f t="shared" si="2"/>
        <v>0</v>
      </c>
    </row>
    <row r="143" spans="5:5" x14ac:dyDescent="0.25">
      <c r="E143" s="36">
        <f t="shared" si="2"/>
        <v>0</v>
      </c>
    </row>
    <row r="144" spans="5:5" x14ac:dyDescent="0.25">
      <c r="E144" s="36">
        <f t="shared" si="2"/>
        <v>0</v>
      </c>
    </row>
    <row r="145" spans="5:5" x14ac:dyDescent="0.25">
      <c r="E145" s="36">
        <f t="shared" si="2"/>
        <v>0</v>
      </c>
    </row>
    <row r="146" spans="5:5" x14ac:dyDescent="0.25">
      <c r="E146" s="36">
        <f t="shared" si="2"/>
        <v>0</v>
      </c>
    </row>
    <row r="147" spans="5:5" x14ac:dyDescent="0.25">
      <c r="E147" s="36">
        <f t="shared" si="2"/>
        <v>0</v>
      </c>
    </row>
    <row r="148" spans="5:5" x14ac:dyDescent="0.25">
      <c r="E148" s="36">
        <f t="shared" si="2"/>
        <v>0</v>
      </c>
    </row>
    <row r="149" spans="5:5" x14ac:dyDescent="0.25">
      <c r="E149" s="36">
        <f t="shared" si="2"/>
        <v>0</v>
      </c>
    </row>
    <row r="150" spans="5:5" x14ac:dyDescent="0.25">
      <c r="E150" s="36">
        <f t="shared" si="2"/>
        <v>0</v>
      </c>
    </row>
    <row r="151" spans="5:5" x14ac:dyDescent="0.25">
      <c r="E151" s="36">
        <f t="shared" si="2"/>
        <v>0</v>
      </c>
    </row>
    <row r="152" spans="5:5" x14ac:dyDescent="0.25">
      <c r="E152" s="36">
        <f t="shared" si="2"/>
        <v>0</v>
      </c>
    </row>
    <row r="153" spans="5:5" x14ac:dyDescent="0.25">
      <c r="E153" s="36">
        <f t="shared" si="2"/>
        <v>0</v>
      </c>
    </row>
    <row r="154" spans="5:5" x14ac:dyDescent="0.25">
      <c r="E154" s="36">
        <f t="shared" si="2"/>
        <v>0</v>
      </c>
    </row>
    <row r="155" spans="5:5" x14ac:dyDescent="0.25">
      <c r="E155" s="36">
        <f t="shared" si="2"/>
        <v>0</v>
      </c>
    </row>
    <row r="156" spans="5:5" x14ac:dyDescent="0.25">
      <c r="E156" s="36">
        <f t="shared" si="2"/>
        <v>0</v>
      </c>
    </row>
    <row r="157" spans="5:5" x14ac:dyDescent="0.25">
      <c r="E157" s="36">
        <f t="shared" si="2"/>
        <v>0</v>
      </c>
    </row>
    <row r="158" spans="5:5" x14ac:dyDescent="0.25">
      <c r="E158" s="36">
        <f t="shared" si="2"/>
        <v>0</v>
      </c>
    </row>
    <row r="159" spans="5:5" x14ac:dyDescent="0.25">
      <c r="E159" s="36">
        <f t="shared" si="2"/>
        <v>0</v>
      </c>
    </row>
    <row r="160" spans="5:5" x14ac:dyDescent="0.25">
      <c r="E160" s="36">
        <f t="shared" si="2"/>
        <v>0</v>
      </c>
    </row>
    <row r="161" spans="5:5" x14ac:dyDescent="0.25">
      <c r="E161" s="36">
        <f t="shared" si="2"/>
        <v>0</v>
      </c>
    </row>
    <row r="162" spans="5:5" x14ac:dyDescent="0.25">
      <c r="E162" s="36">
        <f t="shared" si="2"/>
        <v>0</v>
      </c>
    </row>
    <row r="163" spans="5:5" x14ac:dyDescent="0.25">
      <c r="E163" s="36">
        <f t="shared" si="2"/>
        <v>0</v>
      </c>
    </row>
    <row r="164" spans="5:5" x14ac:dyDescent="0.25">
      <c r="E164" s="36">
        <f t="shared" si="2"/>
        <v>0</v>
      </c>
    </row>
    <row r="165" spans="5:5" x14ac:dyDescent="0.25">
      <c r="E165" s="36">
        <f t="shared" si="2"/>
        <v>0</v>
      </c>
    </row>
    <row r="166" spans="5:5" x14ac:dyDescent="0.25">
      <c r="E166" s="36">
        <f t="shared" si="2"/>
        <v>0</v>
      </c>
    </row>
    <row r="167" spans="5:5" x14ac:dyDescent="0.25">
      <c r="E167" s="36">
        <f t="shared" si="2"/>
        <v>0</v>
      </c>
    </row>
    <row r="168" spans="5:5" x14ac:dyDescent="0.25">
      <c r="E168" s="36">
        <f t="shared" si="2"/>
        <v>0</v>
      </c>
    </row>
    <row r="169" spans="5:5" x14ac:dyDescent="0.25">
      <c r="E169" s="36">
        <f t="shared" si="2"/>
        <v>0</v>
      </c>
    </row>
    <row r="170" spans="5:5" x14ac:dyDescent="0.25">
      <c r="E170" s="36">
        <f t="shared" si="2"/>
        <v>0</v>
      </c>
    </row>
    <row r="171" spans="5:5" x14ac:dyDescent="0.25">
      <c r="E171" s="36">
        <f t="shared" si="2"/>
        <v>0</v>
      </c>
    </row>
    <row r="172" spans="5:5" x14ac:dyDescent="0.25">
      <c r="E172" s="36">
        <f t="shared" si="2"/>
        <v>0</v>
      </c>
    </row>
    <row r="173" spans="5:5" x14ac:dyDescent="0.25">
      <c r="E173" s="36">
        <f t="shared" si="2"/>
        <v>0</v>
      </c>
    </row>
    <row r="174" spans="5:5" x14ac:dyDescent="0.25">
      <c r="E174" s="36">
        <f t="shared" si="2"/>
        <v>0</v>
      </c>
    </row>
    <row r="175" spans="5:5" x14ac:dyDescent="0.25">
      <c r="E175" s="36">
        <f t="shared" si="2"/>
        <v>0</v>
      </c>
    </row>
    <row r="176" spans="5:5" x14ac:dyDescent="0.25">
      <c r="E176" s="36">
        <f t="shared" si="2"/>
        <v>0</v>
      </c>
    </row>
    <row r="177" spans="5:5" x14ac:dyDescent="0.25">
      <c r="E177" s="36">
        <f t="shared" si="2"/>
        <v>0</v>
      </c>
    </row>
    <row r="178" spans="5:5" x14ac:dyDescent="0.25">
      <c r="E178" s="36">
        <f t="shared" si="2"/>
        <v>0</v>
      </c>
    </row>
    <row r="179" spans="5:5" x14ac:dyDescent="0.25">
      <c r="E179" s="36">
        <f t="shared" si="2"/>
        <v>0</v>
      </c>
    </row>
    <row r="180" spans="5:5" x14ac:dyDescent="0.25">
      <c r="E180" s="36">
        <f t="shared" si="2"/>
        <v>0</v>
      </c>
    </row>
    <row r="181" spans="5:5" x14ac:dyDescent="0.25">
      <c r="E181" s="36">
        <f t="shared" si="2"/>
        <v>0</v>
      </c>
    </row>
    <row r="182" spans="5:5" x14ac:dyDescent="0.25">
      <c r="E182" s="36">
        <f t="shared" si="2"/>
        <v>0</v>
      </c>
    </row>
    <row r="183" spans="5:5" x14ac:dyDescent="0.25">
      <c r="E183" s="36">
        <f t="shared" si="2"/>
        <v>0</v>
      </c>
    </row>
    <row r="184" spans="5:5" x14ac:dyDescent="0.25">
      <c r="E184" s="36">
        <f t="shared" si="2"/>
        <v>0</v>
      </c>
    </row>
    <row r="185" spans="5:5" x14ac:dyDescent="0.25">
      <c r="E185" s="36">
        <f t="shared" si="2"/>
        <v>0</v>
      </c>
    </row>
    <row r="186" spans="5:5" x14ac:dyDescent="0.25">
      <c r="E186" s="36">
        <f t="shared" si="2"/>
        <v>0</v>
      </c>
    </row>
    <row r="187" spans="5:5" x14ac:dyDescent="0.25">
      <c r="E187" s="36">
        <f t="shared" si="2"/>
        <v>0</v>
      </c>
    </row>
    <row r="188" spans="5:5" x14ac:dyDescent="0.25">
      <c r="E188" s="36">
        <f t="shared" si="2"/>
        <v>0</v>
      </c>
    </row>
    <row r="189" spans="5:5" x14ac:dyDescent="0.25">
      <c r="E189" s="36">
        <f t="shared" si="2"/>
        <v>0</v>
      </c>
    </row>
    <row r="190" spans="5:5" x14ac:dyDescent="0.25">
      <c r="E190" s="36">
        <f t="shared" si="2"/>
        <v>0</v>
      </c>
    </row>
    <row r="191" spans="5:5" x14ac:dyDescent="0.25">
      <c r="E191" s="36">
        <f t="shared" si="2"/>
        <v>0</v>
      </c>
    </row>
    <row r="192" spans="5:5" x14ac:dyDescent="0.25">
      <c r="E192" s="36">
        <f t="shared" si="2"/>
        <v>0</v>
      </c>
    </row>
    <row r="193" spans="5:5" x14ac:dyDescent="0.25">
      <c r="E193" s="36">
        <f t="shared" si="2"/>
        <v>0</v>
      </c>
    </row>
    <row r="194" spans="5:5" x14ac:dyDescent="0.25">
      <c r="E194" s="36">
        <f t="shared" si="2"/>
        <v>0</v>
      </c>
    </row>
    <row r="195" spans="5:5" x14ac:dyDescent="0.25">
      <c r="E195" s="36">
        <f t="shared" si="2"/>
        <v>0</v>
      </c>
    </row>
    <row r="196" spans="5:5" x14ac:dyDescent="0.25">
      <c r="E196" s="36">
        <f t="shared" si="2"/>
        <v>0</v>
      </c>
    </row>
    <row r="197" spans="5:5" x14ac:dyDescent="0.25">
      <c r="E197" s="36">
        <f t="shared" ref="E197:E260" si="3">E196+C197-D197</f>
        <v>0</v>
      </c>
    </row>
    <row r="198" spans="5:5" x14ac:dyDescent="0.25">
      <c r="E198" s="36">
        <f t="shared" si="3"/>
        <v>0</v>
      </c>
    </row>
    <row r="199" spans="5:5" x14ac:dyDescent="0.25">
      <c r="E199" s="36">
        <f t="shared" si="3"/>
        <v>0</v>
      </c>
    </row>
    <row r="200" spans="5:5" x14ac:dyDescent="0.25">
      <c r="E200" s="36">
        <f t="shared" si="3"/>
        <v>0</v>
      </c>
    </row>
    <row r="201" spans="5:5" x14ac:dyDescent="0.25">
      <c r="E201" s="36">
        <f t="shared" si="3"/>
        <v>0</v>
      </c>
    </row>
    <row r="202" spans="5:5" x14ac:dyDescent="0.25">
      <c r="E202" s="36">
        <f t="shared" si="3"/>
        <v>0</v>
      </c>
    </row>
    <row r="203" spans="5:5" x14ac:dyDescent="0.25">
      <c r="E203" s="36">
        <f t="shared" si="3"/>
        <v>0</v>
      </c>
    </row>
    <row r="204" spans="5:5" x14ac:dyDescent="0.25">
      <c r="E204" s="36">
        <f t="shared" si="3"/>
        <v>0</v>
      </c>
    </row>
    <row r="205" spans="5:5" x14ac:dyDescent="0.25">
      <c r="E205" s="36">
        <f t="shared" si="3"/>
        <v>0</v>
      </c>
    </row>
    <row r="206" spans="5:5" x14ac:dyDescent="0.25">
      <c r="E206" s="36">
        <f t="shared" si="3"/>
        <v>0</v>
      </c>
    </row>
    <row r="207" spans="5:5" x14ac:dyDescent="0.25">
      <c r="E207" s="36">
        <f t="shared" si="3"/>
        <v>0</v>
      </c>
    </row>
    <row r="208" spans="5:5" x14ac:dyDescent="0.25">
      <c r="E208" s="36">
        <f t="shared" si="3"/>
        <v>0</v>
      </c>
    </row>
    <row r="209" spans="5:5" x14ac:dyDescent="0.25">
      <c r="E209" s="36">
        <f t="shared" si="3"/>
        <v>0</v>
      </c>
    </row>
    <row r="210" spans="5:5" x14ac:dyDescent="0.25">
      <c r="E210" s="36">
        <f t="shared" si="3"/>
        <v>0</v>
      </c>
    </row>
    <row r="211" spans="5:5" x14ac:dyDescent="0.25">
      <c r="E211" s="36">
        <f t="shared" si="3"/>
        <v>0</v>
      </c>
    </row>
    <row r="212" spans="5:5" x14ac:dyDescent="0.25">
      <c r="E212" s="36">
        <f t="shared" si="3"/>
        <v>0</v>
      </c>
    </row>
    <row r="213" spans="5:5" x14ac:dyDescent="0.25">
      <c r="E213" s="36">
        <f t="shared" si="3"/>
        <v>0</v>
      </c>
    </row>
    <row r="214" spans="5:5" x14ac:dyDescent="0.25">
      <c r="E214" s="36">
        <f t="shared" si="3"/>
        <v>0</v>
      </c>
    </row>
    <row r="215" spans="5:5" x14ac:dyDescent="0.25">
      <c r="E215" s="36">
        <f t="shared" si="3"/>
        <v>0</v>
      </c>
    </row>
    <row r="216" spans="5:5" x14ac:dyDescent="0.25">
      <c r="E216" s="36">
        <f t="shared" si="3"/>
        <v>0</v>
      </c>
    </row>
    <row r="217" spans="5:5" x14ac:dyDescent="0.25">
      <c r="E217" s="36">
        <f t="shared" si="3"/>
        <v>0</v>
      </c>
    </row>
    <row r="218" spans="5:5" x14ac:dyDescent="0.25">
      <c r="E218" s="36">
        <f t="shared" si="3"/>
        <v>0</v>
      </c>
    </row>
    <row r="219" spans="5:5" x14ac:dyDescent="0.25">
      <c r="E219" s="36">
        <f t="shared" si="3"/>
        <v>0</v>
      </c>
    </row>
    <row r="220" spans="5:5" x14ac:dyDescent="0.25">
      <c r="E220" s="36">
        <f t="shared" si="3"/>
        <v>0</v>
      </c>
    </row>
    <row r="221" spans="5:5" x14ac:dyDescent="0.25">
      <c r="E221" s="36">
        <f t="shared" si="3"/>
        <v>0</v>
      </c>
    </row>
    <row r="222" spans="5:5" x14ac:dyDescent="0.25">
      <c r="E222" s="36">
        <f t="shared" si="3"/>
        <v>0</v>
      </c>
    </row>
    <row r="223" spans="5:5" x14ac:dyDescent="0.25">
      <c r="E223" s="36">
        <f t="shared" si="3"/>
        <v>0</v>
      </c>
    </row>
    <row r="224" spans="5:5" x14ac:dyDescent="0.25">
      <c r="E224" s="36">
        <f t="shared" si="3"/>
        <v>0</v>
      </c>
    </row>
    <row r="225" spans="5:5" x14ac:dyDescent="0.25">
      <c r="E225" s="36">
        <f t="shared" si="3"/>
        <v>0</v>
      </c>
    </row>
    <row r="226" spans="5:5" x14ac:dyDescent="0.25">
      <c r="E226" s="36">
        <f t="shared" si="3"/>
        <v>0</v>
      </c>
    </row>
    <row r="227" spans="5:5" x14ac:dyDescent="0.25">
      <c r="E227" s="36">
        <f t="shared" si="3"/>
        <v>0</v>
      </c>
    </row>
    <row r="228" spans="5:5" x14ac:dyDescent="0.25">
      <c r="E228" s="36">
        <f t="shared" si="3"/>
        <v>0</v>
      </c>
    </row>
    <row r="229" spans="5:5" x14ac:dyDescent="0.25">
      <c r="E229" s="36">
        <f t="shared" si="3"/>
        <v>0</v>
      </c>
    </row>
    <row r="230" spans="5:5" x14ac:dyDescent="0.25">
      <c r="E230" s="36">
        <f t="shared" si="3"/>
        <v>0</v>
      </c>
    </row>
    <row r="231" spans="5:5" x14ac:dyDescent="0.25">
      <c r="E231" s="36">
        <f t="shared" si="3"/>
        <v>0</v>
      </c>
    </row>
    <row r="232" spans="5:5" x14ac:dyDescent="0.25">
      <c r="E232" s="36">
        <f t="shared" si="3"/>
        <v>0</v>
      </c>
    </row>
    <row r="233" spans="5:5" x14ac:dyDescent="0.25">
      <c r="E233" s="36">
        <f t="shared" si="3"/>
        <v>0</v>
      </c>
    </row>
    <row r="234" spans="5:5" x14ac:dyDescent="0.25">
      <c r="E234" s="36">
        <f t="shared" si="3"/>
        <v>0</v>
      </c>
    </row>
    <row r="235" spans="5:5" x14ac:dyDescent="0.25">
      <c r="E235" s="36">
        <f t="shared" si="3"/>
        <v>0</v>
      </c>
    </row>
    <row r="236" spans="5:5" x14ac:dyDescent="0.25">
      <c r="E236" s="36">
        <f t="shared" si="3"/>
        <v>0</v>
      </c>
    </row>
    <row r="237" spans="5:5" x14ac:dyDescent="0.25">
      <c r="E237" s="36">
        <f t="shared" si="3"/>
        <v>0</v>
      </c>
    </row>
    <row r="238" spans="5:5" x14ac:dyDescent="0.25">
      <c r="E238" s="36">
        <f t="shared" si="3"/>
        <v>0</v>
      </c>
    </row>
    <row r="239" spans="5:5" x14ac:dyDescent="0.25">
      <c r="E239" s="36">
        <f t="shared" si="3"/>
        <v>0</v>
      </c>
    </row>
    <row r="240" spans="5:5" x14ac:dyDescent="0.25">
      <c r="E240" s="36">
        <f t="shared" si="3"/>
        <v>0</v>
      </c>
    </row>
    <row r="241" spans="5:5" x14ac:dyDescent="0.25">
      <c r="E241" s="36">
        <f t="shared" si="3"/>
        <v>0</v>
      </c>
    </row>
    <row r="242" spans="5:5" x14ac:dyDescent="0.25">
      <c r="E242" s="36">
        <f t="shared" si="3"/>
        <v>0</v>
      </c>
    </row>
    <row r="243" spans="5:5" x14ac:dyDescent="0.25">
      <c r="E243" s="36">
        <f t="shared" si="3"/>
        <v>0</v>
      </c>
    </row>
    <row r="244" spans="5:5" x14ac:dyDescent="0.25">
      <c r="E244" s="36">
        <f t="shared" si="3"/>
        <v>0</v>
      </c>
    </row>
    <row r="245" spans="5:5" x14ac:dyDescent="0.25">
      <c r="E245" s="36">
        <f t="shared" si="3"/>
        <v>0</v>
      </c>
    </row>
    <row r="246" spans="5:5" x14ac:dyDescent="0.25">
      <c r="E246" s="36">
        <f t="shared" si="3"/>
        <v>0</v>
      </c>
    </row>
    <row r="247" spans="5:5" x14ac:dyDescent="0.25">
      <c r="E247" s="36">
        <f t="shared" si="3"/>
        <v>0</v>
      </c>
    </row>
    <row r="248" spans="5:5" x14ac:dyDescent="0.25">
      <c r="E248" s="36">
        <f t="shared" si="3"/>
        <v>0</v>
      </c>
    </row>
    <row r="249" spans="5:5" x14ac:dyDescent="0.25">
      <c r="E249" s="36">
        <f t="shared" si="3"/>
        <v>0</v>
      </c>
    </row>
    <row r="250" spans="5:5" x14ac:dyDescent="0.25">
      <c r="E250" s="36">
        <f t="shared" si="3"/>
        <v>0</v>
      </c>
    </row>
    <row r="251" spans="5:5" x14ac:dyDescent="0.25">
      <c r="E251" s="36">
        <f t="shared" si="3"/>
        <v>0</v>
      </c>
    </row>
    <row r="252" spans="5:5" x14ac:dyDescent="0.25">
      <c r="E252" s="36">
        <f t="shared" si="3"/>
        <v>0</v>
      </c>
    </row>
    <row r="253" spans="5:5" x14ac:dyDescent="0.25">
      <c r="E253" s="36">
        <f t="shared" si="3"/>
        <v>0</v>
      </c>
    </row>
    <row r="254" spans="5:5" x14ac:dyDescent="0.25">
      <c r="E254" s="36">
        <f t="shared" si="3"/>
        <v>0</v>
      </c>
    </row>
    <row r="255" spans="5:5" x14ac:dyDescent="0.25">
      <c r="E255" s="36">
        <f t="shared" si="3"/>
        <v>0</v>
      </c>
    </row>
    <row r="256" spans="5:5" x14ac:dyDescent="0.25">
      <c r="E256" s="36">
        <f t="shared" si="3"/>
        <v>0</v>
      </c>
    </row>
    <row r="257" spans="5:5" x14ac:dyDescent="0.25">
      <c r="E257" s="36">
        <f t="shared" si="3"/>
        <v>0</v>
      </c>
    </row>
    <row r="258" spans="5:5" x14ac:dyDescent="0.25">
      <c r="E258" s="36">
        <f t="shared" si="3"/>
        <v>0</v>
      </c>
    </row>
    <row r="259" spans="5:5" x14ac:dyDescent="0.25">
      <c r="E259" s="36">
        <f t="shared" si="3"/>
        <v>0</v>
      </c>
    </row>
    <row r="260" spans="5:5" x14ac:dyDescent="0.25">
      <c r="E260" s="36">
        <f t="shared" si="3"/>
        <v>0</v>
      </c>
    </row>
    <row r="261" spans="5:5" x14ac:dyDescent="0.25">
      <c r="E261" s="36">
        <f t="shared" ref="E261:E324" si="4">E260+C261-D261</f>
        <v>0</v>
      </c>
    </row>
    <row r="262" spans="5:5" x14ac:dyDescent="0.25">
      <c r="E262" s="36">
        <f t="shared" si="4"/>
        <v>0</v>
      </c>
    </row>
    <row r="263" spans="5:5" x14ac:dyDescent="0.25">
      <c r="E263" s="36">
        <f t="shared" si="4"/>
        <v>0</v>
      </c>
    </row>
    <row r="264" spans="5:5" x14ac:dyDescent="0.25">
      <c r="E264" s="36">
        <f t="shared" si="4"/>
        <v>0</v>
      </c>
    </row>
    <row r="265" spans="5:5" x14ac:dyDescent="0.25">
      <c r="E265" s="36">
        <f t="shared" si="4"/>
        <v>0</v>
      </c>
    </row>
    <row r="266" spans="5:5" x14ac:dyDescent="0.25">
      <c r="E266" s="36">
        <f t="shared" si="4"/>
        <v>0</v>
      </c>
    </row>
    <row r="267" spans="5:5" x14ac:dyDescent="0.25">
      <c r="E267" s="36">
        <f t="shared" si="4"/>
        <v>0</v>
      </c>
    </row>
    <row r="268" spans="5:5" x14ac:dyDescent="0.25">
      <c r="E268" s="36">
        <f t="shared" si="4"/>
        <v>0</v>
      </c>
    </row>
    <row r="269" spans="5:5" x14ac:dyDescent="0.25">
      <c r="E269" s="36">
        <f t="shared" si="4"/>
        <v>0</v>
      </c>
    </row>
    <row r="270" spans="5:5" x14ac:dyDescent="0.25">
      <c r="E270" s="36">
        <f t="shared" si="4"/>
        <v>0</v>
      </c>
    </row>
    <row r="271" spans="5:5" x14ac:dyDescent="0.25">
      <c r="E271" s="36">
        <f t="shared" si="4"/>
        <v>0</v>
      </c>
    </row>
    <row r="272" spans="5:5" x14ac:dyDescent="0.25">
      <c r="E272" s="36">
        <f t="shared" si="4"/>
        <v>0</v>
      </c>
    </row>
    <row r="273" spans="5:5" x14ac:dyDescent="0.25">
      <c r="E273" s="36">
        <f t="shared" si="4"/>
        <v>0</v>
      </c>
    </row>
    <row r="274" spans="5:5" x14ac:dyDescent="0.25">
      <c r="E274" s="36">
        <f t="shared" si="4"/>
        <v>0</v>
      </c>
    </row>
    <row r="275" spans="5:5" x14ac:dyDescent="0.25">
      <c r="E275" s="36">
        <f t="shared" si="4"/>
        <v>0</v>
      </c>
    </row>
    <row r="276" spans="5:5" x14ac:dyDescent="0.25">
      <c r="E276" s="36">
        <f t="shared" si="4"/>
        <v>0</v>
      </c>
    </row>
    <row r="277" spans="5:5" x14ac:dyDescent="0.25">
      <c r="E277" s="36">
        <f t="shared" si="4"/>
        <v>0</v>
      </c>
    </row>
    <row r="278" spans="5:5" x14ac:dyDescent="0.25">
      <c r="E278" s="36">
        <f t="shared" si="4"/>
        <v>0</v>
      </c>
    </row>
    <row r="279" spans="5:5" x14ac:dyDescent="0.25">
      <c r="E279" s="36">
        <f t="shared" si="4"/>
        <v>0</v>
      </c>
    </row>
    <row r="280" spans="5:5" x14ac:dyDescent="0.25">
      <c r="E280" s="36">
        <f t="shared" si="4"/>
        <v>0</v>
      </c>
    </row>
    <row r="281" spans="5:5" x14ac:dyDescent="0.25">
      <c r="E281" s="36">
        <f t="shared" si="4"/>
        <v>0</v>
      </c>
    </row>
    <row r="282" spans="5:5" x14ac:dyDescent="0.25">
      <c r="E282" s="36">
        <f t="shared" si="4"/>
        <v>0</v>
      </c>
    </row>
    <row r="283" spans="5:5" x14ac:dyDescent="0.25">
      <c r="E283" s="36">
        <f t="shared" si="4"/>
        <v>0</v>
      </c>
    </row>
    <row r="284" spans="5:5" x14ac:dyDescent="0.25">
      <c r="E284" s="36">
        <f t="shared" si="4"/>
        <v>0</v>
      </c>
    </row>
    <row r="285" spans="5:5" x14ac:dyDescent="0.25">
      <c r="E285" s="36">
        <f t="shared" si="4"/>
        <v>0</v>
      </c>
    </row>
    <row r="286" spans="5:5" x14ac:dyDescent="0.25">
      <c r="E286" s="36">
        <f t="shared" si="4"/>
        <v>0</v>
      </c>
    </row>
    <row r="287" spans="5:5" x14ac:dyDescent="0.25">
      <c r="E287" s="36">
        <f t="shared" si="4"/>
        <v>0</v>
      </c>
    </row>
    <row r="288" spans="5:5" x14ac:dyDescent="0.25">
      <c r="E288" s="36">
        <f t="shared" si="4"/>
        <v>0</v>
      </c>
    </row>
    <row r="289" spans="5:5" x14ac:dyDescent="0.25">
      <c r="E289" s="36">
        <f t="shared" si="4"/>
        <v>0</v>
      </c>
    </row>
    <row r="290" spans="5:5" x14ac:dyDescent="0.25">
      <c r="E290" s="36">
        <f t="shared" si="4"/>
        <v>0</v>
      </c>
    </row>
    <row r="291" spans="5:5" x14ac:dyDescent="0.25">
      <c r="E291" s="36">
        <f t="shared" si="4"/>
        <v>0</v>
      </c>
    </row>
    <row r="292" spans="5:5" x14ac:dyDescent="0.25">
      <c r="E292" s="36">
        <f t="shared" si="4"/>
        <v>0</v>
      </c>
    </row>
    <row r="293" spans="5:5" x14ac:dyDescent="0.25">
      <c r="E293" s="36">
        <f t="shared" si="4"/>
        <v>0</v>
      </c>
    </row>
    <row r="294" spans="5:5" x14ac:dyDescent="0.25">
      <c r="E294" s="36">
        <f t="shared" si="4"/>
        <v>0</v>
      </c>
    </row>
    <row r="295" spans="5:5" x14ac:dyDescent="0.25">
      <c r="E295" s="36">
        <f t="shared" si="4"/>
        <v>0</v>
      </c>
    </row>
    <row r="296" spans="5:5" x14ac:dyDescent="0.25">
      <c r="E296" s="36">
        <f t="shared" si="4"/>
        <v>0</v>
      </c>
    </row>
    <row r="297" spans="5:5" x14ac:dyDescent="0.25">
      <c r="E297" s="36">
        <f t="shared" si="4"/>
        <v>0</v>
      </c>
    </row>
    <row r="298" spans="5:5" x14ac:dyDescent="0.25">
      <c r="E298" s="36">
        <f t="shared" si="4"/>
        <v>0</v>
      </c>
    </row>
    <row r="299" spans="5:5" x14ac:dyDescent="0.25">
      <c r="E299" s="36">
        <f t="shared" si="4"/>
        <v>0</v>
      </c>
    </row>
    <row r="300" spans="5:5" x14ac:dyDescent="0.25">
      <c r="E300" s="36">
        <f t="shared" si="4"/>
        <v>0</v>
      </c>
    </row>
    <row r="301" spans="5:5" x14ac:dyDescent="0.25">
      <c r="E301" s="36">
        <f t="shared" si="4"/>
        <v>0</v>
      </c>
    </row>
    <row r="302" spans="5:5" x14ac:dyDescent="0.25">
      <c r="E302" s="36">
        <f t="shared" si="4"/>
        <v>0</v>
      </c>
    </row>
    <row r="303" spans="5:5" x14ac:dyDescent="0.25">
      <c r="E303" s="36">
        <f t="shared" si="4"/>
        <v>0</v>
      </c>
    </row>
    <row r="304" spans="5:5" x14ac:dyDescent="0.25">
      <c r="E304" s="36">
        <f t="shared" si="4"/>
        <v>0</v>
      </c>
    </row>
    <row r="305" spans="5:5" x14ac:dyDescent="0.25">
      <c r="E305" s="36">
        <f t="shared" si="4"/>
        <v>0</v>
      </c>
    </row>
    <row r="306" spans="5:5" x14ac:dyDescent="0.25">
      <c r="E306" s="36">
        <f t="shared" si="4"/>
        <v>0</v>
      </c>
    </row>
    <row r="307" spans="5:5" x14ac:dyDescent="0.25">
      <c r="E307" s="36">
        <f t="shared" si="4"/>
        <v>0</v>
      </c>
    </row>
    <row r="308" spans="5:5" x14ac:dyDescent="0.25">
      <c r="E308" s="36">
        <f t="shared" si="4"/>
        <v>0</v>
      </c>
    </row>
    <row r="309" spans="5:5" x14ac:dyDescent="0.25">
      <c r="E309" s="36">
        <f t="shared" si="4"/>
        <v>0</v>
      </c>
    </row>
    <row r="310" spans="5:5" x14ac:dyDescent="0.25">
      <c r="E310" s="36">
        <f t="shared" si="4"/>
        <v>0</v>
      </c>
    </row>
    <row r="311" spans="5:5" x14ac:dyDescent="0.25">
      <c r="E311" s="36">
        <f t="shared" si="4"/>
        <v>0</v>
      </c>
    </row>
    <row r="312" spans="5:5" x14ac:dyDescent="0.25">
      <c r="E312" s="36">
        <f t="shared" si="4"/>
        <v>0</v>
      </c>
    </row>
    <row r="313" spans="5:5" x14ac:dyDescent="0.25">
      <c r="E313" s="36">
        <f t="shared" si="4"/>
        <v>0</v>
      </c>
    </row>
    <row r="314" spans="5:5" x14ac:dyDescent="0.25">
      <c r="E314" s="36">
        <f t="shared" si="4"/>
        <v>0</v>
      </c>
    </row>
    <row r="315" spans="5:5" x14ac:dyDescent="0.25">
      <c r="E315" s="36">
        <f t="shared" si="4"/>
        <v>0</v>
      </c>
    </row>
    <row r="316" spans="5:5" x14ac:dyDescent="0.25">
      <c r="E316" s="36">
        <f t="shared" si="4"/>
        <v>0</v>
      </c>
    </row>
    <row r="317" spans="5:5" x14ac:dyDescent="0.25">
      <c r="E317" s="36">
        <f t="shared" si="4"/>
        <v>0</v>
      </c>
    </row>
    <row r="318" spans="5:5" x14ac:dyDescent="0.25">
      <c r="E318" s="36">
        <f t="shared" si="4"/>
        <v>0</v>
      </c>
    </row>
    <row r="319" spans="5:5" x14ac:dyDescent="0.25">
      <c r="E319" s="36">
        <f t="shared" si="4"/>
        <v>0</v>
      </c>
    </row>
    <row r="320" spans="5:5" x14ac:dyDescent="0.25">
      <c r="E320" s="36">
        <f t="shared" si="4"/>
        <v>0</v>
      </c>
    </row>
    <row r="321" spans="5:5" x14ac:dyDescent="0.25">
      <c r="E321" s="36">
        <f t="shared" si="4"/>
        <v>0</v>
      </c>
    </row>
    <row r="322" spans="5:5" x14ac:dyDescent="0.25">
      <c r="E322" s="36">
        <f t="shared" si="4"/>
        <v>0</v>
      </c>
    </row>
    <row r="323" spans="5:5" x14ac:dyDescent="0.25">
      <c r="E323" s="36">
        <f t="shared" si="4"/>
        <v>0</v>
      </c>
    </row>
    <row r="324" spans="5:5" x14ac:dyDescent="0.25">
      <c r="E324" s="36">
        <f t="shared" si="4"/>
        <v>0</v>
      </c>
    </row>
    <row r="325" spans="5:5" x14ac:dyDescent="0.25">
      <c r="E325" s="36">
        <f t="shared" ref="E325:E388" si="5">E324+C325-D325</f>
        <v>0</v>
      </c>
    </row>
    <row r="326" spans="5:5" x14ac:dyDescent="0.25">
      <c r="E326" s="36">
        <f t="shared" si="5"/>
        <v>0</v>
      </c>
    </row>
    <row r="327" spans="5:5" x14ac:dyDescent="0.25">
      <c r="E327" s="36">
        <f t="shared" si="5"/>
        <v>0</v>
      </c>
    </row>
    <row r="328" spans="5:5" x14ac:dyDescent="0.25">
      <c r="E328" s="36">
        <f t="shared" si="5"/>
        <v>0</v>
      </c>
    </row>
    <row r="329" spans="5:5" x14ac:dyDescent="0.25">
      <c r="E329" s="36">
        <f t="shared" si="5"/>
        <v>0</v>
      </c>
    </row>
    <row r="330" spans="5:5" x14ac:dyDescent="0.25">
      <c r="E330" s="36">
        <f t="shared" si="5"/>
        <v>0</v>
      </c>
    </row>
    <row r="331" spans="5:5" x14ac:dyDescent="0.25">
      <c r="E331" s="36">
        <f t="shared" si="5"/>
        <v>0</v>
      </c>
    </row>
    <row r="332" spans="5:5" x14ac:dyDescent="0.25">
      <c r="E332" s="36">
        <f t="shared" si="5"/>
        <v>0</v>
      </c>
    </row>
    <row r="333" spans="5:5" x14ac:dyDescent="0.25">
      <c r="E333" s="36">
        <f t="shared" si="5"/>
        <v>0</v>
      </c>
    </row>
    <row r="334" spans="5:5" x14ac:dyDescent="0.25">
      <c r="E334" s="36">
        <f t="shared" si="5"/>
        <v>0</v>
      </c>
    </row>
    <row r="335" spans="5:5" x14ac:dyDescent="0.25">
      <c r="E335" s="36">
        <f t="shared" si="5"/>
        <v>0</v>
      </c>
    </row>
    <row r="336" spans="5:5" x14ac:dyDescent="0.25">
      <c r="E336" s="36">
        <f t="shared" si="5"/>
        <v>0</v>
      </c>
    </row>
    <row r="337" spans="5:5" x14ac:dyDescent="0.25">
      <c r="E337" s="36">
        <f t="shared" si="5"/>
        <v>0</v>
      </c>
    </row>
    <row r="338" spans="5:5" x14ac:dyDescent="0.25">
      <c r="E338" s="36">
        <f t="shared" si="5"/>
        <v>0</v>
      </c>
    </row>
    <row r="339" spans="5:5" x14ac:dyDescent="0.25">
      <c r="E339" s="36">
        <f t="shared" si="5"/>
        <v>0</v>
      </c>
    </row>
    <row r="340" spans="5:5" x14ac:dyDescent="0.25">
      <c r="E340" s="36">
        <f t="shared" si="5"/>
        <v>0</v>
      </c>
    </row>
    <row r="341" spans="5:5" x14ac:dyDescent="0.25">
      <c r="E341" s="36">
        <f t="shared" si="5"/>
        <v>0</v>
      </c>
    </row>
    <row r="342" spans="5:5" x14ac:dyDescent="0.25">
      <c r="E342" s="36">
        <f t="shared" si="5"/>
        <v>0</v>
      </c>
    </row>
    <row r="343" spans="5:5" x14ac:dyDescent="0.25">
      <c r="E343" s="36">
        <f t="shared" si="5"/>
        <v>0</v>
      </c>
    </row>
    <row r="344" spans="5:5" x14ac:dyDescent="0.25">
      <c r="E344" s="36">
        <f t="shared" si="5"/>
        <v>0</v>
      </c>
    </row>
    <row r="345" spans="5:5" x14ac:dyDescent="0.25">
      <c r="E345" s="36">
        <f t="shared" si="5"/>
        <v>0</v>
      </c>
    </row>
    <row r="346" spans="5:5" x14ac:dyDescent="0.25">
      <c r="E346" s="36">
        <f t="shared" si="5"/>
        <v>0</v>
      </c>
    </row>
    <row r="347" spans="5:5" x14ac:dyDescent="0.25">
      <c r="E347" s="36">
        <f t="shared" si="5"/>
        <v>0</v>
      </c>
    </row>
    <row r="348" spans="5:5" x14ac:dyDescent="0.25">
      <c r="E348" s="36">
        <f t="shared" si="5"/>
        <v>0</v>
      </c>
    </row>
    <row r="349" spans="5:5" x14ac:dyDescent="0.25">
      <c r="E349" s="36">
        <f t="shared" si="5"/>
        <v>0</v>
      </c>
    </row>
    <row r="350" spans="5:5" x14ac:dyDescent="0.25">
      <c r="E350" s="36">
        <f t="shared" si="5"/>
        <v>0</v>
      </c>
    </row>
    <row r="351" spans="5:5" x14ac:dyDescent="0.25">
      <c r="E351" s="36">
        <f t="shared" si="5"/>
        <v>0</v>
      </c>
    </row>
    <row r="352" spans="5:5" x14ac:dyDescent="0.25">
      <c r="E352" s="36">
        <f t="shared" si="5"/>
        <v>0</v>
      </c>
    </row>
    <row r="353" spans="5:5" x14ac:dyDescent="0.25">
      <c r="E353" s="36">
        <f t="shared" si="5"/>
        <v>0</v>
      </c>
    </row>
    <row r="354" spans="5:5" x14ac:dyDescent="0.25">
      <c r="E354" s="36">
        <f t="shared" si="5"/>
        <v>0</v>
      </c>
    </row>
    <row r="355" spans="5:5" x14ac:dyDescent="0.25">
      <c r="E355" s="36">
        <f t="shared" si="5"/>
        <v>0</v>
      </c>
    </row>
    <row r="356" spans="5:5" x14ac:dyDescent="0.25">
      <c r="E356" s="36">
        <f t="shared" si="5"/>
        <v>0</v>
      </c>
    </row>
    <row r="357" spans="5:5" x14ac:dyDescent="0.25">
      <c r="E357" s="36">
        <f t="shared" si="5"/>
        <v>0</v>
      </c>
    </row>
    <row r="358" spans="5:5" x14ac:dyDescent="0.25">
      <c r="E358" s="36">
        <f t="shared" si="5"/>
        <v>0</v>
      </c>
    </row>
    <row r="359" spans="5:5" x14ac:dyDescent="0.25">
      <c r="E359" s="36">
        <f t="shared" si="5"/>
        <v>0</v>
      </c>
    </row>
    <row r="360" spans="5:5" x14ac:dyDescent="0.25">
      <c r="E360" s="36">
        <f t="shared" si="5"/>
        <v>0</v>
      </c>
    </row>
    <row r="361" spans="5:5" x14ac:dyDescent="0.25">
      <c r="E361" s="36">
        <f t="shared" si="5"/>
        <v>0</v>
      </c>
    </row>
    <row r="362" spans="5:5" x14ac:dyDescent="0.25">
      <c r="E362" s="36">
        <f t="shared" si="5"/>
        <v>0</v>
      </c>
    </row>
    <row r="363" spans="5:5" x14ac:dyDescent="0.25">
      <c r="E363" s="36">
        <f t="shared" si="5"/>
        <v>0</v>
      </c>
    </row>
    <row r="364" spans="5:5" x14ac:dyDescent="0.25">
      <c r="E364" s="36">
        <f t="shared" si="5"/>
        <v>0</v>
      </c>
    </row>
    <row r="365" spans="5:5" x14ac:dyDescent="0.25">
      <c r="E365" s="36">
        <f t="shared" si="5"/>
        <v>0</v>
      </c>
    </row>
    <row r="366" spans="5:5" x14ac:dyDescent="0.25">
      <c r="E366" s="36">
        <f t="shared" si="5"/>
        <v>0</v>
      </c>
    </row>
    <row r="367" spans="5:5" x14ac:dyDescent="0.25">
      <c r="E367" s="36">
        <f t="shared" si="5"/>
        <v>0</v>
      </c>
    </row>
    <row r="368" spans="5:5" x14ac:dyDescent="0.25">
      <c r="E368" s="36">
        <f t="shared" si="5"/>
        <v>0</v>
      </c>
    </row>
    <row r="369" spans="5:5" x14ac:dyDescent="0.25">
      <c r="E369" s="36">
        <f t="shared" si="5"/>
        <v>0</v>
      </c>
    </row>
    <row r="370" spans="5:5" x14ac:dyDescent="0.25">
      <c r="E370" s="36">
        <f t="shared" si="5"/>
        <v>0</v>
      </c>
    </row>
    <row r="371" spans="5:5" x14ac:dyDescent="0.25">
      <c r="E371" s="36">
        <f t="shared" si="5"/>
        <v>0</v>
      </c>
    </row>
    <row r="372" spans="5:5" x14ac:dyDescent="0.25">
      <c r="E372" s="36">
        <f t="shared" si="5"/>
        <v>0</v>
      </c>
    </row>
    <row r="373" spans="5:5" x14ac:dyDescent="0.25">
      <c r="E373" s="36">
        <f t="shared" si="5"/>
        <v>0</v>
      </c>
    </row>
    <row r="374" spans="5:5" x14ac:dyDescent="0.25">
      <c r="E374" s="36">
        <f t="shared" si="5"/>
        <v>0</v>
      </c>
    </row>
    <row r="375" spans="5:5" x14ac:dyDescent="0.25">
      <c r="E375" s="36">
        <f t="shared" si="5"/>
        <v>0</v>
      </c>
    </row>
    <row r="376" spans="5:5" x14ac:dyDescent="0.25">
      <c r="E376" s="36">
        <f t="shared" si="5"/>
        <v>0</v>
      </c>
    </row>
    <row r="377" spans="5:5" x14ac:dyDescent="0.25">
      <c r="E377" s="36">
        <f t="shared" si="5"/>
        <v>0</v>
      </c>
    </row>
    <row r="378" spans="5:5" x14ac:dyDescent="0.25">
      <c r="E378" s="36">
        <f t="shared" si="5"/>
        <v>0</v>
      </c>
    </row>
    <row r="379" spans="5:5" x14ac:dyDescent="0.25">
      <c r="E379" s="36">
        <f t="shared" si="5"/>
        <v>0</v>
      </c>
    </row>
    <row r="380" spans="5:5" x14ac:dyDescent="0.25">
      <c r="E380" s="36">
        <f t="shared" si="5"/>
        <v>0</v>
      </c>
    </row>
    <row r="381" spans="5:5" x14ac:dyDescent="0.25">
      <c r="E381" s="36">
        <f t="shared" si="5"/>
        <v>0</v>
      </c>
    </row>
    <row r="382" spans="5:5" x14ac:dyDescent="0.25">
      <c r="E382" s="36">
        <f t="shared" si="5"/>
        <v>0</v>
      </c>
    </row>
    <row r="383" spans="5:5" x14ac:dyDescent="0.25">
      <c r="E383" s="36">
        <f t="shared" si="5"/>
        <v>0</v>
      </c>
    </row>
    <row r="384" spans="5:5" x14ac:dyDescent="0.25">
      <c r="E384" s="36">
        <f t="shared" si="5"/>
        <v>0</v>
      </c>
    </row>
    <row r="385" spans="5:5" x14ac:dyDescent="0.25">
      <c r="E385" s="36">
        <f t="shared" si="5"/>
        <v>0</v>
      </c>
    </row>
    <row r="386" spans="5:5" x14ac:dyDescent="0.25">
      <c r="E386" s="36">
        <f t="shared" si="5"/>
        <v>0</v>
      </c>
    </row>
    <row r="387" spans="5:5" x14ac:dyDescent="0.25">
      <c r="E387" s="36">
        <f t="shared" si="5"/>
        <v>0</v>
      </c>
    </row>
    <row r="388" spans="5:5" x14ac:dyDescent="0.25">
      <c r="E388" s="36">
        <f t="shared" si="5"/>
        <v>0</v>
      </c>
    </row>
    <row r="389" spans="5:5" x14ac:dyDescent="0.25">
      <c r="E389" s="36">
        <f t="shared" ref="E389:E452" si="6">E388+C389-D389</f>
        <v>0</v>
      </c>
    </row>
    <row r="390" spans="5:5" x14ac:dyDescent="0.25">
      <c r="E390" s="36">
        <f t="shared" si="6"/>
        <v>0</v>
      </c>
    </row>
    <row r="391" spans="5:5" x14ac:dyDescent="0.25">
      <c r="E391" s="36">
        <f t="shared" si="6"/>
        <v>0</v>
      </c>
    </row>
    <row r="392" spans="5:5" x14ac:dyDescent="0.25">
      <c r="E392" s="36">
        <f t="shared" si="6"/>
        <v>0</v>
      </c>
    </row>
    <row r="393" spans="5:5" x14ac:dyDescent="0.25">
      <c r="E393" s="36">
        <f t="shared" si="6"/>
        <v>0</v>
      </c>
    </row>
    <row r="394" spans="5:5" x14ac:dyDescent="0.25">
      <c r="E394" s="36">
        <f t="shared" si="6"/>
        <v>0</v>
      </c>
    </row>
    <row r="395" spans="5:5" x14ac:dyDescent="0.25">
      <c r="E395" s="36">
        <f t="shared" si="6"/>
        <v>0</v>
      </c>
    </row>
    <row r="396" spans="5:5" x14ac:dyDescent="0.25">
      <c r="E396" s="36">
        <f t="shared" si="6"/>
        <v>0</v>
      </c>
    </row>
    <row r="397" spans="5:5" x14ac:dyDescent="0.25">
      <c r="E397" s="36">
        <f t="shared" si="6"/>
        <v>0</v>
      </c>
    </row>
    <row r="398" spans="5:5" x14ac:dyDescent="0.25">
      <c r="E398" s="36">
        <f t="shared" si="6"/>
        <v>0</v>
      </c>
    </row>
    <row r="399" spans="5:5" x14ac:dyDescent="0.25">
      <c r="E399" s="36">
        <f t="shared" si="6"/>
        <v>0</v>
      </c>
    </row>
    <row r="400" spans="5:5" x14ac:dyDescent="0.25">
      <c r="E400" s="36">
        <f t="shared" si="6"/>
        <v>0</v>
      </c>
    </row>
    <row r="401" spans="5:5" x14ac:dyDescent="0.25">
      <c r="E401" s="36">
        <f t="shared" si="6"/>
        <v>0</v>
      </c>
    </row>
    <row r="402" spans="5:5" x14ac:dyDescent="0.25">
      <c r="E402" s="36">
        <f t="shared" si="6"/>
        <v>0</v>
      </c>
    </row>
    <row r="403" spans="5:5" x14ac:dyDescent="0.25">
      <c r="E403" s="36">
        <f t="shared" si="6"/>
        <v>0</v>
      </c>
    </row>
    <row r="404" spans="5:5" x14ac:dyDescent="0.25">
      <c r="E404" s="36">
        <f t="shared" si="6"/>
        <v>0</v>
      </c>
    </row>
    <row r="405" spans="5:5" x14ac:dyDescent="0.25">
      <c r="E405" s="36">
        <f t="shared" si="6"/>
        <v>0</v>
      </c>
    </row>
    <row r="406" spans="5:5" x14ac:dyDescent="0.25">
      <c r="E406" s="36">
        <f t="shared" si="6"/>
        <v>0</v>
      </c>
    </row>
    <row r="407" spans="5:5" x14ac:dyDescent="0.25">
      <c r="E407" s="36">
        <f t="shared" si="6"/>
        <v>0</v>
      </c>
    </row>
    <row r="408" spans="5:5" x14ac:dyDescent="0.25">
      <c r="E408" s="36">
        <f t="shared" si="6"/>
        <v>0</v>
      </c>
    </row>
    <row r="409" spans="5:5" x14ac:dyDescent="0.25">
      <c r="E409" s="36">
        <f t="shared" si="6"/>
        <v>0</v>
      </c>
    </row>
    <row r="410" spans="5:5" x14ac:dyDescent="0.25">
      <c r="E410" s="36">
        <f t="shared" si="6"/>
        <v>0</v>
      </c>
    </row>
    <row r="411" spans="5:5" x14ac:dyDescent="0.25">
      <c r="E411" s="36">
        <f t="shared" si="6"/>
        <v>0</v>
      </c>
    </row>
    <row r="412" spans="5:5" x14ac:dyDescent="0.25">
      <c r="E412" s="36">
        <f t="shared" si="6"/>
        <v>0</v>
      </c>
    </row>
    <row r="413" spans="5:5" x14ac:dyDescent="0.25">
      <c r="E413" s="36">
        <f t="shared" si="6"/>
        <v>0</v>
      </c>
    </row>
    <row r="414" spans="5:5" x14ac:dyDescent="0.25">
      <c r="E414" s="36">
        <f t="shared" si="6"/>
        <v>0</v>
      </c>
    </row>
    <row r="415" spans="5:5" x14ac:dyDescent="0.25">
      <c r="E415" s="36">
        <f t="shared" si="6"/>
        <v>0</v>
      </c>
    </row>
    <row r="416" spans="5:5" x14ac:dyDescent="0.25">
      <c r="E416" s="36">
        <f t="shared" si="6"/>
        <v>0</v>
      </c>
    </row>
    <row r="417" spans="5:5" x14ac:dyDescent="0.25">
      <c r="E417" s="36">
        <f t="shared" si="6"/>
        <v>0</v>
      </c>
    </row>
    <row r="418" spans="5:5" x14ac:dyDescent="0.25">
      <c r="E418" s="36">
        <f t="shared" si="6"/>
        <v>0</v>
      </c>
    </row>
    <row r="419" spans="5:5" x14ac:dyDescent="0.25">
      <c r="E419" s="36">
        <f t="shared" si="6"/>
        <v>0</v>
      </c>
    </row>
    <row r="420" spans="5:5" x14ac:dyDescent="0.25">
      <c r="E420" s="36">
        <f t="shared" si="6"/>
        <v>0</v>
      </c>
    </row>
    <row r="421" spans="5:5" x14ac:dyDescent="0.25">
      <c r="E421" s="36">
        <f t="shared" si="6"/>
        <v>0</v>
      </c>
    </row>
    <row r="422" spans="5:5" x14ac:dyDescent="0.25">
      <c r="E422" s="36">
        <f t="shared" si="6"/>
        <v>0</v>
      </c>
    </row>
    <row r="423" spans="5:5" x14ac:dyDescent="0.25">
      <c r="E423" s="36">
        <f t="shared" si="6"/>
        <v>0</v>
      </c>
    </row>
    <row r="424" spans="5:5" x14ac:dyDescent="0.25">
      <c r="E424" s="36">
        <f t="shared" si="6"/>
        <v>0</v>
      </c>
    </row>
    <row r="425" spans="5:5" x14ac:dyDescent="0.25">
      <c r="E425" s="36">
        <f t="shared" si="6"/>
        <v>0</v>
      </c>
    </row>
    <row r="426" spans="5:5" x14ac:dyDescent="0.25">
      <c r="E426" s="36">
        <f t="shared" si="6"/>
        <v>0</v>
      </c>
    </row>
    <row r="427" spans="5:5" x14ac:dyDescent="0.25">
      <c r="E427" s="36">
        <f t="shared" si="6"/>
        <v>0</v>
      </c>
    </row>
    <row r="428" spans="5:5" x14ac:dyDescent="0.25">
      <c r="E428" s="36">
        <f t="shared" si="6"/>
        <v>0</v>
      </c>
    </row>
    <row r="429" spans="5:5" x14ac:dyDescent="0.25">
      <c r="E429" s="36">
        <f t="shared" si="6"/>
        <v>0</v>
      </c>
    </row>
    <row r="430" spans="5:5" x14ac:dyDescent="0.25">
      <c r="E430" s="36">
        <f t="shared" si="6"/>
        <v>0</v>
      </c>
    </row>
    <row r="431" spans="5:5" x14ac:dyDescent="0.25">
      <c r="E431" s="36">
        <f t="shared" si="6"/>
        <v>0</v>
      </c>
    </row>
    <row r="432" spans="5:5" x14ac:dyDescent="0.25">
      <c r="E432" s="36">
        <f t="shared" si="6"/>
        <v>0</v>
      </c>
    </row>
    <row r="433" spans="5:5" x14ac:dyDescent="0.25">
      <c r="E433" s="36">
        <f t="shared" si="6"/>
        <v>0</v>
      </c>
    </row>
    <row r="434" spans="5:5" x14ac:dyDescent="0.25">
      <c r="E434" s="36">
        <f t="shared" si="6"/>
        <v>0</v>
      </c>
    </row>
    <row r="435" spans="5:5" x14ac:dyDescent="0.25">
      <c r="E435" s="36">
        <f t="shared" si="6"/>
        <v>0</v>
      </c>
    </row>
    <row r="436" spans="5:5" x14ac:dyDescent="0.25">
      <c r="E436" s="36">
        <f t="shared" si="6"/>
        <v>0</v>
      </c>
    </row>
    <row r="437" spans="5:5" x14ac:dyDescent="0.25">
      <c r="E437" s="36">
        <f t="shared" si="6"/>
        <v>0</v>
      </c>
    </row>
    <row r="438" spans="5:5" x14ac:dyDescent="0.25">
      <c r="E438" s="36">
        <f t="shared" si="6"/>
        <v>0</v>
      </c>
    </row>
    <row r="439" spans="5:5" x14ac:dyDescent="0.25">
      <c r="E439" s="36">
        <f t="shared" si="6"/>
        <v>0</v>
      </c>
    </row>
    <row r="440" spans="5:5" x14ac:dyDescent="0.25">
      <c r="E440" s="36">
        <f t="shared" si="6"/>
        <v>0</v>
      </c>
    </row>
    <row r="441" spans="5:5" x14ac:dyDescent="0.25">
      <c r="E441" s="36">
        <f t="shared" si="6"/>
        <v>0</v>
      </c>
    </row>
    <row r="442" spans="5:5" x14ac:dyDescent="0.25">
      <c r="E442" s="36">
        <f t="shared" si="6"/>
        <v>0</v>
      </c>
    </row>
    <row r="443" spans="5:5" x14ac:dyDescent="0.25">
      <c r="E443" s="36">
        <f t="shared" si="6"/>
        <v>0</v>
      </c>
    </row>
    <row r="444" spans="5:5" x14ac:dyDescent="0.25">
      <c r="E444" s="36">
        <f t="shared" si="6"/>
        <v>0</v>
      </c>
    </row>
    <row r="445" spans="5:5" x14ac:dyDescent="0.25">
      <c r="E445" s="36">
        <f t="shared" si="6"/>
        <v>0</v>
      </c>
    </row>
    <row r="446" spans="5:5" x14ac:dyDescent="0.25">
      <c r="E446" s="36">
        <f t="shared" si="6"/>
        <v>0</v>
      </c>
    </row>
    <row r="447" spans="5:5" x14ac:dyDescent="0.25">
      <c r="E447" s="36">
        <f t="shared" si="6"/>
        <v>0</v>
      </c>
    </row>
    <row r="448" spans="5:5" x14ac:dyDescent="0.25">
      <c r="E448" s="36">
        <f t="shared" si="6"/>
        <v>0</v>
      </c>
    </row>
    <row r="449" spans="5:5" x14ac:dyDescent="0.25">
      <c r="E449" s="36">
        <f t="shared" si="6"/>
        <v>0</v>
      </c>
    </row>
    <row r="450" spans="5:5" x14ac:dyDescent="0.25">
      <c r="E450" s="36">
        <f t="shared" si="6"/>
        <v>0</v>
      </c>
    </row>
    <row r="451" spans="5:5" x14ac:dyDescent="0.25">
      <c r="E451" s="36">
        <f t="shared" si="6"/>
        <v>0</v>
      </c>
    </row>
    <row r="452" spans="5:5" x14ac:dyDescent="0.25">
      <c r="E452" s="36">
        <f t="shared" si="6"/>
        <v>0</v>
      </c>
    </row>
    <row r="453" spans="5:5" x14ac:dyDescent="0.25">
      <c r="E453" s="36">
        <f t="shared" ref="E453:E500" si="7">E452+C453-D453</f>
        <v>0</v>
      </c>
    </row>
    <row r="454" spans="5:5" x14ac:dyDescent="0.25">
      <c r="E454" s="36">
        <f t="shared" si="7"/>
        <v>0</v>
      </c>
    </row>
    <row r="455" spans="5:5" x14ac:dyDescent="0.25">
      <c r="E455" s="36">
        <f t="shared" si="7"/>
        <v>0</v>
      </c>
    </row>
    <row r="456" spans="5:5" x14ac:dyDescent="0.25">
      <c r="E456" s="36">
        <f t="shared" si="7"/>
        <v>0</v>
      </c>
    </row>
    <row r="457" spans="5:5" x14ac:dyDescent="0.25">
      <c r="E457" s="36">
        <f t="shared" si="7"/>
        <v>0</v>
      </c>
    </row>
    <row r="458" spans="5:5" x14ac:dyDescent="0.25">
      <c r="E458" s="36">
        <f t="shared" si="7"/>
        <v>0</v>
      </c>
    </row>
    <row r="459" spans="5:5" x14ac:dyDescent="0.25">
      <c r="E459" s="36">
        <f t="shared" si="7"/>
        <v>0</v>
      </c>
    </row>
    <row r="460" spans="5:5" x14ac:dyDescent="0.25">
      <c r="E460" s="36">
        <f t="shared" si="7"/>
        <v>0</v>
      </c>
    </row>
    <row r="461" spans="5:5" x14ac:dyDescent="0.25">
      <c r="E461" s="36">
        <f t="shared" si="7"/>
        <v>0</v>
      </c>
    </row>
    <row r="462" spans="5:5" x14ac:dyDescent="0.25">
      <c r="E462" s="36">
        <f t="shared" si="7"/>
        <v>0</v>
      </c>
    </row>
    <row r="463" spans="5:5" x14ac:dyDescent="0.25">
      <c r="E463" s="36">
        <f t="shared" si="7"/>
        <v>0</v>
      </c>
    </row>
    <row r="464" spans="5:5" x14ac:dyDescent="0.25">
      <c r="E464" s="36">
        <f t="shared" si="7"/>
        <v>0</v>
      </c>
    </row>
    <row r="465" spans="5:5" x14ac:dyDescent="0.25">
      <c r="E465" s="36">
        <f t="shared" si="7"/>
        <v>0</v>
      </c>
    </row>
    <row r="466" spans="5:5" x14ac:dyDescent="0.25">
      <c r="E466" s="36">
        <f t="shared" si="7"/>
        <v>0</v>
      </c>
    </row>
    <row r="467" spans="5:5" x14ac:dyDescent="0.25">
      <c r="E467" s="36">
        <f t="shared" si="7"/>
        <v>0</v>
      </c>
    </row>
    <row r="468" spans="5:5" x14ac:dyDescent="0.25">
      <c r="E468" s="36">
        <f t="shared" si="7"/>
        <v>0</v>
      </c>
    </row>
    <row r="469" spans="5:5" x14ac:dyDescent="0.25">
      <c r="E469" s="36">
        <f t="shared" si="7"/>
        <v>0</v>
      </c>
    </row>
    <row r="470" spans="5:5" x14ac:dyDescent="0.25">
      <c r="E470" s="36">
        <f t="shared" si="7"/>
        <v>0</v>
      </c>
    </row>
    <row r="471" spans="5:5" x14ac:dyDescent="0.25">
      <c r="E471" s="36">
        <f t="shared" si="7"/>
        <v>0</v>
      </c>
    </row>
    <row r="472" spans="5:5" x14ac:dyDescent="0.25">
      <c r="E472" s="36">
        <f t="shared" si="7"/>
        <v>0</v>
      </c>
    </row>
    <row r="473" spans="5:5" x14ac:dyDescent="0.25">
      <c r="E473" s="36">
        <f t="shared" si="7"/>
        <v>0</v>
      </c>
    </row>
    <row r="474" spans="5:5" x14ac:dyDescent="0.25">
      <c r="E474" s="36">
        <f t="shared" si="7"/>
        <v>0</v>
      </c>
    </row>
    <row r="475" spans="5:5" x14ac:dyDescent="0.25">
      <c r="E475" s="36">
        <f t="shared" si="7"/>
        <v>0</v>
      </c>
    </row>
    <row r="476" spans="5:5" x14ac:dyDescent="0.25">
      <c r="E476" s="36">
        <f t="shared" si="7"/>
        <v>0</v>
      </c>
    </row>
    <row r="477" spans="5:5" x14ac:dyDescent="0.25">
      <c r="E477" s="36">
        <f t="shared" si="7"/>
        <v>0</v>
      </c>
    </row>
    <row r="478" spans="5:5" x14ac:dyDescent="0.25">
      <c r="E478" s="36">
        <f t="shared" si="7"/>
        <v>0</v>
      </c>
    </row>
    <row r="479" spans="5:5" x14ac:dyDescent="0.25">
      <c r="E479" s="36">
        <f t="shared" si="7"/>
        <v>0</v>
      </c>
    </row>
    <row r="480" spans="5:5" x14ac:dyDescent="0.25">
      <c r="E480" s="36">
        <f t="shared" si="7"/>
        <v>0</v>
      </c>
    </row>
    <row r="481" spans="5:5" x14ac:dyDescent="0.25">
      <c r="E481" s="36">
        <f t="shared" si="7"/>
        <v>0</v>
      </c>
    </row>
    <row r="482" spans="5:5" x14ac:dyDescent="0.25">
      <c r="E482" s="36">
        <f t="shared" si="7"/>
        <v>0</v>
      </c>
    </row>
    <row r="483" spans="5:5" x14ac:dyDescent="0.25">
      <c r="E483" s="36">
        <f t="shared" si="7"/>
        <v>0</v>
      </c>
    </row>
    <row r="484" spans="5:5" x14ac:dyDescent="0.25">
      <c r="E484" s="36">
        <f t="shared" si="7"/>
        <v>0</v>
      </c>
    </row>
    <row r="485" spans="5:5" x14ac:dyDescent="0.25">
      <c r="E485" s="36">
        <f t="shared" si="7"/>
        <v>0</v>
      </c>
    </row>
    <row r="486" spans="5:5" x14ac:dyDescent="0.25">
      <c r="E486" s="36">
        <f t="shared" si="7"/>
        <v>0</v>
      </c>
    </row>
    <row r="487" spans="5:5" x14ac:dyDescent="0.25">
      <c r="E487" s="36">
        <f t="shared" si="7"/>
        <v>0</v>
      </c>
    </row>
    <row r="488" spans="5:5" x14ac:dyDescent="0.25">
      <c r="E488" s="36">
        <f t="shared" si="7"/>
        <v>0</v>
      </c>
    </row>
    <row r="489" spans="5:5" x14ac:dyDescent="0.25">
      <c r="E489" s="36">
        <f t="shared" si="7"/>
        <v>0</v>
      </c>
    </row>
    <row r="490" spans="5:5" x14ac:dyDescent="0.25">
      <c r="E490" s="36">
        <f t="shared" si="7"/>
        <v>0</v>
      </c>
    </row>
    <row r="491" spans="5:5" x14ac:dyDescent="0.25">
      <c r="E491" s="36">
        <f t="shared" si="7"/>
        <v>0</v>
      </c>
    </row>
    <row r="492" spans="5:5" x14ac:dyDescent="0.25">
      <c r="E492" s="36">
        <f t="shared" si="7"/>
        <v>0</v>
      </c>
    </row>
    <row r="493" spans="5:5" x14ac:dyDescent="0.25">
      <c r="E493" s="36">
        <f t="shared" si="7"/>
        <v>0</v>
      </c>
    </row>
    <row r="494" spans="5:5" x14ac:dyDescent="0.25">
      <c r="E494" s="36">
        <f t="shared" si="7"/>
        <v>0</v>
      </c>
    </row>
    <row r="495" spans="5:5" x14ac:dyDescent="0.25">
      <c r="E495" s="36">
        <f t="shared" si="7"/>
        <v>0</v>
      </c>
    </row>
    <row r="496" spans="5:5" x14ac:dyDescent="0.25">
      <c r="E496" s="36">
        <f t="shared" si="7"/>
        <v>0</v>
      </c>
    </row>
    <row r="497" spans="5:5" x14ac:dyDescent="0.25">
      <c r="E497" s="36">
        <f t="shared" si="7"/>
        <v>0</v>
      </c>
    </row>
    <row r="498" spans="5:5" x14ac:dyDescent="0.25">
      <c r="E498" s="36">
        <f t="shared" si="7"/>
        <v>0</v>
      </c>
    </row>
    <row r="499" spans="5:5" x14ac:dyDescent="0.25">
      <c r="E499" s="36">
        <f t="shared" si="7"/>
        <v>0</v>
      </c>
    </row>
    <row r="500" spans="5:5" x14ac:dyDescent="0.25">
      <c r="E500" s="36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N500"/>
  <sheetViews>
    <sheetView workbookViewId="0">
      <selection activeCell="H73" sqref="H73"/>
    </sheetView>
  </sheetViews>
  <sheetFormatPr baseColWidth="10" defaultRowHeight="15" x14ac:dyDescent="0.25"/>
  <cols>
    <col min="1" max="1" width="11.42578125" style="2"/>
    <col min="2" max="2" width="23.28515625" style="2" customWidth="1"/>
    <col min="3" max="4" width="11.42578125" style="4"/>
    <col min="5" max="5" width="12" style="4" bestFit="1" customWidth="1"/>
    <col min="9" max="9" width="17.42578125" bestFit="1" customWidth="1"/>
    <col min="10" max="10" width="15" bestFit="1" customWidth="1"/>
  </cols>
  <sheetData>
    <row r="1" spans="1:14" ht="18.75" x14ac:dyDescent="0.3">
      <c r="A1" s="273" t="s">
        <v>91</v>
      </c>
      <c r="B1" s="273"/>
      <c r="C1" s="273"/>
      <c r="D1" s="273"/>
      <c r="E1" s="273"/>
      <c r="I1" s="10" t="s">
        <v>4</v>
      </c>
      <c r="J1" s="12">
        <f>E500</f>
        <v>0</v>
      </c>
      <c r="L1" t="s">
        <v>105</v>
      </c>
      <c r="M1">
        <v>4774736</v>
      </c>
      <c r="N1">
        <v>156099570</v>
      </c>
    </row>
    <row r="2" spans="1:14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MAX(A4:A500)</f>
        <v>44069</v>
      </c>
    </row>
    <row r="3" spans="1:14" x14ac:dyDescent="0.25">
      <c r="A3" s="7" t="s">
        <v>6</v>
      </c>
      <c r="B3" s="2" t="s">
        <v>44</v>
      </c>
      <c r="C3" s="4">
        <v>5120</v>
      </c>
      <c r="D3" s="4">
        <v>0</v>
      </c>
      <c r="E3" s="3">
        <f>C3-D3</f>
        <v>5120</v>
      </c>
    </row>
    <row r="4" spans="1:14" x14ac:dyDescent="0.25">
      <c r="A4" s="5">
        <v>43752</v>
      </c>
      <c r="B4" s="2" t="s">
        <v>45</v>
      </c>
      <c r="C4" s="4">
        <v>2480</v>
      </c>
      <c r="D4" s="4">
        <v>0</v>
      </c>
      <c r="E4" s="4">
        <f>E3+C4-D4</f>
        <v>7600</v>
      </c>
    </row>
    <row r="5" spans="1:14" x14ac:dyDescent="0.25">
      <c r="A5" s="5">
        <v>43841</v>
      </c>
      <c r="B5" s="2" t="s">
        <v>256</v>
      </c>
      <c r="C5" s="4">
        <v>0</v>
      </c>
      <c r="D5" s="4">
        <v>5460</v>
      </c>
      <c r="E5" s="4">
        <f>E4+C5-D5</f>
        <v>2140</v>
      </c>
    </row>
    <row r="6" spans="1:14" x14ac:dyDescent="0.25">
      <c r="A6" s="5">
        <v>43943</v>
      </c>
      <c r="B6" s="2" t="s">
        <v>57</v>
      </c>
      <c r="C6" s="4">
        <v>0</v>
      </c>
      <c r="D6" s="4">
        <v>500</v>
      </c>
      <c r="E6" s="4">
        <f t="shared" ref="E6:E69" si="0">E5+C6-D6</f>
        <v>1640</v>
      </c>
    </row>
    <row r="7" spans="1:14" x14ac:dyDescent="0.25">
      <c r="A7" s="5">
        <v>44020</v>
      </c>
      <c r="B7" s="2" t="s">
        <v>57</v>
      </c>
      <c r="C7" s="4">
        <v>0</v>
      </c>
      <c r="D7" s="4">
        <v>500</v>
      </c>
      <c r="E7" s="4">
        <f t="shared" si="0"/>
        <v>1140</v>
      </c>
    </row>
    <row r="8" spans="1:14" x14ac:dyDescent="0.25">
      <c r="A8" s="5">
        <v>44020</v>
      </c>
      <c r="B8" s="2" t="s">
        <v>57</v>
      </c>
      <c r="C8" s="4">
        <v>0</v>
      </c>
      <c r="D8" s="4">
        <v>1140</v>
      </c>
      <c r="E8" s="4">
        <f t="shared" si="0"/>
        <v>0</v>
      </c>
    </row>
    <row r="9" spans="1:14" x14ac:dyDescent="0.25">
      <c r="A9" s="5">
        <v>44064</v>
      </c>
      <c r="B9" s="2" t="s">
        <v>1049</v>
      </c>
      <c r="C9" s="4">
        <v>5470</v>
      </c>
      <c r="D9" s="4">
        <v>0</v>
      </c>
      <c r="E9" s="4">
        <f t="shared" si="0"/>
        <v>5470</v>
      </c>
    </row>
    <row r="10" spans="1:14" x14ac:dyDescent="0.25">
      <c r="A10" s="5">
        <v>44069</v>
      </c>
      <c r="B10" s="2" t="s">
        <v>1068</v>
      </c>
      <c r="C10" s="4">
        <v>0</v>
      </c>
      <c r="D10" s="4">
        <v>5470</v>
      </c>
      <c r="E10" s="4">
        <f t="shared" si="0"/>
        <v>0</v>
      </c>
    </row>
    <row r="11" spans="1:14" x14ac:dyDescent="0.25">
      <c r="E11" s="4">
        <f t="shared" si="0"/>
        <v>0</v>
      </c>
    </row>
    <row r="12" spans="1:14" x14ac:dyDescent="0.25">
      <c r="E12" s="4">
        <f t="shared" si="0"/>
        <v>0</v>
      </c>
    </row>
    <row r="13" spans="1:14" x14ac:dyDescent="0.25">
      <c r="E13" s="4">
        <f t="shared" si="0"/>
        <v>0</v>
      </c>
    </row>
    <row r="14" spans="1:14" x14ac:dyDescent="0.25">
      <c r="E14" s="4">
        <f t="shared" si="0"/>
        <v>0</v>
      </c>
    </row>
    <row r="15" spans="1:14" x14ac:dyDescent="0.25">
      <c r="E15" s="4">
        <f t="shared" si="0"/>
        <v>0</v>
      </c>
    </row>
    <row r="16" spans="1:14" x14ac:dyDescent="0.25">
      <c r="E16" s="4">
        <f t="shared" si="0"/>
        <v>0</v>
      </c>
    </row>
    <row r="17" spans="5:5" x14ac:dyDescent="0.25">
      <c r="E17" s="4">
        <f t="shared" si="0"/>
        <v>0</v>
      </c>
    </row>
    <row r="18" spans="5:5" x14ac:dyDescent="0.25">
      <c r="E18" s="4">
        <f t="shared" si="0"/>
        <v>0</v>
      </c>
    </row>
    <row r="19" spans="5:5" x14ac:dyDescent="0.25">
      <c r="E19" s="4">
        <f t="shared" si="0"/>
        <v>0</v>
      </c>
    </row>
    <row r="20" spans="5:5" x14ac:dyDescent="0.25">
      <c r="E20" s="4">
        <f t="shared" si="0"/>
        <v>0</v>
      </c>
    </row>
    <row r="21" spans="5:5" x14ac:dyDescent="0.25">
      <c r="E21" s="4">
        <f t="shared" si="0"/>
        <v>0</v>
      </c>
    </row>
    <row r="22" spans="5:5" x14ac:dyDescent="0.25">
      <c r="E22" s="4">
        <f t="shared" si="0"/>
        <v>0</v>
      </c>
    </row>
    <row r="23" spans="5:5" x14ac:dyDescent="0.25">
      <c r="E23" s="4">
        <f t="shared" si="0"/>
        <v>0</v>
      </c>
    </row>
    <row r="24" spans="5:5" x14ac:dyDescent="0.25">
      <c r="E24" s="4">
        <f t="shared" si="0"/>
        <v>0</v>
      </c>
    </row>
    <row r="25" spans="5:5" x14ac:dyDescent="0.25">
      <c r="E25" s="4">
        <f t="shared" si="0"/>
        <v>0</v>
      </c>
    </row>
    <row r="26" spans="5:5" x14ac:dyDescent="0.25">
      <c r="E26" s="4">
        <f t="shared" si="0"/>
        <v>0</v>
      </c>
    </row>
    <row r="27" spans="5:5" x14ac:dyDescent="0.25">
      <c r="E27" s="4">
        <f t="shared" si="0"/>
        <v>0</v>
      </c>
    </row>
    <row r="28" spans="5:5" x14ac:dyDescent="0.25">
      <c r="E28" s="4">
        <f t="shared" si="0"/>
        <v>0</v>
      </c>
    </row>
    <row r="29" spans="5:5" x14ac:dyDescent="0.25">
      <c r="E29" s="4">
        <f t="shared" si="0"/>
        <v>0</v>
      </c>
    </row>
    <row r="30" spans="5:5" x14ac:dyDescent="0.25">
      <c r="E30" s="4">
        <f t="shared" si="0"/>
        <v>0</v>
      </c>
    </row>
    <row r="31" spans="5:5" x14ac:dyDescent="0.25">
      <c r="E31" s="4">
        <f t="shared" si="0"/>
        <v>0</v>
      </c>
    </row>
    <row r="32" spans="5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si="0"/>
        <v>0</v>
      </c>
    </row>
    <row r="70" spans="5:5" x14ac:dyDescent="0.25">
      <c r="E70" s="4">
        <f t="shared" ref="E70:E133" si="1">E69+C70-D70</f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si="1"/>
        <v>0</v>
      </c>
    </row>
    <row r="134" spans="5:5" x14ac:dyDescent="0.25">
      <c r="E134" s="4">
        <f t="shared" ref="E134:E197" si="2">E133+C134-D134</f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si="2"/>
        <v>0</v>
      </c>
    </row>
    <row r="198" spans="5:5" x14ac:dyDescent="0.25">
      <c r="E198" s="4">
        <f t="shared" ref="E198:E261" si="3">E197+C198-D198</f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si="3"/>
        <v>0</v>
      </c>
    </row>
    <row r="262" spans="5:5" x14ac:dyDescent="0.25">
      <c r="E262" s="4">
        <f t="shared" ref="E262:E325" si="4">E261+C262-D262</f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si="4"/>
        <v>0</v>
      </c>
    </row>
    <row r="326" spans="5:5" x14ac:dyDescent="0.25">
      <c r="E326" s="4">
        <f t="shared" ref="E326:E389" si="5">E325+C326-D326</f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si="5"/>
        <v>0</v>
      </c>
    </row>
    <row r="390" spans="5:5" x14ac:dyDescent="0.25">
      <c r="E390" s="4">
        <f t="shared" ref="E390:E453" si="6">E389+C390-D390</f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si="6"/>
        <v>0</v>
      </c>
    </row>
    <row r="454" spans="5:5" x14ac:dyDescent="0.25">
      <c r="E454" s="4">
        <f t="shared" ref="E454:E500" si="7">E453+C454-D454</f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500"/>
  <sheetViews>
    <sheetView workbookViewId="0">
      <selection activeCell="H73" sqref="H73"/>
    </sheetView>
  </sheetViews>
  <sheetFormatPr baseColWidth="10" defaultRowHeight="15" x14ac:dyDescent="0.25"/>
  <cols>
    <col min="1" max="1" width="9.7109375" style="2" bestFit="1" customWidth="1"/>
    <col min="2" max="2" width="22.140625" style="2" customWidth="1"/>
    <col min="3" max="5" width="11" style="2" bestFit="1" customWidth="1"/>
    <col min="9" max="9" width="17.42578125" bestFit="1" customWidth="1"/>
    <col min="10" max="10" width="13.5703125" bestFit="1" customWidth="1"/>
    <col min="12" max="12" width="15" bestFit="1" customWidth="1"/>
    <col min="13" max="13" width="13.42578125" bestFit="1" customWidth="1"/>
    <col min="15" max="15" width="28.42578125" bestFit="1" customWidth="1"/>
  </cols>
  <sheetData>
    <row r="1" spans="1:15" ht="18.75" x14ac:dyDescent="0.3">
      <c r="A1" s="273" t="s">
        <v>969</v>
      </c>
      <c r="B1" s="273"/>
      <c r="C1" s="273"/>
      <c r="D1" s="273"/>
      <c r="E1" s="273"/>
      <c r="I1" s="10" t="s">
        <v>4</v>
      </c>
      <c r="J1" s="12">
        <f>E500</f>
        <v>0</v>
      </c>
      <c r="L1" t="s">
        <v>971</v>
      </c>
      <c r="M1" t="s">
        <v>972</v>
      </c>
      <c r="O1" t="s">
        <v>973</v>
      </c>
    </row>
    <row r="2" spans="1:15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MAX(A3:A501)</f>
        <v>44035</v>
      </c>
      <c r="L2" t="s">
        <v>974</v>
      </c>
    </row>
    <row r="3" spans="1:15" x14ac:dyDescent="0.25">
      <c r="A3" s="7">
        <v>44035</v>
      </c>
      <c r="B3" s="2" t="s">
        <v>970</v>
      </c>
      <c r="C3" s="4">
        <v>0</v>
      </c>
      <c r="D3" s="4">
        <v>0</v>
      </c>
      <c r="E3" s="9">
        <f>C3-D3</f>
        <v>0</v>
      </c>
      <c r="L3" t="s">
        <v>975</v>
      </c>
      <c r="M3" t="s">
        <v>976</v>
      </c>
    </row>
    <row r="4" spans="1:15" x14ac:dyDescent="0.25">
      <c r="A4" s="5"/>
      <c r="C4" s="4"/>
      <c r="D4" s="4"/>
      <c r="E4" s="4">
        <f>E3+C4-D4</f>
        <v>0</v>
      </c>
    </row>
    <row r="5" spans="1:15" x14ac:dyDescent="0.25">
      <c r="E5" s="4">
        <f t="shared" ref="E5:E68" si="0">E4+C5-D5</f>
        <v>0</v>
      </c>
    </row>
    <row r="6" spans="1:15" x14ac:dyDescent="0.25">
      <c r="E6" s="4">
        <f t="shared" si="0"/>
        <v>0</v>
      </c>
    </row>
    <row r="7" spans="1:15" x14ac:dyDescent="0.25">
      <c r="E7" s="4">
        <f t="shared" si="0"/>
        <v>0</v>
      </c>
    </row>
    <row r="8" spans="1:15" x14ac:dyDescent="0.25">
      <c r="E8" s="4">
        <f t="shared" si="0"/>
        <v>0</v>
      </c>
    </row>
    <row r="9" spans="1:15" x14ac:dyDescent="0.25">
      <c r="E9" s="4">
        <f t="shared" si="0"/>
        <v>0</v>
      </c>
    </row>
    <row r="10" spans="1:15" x14ac:dyDescent="0.25">
      <c r="E10" s="4">
        <f t="shared" si="0"/>
        <v>0</v>
      </c>
    </row>
    <row r="11" spans="1:15" x14ac:dyDescent="0.25">
      <c r="E11" s="4">
        <f t="shared" si="0"/>
        <v>0</v>
      </c>
    </row>
    <row r="12" spans="1:15" x14ac:dyDescent="0.25">
      <c r="E12" s="4">
        <f t="shared" si="0"/>
        <v>0</v>
      </c>
    </row>
    <row r="13" spans="1:15" x14ac:dyDescent="0.25">
      <c r="E13" s="4">
        <f t="shared" si="0"/>
        <v>0</v>
      </c>
    </row>
    <row r="14" spans="1:15" x14ac:dyDescent="0.25">
      <c r="E14" s="4">
        <f t="shared" si="0"/>
        <v>0</v>
      </c>
    </row>
    <row r="15" spans="1:15" x14ac:dyDescent="0.25">
      <c r="E15" s="4">
        <f t="shared" si="0"/>
        <v>0</v>
      </c>
    </row>
    <row r="16" spans="1:15" x14ac:dyDescent="0.25">
      <c r="E16" s="4">
        <f t="shared" si="0"/>
        <v>0</v>
      </c>
    </row>
    <row r="17" spans="5:5" x14ac:dyDescent="0.25">
      <c r="E17" s="4">
        <f t="shared" si="0"/>
        <v>0</v>
      </c>
    </row>
    <row r="18" spans="5:5" x14ac:dyDescent="0.25">
      <c r="E18" s="4">
        <f t="shared" si="0"/>
        <v>0</v>
      </c>
    </row>
    <row r="19" spans="5:5" x14ac:dyDescent="0.25">
      <c r="E19" s="4">
        <f t="shared" si="0"/>
        <v>0</v>
      </c>
    </row>
    <row r="20" spans="5:5" x14ac:dyDescent="0.25">
      <c r="E20" s="4">
        <f t="shared" si="0"/>
        <v>0</v>
      </c>
    </row>
    <row r="21" spans="5:5" x14ac:dyDescent="0.25">
      <c r="E21" s="4">
        <f t="shared" si="0"/>
        <v>0</v>
      </c>
    </row>
    <row r="22" spans="5:5" x14ac:dyDescent="0.25">
      <c r="E22" s="4">
        <f t="shared" si="0"/>
        <v>0</v>
      </c>
    </row>
    <row r="23" spans="5:5" x14ac:dyDescent="0.25">
      <c r="E23" s="4">
        <f t="shared" si="0"/>
        <v>0</v>
      </c>
    </row>
    <row r="24" spans="5:5" x14ac:dyDescent="0.25">
      <c r="E24" s="4">
        <f t="shared" si="0"/>
        <v>0</v>
      </c>
    </row>
    <row r="25" spans="5:5" x14ac:dyDescent="0.25">
      <c r="E25" s="4">
        <f t="shared" si="0"/>
        <v>0</v>
      </c>
    </row>
    <row r="26" spans="5:5" x14ac:dyDescent="0.25">
      <c r="E26" s="4">
        <f t="shared" si="0"/>
        <v>0</v>
      </c>
    </row>
    <row r="27" spans="5:5" x14ac:dyDescent="0.25">
      <c r="E27" s="4">
        <f t="shared" si="0"/>
        <v>0</v>
      </c>
    </row>
    <row r="28" spans="5:5" x14ac:dyDescent="0.25">
      <c r="E28" s="4">
        <f t="shared" si="0"/>
        <v>0</v>
      </c>
    </row>
    <row r="29" spans="5:5" x14ac:dyDescent="0.25">
      <c r="E29" s="4">
        <f t="shared" si="0"/>
        <v>0</v>
      </c>
    </row>
    <row r="30" spans="5:5" x14ac:dyDescent="0.25">
      <c r="E30" s="4">
        <f t="shared" si="0"/>
        <v>0</v>
      </c>
    </row>
    <row r="31" spans="5:5" x14ac:dyDescent="0.25">
      <c r="E31" s="4">
        <f t="shared" si="0"/>
        <v>0</v>
      </c>
    </row>
    <row r="32" spans="5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500"/>
  <sheetViews>
    <sheetView workbookViewId="0">
      <selection activeCell="J29" sqref="J29"/>
    </sheetView>
  </sheetViews>
  <sheetFormatPr baseColWidth="10" defaultRowHeight="15" x14ac:dyDescent="0.25"/>
  <cols>
    <col min="1" max="1" width="11.42578125" style="2"/>
    <col min="2" max="2" width="34.140625" style="2" customWidth="1"/>
    <col min="3" max="3" width="12" style="4" bestFit="1" customWidth="1"/>
    <col min="4" max="4" width="12.5703125" style="4" customWidth="1"/>
    <col min="5" max="5" width="12" style="2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291</v>
      </c>
      <c r="B1" s="273"/>
      <c r="C1" s="273"/>
      <c r="D1" s="273"/>
      <c r="E1" s="273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44127</v>
      </c>
    </row>
    <row r="3" spans="1:10" x14ac:dyDescent="0.25">
      <c r="A3" s="7">
        <v>43864</v>
      </c>
      <c r="B3" s="2" t="s">
        <v>292</v>
      </c>
      <c r="C3" s="4">
        <v>40560</v>
      </c>
      <c r="D3" s="4">
        <v>0</v>
      </c>
      <c r="E3" s="3">
        <f>C3-D3</f>
        <v>40560</v>
      </c>
    </row>
    <row r="4" spans="1:10" x14ac:dyDescent="0.25">
      <c r="A4" s="5">
        <v>43866</v>
      </c>
      <c r="B4" s="2" t="s">
        <v>293</v>
      </c>
      <c r="C4" s="4">
        <v>530</v>
      </c>
      <c r="D4" s="4">
        <v>0</v>
      </c>
      <c r="E4" s="36">
        <f>E3+C4-D4</f>
        <v>41090</v>
      </c>
    </row>
    <row r="5" spans="1:10" x14ac:dyDescent="0.25">
      <c r="A5" s="5">
        <v>43901</v>
      </c>
      <c r="B5" s="2" t="s">
        <v>556</v>
      </c>
      <c r="C5" s="4">
        <v>2120</v>
      </c>
      <c r="D5" s="4">
        <v>0</v>
      </c>
      <c r="E5" s="36">
        <f t="shared" ref="E5:E68" si="0">E4+C5-D5</f>
        <v>43210</v>
      </c>
    </row>
    <row r="6" spans="1:10" x14ac:dyDescent="0.25">
      <c r="A6" s="5">
        <v>44026</v>
      </c>
      <c r="B6" s="2" t="s">
        <v>917</v>
      </c>
      <c r="C6" s="4">
        <v>-32840</v>
      </c>
      <c r="D6" s="4">
        <v>2160</v>
      </c>
      <c r="E6" s="36">
        <f t="shared" si="0"/>
        <v>8210</v>
      </c>
    </row>
    <row r="7" spans="1:10" x14ac:dyDescent="0.25">
      <c r="A7" s="5">
        <v>44026</v>
      </c>
      <c r="B7" s="2" t="s">
        <v>918</v>
      </c>
      <c r="C7" s="4">
        <v>0</v>
      </c>
      <c r="D7" s="4">
        <v>8210</v>
      </c>
      <c r="E7" s="36">
        <f t="shared" si="0"/>
        <v>0</v>
      </c>
    </row>
    <row r="8" spans="1:10" x14ac:dyDescent="0.25">
      <c r="A8" s="5">
        <v>44026</v>
      </c>
      <c r="B8" s="2" t="s">
        <v>35</v>
      </c>
      <c r="C8" s="4">
        <v>23500</v>
      </c>
      <c r="D8" s="4">
        <v>0</v>
      </c>
      <c r="E8" s="36">
        <f t="shared" si="0"/>
        <v>23500</v>
      </c>
    </row>
    <row r="9" spans="1:10" x14ac:dyDescent="0.25">
      <c r="A9" s="5">
        <v>44041</v>
      </c>
      <c r="B9" s="2" t="s">
        <v>66</v>
      </c>
      <c r="C9" s="4">
        <v>49800</v>
      </c>
      <c r="D9" s="4">
        <v>0</v>
      </c>
      <c r="E9" s="36">
        <f t="shared" si="0"/>
        <v>73300</v>
      </c>
    </row>
    <row r="10" spans="1:10" x14ac:dyDescent="0.25">
      <c r="A10" s="5">
        <v>44041</v>
      </c>
      <c r="B10" s="2" t="s">
        <v>986</v>
      </c>
      <c r="C10" s="4">
        <v>0</v>
      </c>
      <c r="D10" s="4">
        <v>2000</v>
      </c>
      <c r="E10" s="36">
        <f t="shared" si="0"/>
        <v>71300</v>
      </c>
    </row>
    <row r="11" spans="1:10" x14ac:dyDescent="0.25">
      <c r="A11" s="5">
        <v>44127</v>
      </c>
      <c r="B11" s="2" t="s">
        <v>1261</v>
      </c>
      <c r="C11" s="4">
        <v>0</v>
      </c>
      <c r="D11" s="4">
        <v>68380</v>
      </c>
      <c r="E11" s="36">
        <f t="shared" si="0"/>
        <v>2920</v>
      </c>
    </row>
    <row r="12" spans="1:10" x14ac:dyDescent="0.25">
      <c r="A12" s="5">
        <v>44127</v>
      </c>
      <c r="B12" s="2" t="s">
        <v>188</v>
      </c>
      <c r="C12" s="4">
        <v>0</v>
      </c>
      <c r="D12" s="4">
        <v>2920</v>
      </c>
      <c r="E12" s="36">
        <f t="shared" si="0"/>
        <v>0</v>
      </c>
    </row>
    <row r="13" spans="1:10" x14ac:dyDescent="0.25">
      <c r="E13" s="36">
        <f t="shared" si="0"/>
        <v>0</v>
      </c>
    </row>
    <row r="14" spans="1:10" x14ac:dyDescent="0.25">
      <c r="E14" s="36">
        <f t="shared" si="0"/>
        <v>0</v>
      </c>
    </row>
    <row r="15" spans="1:10" x14ac:dyDescent="0.25">
      <c r="E15" s="36">
        <f t="shared" si="0"/>
        <v>0</v>
      </c>
    </row>
    <row r="16" spans="1:10" x14ac:dyDescent="0.25">
      <c r="E16" s="36">
        <f t="shared" si="0"/>
        <v>0</v>
      </c>
    </row>
    <row r="17" spans="5:5" x14ac:dyDescent="0.25">
      <c r="E17" s="36">
        <f t="shared" si="0"/>
        <v>0</v>
      </c>
    </row>
    <row r="18" spans="5:5" x14ac:dyDescent="0.25">
      <c r="E18" s="36">
        <f t="shared" si="0"/>
        <v>0</v>
      </c>
    </row>
    <row r="19" spans="5:5" x14ac:dyDescent="0.25">
      <c r="E19" s="36">
        <f t="shared" si="0"/>
        <v>0</v>
      </c>
    </row>
    <row r="20" spans="5:5" x14ac:dyDescent="0.25">
      <c r="E20" s="36">
        <f t="shared" si="0"/>
        <v>0</v>
      </c>
    </row>
    <row r="21" spans="5:5" x14ac:dyDescent="0.25">
      <c r="E21" s="36">
        <f t="shared" si="0"/>
        <v>0</v>
      </c>
    </row>
    <row r="22" spans="5:5" x14ac:dyDescent="0.25">
      <c r="E22" s="36">
        <f t="shared" si="0"/>
        <v>0</v>
      </c>
    </row>
    <row r="23" spans="5:5" x14ac:dyDescent="0.25">
      <c r="E23" s="36">
        <f t="shared" si="0"/>
        <v>0</v>
      </c>
    </row>
    <row r="24" spans="5:5" x14ac:dyDescent="0.25">
      <c r="E24" s="36">
        <f t="shared" si="0"/>
        <v>0</v>
      </c>
    </row>
    <row r="25" spans="5:5" x14ac:dyDescent="0.25">
      <c r="E25" s="36">
        <f t="shared" si="0"/>
        <v>0</v>
      </c>
    </row>
    <row r="26" spans="5:5" x14ac:dyDescent="0.25">
      <c r="E26" s="36">
        <f t="shared" si="0"/>
        <v>0</v>
      </c>
    </row>
    <row r="27" spans="5:5" x14ac:dyDescent="0.25">
      <c r="E27" s="36">
        <f t="shared" si="0"/>
        <v>0</v>
      </c>
    </row>
    <row r="28" spans="5:5" x14ac:dyDescent="0.25">
      <c r="E28" s="36">
        <f t="shared" si="0"/>
        <v>0</v>
      </c>
    </row>
    <row r="29" spans="5:5" x14ac:dyDescent="0.25">
      <c r="E29" s="36">
        <f t="shared" si="0"/>
        <v>0</v>
      </c>
    </row>
    <row r="30" spans="5:5" x14ac:dyDescent="0.25">
      <c r="E30" s="36">
        <f t="shared" si="0"/>
        <v>0</v>
      </c>
    </row>
    <row r="31" spans="5:5" x14ac:dyDescent="0.25">
      <c r="E31" s="36">
        <f t="shared" si="0"/>
        <v>0</v>
      </c>
    </row>
    <row r="32" spans="5:5" x14ac:dyDescent="0.25">
      <c r="E32" s="36">
        <f t="shared" si="0"/>
        <v>0</v>
      </c>
    </row>
    <row r="33" spans="5:5" x14ac:dyDescent="0.25">
      <c r="E33" s="36">
        <f t="shared" si="0"/>
        <v>0</v>
      </c>
    </row>
    <row r="34" spans="5:5" x14ac:dyDescent="0.25">
      <c r="E34" s="36">
        <f t="shared" si="0"/>
        <v>0</v>
      </c>
    </row>
    <row r="35" spans="5:5" x14ac:dyDescent="0.25">
      <c r="E35" s="36">
        <f t="shared" si="0"/>
        <v>0</v>
      </c>
    </row>
    <row r="36" spans="5:5" x14ac:dyDescent="0.25">
      <c r="E36" s="36">
        <f t="shared" si="0"/>
        <v>0</v>
      </c>
    </row>
    <row r="37" spans="5:5" x14ac:dyDescent="0.25">
      <c r="E37" s="36">
        <f t="shared" si="0"/>
        <v>0</v>
      </c>
    </row>
    <row r="38" spans="5:5" x14ac:dyDescent="0.25">
      <c r="E38" s="36">
        <f t="shared" si="0"/>
        <v>0</v>
      </c>
    </row>
    <row r="39" spans="5:5" x14ac:dyDescent="0.25">
      <c r="E39" s="36">
        <f t="shared" si="0"/>
        <v>0</v>
      </c>
    </row>
    <row r="40" spans="5:5" x14ac:dyDescent="0.25">
      <c r="E40" s="36">
        <f t="shared" si="0"/>
        <v>0</v>
      </c>
    </row>
    <row r="41" spans="5:5" x14ac:dyDescent="0.25">
      <c r="E41" s="36">
        <f t="shared" si="0"/>
        <v>0</v>
      </c>
    </row>
    <row r="42" spans="5:5" x14ac:dyDescent="0.25">
      <c r="E42" s="36">
        <f t="shared" si="0"/>
        <v>0</v>
      </c>
    </row>
    <row r="43" spans="5:5" x14ac:dyDescent="0.25">
      <c r="E43" s="36">
        <f t="shared" si="0"/>
        <v>0</v>
      </c>
    </row>
    <row r="44" spans="5:5" x14ac:dyDescent="0.25">
      <c r="E44" s="36">
        <f t="shared" si="0"/>
        <v>0</v>
      </c>
    </row>
    <row r="45" spans="5:5" x14ac:dyDescent="0.25">
      <c r="E45" s="36">
        <f t="shared" si="0"/>
        <v>0</v>
      </c>
    </row>
    <row r="46" spans="5:5" x14ac:dyDescent="0.25">
      <c r="E46" s="36">
        <f t="shared" si="0"/>
        <v>0</v>
      </c>
    </row>
    <row r="47" spans="5:5" x14ac:dyDescent="0.25">
      <c r="E47" s="36">
        <f t="shared" si="0"/>
        <v>0</v>
      </c>
    </row>
    <row r="48" spans="5:5" x14ac:dyDescent="0.25">
      <c r="E48" s="36">
        <f t="shared" si="0"/>
        <v>0</v>
      </c>
    </row>
    <row r="49" spans="5:5" x14ac:dyDescent="0.25">
      <c r="E49" s="36">
        <f t="shared" si="0"/>
        <v>0</v>
      </c>
    </row>
    <row r="50" spans="5:5" x14ac:dyDescent="0.25">
      <c r="E50" s="36">
        <f t="shared" si="0"/>
        <v>0</v>
      </c>
    </row>
    <row r="51" spans="5:5" x14ac:dyDescent="0.25">
      <c r="E51" s="36">
        <f t="shared" si="0"/>
        <v>0</v>
      </c>
    </row>
    <row r="52" spans="5:5" x14ac:dyDescent="0.25">
      <c r="E52" s="36">
        <f t="shared" si="0"/>
        <v>0</v>
      </c>
    </row>
    <row r="53" spans="5:5" x14ac:dyDescent="0.25">
      <c r="E53" s="36">
        <f t="shared" si="0"/>
        <v>0</v>
      </c>
    </row>
    <row r="54" spans="5:5" x14ac:dyDescent="0.25">
      <c r="E54" s="36">
        <f t="shared" si="0"/>
        <v>0</v>
      </c>
    </row>
    <row r="55" spans="5:5" x14ac:dyDescent="0.25">
      <c r="E55" s="36">
        <f t="shared" si="0"/>
        <v>0</v>
      </c>
    </row>
    <row r="56" spans="5:5" x14ac:dyDescent="0.25">
      <c r="E56" s="36">
        <f t="shared" si="0"/>
        <v>0</v>
      </c>
    </row>
    <row r="57" spans="5:5" x14ac:dyDescent="0.25">
      <c r="E57" s="36">
        <f t="shared" si="0"/>
        <v>0</v>
      </c>
    </row>
    <row r="58" spans="5:5" x14ac:dyDescent="0.25">
      <c r="E58" s="36">
        <f t="shared" si="0"/>
        <v>0</v>
      </c>
    </row>
    <row r="59" spans="5:5" x14ac:dyDescent="0.25">
      <c r="E59" s="36">
        <f t="shared" si="0"/>
        <v>0</v>
      </c>
    </row>
    <row r="60" spans="5:5" x14ac:dyDescent="0.25">
      <c r="E60" s="36">
        <f t="shared" si="0"/>
        <v>0</v>
      </c>
    </row>
    <row r="61" spans="5:5" x14ac:dyDescent="0.25">
      <c r="E61" s="36">
        <f t="shared" si="0"/>
        <v>0</v>
      </c>
    </row>
    <row r="62" spans="5:5" x14ac:dyDescent="0.25">
      <c r="E62" s="36">
        <f t="shared" si="0"/>
        <v>0</v>
      </c>
    </row>
    <row r="63" spans="5:5" x14ac:dyDescent="0.25">
      <c r="E63" s="36">
        <f t="shared" si="0"/>
        <v>0</v>
      </c>
    </row>
    <row r="64" spans="5:5" x14ac:dyDescent="0.25">
      <c r="E64" s="36">
        <f t="shared" si="0"/>
        <v>0</v>
      </c>
    </row>
    <row r="65" spans="5:5" x14ac:dyDescent="0.25">
      <c r="E65" s="36">
        <f t="shared" si="0"/>
        <v>0</v>
      </c>
    </row>
    <row r="66" spans="5:5" x14ac:dyDescent="0.25">
      <c r="E66" s="36">
        <f t="shared" si="0"/>
        <v>0</v>
      </c>
    </row>
    <row r="67" spans="5:5" x14ac:dyDescent="0.25">
      <c r="E67" s="36">
        <f t="shared" si="0"/>
        <v>0</v>
      </c>
    </row>
    <row r="68" spans="5:5" x14ac:dyDescent="0.25">
      <c r="E68" s="36">
        <f t="shared" si="0"/>
        <v>0</v>
      </c>
    </row>
    <row r="69" spans="5:5" x14ac:dyDescent="0.25">
      <c r="E69" s="36">
        <f t="shared" ref="E69:E132" si="1">E68+C69-D69</f>
        <v>0</v>
      </c>
    </row>
    <row r="70" spans="5:5" x14ac:dyDescent="0.25">
      <c r="E70" s="36">
        <f t="shared" si="1"/>
        <v>0</v>
      </c>
    </row>
    <row r="71" spans="5:5" x14ac:dyDescent="0.25">
      <c r="E71" s="36">
        <f t="shared" si="1"/>
        <v>0</v>
      </c>
    </row>
    <row r="72" spans="5:5" x14ac:dyDescent="0.25">
      <c r="E72" s="36">
        <f t="shared" si="1"/>
        <v>0</v>
      </c>
    </row>
    <row r="73" spans="5:5" x14ac:dyDescent="0.25">
      <c r="E73" s="36">
        <f t="shared" si="1"/>
        <v>0</v>
      </c>
    </row>
    <row r="74" spans="5:5" x14ac:dyDescent="0.25">
      <c r="E74" s="36">
        <f t="shared" si="1"/>
        <v>0</v>
      </c>
    </row>
    <row r="75" spans="5:5" x14ac:dyDescent="0.25">
      <c r="E75" s="36">
        <f t="shared" si="1"/>
        <v>0</v>
      </c>
    </row>
    <row r="76" spans="5:5" x14ac:dyDescent="0.25">
      <c r="E76" s="36">
        <f t="shared" si="1"/>
        <v>0</v>
      </c>
    </row>
    <row r="77" spans="5:5" x14ac:dyDescent="0.25">
      <c r="E77" s="36">
        <f t="shared" si="1"/>
        <v>0</v>
      </c>
    </row>
    <row r="78" spans="5:5" x14ac:dyDescent="0.25">
      <c r="E78" s="36">
        <f t="shared" si="1"/>
        <v>0</v>
      </c>
    </row>
    <row r="79" spans="5:5" x14ac:dyDescent="0.25">
      <c r="E79" s="36">
        <f t="shared" si="1"/>
        <v>0</v>
      </c>
    </row>
    <row r="80" spans="5:5" x14ac:dyDescent="0.25">
      <c r="E80" s="36">
        <f t="shared" si="1"/>
        <v>0</v>
      </c>
    </row>
    <row r="81" spans="5:5" x14ac:dyDescent="0.25">
      <c r="E81" s="36">
        <f t="shared" si="1"/>
        <v>0</v>
      </c>
    </row>
    <row r="82" spans="5:5" x14ac:dyDescent="0.25">
      <c r="E82" s="36">
        <f t="shared" si="1"/>
        <v>0</v>
      </c>
    </row>
    <row r="83" spans="5:5" x14ac:dyDescent="0.25">
      <c r="E83" s="36">
        <f t="shared" si="1"/>
        <v>0</v>
      </c>
    </row>
    <row r="84" spans="5:5" x14ac:dyDescent="0.25">
      <c r="E84" s="36">
        <f t="shared" si="1"/>
        <v>0</v>
      </c>
    </row>
    <row r="85" spans="5:5" x14ac:dyDescent="0.25">
      <c r="E85" s="36">
        <f t="shared" si="1"/>
        <v>0</v>
      </c>
    </row>
    <row r="86" spans="5:5" x14ac:dyDescent="0.25">
      <c r="E86" s="36">
        <f t="shared" si="1"/>
        <v>0</v>
      </c>
    </row>
    <row r="87" spans="5:5" x14ac:dyDescent="0.25">
      <c r="E87" s="36">
        <f t="shared" si="1"/>
        <v>0</v>
      </c>
    </row>
    <row r="88" spans="5:5" x14ac:dyDescent="0.25">
      <c r="E88" s="36">
        <f t="shared" si="1"/>
        <v>0</v>
      </c>
    </row>
    <row r="89" spans="5:5" x14ac:dyDescent="0.25">
      <c r="E89" s="36">
        <f t="shared" si="1"/>
        <v>0</v>
      </c>
    </row>
    <row r="90" spans="5:5" x14ac:dyDescent="0.25">
      <c r="E90" s="36">
        <f t="shared" si="1"/>
        <v>0</v>
      </c>
    </row>
    <row r="91" spans="5:5" x14ac:dyDescent="0.25">
      <c r="E91" s="36">
        <f t="shared" si="1"/>
        <v>0</v>
      </c>
    </row>
    <row r="92" spans="5:5" x14ac:dyDescent="0.25">
      <c r="E92" s="36">
        <f t="shared" si="1"/>
        <v>0</v>
      </c>
    </row>
    <row r="93" spans="5:5" x14ac:dyDescent="0.25">
      <c r="E93" s="36">
        <f t="shared" si="1"/>
        <v>0</v>
      </c>
    </row>
    <row r="94" spans="5:5" x14ac:dyDescent="0.25">
      <c r="E94" s="36">
        <f t="shared" si="1"/>
        <v>0</v>
      </c>
    </row>
    <row r="95" spans="5:5" x14ac:dyDescent="0.25">
      <c r="E95" s="36">
        <f t="shared" si="1"/>
        <v>0</v>
      </c>
    </row>
    <row r="96" spans="5:5" x14ac:dyDescent="0.25">
      <c r="E96" s="36">
        <f t="shared" si="1"/>
        <v>0</v>
      </c>
    </row>
    <row r="97" spans="5:5" x14ac:dyDescent="0.25">
      <c r="E97" s="36">
        <f t="shared" si="1"/>
        <v>0</v>
      </c>
    </row>
    <row r="98" spans="5:5" x14ac:dyDescent="0.25">
      <c r="E98" s="36">
        <f t="shared" si="1"/>
        <v>0</v>
      </c>
    </row>
    <row r="99" spans="5:5" x14ac:dyDescent="0.25">
      <c r="E99" s="36">
        <f t="shared" si="1"/>
        <v>0</v>
      </c>
    </row>
    <row r="100" spans="5:5" x14ac:dyDescent="0.25">
      <c r="E100" s="36">
        <f t="shared" si="1"/>
        <v>0</v>
      </c>
    </row>
    <row r="101" spans="5:5" x14ac:dyDescent="0.25">
      <c r="E101" s="36">
        <f t="shared" si="1"/>
        <v>0</v>
      </c>
    </row>
    <row r="102" spans="5:5" x14ac:dyDescent="0.25">
      <c r="E102" s="36">
        <f t="shared" si="1"/>
        <v>0</v>
      </c>
    </row>
    <row r="103" spans="5:5" x14ac:dyDescent="0.25">
      <c r="E103" s="36">
        <f t="shared" si="1"/>
        <v>0</v>
      </c>
    </row>
    <row r="104" spans="5:5" x14ac:dyDescent="0.25">
      <c r="E104" s="36">
        <f t="shared" si="1"/>
        <v>0</v>
      </c>
    </row>
    <row r="105" spans="5:5" x14ac:dyDescent="0.25">
      <c r="E105" s="36">
        <f t="shared" si="1"/>
        <v>0</v>
      </c>
    </row>
    <row r="106" spans="5:5" x14ac:dyDescent="0.25">
      <c r="E106" s="36">
        <f t="shared" si="1"/>
        <v>0</v>
      </c>
    </row>
    <row r="107" spans="5:5" x14ac:dyDescent="0.25">
      <c r="E107" s="36">
        <f t="shared" si="1"/>
        <v>0</v>
      </c>
    </row>
    <row r="108" spans="5:5" x14ac:dyDescent="0.25">
      <c r="E108" s="36">
        <f t="shared" si="1"/>
        <v>0</v>
      </c>
    </row>
    <row r="109" spans="5:5" x14ac:dyDescent="0.25">
      <c r="E109" s="36">
        <f t="shared" si="1"/>
        <v>0</v>
      </c>
    </row>
    <row r="110" spans="5:5" x14ac:dyDescent="0.25">
      <c r="E110" s="36">
        <f t="shared" si="1"/>
        <v>0</v>
      </c>
    </row>
    <row r="111" spans="5:5" x14ac:dyDescent="0.25">
      <c r="E111" s="36">
        <f t="shared" si="1"/>
        <v>0</v>
      </c>
    </row>
    <row r="112" spans="5:5" x14ac:dyDescent="0.25">
      <c r="E112" s="36">
        <f t="shared" si="1"/>
        <v>0</v>
      </c>
    </row>
    <row r="113" spans="5:5" x14ac:dyDescent="0.25">
      <c r="E113" s="36">
        <f t="shared" si="1"/>
        <v>0</v>
      </c>
    </row>
    <row r="114" spans="5:5" x14ac:dyDescent="0.25">
      <c r="E114" s="36">
        <f t="shared" si="1"/>
        <v>0</v>
      </c>
    </row>
    <row r="115" spans="5:5" x14ac:dyDescent="0.25">
      <c r="E115" s="36">
        <f t="shared" si="1"/>
        <v>0</v>
      </c>
    </row>
    <row r="116" spans="5:5" x14ac:dyDescent="0.25">
      <c r="E116" s="36">
        <f t="shared" si="1"/>
        <v>0</v>
      </c>
    </row>
    <row r="117" spans="5:5" x14ac:dyDescent="0.25">
      <c r="E117" s="36">
        <f t="shared" si="1"/>
        <v>0</v>
      </c>
    </row>
    <row r="118" spans="5:5" x14ac:dyDescent="0.25">
      <c r="E118" s="36">
        <f t="shared" si="1"/>
        <v>0</v>
      </c>
    </row>
    <row r="119" spans="5:5" x14ac:dyDescent="0.25">
      <c r="E119" s="36">
        <f t="shared" si="1"/>
        <v>0</v>
      </c>
    </row>
    <row r="120" spans="5:5" x14ac:dyDescent="0.25">
      <c r="E120" s="36">
        <f t="shared" si="1"/>
        <v>0</v>
      </c>
    </row>
    <row r="121" spans="5:5" x14ac:dyDescent="0.25">
      <c r="E121" s="36">
        <f t="shared" si="1"/>
        <v>0</v>
      </c>
    </row>
    <row r="122" spans="5:5" x14ac:dyDescent="0.25">
      <c r="E122" s="36">
        <f t="shared" si="1"/>
        <v>0</v>
      </c>
    </row>
    <row r="123" spans="5:5" x14ac:dyDescent="0.25">
      <c r="E123" s="36">
        <f t="shared" si="1"/>
        <v>0</v>
      </c>
    </row>
    <row r="124" spans="5:5" x14ac:dyDescent="0.25">
      <c r="E124" s="36">
        <f t="shared" si="1"/>
        <v>0</v>
      </c>
    </row>
    <row r="125" spans="5:5" x14ac:dyDescent="0.25">
      <c r="E125" s="36">
        <f t="shared" si="1"/>
        <v>0</v>
      </c>
    </row>
    <row r="126" spans="5:5" x14ac:dyDescent="0.25">
      <c r="E126" s="36">
        <f t="shared" si="1"/>
        <v>0</v>
      </c>
    </row>
    <row r="127" spans="5:5" x14ac:dyDescent="0.25">
      <c r="E127" s="36">
        <f t="shared" si="1"/>
        <v>0</v>
      </c>
    </row>
    <row r="128" spans="5:5" x14ac:dyDescent="0.25">
      <c r="E128" s="36">
        <f t="shared" si="1"/>
        <v>0</v>
      </c>
    </row>
    <row r="129" spans="5:5" x14ac:dyDescent="0.25">
      <c r="E129" s="36">
        <f t="shared" si="1"/>
        <v>0</v>
      </c>
    </row>
    <row r="130" spans="5:5" x14ac:dyDescent="0.25">
      <c r="E130" s="36">
        <f t="shared" si="1"/>
        <v>0</v>
      </c>
    </row>
    <row r="131" spans="5:5" x14ac:dyDescent="0.25">
      <c r="E131" s="36">
        <f t="shared" si="1"/>
        <v>0</v>
      </c>
    </row>
    <row r="132" spans="5:5" x14ac:dyDescent="0.25">
      <c r="E132" s="36">
        <f t="shared" si="1"/>
        <v>0</v>
      </c>
    </row>
    <row r="133" spans="5:5" x14ac:dyDescent="0.25">
      <c r="E133" s="36">
        <f t="shared" ref="E133:E196" si="2">E132+C133-D133</f>
        <v>0</v>
      </c>
    </row>
    <row r="134" spans="5:5" x14ac:dyDescent="0.25">
      <c r="E134" s="36">
        <f t="shared" si="2"/>
        <v>0</v>
      </c>
    </row>
    <row r="135" spans="5:5" x14ac:dyDescent="0.25">
      <c r="E135" s="36">
        <f t="shared" si="2"/>
        <v>0</v>
      </c>
    </row>
    <row r="136" spans="5:5" x14ac:dyDescent="0.25">
      <c r="E136" s="36">
        <f t="shared" si="2"/>
        <v>0</v>
      </c>
    </row>
    <row r="137" spans="5:5" x14ac:dyDescent="0.25">
      <c r="E137" s="36">
        <f t="shared" si="2"/>
        <v>0</v>
      </c>
    </row>
    <row r="138" spans="5:5" x14ac:dyDescent="0.25">
      <c r="E138" s="36">
        <f t="shared" si="2"/>
        <v>0</v>
      </c>
    </row>
    <row r="139" spans="5:5" x14ac:dyDescent="0.25">
      <c r="E139" s="36">
        <f t="shared" si="2"/>
        <v>0</v>
      </c>
    </row>
    <row r="140" spans="5:5" x14ac:dyDescent="0.25">
      <c r="E140" s="36">
        <f t="shared" si="2"/>
        <v>0</v>
      </c>
    </row>
    <row r="141" spans="5:5" x14ac:dyDescent="0.25">
      <c r="E141" s="36">
        <f t="shared" si="2"/>
        <v>0</v>
      </c>
    </row>
    <row r="142" spans="5:5" x14ac:dyDescent="0.25">
      <c r="E142" s="36">
        <f t="shared" si="2"/>
        <v>0</v>
      </c>
    </row>
    <row r="143" spans="5:5" x14ac:dyDescent="0.25">
      <c r="E143" s="36">
        <f t="shared" si="2"/>
        <v>0</v>
      </c>
    </row>
    <row r="144" spans="5:5" x14ac:dyDescent="0.25">
      <c r="E144" s="36">
        <f t="shared" si="2"/>
        <v>0</v>
      </c>
    </row>
    <row r="145" spans="5:5" x14ac:dyDescent="0.25">
      <c r="E145" s="36">
        <f t="shared" si="2"/>
        <v>0</v>
      </c>
    </row>
    <row r="146" spans="5:5" x14ac:dyDescent="0.25">
      <c r="E146" s="36">
        <f t="shared" si="2"/>
        <v>0</v>
      </c>
    </row>
    <row r="147" spans="5:5" x14ac:dyDescent="0.25">
      <c r="E147" s="36">
        <f t="shared" si="2"/>
        <v>0</v>
      </c>
    </row>
    <row r="148" spans="5:5" x14ac:dyDescent="0.25">
      <c r="E148" s="36">
        <f t="shared" si="2"/>
        <v>0</v>
      </c>
    </row>
    <row r="149" spans="5:5" x14ac:dyDescent="0.25">
      <c r="E149" s="36">
        <f t="shared" si="2"/>
        <v>0</v>
      </c>
    </row>
    <row r="150" spans="5:5" x14ac:dyDescent="0.25">
      <c r="E150" s="36">
        <f t="shared" si="2"/>
        <v>0</v>
      </c>
    </row>
    <row r="151" spans="5:5" x14ac:dyDescent="0.25">
      <c r="E151" s="36">
        <f t="shared" si="2"/>
        <v>0</v>
      </c>
    </row>
    <row r="152" spans="5:5" x14ac:dyDescent="0.25">
      <c r="E152" s="36">
        <f t="shared" si="2"/>
        <v>0</v>
      </c>
    </row>
    <row r="153" spans="5:5" x14ac:dyDescent="0.25">
      <c r="E153" s="36">
        <f t="shared" si="2"/>
        <v>0</v>
      </c>
    </row>
    <row r="154" spans="5:5" x14ac:dyDescent="0.25">
      <c r="E154" s="36">
        <f t="shared" si="2"/>
        <v>0</v>
      </c>
    </row>
    <row r="155" spans="5:5" x14ac:dyDescent="0.25">
      <c r="E155" s="36">
        <f t="shared" si="2"/>
        <v>0</v>
      </c>
    </row>
    <row r="156" spans="5:5" x14ac:dyDescent="0.25">
      <c r="E156" s="36">
        <f t="shared" si="2"/>
        <v>0</v>
      </c>
    </row>
    <row r="157" spans="5:5" x14ac:dyDescent="0.25">
      <c r="E157" s="36">
        <f t="shared" si="2"/>
        <v>0</v>
      </c>
    </row>
    <row r="158" spans="5:5" x14ac:dyDescent="0.25">
      <c r="E158" s="36">
        <f t="shared" si="2"/>
        <v>0</v>
      </c>
    </row>
    <row r="159" spans="5:5" x14ac:dyDescent="0.25">
      <c r="E159" s="36">
        <f t="shared" si="2"/>
        <v>0</v>
      </c>
    </row>
    <row r="160" spans="5:5" x14ac:dyDescent="0.25">
      <c r="E160" s="36">
        <f t="shared" si="2"/>
        <v>0</v>
      </c>
    </row>
    <row r="161" spans="5:5" x14ac:dyDescent="0.25">
      <c r="E161" s="36">
        <f t="shared" si="2"/>
        <v>0</v>
      </c>
    </row>
    <row r="162" spans="5:5" x14ac:dyDescent="0.25">
      <c r="E162" s="36">
        <f t="shared" si="2"/>
        <v>0</v>
      </c>
    </row>
    <row r="163" spans="5:5" x14ac:dyDescent="0.25">
      <c r="E163" s="36">
        <f t="shared" si="2"/>
        <v>0</v>
      </c>
    </row>
    <row r="164" spans="5:5" x14ac:dyDescent="0.25">
      <c r="E164" s="36">
        <f t="shared" si="2"/>
        <v>0</v>
      </c>
    </row>
    <row r="165" spans="5:5" x14ac:dyDescent="0.25">
      <c r="E165" s="36">
        <f t="shared" si="2"/>
        <v>0</v>
      </c>
    </row>
    <row r="166" spans="5:5" x14ac:dyDescent="0.25">
      <c r="E166" s="36">
        <f t="shared" si="2"/>
        <v>0</v>
      </c>
    </row>
    <row r="167" spans="5:5" x14ac:dyDescent="0.25">
      <c r="E167" s="36">
        <f t="shared" si="2"/>
        <v>0</v>
      </c>
    </row>
    <row r="168" spans="5:5" x14ac:dyDescent="0.25">
      <c r="E168" s="36">
        <f t="shared" si="2"/>
        <v>0</v>
      </c>
    </row>
    <row r="169" spans="5:5" x14ac:dyDescent="0.25">
      <c r="E169" s="36">
        <f t="shared" si="2"/>
        <v>0</v>
      </c>
    </row>
    <row r="170" spans="5:5" x14ac:dyDescent="0.25">
      <c r="E170" s="36">
        <f t="shared" si="2"/>
        <v>0</v>
      </c>
    </row>
    <row r="171" spans="5:5" x14ac:dyDescent="0.25">
      <c r="E171" s="36">
        <f t="shared" si="2"/>
        <v>0</v>
      </c>
    </row>
    <row r="172" spans="5:5" x14ac:dyDescent="0.25">
      <c r="E172" s="36">
        <f t="shared" si="2"/>
        <v>0</v>
      </c>
    </row>
    <row r="173" spans="5:5" x14ac:dyDescent="0.25">
      <c r="E173" s="36">
        <f t="shared" si="2"/>
        <v>0</v>
      </c>
    </row>
    <row r="174" spans="5:5" x14ac:dyDescent="0.25">
      <c r="E174" s="36">
        <f t="shared" si="2"/>
        <v>0</v>
      </c>
    </row>
    <row r="175" spans="5:5" x14ac:dyDescent="0.25">
      <c r="E175" s="36">
        <f t="shared" si="2"/>
        <v>0</v>
      </c>
    </row>
    <row r="176" spans="5:5" x14ac:dyDescent="0.25">
      <c r="E176" s="36">
        <f t="shared" si="2"/>
        <v>0</v>
      </c>
    </row>
    <row r="177" spans="5:5" x14ac:dyDescent="0.25">
      <c r="E177" s="36">
        <f t="shared" si="2"/>
        <v>0</v>
      </c>
    </row>
    <row r="178" spans="5:5" x14ac:dyDescent="0.25">
      <c r="E178" s="36">
        <f t="shared" si="2"/>
        <v>0</v>
      </c>
    </row>
    <row r="179" spans="5:5" x14ac:dyDescent="0.25">
      <c r="E179" s="36">
        <f t="shared" si="2"/>
        <v>0</v>
      </c>
    </row>
    <row r="180" spans="5:5" x14ac:dyDescent="0.25">
      <c r="E180" s="36">
        <f t="shared" si="2"/>
        <v>0</v>
      </c>
    </row>
    <row r="181" spans="5:5" x14ac:dyDescent="0.25">
      <c r="E181" s="36">
        <f t="shared" si="2"/>
        <v>0</v>
      </c>
    </row>
    <row r="182" spans="5:5" x14ac:dyDescent="0.25">
      <c r="E182" s="36">
        <f t="shared" si="2"/>
        <v>0</v>
      </c>
    </row>
    <row r="183" spans="5:5" x14ac:dyDescent="0.25">
      <c r="E183" s="36">
        <f t="shared" si="2"/>
        <v>0</v>
      </c>
    </row>
    <row r="184" spans="5:5" x14ac:dyDescent="0.25">
      <c r="E184" s="36">
        <f t="shared" si="2"/>
        <v>0</v>
      </c>
    </row>
    <row r="185" spans="5:5" x14ac:dyDescent="0.25">
      <c r="E185" s="36">
        <f t="shared" si="2"/>
        <v>0</v>
      </c>
    </row>
    <row r="186" spans="5:5" x14ac:dyDescent="0.25">
      <c r="E186" s="36">
        <f t="shared" si="2"/>
        <v>0</v>
      </c>
    </row>
    <row r="187" spans="5:5" x14ac:dyDescent="0.25">
      <c r="E187" s="36">
        <f t="shared" si="2"/>
        <v>0</v>
      </c>
    </row>
    <row r="188" spans="5:5" x14ac:dyDescent="0.25">
      <c r="E188" s="36">
        <f t="shared" si="2"/>
        <v>0</v>
      </c>
    </row>
    <row r="189" spans="5:5" x14ac:dyDescent="0.25">
      <c r="E189" s="36">
        <f t="shared" si="2"/>
        <v>0</v>
      </c>
    </row>
    <row r="190" spans="5:5" x14ac:dyDescent="0.25">
      <c r="E190" s="36">
        <f t="shared" si="2"/>
        <v>0</v>
      </c>
    </row>
    <row r="191" spans="5:5" x14ac:dyDescent="0.25">
      <c r="E191" s="36">
        <f t="shared" si="2"/>
        <v>0</v>
      </c>
    </row>
    <row r="192" spans="5:5" x14ac:dyDescent="0.25">
      <c r="E192" s="36">
        <f t="shared" si="2"/>
        <v>0</v>
      </c>
    </row>
    <row r="193" spans="5:5" x14ac:dyDescent="0.25">
      <c r="E193" s="36">
        <f t="shared" si="2"/>
        <v>0</v>
      </c>
    </row>
    <row r="194" spans="5:5" x14ac:dyDescent="0.25">
      <c r="E194" s="36">
        <f t="shared" si="2"/>
        <v>0</v>
      </c>
    </row>
    <row r="195" spans="5:5" x14ac:dyDescent="0.25">
      <c r="E195" s="36">
        <f t="shared" si="2"/>
        <v>0</v>
      </c>
    </row>
    <row r="196" spans="5:5" x14ac:dyDescent="0.25">
      <c r="E196" s="36">
        <f t="shared" si="2"/>
        <v>0</v>
      </c>
    </row>
    <row r="197" spans="5:5" x14ac:dyDescent="0.25">
      <c r="E197" s="36">
        <f t="shared" ref="E197:E260" si="3">E196+C197-D197</f>
        <v>0</v>
      </c>
    </row>
    <row r="198" spans="5:5" x14ac:dyDescent="0.25">
      <c r="E198" s="36">
        <f t="shared" si="3"/>
        <v>0</v>
      </c>
    </row>
    <row r="199" spans="5:5" x14ac:dyDescent="0.25">
      <c r="E199" s="36">
        <f t="shared" si="3"/>
        <v>0</v>
      </c>
    </row>
    <row r="200" spans="5:5" x14ac:dyDescent="0.25">
      <c r="E200" s="36">
        <f t="shared" si="3"/>
        <v>0</v>
      </c>
    </row>
    <row r="201" spans="5:5" x14ac:dyDescent="0.25">
      <c r="E201" s="36">
        <f t="shared" si="3"/>
        <v>0</v>
      </c>
    </row>
    <row r="202" spans="5:5" x14ac:dyDescent="0.25">
      <c r="E202" s="36">
        <f t="shared" si="3"/>
        <v>0</v>
      </c>
    </row>
    <row r="203" spans="5:5" x14ac:dyDescent="0.25">
      <c r="E203" s="36">
        <f t="shared" si="3"/>
        <v>0</v>
      </c>
    </row>
    <row r="204" spans="5:5" x14ac:dyDescent="0.25">
      <c r="E204" s="36">
        <f t="shared" si="3"/>
        <v>0</v>
      </c>
    </row>
    <row r="205" spans="5:5" x14ac:dyDescent="0.25">
      <c r="E205" s="36">
        <f t="shared" si="3"/>
        <v>0</v>
      </c>
    </row>
    <row r="206" spans="5:5" x14ac:dyDescent="0.25">
      <c r="E206" s="36">
        <f t="shared" si="3"/>
        <v>0</v>
      </c>
    </row>
    <row r="207" spans="5:5" x14ac:dyDescent="0.25">
      <c r="E207" s="36">
        <f t="shared" si="3"/>
        <v>0</v>
      </c>
    </row>
    <row r="208" spans="5:5" x14ac:dyDescent="0.25">
      <c r="E208" s="36">
        <f t="shared" si="3"/>
        <v>0</v>
      </c>
    </row>
    <row r="209" spans="5:5" x14ac:dyDescent="0.25">
      <c r="E209" s="36">
        <f t="shared" si="3"/>
        <v>0</v>
      </c>
    </row>
    <row r="210" spans="5:5" x14ac:dyDescent="0.25">
      <c r="E210" s="36">
        <f t="shared" si="3"/>
        <v>0</v>
      </c>
    </row>
    <row r="211" spans="5:5" x14ac:dyDescent="0.25">
      <c r="E211" s="36">
        <f t="shared" si="3"/>
        <v>0</v>
      </c>
    </row>
    <row r="212" spans="5:5" x14ac:dyDescent="0.25">
      <c r="E212" s="36">
        <f t="shared" si="3"/>
        <v>0</v>
      </c>
    </row>
    <row r="213" spans="5:5" x14ac:dyDescent="0.25">
      <c r="E213" s="36">
        <f t="shared" si="3"/>
        <v>0</v>
      </c>
    </row>
    <row r="214" spans="5:5" x14ac:dyDescent="0.25">
      <c r="E214" s="36">
        <f t="shared" si="3"/>
        <v>0</v>
      </c>
    </row>
    <row r="215" spans="5:5" x14ac:dyDescent="0.25">
      <c r="E215" s="36">
        <f t="shared" si="3"/>
        <v>0</v>
      </c>
    </row>
    <row r="216" spans="5:5" x14ac:dyDescent="0.25">
      <c r="E216" s="36">
        <f t="shared" si="3"/>
        <v>0</v>
      </c>
    </row>
    <row r="217" spans="5:5" x14ac:dyDescent="0.25">
      <c r="E217" s="36">
        <f t="shared" si="3"/>
        <v>0</v>
      </c>
    </row>
    <row r="218" spans="5:5" x14ac:dyDescent="0.25">
      <c r="E218" s="36">
        <f t="shared" si="3"/>
        <v>0</v>
      </c>
    </row>
    <row r="219" spans="5:5" x14ac:dyDescent="0.25">
      <c r="E219" s="36">
        <f t="shared" si="3"/>
        <v>0</v>
      </c>
    </row>
    <row r="220" spans="5:5" x14ac:dyDescent="0.25">
      <c r="E220" s="36">
        <f t="shared" si="3"/>
        <v>0</v>
      </c>
    </row>
    <row r="221" spans="5:5" x14ac:dyDescent="0.25">
      <c r="E221" s="36">
        <f t="shared" si="3"/>
        <v>0</v>
      </c>
    </row>
    <row r="222" spans="5:5" x14ac:dyDescent="0.25">
      <c r="E222" s="36">
        <f t="shared" si="3"/>
        <v>0</v>
      </c>
    </row>
    <row r="223" spans="5:5" x14ac:dyDescent="0.25">
      <c r="E223" s="36">
        <f t="shared" si="3"/>
        <v>0</v>
      </c>
    </row>
    <row r="224" spans="5:5" x14ac:dyDescent="0.25">
      <c r="E224" s="36">
        <f t="shared" si="3"/>
        <v>0</v>
      </c>
    </row>
    <row r="225" spans="5:5" x14ac:dyDescent="0.25">
      <c r="E225" s="36">
        <f t="shared" si="3"/>
        <v>0</v>
      </c>
    </row>
    <row r="226" spans="5:5" x14ac:dyDescent="0.25">
      <c r="E226" s="36">
        <f t="shared" si="3"/>
        <v>0</v>
      </c>
    </row>
    <row r="227" spans="5:5" x14ac:dyDescent="0.25">
      <c r="E227" s="36">
        <f t="shared" si="3"/>
        <v>0</v>
      </c>
    </row>
    <row r="228" spans="5:5" x14ac:dyDescent="0.25">
      <c r="E228" s="36">
        <f t="shared" si="3"/>
        <v>0</v>
      </c>
    </row>
    <row r="229" spans="5:5" x14ac:dyDescent="0.25">
      <c r="E229" s="36">
        <f t="shared" si="3"/>
        <v>0</v>
      </c>
    </row>
    <row r="230" spans="5:5" x14ac:dyDescent="0.25">
      <c r="E230" s="36">
        <f t="shared" si="3"/>
        <v>0</v>
      </c>
    </row>
    <row r="231" spans="5:5" x14ac:dyDescent="0.25">
      <c r="E231" s="36">
        <f t="shared" si="3"/>
        <v>0</v>
      </c>
    </row>
    <row r="232" spans="5:5" x14ac:dyDescent="0.25">
      <c r="E232" s="36">
        <f t="shared" si="3"/>
        <v>0</v>
      </c>
    </row>
    <row r="233" spans="5:5" x14ac:dyDescent="0.25">
      <c r="E233" s="36">
        <f t="shared" si="3"/>
        <v>0</v>
      </c>
    </row>
    <row r="234" spans="5:5" x14ac:dyDescent="0.25">
      <c r="E234" s="36">
        <f t="shared" si="3"/>
        <v>0</v>
      </c>
    </row>
    <row r="235" spans="5:5" x14ac:dyDescent="0.25">
      <c r="E235" s="36">
        <f t="shared" si="3"/>
        <v>0</v>
      </c>
    </row>
    <row r="236" spans="5:5" x14ac:dyDescent="0.25">
      <c r="E236" s="36">
        <f t="shared" si="3"/>
        <v>0</v>
      </c>
    </row>
    <row r="237" spans="5:5" x14ac:dyDescent="0.25">
      <c r="E237" s="36">
        <f t="shared" si="3"/>
        <v>0</v>
      </c>
    </row>
    <row r="238" spans="5:5" x14ac:dyDescent="0.25">
      <c r="E238" s="36">
        <f t="shared" si="3"/>
        <v>0</v>
      </c>
    </row>
    <row r="239" spans="5:5" x14ac:dyDescent="0.25">
      <c r="E239" s="36">
        <f t="shared" si="3"/>
        <v>0</v>
      </c>
    </row>
    <row r="240" spans="5:5" x14ac:dyDescent="0.25">
      <c r="E240" s="36">
        <f t="shared" si="3"/>
        <v>0</v>
      </c>
    </row>
    <row r="241" spans="5:5" x14ac:dyDescent="0.25">
      <c r="E241" s="36">
        <f t="shared" si="3"/>
        <v>0</v>
      </c>
    </row>
    <row r="242" spans="5:5" x14ac:dyDescent="0.25">
      <c r="E242" s="36">
        <f t="shared" si="3"/>
        <v>0</v>
      </c>
    </row>
    <row r="243" spans="5:5" x14ac:dyDescent="0.25">
      <c r="E243" s="36">
        <f t="shared" si="3"/>
        <v>0</v>
      </c>
    </row>
    <row r="244" spans="5:5" x14ac:dyDescent="0.25">
      <c r="E244" s="36">
        <f t="shared" si="3"/>
        <v>0</v>
      </c>
    </row>
    <row r="245" spans="5:5" x14ac:dyDescent="0.25">
      <c r="E245" s="36">
        <f t="shared" si="3"/>
        <v>0</v>
      </c>
    </row>
    <row r="246" spans="5:5" x14ac:dyDescent="0.25">
      <c r="E246" s="36">
        <f t="shared" si="3"/>
        <v>0</v>
      </c>
    </row>
    <row r="247" spans="5:5" x14ac:dyDescent="0.25">
      <c r="E247" s="36">
        <f t="shared" si="3"/>
        <v>0</v>
      </c>
    </row>
    <row r="248" spans="5:5" x14ac:dyDescent="0.25">
      <c r="E248" s="36">
        <f t="shared" si="3"/>
        <v>0</v>
      </c>
    </row>
    <row r="249" spans="5:5" x14ac:dyDescent="0.25">
      <c r="E249" s="36">
        <f t="shared" si="3"/>
        <v>0</v>
      </c>
    </row>
    <row r="250" spans="5:5" x14ac:dyDescent="0.25">
      <c r="E250" s="36">
        <f t="shared" si="3"/>
        <v>0</v>
      </c>
    </row>
    <row r="251" spans="5:5" x14ac:dyDescent="0.25">
      <c r="E251" s="36">
        <f t="shared" si="3"/>
        <v>0</v>
      </c>
    </row>
    <row r="252" spans="5:5" x14ac:dyDescent="0.25">
      <c r="E252" s="36">
        <f t="shared" si="3"/>
        <v>0</v>
      </c>
    </row>
    <row r="253" spans="5:5" x14ac:dyDescent="0.25">
      <c r="E253" s="36">
        <f t="shared" si="3"/>
        <v>0</v>
      </c>
    </row>
    <row r="254" spans="5:5" x14ac:dyDescent="0.25">
      <c r="E254" s="36">
        <f t="shared" si="3"/>
        <v>0</v>
      </c>
    </row>
    <row r="255" spans="5:5" x14ac:dyDescent="0.25">
      <c r="E255" s="36">
        <f t="shared" si="3"/>
        <v>0</v>
      </c>
    </row>
    <row r="256" spans="5:5" x14ac:dyDescent="0.25">
      <c r="E256" s="36">
        <f t="shared" si="3"/>
        <v>0</v>
      </c>
    </row>
    <row r="257" spans="5:5" x14ac:dyDescent="0.25">
      <c r="E257" s="36">
        <f t="shared" si="3"/>
        <v>0</v>
      </c>
    </row>
    <row r="258" spans="5:5" x14ac:dyDescent="0.25">
      <c r="E258" s="36">
        <f t="shared" si="3"/>
        <v>0</v>
      </c>
    </row>
    <row r="259" spans="5:5" x14ac:dyDescent="0.25">
      <c r="E259" s="36">
        <f t="shared" si="3"/>
        <v>0</v>
      </c>
    </row>
    <row r="260" spans="5:5" x14ac:dyDescent="0.25">
      <c r="E260" s="36">
        <f t="shared" si="3"/>
        <v>0</v>
      </c>
    </row>
    <row r="261" spans="5:5" x14ac:dyDescent="0.25">
      <c r="E261" s="36">
        <f t="shared" ref="E261:E324" si="4">E260+C261-D261</f>
        <v>0</v>
      </c>
    </row>
    <row r="262" spans="5:5" x14ac:dyDescent="0.25">
      <c r="E262" s="36">
        <f t="shared" si="4"/>
        <v>0</v>
      </c>
    </row>
    <row r="263" spans="5:5" x14ac:dyDescent="0.25">
      <c r="E263" s="36">
        <f t="shared" si="4"/>
        <v>0</v>
      </c>
    </row>
    <row r="264" spans="5:5" x14ac:dyDescent="0.25">
      <c r="E264" s="36">
        <f t="shared" si="4"/>
        <v>0</v>
      </c>
    </row>
    <row r="265" spans="5:5" x14ac:dyDescent="0.25">
      <c r="E265" s="36">
        <f t="shared" si="4"/>
        <v>0</v>
      </c>
    </row>
    <row r="266" spans="5:5" x14ac:dyDescent="0.25">
      <c r="E266" s="36">
        <f t="shared" si="4"/>
        <v>0</v>
      </c>
    </row>
    <row r="267" spans="5:5" x14ac:dyDescent="0.25">
      <c r="E267" s="36">
        <f t="shared" si="4"/>
        <v>0</v>
      </c>
    </row>
    <row r="268" spans="5:5" x14ac:dyDescent="0.25">
      <c r="E268" s="36">
        <f t="shared" si="4"/>
        <v>0</v>
      </c>
    </row>
    <row r="269" spans="5:5" x14ac:dyDescent="0.25">
      <c r="E269" s="36">
        <f t="shared" si="4"/>
        <v>0</v>
      </c>
    </row>
    <row r="270" spans="5:5" x14ac:dyDescent="0.25">
      <c r="E270" s="36">
        <f t="shared" si="4"/>
        <v>0</v>
      </c>
    </row>
    <row r="271" spans="5:5" x14ac:dyDescent="0.25">
      <c r="E271" s="36">
        <f t="shared" si="4"/>
        <v>0</v>
      </c>
    </row>
    <row r="272" spans="5:5" x14ac:dyDescent="0.25">
      <c r="E272" s="36">
        <f t="shared" si="4"/>
        <v>0</v>
      </c>
    </row>
    <row r="273" spans="5:5" x14ac:dyDescent="0.25">
      <c r="E273" s="36">
        <f t="shared" si="4"/>
        <v>0</v>
      </c>
    </row>
    <row r="274" spans="5:5" x14ac:dyDescent="0.25">
      <c r="E274" s="36">
        <f t="shared" si="4"/>
        <v>0</v>
      </c>
    </row>
    <row r="275" spans="5:5" x14ac:dyDescent="0.25">
      <c r="E275" s="36">
        <f t="shared" si="4"/>
        <v>0</v>
      </c>
    </row>
    <row r="276" spans="5:5" x14ac:dyDescent="0.25">
      <c r="E276" s="36">
        <f t="shared" si="4"/>
        <v>0</v>
      </c>
    </row>
    <row r="277" spans="5:5" x14ac:dyDescent="0.25">
      <c r="E277" s="36">
        <f t="shared" si="4"/>
        <v>0</v>
      </c>
    </row>
    <row r="278" spans="5:5" x14ac:dyDescent="0.25">
      <c r="E278" s="36">
        <f t="shared" si="4"/>
        <v>0</v>
      </c>
    </row>
    <row r="279" spans="5:5" x14ac:dyDescent="0.25">
      <c r="E279" s="36">
        <f t="shared" si="4"/>
        <v>0</v>
      </c>
    </row>
    <row r="280" spans="5:5" x14ac:dyDescent="0.25">
      <c r="E280" s="36">
        <f t="shared" si="4"/>
        <v>0</v>
      </c>
    </row>
    <row r="281" spans="5:5" x14ac:dyDescent="0.25">
      <c r="E281" s="36">
        <f t="shared" si="4"/>
        <v>0</v>
      </c>
    </row>
    <row r="282" spans="5:5" x14ac:dyDescent="0.25">
      <c r="E282" s="36">
        <f t="shared" si="4"/>
        <v>0</v>
      </c>
    </row>
    <row r="283" spans="5:5" x14ac:dyDescent="0.25">
      <c r="E283" s="36">
        <f t="shared" si="4"/>
        <v>0</v>
      </c>
    </row>
    <row r="284" spans="5:5" x14ac:dyDescent="0.25">
      <c r="E284" s="36">
        <f t="shared" si="4"/>
        <v>0</v>
      </c>
    </row>
    <row r="285" spans="5:5" x14ac:dyDescent="0.25">
      <c r="E285" s="36">
        <f t="shared" si="4"/>
        <v>0</v>
      </c>
    </row>
    <row r="286" spans="5:5" x14ac:dyDescent="0.25">
      <c r="E286" s="36">
        <f t="shared" si="4"/>
        <v>0</v>
      </c>
    </row>
    <row r="287" spans="5:5" x14ac:dyDescent="0.25">
      <c r="E287" s="36">
        <f t="shared" si="4"/>
        <v>0</v>
      </c>
    </row>
    <row r="288" spans="5:5" x14ac:dyDescent="0.25">
      <c r="E288" s="36">
        <f t="shared" si="4"/>
        <v>0</v>
      </c>
    </row>
    <row r="289" spans="5:5" x14ac:dyDescent="0.25">
      <c r="E289" s="36">
        <f t="shared" si="4"/>
        <v>0</v>
      </c>
    </row>
    <row r="290" spans="5:5" x14ac:dyDescent="0.25">
      <c r="E290" s="36">
        <f t="shared" si="4"/>
        <v>0</v>
      </c>
    </row>
    <row r="291" spans="5:5" x14ac:dyDescent="0.25">
      <c r="E291" s="36">
        <f t="shared" si="4"/>
        <v>0</v>
      </c>
    </row>
    <row r="292" spans="5:5" x14ac:dyDescent="0.25">
      <c r="E292" s="36">
        <f t="shared" si="4"/>
        <v>0</v>
      </c>
    </row>
    <row r="293" spans="5:5" x14ac:dyDescent="0.25">
      <c r="E293" s="36">
        <f t="shared" si="4"/>
        <v>0</v>
      </c>
    </row>
    <row r="294" spans="5:5" x14ac:dyDescent="0.25">
      <c r="E294" s="36">
        <f t="shared" si="4"/>
        <v>0</v>
      </c>
    </row>
    <row r="295" spans="5:5" x14ac:dyDescent="0.25">
      <c r="E295" s="36">
        <f t="shared" si="4"/>
        <v>0</v>
      </c>
    </row>
    <row r="296" spans="5:5" x14ac:dyDescent="0.25">
      <c r="E296" s="36">
        <f t="shared" si="4"/>
        <v>0</v>
      </c>
    </row>
    <row r="297" spans="5:5" x14ac:dyDescent="0.25">
      <c r="E297" s="36">
        <f t="shared" si="4"/>
        <v>0</v>
      </c>
    </row>
    <row r="298" spans="5:5" x14ac:dyDescent="0.25">
      <c r="E298" s="36">
        <f t="shared" si="4"/>
        <v>0</v>
      </c>
    </row>
    <row r="299" spans="5:5" x14ac:dyDescent="0.25">
      <c r="E299" s="36">
        <f t="shared" si="4"/>
        <v>0</v>
      </c>
    </row>
    <row r="300" spans="5:5" x14ac:dyDescent="0.25">
      <c r="E300" s="36">
        <f t="shared" si="4"/>
        <v>0</v>
      </c>
    </row>
    <row r="301" spans="5:5" x14ac:dyDescent="0.25">
      <c r="E301" s="36">
        <f t="shared" si="4"/>
        <v>0</v>
      </c>
    </row>
    <row r="302" spans="5:5" x14ac:dyDescent="0.25">
      <c r="E302" s="36">
        <f t="shared" si="4"/>
        <v>0</v>
      </c>
    </row>
    <row r="303" spans="5:5" x14ac:dyDescent="0.25">
      <c r="E303" s="36">
        <f t="shared" si="4"/>
        <v>0</v>
      </c>
    </row>
    <row r="304" spans="5:5" x14ac:dyDescent="0.25">
      <c r="E304" s="36">
        <f t="shared" si="4"/>
        <v>0</v>
      </c>
    </row>
    <row r="305" spans="5:5" x14ac:dyDescent="0.25">
      <c r="E305" s="36">
        <f t="shared" si="4"/>
        <v>0</v>
      </c>
    </row>
    <row r="306" spans="5:5" x14ac:dyDescent="0.25">
      <c r="E306" s="36">
        <f t="shared" si="4"/>
        <v>0</v>
      </c>
    </row>
    <row r="307" spans="5:5" x14ac:dyDescent="0.25">
      <c r="E307" s="36">
        <f t="shared" si="4"/>
        <v>0</v>
      </c>
    </row>
    <row r="308" spans="5:5" x14ac:dyDescent="0.25">
      <c r="E308" s="36">
        <f t="shared" si="4"/>
        <v>0</v>
      </c>
    </row>
    <row r="309" spans="5:5" x14ac:dyDescent="0.25">
      <c r="E309" s="36">
        <f t="shared" si="4"/>
        <v>0</v>
      </c>
    </row>
    <row r="310" spans="5:5" x14ac:dyDescent="0.25">
      <c r="E310" s="36">
        <f t="shared" si="4"/>
        <v>0</v>
      </c>
    </row>
    <row r="311" spans="5:5" x14ac:dyDescent="0.25">
      <c r="E311" s="36">
        <f t="shared" si="4"/>
        <v>0</v>
      </c>
    </row>
    <row r="312" spans="5:5" x14ac:dyDescent="0.25">
      <c r="E312" s="36">
        <f t="shared" si="4"/>
        <v>0</v>
      </c>
    </row>
    <row r="313" spans="5:5" x14ac:dyDescent="0.25">
      <c r="E313" s="36">
        <f t="shared" si="4"/>
        <v>0</v>
      </c>
    </row>
    <row r="314" spans="5:5" x14ac:dyDescent="0.25">
      <c r="E314" s="36">
        <f t="shared" si="4"/>
        <v>0</v>
      </c>
    </row>
    <row r="315" spans="5:5" x14ac:dyDescent="0.25">
      <c r="E315" s="36">
        <f t="shared" si="4"/>
        <v>0</v>
      </c>
    </row>
    <row r="316" spans="5:5" x14ac:dyDescent="0.25">
      <c r="E316" s="36">
        <f t="shared" si="4"/>
        <v>0</v>
      </c>
    </row>
    <row r="317" spans="5:5" x14ac:dyDescent="0.25">
      <c r="E317" s="36">
        <f t="shared" si="4"/>
        <v>0</v>
      </c>
    </row>
    <row r="318" spans="5:5" x14ac:dyDescent="0.25">
      <c r="E318" s="36">
        <f t="shared" si="4"/>
        <v>0</v>
      </c>
    </row>
    <row r="319" spans="5:5" x14ac:dyDescent="0.25">
      <c r="E319" s="36">
        <f t="shared" si="4"/>
        <v>0</v>
      </c>
    </row>
    <row r="320" spans="5:5" x14ac:dyDescent="0.25">
      <c r="E320" s="36">
        <f t="shared" si="4"/>
        <v>0</v>
      </c>
    </row>
    <row r="321" spans="5:5" x14ac:dyDescent="0.25">
      <c r="E321" s="36">
        <f t="shared" si="4"/>
        <v>0</v>
      </c>
    </row>
    <row r="322" spans="5:5" x14ac:dyDescent="0.25">
      <c r="E322" s="36">
        <f t="shared" si="4"/>
        <v>0</v>
      </c>
    </row>
    <row r="323" spans="5:5" x14ac:dyDescent="0.25">
      <c r="E323" s="36">
        <f t="shared" si="4"/>
        <v>0</v>
      </c>
    </row>
    <row r="324" spans="5:5" x14ac:dyDescent="0.25">
      <c r="E324" s="36">
        <f t="shared" si="4"/>
        <v>0</v>
      </c>
    </row>
    <row r="325" spans="5:5" x14ac:dyDescent="0.25">
      <c r="E325" s="36">
        <f t="shared" ref="E325:E388" si="5">E324+C325-D325</f>
        <v>0</v>
      </c>
    </row>
    <row r="326" spans="5:5" x14ac:dyDescent="0.25">
      <c r="E326" s="36">
        <f t="shared" si="5"/>
        <v>0</v>
      </c>
    </row>
    <row r="327" spans="5:5" x14ac:dyDescent="0.25">
      <c r="E327" s="36">
        <f t="shared" si="5"/>
        <v>0</v>
      </c>
    </row>
    <row r="328" spans="5:5" x14ac:dyDescent="0.25">
      <c r="E328" s="36">
        <f t="shared" si="5"/>
        <v>0</v>
      </c>
    </row>
    <row r="329" spans="5:5" x14ac:dyDescent="0.25">
      <c r="E329" s="36">
        <f t="shared" si="5"/>
        <v>0</v>
      </c>
    </row>
    <row r="330" spans="5:5" x14ac:dyDescent="0.25">
      <c r="E330" s="36">
        <f t="shared" si="5"/>
        <v>0</v>
      </c>
    </row>
    <row r="331" spans="5:5" x14ac:dyDescent="0.25">
      <c r="E331" s="36">
        <f t="shared" si="5"/>
        <v>0</v>
      </c>
    </row>
    <row r="332" spans="5:5" x14ac:dyDescent="0.25">
      <c r="E332" s="36">
        <f t="shared" si="5"/>
        <v>0</v>
      </c>
    </row>
    <row r="333" spans="5:5" x14ac:dyDescent="0.25">
      <c r="E333" s="36">
        <f t="shared" si="5"/>
        <v>0</v>
      </c>
    </row>
    <row r="334" spans="5:5" x14ac:dyDescent="0.25">
      <c r="E334" s="36">
        <f t="shared" si="5"/>
        <v>0</v>
      </c>
    </row>
    <row r="335" spans="5:5" x14ac:dyDescent="0.25">
      <c r="E335" s="36">
        <f t="shared" si="5"/>
        <v>0</v>
      </c>
    </row>
    <row r="336" spans="5:5" x14ac:dyDescent="0.25">
      <c r="E336" s="36">
        <f t="shared" si="5"/>
        <v>0</v>
      </c>
    </row>
    <row r="337" spans="5:5" x14ac:dyDescent="0.25">
      <c r="E337" s="36">
        <f t="shared" si="5"/>
        <v>0</v>
      </c>
    </row>
    <row r="338" spans="5:5" x14ac:dyDescent="0.25">
      <c r="E338" s="36">
        <f t="shared" si="5"/>
        <v>0</v>
      </c>
    </row>
    <row r="339" spans="5:5" x14ac:dyDescent="0.25">
      <c r="E339" s="36">
        <f t="shared" si="5"/>
        <v>0</v>
      </c>
    </row>
    <row r="340" spans="5:5" x14ac:dyDescent="0.25">
      <c r="E340" s="36">
        <f t="shared" si="5"/>
        <v>0</v>
      </c>
    </row>
    <row r="341" spans="5:5" x14ac:dyDescent="0.25">
      <c r="E341" s="36">
        <f t="shared" si="5"/>
        <v>0</v>
      </c>
    </row>
    <row r="342" spans="5:5" x14ac:dyDescent="0.25">
      <c r="E342" s="36">
        <f t="shared" si="5"/>
        <v>0</v>
      </c>
    </row>
    <row r="343" spans="5:5" x14ac:dyDescent="0.25">
      <c r="E343" s="36">
        <f t="shared" si="5"/>
        <v>0</v>
      </c>
    </row>
    <row r="344" spans="5:5" x14ac:dyDescent="0.25">
      <c r="E344" s="36">
        <f t="shared" si="5"/>
        <v>0</v>
      </c>
    </row>
    <row r="345" spans="5:5" x14ac:dyDescent="0.25">
      <c r="E345" s="36">
        <f t="shared" si="5"/>
        <v>0</v>
      </c>
    </row>
    <row r="346" spans="5:5" x14ac:dyDescent="0.25">
      <c r="E346" s="36">
        <f t="shared" si="5"/>
        <v>0</v>
      </c>
    </row>
    <row r="347" spans="5:5" x14ac:dyDescent="0.25">
      <c r="E347" s="36">
        <f t="shared" si="5"/>
        <v>0</v>
      </c>
    </row>
    <row r="348" spans="5:5" x14ac:dyDescent="0.25">
      <c r="E348" s="36">
        <f t="shared" si="5"/>
        <v>0</v>
      </c>
    </row>
    <row r="349" spans="5:5" x14ac:dyDescent="0.25">
      <c r="E349" s="36">
        <f t="shared" si="5"/>
        <v>0</v>
      </c>
    </row>
    <row r="350" spans="5:5" x14ac:dyDescent="0.25">
      <c r="E350" s="36">
        <f t="shared" si="5"/>
        <v>0</v>
      </c>
    </row>
    <row r="351" spans="5:5" x14ac:dyDescent="0.25">
      <c r="E351" s="36">
        <f t="shared" si="5"/>
        <v>0</v>
      </c>
    </row>
    <row r="352" spans="5:5" x14ac:dyDescent="0.25">
      <c r="E352" s="36">
        <f t="shared" si="5"/>
        <v>0</v>
      </c>
    </row>
    <row r="353" spans="5:5" x14ac:dyDescent="0.25">
      <c r="E353" s="36">
        <f t="shared" si="5"/>
        <v>0</v>
      </c>
    </row>
    <row r="354" spans="5:5" x14ac:dyDescent="0.25">
      <c r="E354" s="36">
        <f t="shared" si="5"/>
        <v>0</v>
      </c>
    </row>
    <row r="355" spans="5:5" x14ac:dyDescent="0.25">
      <c r="E355" s="36">
        <f t="shared" si="5"/>
        <v>0</v>
      </c>
    </row>
    <row r="356" spans="5:5" x14ac:dyDescent="0.25">
      <c r="E356" s="36">
        <f t="shared" si="5"/>
        <v>0</v>
      </c>
    </row>
    <row r="357" spans="5:5" x14ac:dyDescent="0.25">
      <c r="E357" s="36">
        <f t="shared" si="5"/>
        <v>0</v>
      </c>
    </row>
    <row r="358" spans="5:5" x14ac:dyDescent="0.25">
      <c r="E358" s="36">
        <f t="shared" si="5"/>
        <v>0</v>
      </c>
    </row>
    <row r="359" spans="5:5" x14ac:dyDescent="0.25">
      <c r="E359" s="36">
        <f t="shared" si="5"/>
        <v>0</v>
      </c>
    </row>
    <row r="360" spans="5:5" x14ac:dyDescent="0.25">
      <c r="E360" s="36">
        <f t="shared" si="5"/>
        <v>0</v>
      </c>
    </row>
    <row r="361" spans="5:5" x14ac:dyDescent="0.25">
      <c r="E361" s="36">
        <f t="shared" si="5"/>
        <v>0</v>
      </c>
    </row>
    <row r="362" spans="5:5" x14ac:dyDescent="0.25">
      <c r="E362" s="36">
        <f t="shared" si="5"/>
        <v>0</v>
      </c>
    </row>
    <row r="363" spans="5:5" x14ac:dyDescent="0.25">
      <c r="E363" s="36">
        <f t="shared" si="5"/>
        <v>0</v>
      </c>
    </row>
    <row r="364" spans="5:5" x14ac:dyDescent="0.25">
      <c r="E364" s="36">
        <f t="shared" si="5"/>
        <v>0</v>
      </c>
    </row>
    <row r="365" spans="5:5" x14ac:dyDescent="0.25">
      <c r="E365" s="36">
        <f t="shared" si="5"/>
        <v>0</v>
      </c>
    </row>
    <row r="366" spans="5:5" x14ac:dyDescent="0.25">
      <c r="E366" s="36">
        <f t="shared" si="5"/>
        <v>0</v>
      </c>
    </row>
    <row r="367" spans="5:5" x14ac:dyDescent="0.25">
      <c r="E367" s="36">
        <f t="shared" si="5"/>
        <v>0</v>
      </c>
    </row>
    <row r="368" spans="5:5" x14ac:dyDescent="0.25">
      <c r="E368" s="36">
        <f t="shared" si="5"/>
        <v>0</v>
      </c>
    </row>
    <row r="369" spans="5:5" x14ac:dyDescent="0.25">
      <c r="E369" s="36">
        <f t="shared" si="5"/>
        <v>0</v>
      </c>
    </row>
    <row r="370" spans="5:5" x14ac:dyDescent="0.25">
      <c r="E370" s="36">
        <f t="shared" si="5"/>
        <v>0</v>
      </c>
    </row>
    <row r="371" spans="5:5" x14ac:dyDescent="0.25">
      <c r="E371" s="36">
        <f t="shared" si="5"/>
        <v>0</v>
      </c>
    </row>
    <row r="372" spans="5:5" x14ac:dyDescent="0.25">
      <c r="E372" s="36">
        <f t="shared" si="5"/>
        <v>0</v>
      </c>
    </row>
    <row r="373" spans="5:5" x14ac:dyDescent="0.25">
      <c r="E373" s="36">
        <f t="shared" si="5"/>
        <v>0</v>
      </c>
    </row>
    <row r="374" spans="5:5" x14ac:dyDescent="0.25">
      <c r="E374" s="36">
        <f t="shared" si="5"/>
        <v>0</v>
      </c>
    </row>
    <row r="375" spans="5:5" x14ac:dyDescent="0.25">
      <c r="E375" s="36">
        <f t="shared" si="5"/>
        <v>0</v>
      </c>
    </row>
    <row r="376" spans="5:5" x14ac:dyDescent="0.25">
      <c r="E376" s="36">
        <f t="shared" si="5"/>
        <v>0</v>
      </c>
    </row>
    <row r="377" spans="5:5" x14ac:dyDescent="0.25">
      <c r="E377" s="36">
        <f t="shared" si="5"/>
        <v>0</v>
      </c>
    </row>
    <row r="378" spans="5:5" x14ac:dyDescent="0.25">
      <c r="E378" s="36">
        <f t="shared" si="5"/>
        <v>0</v>
      </c>
    </row>
    <row r="379" spans="5:5" x14ac:dyDescent="0.25">
      <c r="E379" s="36">
        <f t="shared" si="5"/>
        <v>0</v>
      </c>
    </row>
    <row r="380" spans="5:5" x14ac:dyDescent="0.25">
      <c r="E380" s="36">
        <f t="shared" si="5"/>
        <v>0</v>
      </c>
    </row>
    <row r="381" spans="5:5" x14ac:dyDescent="0.25">
      <c r="E381" s="36">
        <f t="shared" si="5"/>
        <v>0</v>
      </c>
    </row>
    <row r="382" spans="5:5" x14ac:dyDescent="0.25">
      <c r="E382" s="36">
        <f t="shared" si="5"/>
        <v>0</v>
      </c>
    </row>
    <row r="383" spans="5:5" x14ac:dyDescent="0.25">
      <c r="E383" s="36">
        <f t="shared" si="5"/>
        <v>0</v>
      </c>
    </row>
    <row r="384" spans="5:5" x14ac:dyDescent="0.25">
      <c r="E384" s="36">
        <f t="shared" si="5"/>
        <v>0</v>
      </c>
    </row>
    <row r="385" spans="5:5" x14ac:dyDescent="0.25">
      <c r="E385" s="36">
        <f t="shared" si="5"/>
        <v>0</v>
      </c>
    </row>
    <row r="386" spans="5:5" x14ac:dyDescent="0.25">
      <c r="E386" s="36">
        <f t="shared" si="5"/>
        <v>0</v>
      </c>
    </row>
    <row r="387" spans="5:5" x14ac:dyDescent="0.25">
      <c r="E387" s="36">
        <f t="shared" si="5"/>
        <v>0</v>
      </c>
    </row>
    <row r="388" spans="5:5" x14ac:dyDescent="0.25">
      <c r="E388" s="36">
        <f t="shared" si="5"/>
        <v>0</v>
      </c>
    </row>
    <row r="389" spans="5:5" x14ac:dyDescent="0.25">
      <c r="E389" s="36">
        <f t="shared" ref="E389:E452" si="6">E388+C389-D389</f>
        <v>0</v>
      </c>
    </row>
    <row r="390" spans="5:5" x14ac:dyDescent="0.25">
      <c r="E390" s="36">
        <f t="shared" si="6"/>
        <v>0</v>
      </c>
    </row>
    <row r="391" spans="5:5" x14ac:dyDescent="0.25">
      <c r="E391" s="36">
        <f t="shared" si="6"/>
        <v>0</v>
      </c>
    </row>
    <row r="392" spans="5:5" x14ac:dyDescent="0.25">
      <c r="E392" s="36">
        <f t="shared" si="6"/>
        <v>0</v>
      </c>
    </row>
    <row r="393" spans="5:5" x14ac:dyDescent="0.25">
      <c r="E393" s="36">
        <f t="shared" si="6"/>
        <v>0</v>
      </c>
    </row>
    <row r="394" spans="5:5" x14ac:dyDescent="0.25">
      <c r="E394" s="36">
        <f t="shared" si="6"/>
        <v>0</v>
      </c>
    </row>
    <row r="395" spans="5:5" x14ac:dyDescent="0.25">
      <c r="E395" s="36">
        <f t="shared" si="6"/>
        <v>0</v>
      </c>
    </row>
    <row r="396" spans="5:5" x14ac:dyDescent="0.25">
      <c r="E396" s="36">
        <f t="shared" si="6"/>
        <v>0</v>
      </c>
    </row>
    <row r="397" spans="5:5" x14ac:dyDescent="0.25">
      <c r="E397" s="36">
        <f t="shared" si="6"/>
        <v>0</v>
      </c>
    </row>
    <row r="398" spans="5:5" x14ac:dyDescent="0.25">
      <c r="E398" s="36">
        <f t="shared" si="6"/>
        <v>0</v>
      </c>
    </row>
    <row r="399" spans="5:5" x14ac:dyDescent="0.25">
      <c r="E399" s="36">
        <f t="shared" si="6"/>
        <v>0</v>
      </c>
    </row>
    <row r="400" spans="5:5" x14ac:dyDescent="0.25">
      <c r="E400" s="36">
        <f t="shared" si="6"/>
        <v>0</v>
      </c>
    </row>
    <row r="401" spans="5:5" x14ac:dyDescent="0.25">
      <c r="E401" s="36">
        <f t="shared" si="6"/>
        <v>0</v>
      </c>
    </row>
    <row r="402" spans="5:5" x14ac:dyDescent="0.25">
      <c r="E402" s="36">
        <f t="shared" si="6"/>
        <v>0</v>
      </c>
    </row>
    <row r="403" spans="5:5" x14ac:dyDescent="0.25">
      <c r="E403" s="36">
        <f t="shared" si="6"/>
        <v>0</v>
      </c>
    </row>
    <row r="404" spans="5:5" x14ac:dyDescent="0.25">
      <c r="E404" s="36">
        <f t="shared" si="6"/>
        <v>0</v>
      </c>
    </row>
    <row r="405" spans="5:5" x14ac:dyDescent="0.25">
      <c r="E405" s="36">
        <f t="shared" si="6"/>
        <v>0</v>
      </c>
    </row>
    <row r="406" spans="5:5" x14ac:dyDescent="0.25">
      <c r="E406" s="36">
        <f t="shared" si="6"/>
        <v>0</v>
      </c>
    </row>
    <row r="407" spans="5:5" x14ac:dyDescent="0.25">
      <c r="E407" s="36">
        <f t="shared" si="6"/>
        <v>0</v>
      </c>
    </row>
    <row r="408" spans="5:5" x14ac:dyDescent="0.25">
      <c r="E408" s="36">
        <f t="shared" si="6"/>
        <v>0</v>
      </c>
    </row>
    <row r="409" spans="5:5" x14ac:dyDescent="0.25">
      <c r="E409" s="36">
        <f t="shared" si="6"/>
        <v>0</v>
      </c>
    </row>
    <row r="410" spans="5:5" x14ac:dyDescent="0.25">
      <c r="E410" s="36">
        <f t="shared" si="6"/>
        <v>0</v>
      </c>
    </row>
    <row r="411" spans="5:5" x14ac:dyDescent="0.25">
      <c r="E411" s="36">
        <f t="shared" si="6"/>
        <v>0</v>
      </c>
    </row>
    <row r="412" spans="5:5" x14ac:dyDescent="0.25">
      <c r="E412" s="36">
        <f t="shared" si="6"/>
        <v>0</v>
      </c>
    </row>
    <row r="413" spans="5:5" x14ac:dyDescent="0.25">
      <c r="E413" s="36">
        <f t="shared" si="6"/>
        <v>0</v>
      </c>
    </row>
    <row r="414" spans="5:5" x14ac:dyDescent="0.25">
      <c r="E414" s="36">
        <f t="shared" si="6"/>
        <v>0</v>
      </c>
    </row>
    <row r="415" spans="5:5" x14ac:dyDescent="0.25">
      <c r="E415" s="36">
        <f t="shared" si="6"/>
        <v>0</v>
      </c>
    </row>
    <row r="416" spans="5:5" x14ac:dyDescent="0.25">
      <c r="E416" s="36">
        <f t="shared" si="6"/>
        <v>0</v>
      </c>
    </row>
    <row r="417" spans="5:5" x14ac:dyDescent="0.25">
      <c r="E417" s="36">
        <f t="shared" si="6"/>
        <v>0</v>
      </c>
    </row>
    <row r="418" spans="5:5" x14ac:dyDescent="0.25">
      <c r="E418" s="36">
        <f t="shared" si="6"/>
        <v>0</v>
      </c>
    </row>
    <row r="419" spans="5:5" x14ac:dyDescent="0.25">
      <c r="E419" s="36">
        <f t="shared" si="6"/>
        <v>0</v>
      </c>
    </row>
    <row r="420" spans="5:5" x14ac:dyDescent="0.25">
      <c r="E420" s="36">
        <f t="shared" si="6"/>
        <v>0</v>
      </c>
    </row>
    <row r="421" spans="5:5" x14ac:dyDescent="0.25">
      <c r="E421" s="36">
        <f t="shared" si="6"/>
        <v>0</v>
      </c>
    </row>
    <row r="422" spans="5:5" x14ac:dyDescent="0.25">
      <c r="E422" s="36">
        <f t="shared" si="6"/>
        <v>0</v>
      </c>
    </row>
    <row r="423" spans="5:5" x14ac:dyDescent="0.25">
      <c r="E423" s="36">
        <f t="shared" si="6"/>
        <v>0</v>
      </c>
    </row>
    <row r="424" spans="5:5" x14ac:dyDescent="0.25">
      <c r="E424" s="36">
        <f t="shared" si="6"/>
        <v>0</v>
      </c>
    </row>
    <row r="425" spans="5:5" x14ac:dyDescent="0.25">
      <c r="E425" s="36">
        <f t="shared" si="6"/>
        <v>0</v>
      </c>
    </row>
    <row r="426" spans="5:5" x14ac:dyDescent="0.25">
      <c r="E426" s="36">
        <f t="shared" si="6"/>
        <v>0</v>
      </c>
    </row>
    <row r="427" spans="5:5" x14ac:dyDescent="0.25">
      <c r="E427" s="36">
        <f t="shared" si="6"/>
        <v>0</v>
      </c>
    </row>
    <row r="428" spans="5:5" x14ac:dyDescent="0.25">
      <c r="E428" s="36">
        <f t="shared" si="6"/>
        <v>0</v>
      </c>
    </row>
    <row r="429" spans="5:5" x14ac:dyDescent="0.25">
      <c r="E429" s="36">
        <f t="shared" si="6"/>
        <v>0</v>
      </c>
    </row>
    <row r="430" spans="5:5" x14ac:dyDescent="0.25">
      <c r="E430" s="36">
        <f t="shared" si="6"/>
        <v>0</v>
      </c>
    </row>
    <row r="431" spans="5:5" x14ac:dyDescent="0.25">
      <c r="E431" s="36">
        <f t="shared" si="6"/>
        <v>0</v>
      </c>
    </row>
    <row r="432" spans="5:5" x14ac:dyDescent="0.25">
      <c r="E432" s="36">
        <f t="shared" si="6"/>
        <v>0</v>
      </c>
    </row>
    <row r="433" spans="5:5" x14ac:dyDescent="0.25">
      <c r="E433" s="36">
        <f t="shared" si="6"/>
        <v>0</v>
      </c>
    </row>
    <row r="434" spans="5:5" x14ac:dyDescent="0.25">
      <c r="E434" s="36">
        <f t="shared" si="6"/>
        <v>0</v>
      </c>
    </row>
    <row r="435" spans="5:5" x14ac:dyDescent="0.25">
      <c r="E435" s="36">
        <f t="shared" si="6"/>
        <v>0</v>
      </c>
    </row>
    <row r="436" spans="5:5" x14ac:dyDescent="0.25">
      <c r="E436" s="36">
        <f t="shared" si="6"/>
        <v>0</v>
      </c>
    </row>
    <row r="437" spans="5:5" x14ac:dyDescent="0.25">
      <c r="E437" s="36">
        <f t="shared" si="6"/>
        <v>0</v>
      </c>
    </row>
    <row r="438" spans="5:5" x14ac:dyDescent="0.25">
      <c r="E438" s="36">
        <f t="shared" si="6"/>
        <v>0</v>
      </c>
    </row>
    <row r="439" spans="5:5" x14ac:dyDescent="0.25">
      <c r="E439" s="36">
        <f t="shared" si="6"/>
        <v>0</v>
      </c>
    </row>
    <row r="440" spans="5:5" x14ac:dyDescent="0.25">
      <c r="E440" s="36">
        <f t="shared" si="6"/>
        <v>0</v>
      </c>
    </row>
    <row r="441" spans="5:5" x14ac:dyDescent="0.25">
      <c r="E441" s="36">
        <f t="shared" si="6"/>
        <v>0</v>
      </c>
    </row>
    <row r="442" spans="5:5" x14ac:dyDescent="0.25">
      <c r="E442" s="36">
        <f t="shared" si="6"/>
        <v>0</v>
      </c>
    </row>
    <row r="443" spans="5:5" x14ac:dyDescent="0.25">
      <c r="E443" s="36">
        <f t="shared" si="6"/>
        <v>0</v>
      </c>
    </row>
    <row r="444" spans="5:5" x14ac:dyDescent="0.25">
      <c r="E444" s="36">
        <f t="shared" si="6"/>
        <v>0</v>
      </c>
    </row>
    <row r="445" spans="5:5" x14ac:dyDescent="0.25">
      <c r="E445" s="36">
        <f t="shared" si="6"/>
        <v>0</v>
      </c>
    </row>
    <row r="446" spans="5:5" x14ac:dyDescent="0.25">
      <c r="E446" s="36">
        <f t="shared" si="6"/>
        <v>0</v>
      </c>
    </row>
    <row r="447" spans="5:5" x14ac:dyDescent="0.25">
      <c r="E447" s="36">
        <f t="shared" si="6"/>
        <v>0</v>
      </c>
    </row>
    <row r="448" spans="5:5" x14ac:dyDescent="0.25">
      <c r="E448" s="36">
        <f t="shared" si="6"/>
        <v>0</v>
      </c>
    </row>
    <row r="449" spans="5:5" x14ac:dyDescent="0.25">
      <c r="E449" s="36">
        <f t="shared" si="6"/>
        <v>0</v>
      </c>
    </row>
    <row r="450" spans="5:5" x14ac:dyDescent="0.25">
      <c r="E450" s="36">
        <f t="shared" si="6"/>
        <v>0</v>
      </c>
    </row>
    <row r="451" spans="5:5" x14ac:dyDescent="0.25">
      <c r="E451" s="36">
        <f t="shared" si="6"/>
        <v>0</v>
      </c>
    </row>
    <row r="452" spans="5:5" x14ac:dyDescent="0.25">
      <c r="E452" s="36">
        <f t="shared" si="6"/>
        <v>0</v>
      </c>
    </row>
    <row r="453" spans="5:5" x14ac:dyDescent="0.25">
      <c r="E453" s="36">
        <f t="shared" ref="E453:E500" si="7">E452+C453-D453</f>
        <v>0</v>
      </c>
    </row>
    <row r="454" spans="5:5" x14ac:dyDescent="0.25">
      <c r="E454" s="36">
        <f t="shared" si="7"/>
        <v>0</v>
      </c>
    </row>
    <row r="455" spans="5:5" x14ac:dyDescent="0.25">
      <c r="E455" s="36">
        <f t="shared" si="7"/>
        <v>0</v>
      </c>
    </row>
    <row r="456" spans="5:5" x14ac:dyDescent="0.25">
      <c r="E456" s="36">
        <f t="shared" si="7"/>
        <v>0</v>
      </c>
    </row>
    <row r="457" spans="5:5" x14ac:dyDescent="0.25">
      <c r="E457" s="36">
        <f t="shared" si="7"/>
        <v>0</v>
      </c>
    </row>
    <row r="458" spans="5:5" x14ac:dyDescent="0.25">
      <c r="E458" s="36">
        <f t="shared" si="7"/>
        <v>0</v>
      </c>
    </row>
    <row r="459" spans="5:5" x14ac:dyDescent="0.25">
      <c r="E459" s="36">
        <f t="shared" si="7"/>
        <v>0</v>
      </c>
    </row>
    <row r="460" spans="5:5" x14ac:dyDescent="0.25">
      <c r="E460" s="36">
        <f t="shared" si="7"/>
        <v>0</v>
      </c>
    </row>
    <row r="461" spans="5:5" x14ac:dyDescent="0.25">
      <c r="E461" s="36">
        <f t="shared" si="7"/>
        <v>0</v>
      </c>
    </row>
    <row r="462" spans="5:5" x14ac:dyDescent="0.25">
      <c r="E462" s="36">
        <f t="shared" si="7"/>
        <v>0</v>
      </c>
    </row>
    <row r="463" spans="5:5" x14ac:dyDescent="0.25">
      <c r="E463" s="36">
        <f t="shared" si="7"/>
        <v>0</v>
      </c>
    </row>
    <row r="464" spans="5:5" x14ac:dyDescent="0.25">
      <c r="E464" s="36">
        <f t="shared" si="7"/>
        <v>0</v>
      </c>
    </row>
    <row r="465" spans="5:5" x14ac:dyDescent="0.25">
      <c r="E465" s="36">
        <f t="shared" si="7"/>
        <v>0</v>
      </c>
    </row>
    <row r="466" spans="5:5" x14ac:dyDescent="0.25">
      <c r="E466" s="36">
        <f t="shared" si="7"/>
        <v>0</v>
      </c>
    </row>
    <row r="467" spans="5:5" x14ac:dyDescent="0.25">
      <c r="E467" s="36">
        <f t="shared" si="7"/>
        <v>0</v>
      </c>
    </row>
    <row r="468" spans="5:5" x14ac:dyDescent="0.25">
      <c r="E468" s="36">
        <f t="shared" si="7"/>
        <v>0</v>
      </c>
    </row>
    <row r="469" spans="5:5" x14ac:dyDescent="0.25">
      <c r="E469" s="36">
        <f t="shared" si="7"/>
        <v>0</v>
      </c>
    </row>
    <row r="470" spans="5:5" x14ac:dyDescent="0.25">
      <c r="E470" s="36">
        <f t="shared" si="7"/>
        <v>0</v>
      </c>
    </row>
    <row r="471" spans="5:5" x14ac:dyDescent="0.25">
      <c r="E471" s="36">
        <f t="shared" si="7"/>
        <v>0</v>
      </c>
    </row>
    <row r="472" spans="5:5" x14ac:dyDescent="0.25">
      <c r="E472" s="36">
        <f t="shared" si="7"/>
        <v>0</v>
      </c>
    </row>
    <row r="473" spans="5:5" x14ac:dyDescent="0.25">
      <c r="E473" s="36">
        <f t="shared" si="7"/>
        <v>0</v>
      </c>
    </row>
    <row r="474" spans="5:5" x14ac:dyDescent="0.25">
      <c r="E474" s="36">
        <f t="shared" si="7"/>
        <v>0</v>
      </c>
    </row>
    <row r="475" spans="5:5" x14ac:dyDescent="0.25">
      <c r="E475" s="36">
        <f t="shared" si="7"/>
        <v>0</v>
      </c>
    </row>
    <row r="476" spans="5:5" x14ac:dyDescent="0.25">
      <c r="E476" s="36">
        <f t="shared" si="7"/>
        <v>0</v>
      </c>
    </row>
    <row r="477" spans="5:5" x14ac:dyDescent="0.25">
      <c r="E477" s="36">
        <f t="shared" si="7"/>
        <v>0</v>
      </c>
    </row>
    <row r="478" spans="5:5" x14ac:dyDescent="0.25">
      <c r="E478" s="36">
        <f t="shared" si="7"/>
        <v>0</v>
      </c>
    </row>
    <row r="479" spans="5:5" x14ac:dyDescent="0.25">
      <c r="E479" s="36">
        <f t="shared" si="7"/>
        <v>0</v>
      </c>
    </row>
    <row r="480" spans="5:5" x14ac:dyDescent="0.25">
      <c r="E480" s="36">
        <f t="shared" si="7"/>
        <v>0</v>
      </c>
    </row>
    <row r="481" spans="5:5" x14ac:dyDescent="0.25">
      <c r="E481" s="36">
        <f t="shared" si="7"/>
        <v>0</v>
      </c>
    </row>
    <row r="482" spans="5:5" x14ac:dyDescent="0.25">
      <c r="E482" s="36">
        <f t="shared" si="7"/>
        <v>0</v>
      </c>
    </row>
    <row r="483" spans="5:5" x14ac:dyDescent="0.25">
      <c r="E483" s="36">
        <f t="shared" si="7"/>
        <v>0</v>
      </c>
    </row>
    <row r="484" spans="5:5" x14ac:dyDescent="0.25">
      <c r="E484" s="36">
        <f t="shared" si="7"/>
        <v>0</v>
      </c>
    </row>
    <row r="485" spans="5:5" x14ac:dyDescent="0.25">
      <c r="E485" s="36">
        <f t="shared" si="7"/>
        <v>0</v>
      </c>
    </row>
    <row r="486" spans="5:5" x14ac:dyDescent="0.25">
      <c r="E486" s="36">
        <f t="shared" si="7"/>
        <v>0</v>
      </c>
    </row>
    <row r="487" spans="5:5" x14ac:dyDescent="0.25">
      <c r="E487" s="36">
        <f t="shared" si="7"/>
        <v>0</v>
      </c>
    </row>
    <row r="488" spans="5:5" x14ac:dyDescent="0.25">
      <c r="E488" s="36">
        <f t="shared" si="7"/>
        <v>0</v>
      </c>
    </row>
    <row r="489" spans="5:5" x14ac:dyDescent="0.25">
      <c r="E489" s="36">
        <f t="shared" si="7"/>
        <v>0</v>
      </c>
    </row>
    <row r="490" spans="5:5" x14ac:dyDescent="0.25">
      <c r="E490" s="36">
        <f t="shared" si="7"/>
        <v>0</v>
      </c>
    </row>
    <row r="491" spans="5:5" x14ac:dyDescent="0.25">
      <c r="E491" s="36">
        <f t="shared" si="7"/>
        <v>0</v>
      </c>
    </row>
    <row r="492" spans="5:5" x14ac:dyDescent="0.25">
      <c r="E492" s="36">
        <f t="shared" si="7"/>
        <v>0</v>
      </c>
    </row>
    <row r="493" spans="5:5" x14ac:dyDescent="0.25">
      <c r="E493" s="36">
        <f t="shared" si="7"/>
        <v>0</v>
      </c>
    </row>
    <row r="494" spans="5:5" x14ac:dyDescent="0.25">
      <c r="E494" s="36">
        <f t="shared" si="7"/>
        <v>0</v>
      </c>
    </row>
    <row r="495" spans="5:5" x14ac:dyDescent="0.25">
      <c r="E495" s="36">
        <f t="shared" si="7"/>
        <v>0</v>
      </c>
    </row>
    <row r="496" spans="5:5" x14ac:dyDescent="0.25">
      <c r="E496" s="36">
        <f t="shared" si="7"/>
        <v>0</v>
      </c>
    </row>
    <row r="497" spans="5:5" x14ac:dyDescent="0.25">
      <c r="E497" s="36">
        <f t="shared" si="7"/>
        <v>0</v>
      </c>
    </row>
    <row r="498" spans="5:5" x14ac:dyDescent="0.25">
      <c r="E498" s="36">
        <f t="shared" si="7"/>
        <v>0</v>
      </c>
    </row>
    <row r="499" spans="5:5" x14ac:dyDescent="0.25">
      <c r="E499" s="36">
        <f t="shared" si="7"/>
        <v>0</v>
      </c>
    </row>
    <row r="500" spans="5:5" x14ac:dyDescent="0.25">
      <c r="E500" s="36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0"/>
  <sheetViews>
    <sheetView workbookViewId="0">
      <selection activeCell="H73" sqref="H73"/>
    </sheetView>
  </sheetViews>
  <sheetFormatPr baseColWidth="10" defaultRowHeight="15" x14ac:dyDescent="0.25"/>
  <cols>
    <col min="1" max="1" width="11.42578125" style="2"/>
    <col min="2" max="2" width="25" style="2" bestFit="1" customWidth="1"/>
    <col min="3" max="3" width="14.28515625" style="4" customWidth="1"/>
    <col min="4" max="6" width="12" style="4" bestFit="1" customWidth="1"/>
    <col min="7" max="7" width="11.7109375" style="4" bestFit="1" customWidth="1"/>
    <col min="10" max="10" width="17.42578125" bestFit="1" customWidth="1"/>
    <col min="11" max="11" width="16.5703125" bestFit="1" customWidth="1"/>
  </cols>
  <sheetData>
    <row r="1" spans="1:11" ht="18.75" x14ac:dyDescent="0.3">
      <c r="A1" s="273" t="s">
        <v>587</v>
      </c>
      <c r="B1" s="273"/>
      <c r="C1" s="273"/>
      <c r="D1" s="273"/>
      <c r="E1" s="273"/>
      <c r="F1" s="273"/>
      <c r="G1" s="273" t="s">
        <v>605</v>
      </c>
      <c r="H1" s="51" t="s">
        <v>589</v>
      </c>
      <c r="I1" s="50">
        <v>0.5</v>
      </c>
      <c r="J1" s="10" t="s">
        <v>4</v>
      </c>
      <c r="K1" s="12">
        <f>F500</f>
        <v>0</v>
      </c>
    </row>
    <row r="2" spans="1:11" ht="18.75" x14ac:dyDescent="0.3">
      <c r="A2" s="6" t="s">
        <v>0</v>
      </c>
      <c r="B2" s="1" t="s">
        <v>1</v>
      </c>
      <c r="C2" s="3" t="s">
        <v>588</v>
      </c>
      <c r="D2" s="3" t="s">
        <v>2</v>
      </c>
      <c r="E2" s="3" t="s">
        <v>3</v>
      </c>
      <c r="F2" s="3" t="s">
        <v>4</v>
      </c>
      <c r="G2" s="273"/>
      <c r="J2" s="11" t="s">
        <v>92</v>
      </c>
      <c r="K2" s="13">
        <f>MAX(A3:A500)</f>
        <v>43977</v>
      </c>
    </row>
    <row r="3" spans="1:11" x14ac:dyDescent="0.25">
      <c r="A3" s="7">
        <v>43813</v>
      </c>
      <c r="B3" s="2" t="s">
        <v>591</v>
      </c>
      <c r="C3" s="4">
        <v>8653.68</v>
      </c>
      <c r="D3" s="4">
        <v>4330</v>
      </c>
      <c r="E3" s="4">
        <v>0</v>
      </c>
      <c r="F3" s="4">
        <f>D3-E3</f>
        <v>4330</v>
      </c>
      <c r="G3" s="4" t="s">
        <v>606</v>
      </c>
    </row>
    <row r="4" spans="1:11" x14ac:dyDescent="0.25">
      <c r="A4" s="5">
        <v>43820</v>
      </c>
      <c r="B4" s="2" t="s">
        <v>590</v>
      </c>
      <c r="C4" s="4">
        <v>3702.3</v>
      </c>
      <c r="D4" s="4">
        <v>1850</v>
      </c>
      <c r="E4" s="4">
        <v>0</v>
      </c>
      <c r="F4" s="4">
        <f>F3+D4-E4</f>
        <v>6180</v>
      </c>
      <c r="G4" s="4" t="s">
        <v>606</v>
      </c>
    </row>
    <row r="5" spans="1:11" x14ac:dyDescent="0.25">
      <c r="A5" s="5">
        <v>43817</v>
      </c>
      <c r="B5" s="2" t="s">
        <v>592</v>
      </c>
      <c r="C5" s="4">
        <v>13786.5</v>
      </c>
      <c r="D5" s="4">
        <v>6893</v>
      </c>
      <c r="E5" s="4">
        <v>0</v>
      </c>
      <c r="F5" s="4">
        <f t="shared" ref="F5:F68" si="0">F4+D5-E5</f>
        <v>13073</v>
      </c>
      <c r="G5" s="4" t="s">
        <v>606</v>
      </c>
    </row>
    <row r="6" spans="1:11" x14ac:dyDescent="0.25">
      <c r="A6" s="5">
        <v>43820</v>
      </c>
      <c r="B6" s="2" t="s">
        <v>866</v>
      </c>
      <c r="C6" s="4">
        <v>0</v>
      </c>
      <c r="D6" s="4">
        <f t="shared" ref="D6:D11" si="1">C6*$I$1</f>
        <v>0</v>
      </c>
      <c r="E6" s="4">
        <v>6893</v>
      </c>
      <c r="F6" s="4">
        <f t="shared" si="0"/>
        <v>6180</v>
      </c>
      <c r="G6" s="2" t="s">
        <v>607</v>
      </c>
    </row>
    <row r="7" spans="1:11" x14ac:dyDescent="0.25">
      <c r="A7" s="5">
        <v>43744</v>
      </c>
      <c r="B7" s="2" t="s">
        <v>593</v>
      </c>
      <c r="C7" s="4">
        <v>0</v>
      </c>
      <c r="D7" s="4">
        <f t="shared" si="1"/>
        <v>0</v>
      </c>
      <c r="E7" s="4">
        <v>1850</v>
      </c>
      <c r="F7" s="4">
        <f t="shared" si="0"/>
        <v>4330</v>
      </c>
      <c r="G7" s="2" t="s">
        <v>607</v>
      </c>
    </row>
    <row r="8" spans="1:11" x14ac:dyDescent="0.25">
      <c r="A8" s="5">
        <v>43817</v>
      </c>
      <c r="B8" s="2" t="s">
        <v>867</v>
      </c>
      <c r="C8" s="4">
        <v>0</v>
      </c>
      <c r="D8" s="4">
        <f t="shared" si="1"/>
        <v>0</v>
      </c>
      <c r="E8" s="4">
        <v>4330</v>
      </c>
      <c r="F8" s="4">
        <f t="shared" si="0"/>
        <v>0</v>
      </c>
      <c r="G8" s="4" t="s">
        <v>607</v>
      </c>
    </row>
    <row r="9" spans="1:11" x14ac:dyDescent="0.25">
      <c r="A9" s="5">
        <v>43906</v>
      </c>
      <c r="B9" s="2" t="s">
        <v>594</v>
      </c>
      <c r="C9" s="4">
        <v>8576.4</v>
      </c>
      <c r="D9" s="4">
        <f t="shared" si="1"/>
        <v>4288.2</v>
      </c>
      <c r="E9" s="4">
        <v>0</v>
      </c>
      <c r="F9" s="4">
        <f t="shared" si="0"/>
        <v>4288.2</v>
      </c>
      <c r="G9" s="2" t="s">
        <v>606</v>
      </c>
    </row>
    <row r="10" spans="1:11" x14ac:dyDescent="0.25">
      <c r="A10" s="5">
        <v>43907</v>
      </c>
      <c r="B10" s="2" t="s">
        <v>596</v>
      </c>
      <c r="C10" s="4">
        <v>7518</v>
      </c>
      <c r="D10" s="4">
        <f t="shared" si="1"/>
        <v>3759</v>
      </c>
      <c r="E10" s="4">
        <v>0</v>
      </c>
      <c r="F10" s="4">
        <f t="shared" si="0"/>
        <v>8047.2</v>
      </c>
      <c r="G10" s="4" t="s">
        <v>608</v>
      </c>
    </row>
    <row r="11" spans="1:11" x14ac:dyDescent="0.25">
      <c r="A11" s="5">
        <v>43908</v>
      </c>
      <c r="B11" s="2" t="s">
        <v>595</v>
      </c>
      <c r="C11" s="4">
        <v>4905.6000000000004</v>
      </c>
      <c r="D11" s="4">
        <f t="shared" si="1"/>
        <v>2452.8000000000002</v>
      </c>
      <c r="E11" s="4">
        <v>0</v>
      </c>
      <c r="F11" s="4">
        <f t="shared" si="0"/>
        <v>10500</v>
      </c>
      <c r="G11" s="4" t="s">
        <v>606</v>
      </c>
    </row>
    <row r="12" spans="1:11" x14ac:dyDescent="0.25">
      <c r="A12" s="5">
        <v>43902</v>
      </c>
      <c r="B12" s="2" t="s">
        <v>870</v>
      </c>
      <c r="C12" s="4">
        <v>0</v>
      </c>
      <c r="D12" s="4">
        <v>8400</v>
      </c>
      <c r="E12" s="4">
        <v>0</v>
      </c>
      <c r="F12" s="4">
        <f t="shared" si="0"/>
        <v>18900</v>
      </c>
      <c r="G12" s="4" t="s">
        <v>606</v>
      </c>
    </row>
    <row r="13" spans="1:11" x14ac:dyDescent="0.25">
      <c r="A13" s="5">
        <v>43949</v>
      </c>
      <c r="B13" s="2" t="s">
        <v>868</v>
      </c>
      <c r="C13" s="4">
        <v>0</v>
      </c>
      <c r="D13" s="4">
        <f>C13*$I$1</f>
        <v>0</v>
      </c>
      <c r="E13" s="4">
        <v>4288.2</v>
      </c>
      <c r="F13" s="4">
        <f t="shared" si="0"/>
        <v>14611.8</v>
      </c>
      <c r="G13" s="2" t="s">
        <v>607</v>
      </c>
    </row>
    <row r="14" spans="1:11" x14ac:dyDescent="0.25">
      <c r="A14" s="5">
        <v>43977</v>
      </c>
      <c r="B14" s="2" t="s">
        <v>869</v>
      </c>
      <c r="C14" s="4">
        <v>0</v>
      </c>
      <c r="D14" s="4">
        <v>0</v>
      </c>
      <c r="E14" s="4">
        <v>2452.8000000000002</v>
      </c>
      <c r="F14" s="4">
        <f t="shared" si="0"/>
        <v>12159</v>
      </c>
      <c r="G14" s="4" t="s">
        <v>607</v>
      </c>
    </row>
    <row r="15" spans="1:11" x14ac:dyDescent="0.25">
      <c r="B15" s="2" t="s">
        <v>871</v>
      </c>
      <c r="C15" s="4">
        <v>0</v>
      </c>
      <c r="D15" s="4">
        <f t="shared" ref="D15:D46" si="2">C15*$I$1</f>
        <v>0</v>
      </c>
      <c r="E15" s="4">
        <v>8400</v>
      </c>
      <c r="F15" s="4">
        <f t="shared" si="0"/>
        <v>3759</v>
      </c>
      <c r="G15" s="59" t="s">
        <v>6</v>
      </c>
    </row>
    <row r="16" spans="1:11" x14ac:dyDescent="0.25">
      <c r="A16" s="286" t="s">
        <v>1060</v>
      </c>
      <c r="B16" s="287"/>
      <c r="C16" s="288"/>
      <c r="D16" s="4">
        <f t="shared" si="2"/>
        <v>0</v>
      </c>
      <c r="E16" s="4">
        <v>3759</v>
      </c>
      <c r="F16" s="4">
        <f t="shared" si="0"/>
        <v>0</v>
      </c>
    </row>
    <row r="17" spans="4:6" x14ac:dyDescent="0.25">
      <c r="D17" s="4">
        <f t="shared" si="2"/>
        <v>0</v>
      </c>
      <c r="F17" s="4">
        <f t="shared" si="0"/>
        <v>0</v>
      </c>
    </row>
    <row r="18" spans="4:6" x14ac:dyDescent="0.25">
      <c r="D18" s="4">
        <f t="shared" si="2"/>
        <v>0</v>
      </c>
      <c r="F18" s="4">
        <f t="shared" si="0"/>
        <v>0</v>
      </c>
    </row>
    <row r="19" spans="4:6" x14ac:dyDescent="0.25">
      <c r="D19" s="4">
        <f t="shared" si="2"/>
        <v>0</v>
      </c>
      <c r="F19" s="4">
        <f t="shared" si="0"/>
        <v>0</v>
      </c>
    </row>
    <row r="20" spans="4:6" x14ac:dyDescent="0.25">
      <c r="D20" s="4">
        <f t="shared" si="2"/>
        <v>0</v>
      </c>
      <c r="F20" s="4">
        <f t="shared" si="0"/>
        <v>0</v>
      </c>
    </row>
    <row r="21" spans="4:6" x14ac:dyDescent="0.25">
      <c r="D21" s="4">
        <f t="shared" si="2"/>
        <v>0</v>
      </c>
      <c r="F21" s="4">
        <f t="shared" si="0"/>
        <v>0</v>
      </c>
    </row>
    <row r="22" spans="4:6" x14ac:dyDescent="0.25">
      <c r="D22" s="4">
        <f t="shared" si="2"/>
        <v>0</v>
      </c>
      <c r="F22" s="4">
        <f t="shared" si="0"/>
        <v>0</v>
      </c>
    </row>
    <row r="23" spans="4:6" x14ac:dyDescent="0.25">
      <c r="D23" s="4">
        <f t="shared" si="2"/>
        <v>0</v>
      </c>
      <c r="F23" s="4">
        <f t="shared" si="0"/>
        <v>0</v>
      </c>
    </row>
    <row r="24" spans="4:6" x14ac:dyDescent="0.25">
      <c r="D24" s="4">
        <f t="shared" si="2"/>
        <v>0</v>
      </c>
      <c r="F24" s="4">
        <f t="shared" si="0"/>
        <v>0</v>
      </c>
    </row>
    <row r="25" spans="4:6" x14ac:dyDescent="0.25">
      <c r="D25" s="4">
        <f t="shared" si="2"/>
        <v>0</v>
      </c>
      <c r="F25" s="4">
        <f t="shared" si="0"/>
        <v>0</v>
      </c>
    </row>
    <row r="26" spans="4:6" x14ac:dyDescent="0.25">
      <c r="D26" s="4">
        <f t="shared" si="2"/>
        <v>0</v>
      </c>
      <c r="F26" s="4">
        <f t="shared" si="0"/>
        <v>0</v>
      </c>
    </row>
    <row r="27" spans="4:6" x14ac:dyDescent="0.25">
      <c r="D27" s="4">
        <f t="shared" si="2"/>
        <v>0</v>
      </c>
      <c r="F27" s="4">
        <f t="shared" si="0"/>
        <v>0</v>
      </c>
    </row>
    <row r="28" spans="4:6" x14ac:dyDescent="0.25">
      <c r="D28" s="4">
        <f t="shared" si="2"/>
        <v>0</v>
      </c>
      <c r="F28" s="4">
        <f t="shared" si="0"/>
        <v>0</v>
      </c>
    </row>
    <row r="29" spans="4:6" x14ac:dyDescent="0.25">
      <c r="D29" s="4">
        <f t="shared" si="2"/>
        <v>0</v>
      </c>
      <c r="F29" s="4">
        <f t="shared" si="0"/>
        <v>0</v>
      </c>
    </row>
    <row r="30" spans="4:6" x14ac:dyDescent="0.25">
      <c r="D30" s="4">
        <f t="shared" si="2"/>
        <v>0</v>
      </c>
      <c r="F30" s="4">
        <f t="shared" si="0"/>
        <v>0</v>
      </c>
    </row>
    <row r="31" spans="4:6" x14ac:dyDescent="0.25">
      <c r="D31" s="4">
        <f t="shared" si="2"/>
        <v>0</v>
      </c>
      <c r="F31" s="4">
        <f t="shared" si="0"/>
        <v>0</v>
      </c>
    </row>
    <row r="32" spans="4:6" x14ac:dyDescent="0.25">
      <c r="D32" s="4">
        <f t="shared" si="2"/>
        <v>0</v>
      </c>
      <c r="F32" s="4">
        <f t="shared" si="0"/>
        <v>0</v>
      </c>
    </row>
    <row r="33" spans="4:6" x14ac:dyDescent="0.25">
      <c r="D33" s="4">
        <f t="shared" si="2"/>
        <v>0</v>
      </c>
      <c r="F33" s="4">
        <f t="shared" si="0"/>
        <v>0</v>
      </c>
    </row>
    <row r="34" spans="4:6" x14ac:dyDescent="0.25">
      <c r="D34" s="4">
        <f t="shared" si="2"/>
        <v>0</v>
      </c>
      <c r="F34" s="4">
        <f t="shared" si="0"/>
        <v>0</v>
      </c>
    </row>
    <row r="35" spans="4:6" x14ac:dyDescent="0.25">
      <c r="D35" s="4">
        <f t="shared" si="2"/>
        <v>0</v>
      </c>
      <c r="F35" s="4">
        <f t="shared" si="0"/>
        <v>0</v>
      </c>
    </row>
    <row r="36" spans="4:6" x14ac:dyDescent="0.25">
      <c r="D36" s="4">
        <f t="shared" si="2"/>
        <v>0</v>
      </c>
      <c r="F36" s="4">
        <f t="shared" si="0"/>
        <v>0</v>
      </c>
    </row>
    <row r="37" spans="4:6" x14ac:dyDescent="0.25">
      <c r="D37" s="4">
        <f t="shared" si="2"/>
        <v>0</v>
      </c>
      <c r="F37" s="4">
        <f t="shared" si="0"/>
        <v>0</v>
      </c>
    </row>
    <row r="38" spans="4:6" x14ac:dyDescent="0.25">
      <c r="D38" s="4">
        <f t="shared" si="2"/>
        <v>0</v>
      </c>
      <c r="F38" s="4">
        <f t="shared" si="0"/>
        <v>0</v>
      </c>
    </row>
    <row r="39" spans="4:6" x14ac:dyDescent="0.25">
      <c r="D39" s="4">
        <f t="shared" si="2"/>
        <v>0</v>
      </c>
      <c r="F39" s="4">
        <f t="shared" si="0"/>
        <v>0</v>
      </c>
    </row>
    <row r="40" spans="4:6" x14ac:dyDescent="0.25">
      <c r="D40" s="4">
        <f t="shared" si="2"/>
        <v>0</v>
      </c>
      <c r="F40" s="4">
        <f t="shared" si="0"/>
        <v>0</v>
      </c>
    </row>
    <row r="41" spans="4:6" x14ac:dyDescent="0.25">
      <c r="D41" s="4">
        <f t="shared" si="2"/>
        <v>0</v>
      </c>
      <c r="F41" s="4">
        <f t="shared" si="0"/>
        <v>0</v>
      </c>
    </row>
    <row r="42" spans="4:6" x14ac:dyDescent="0.25">
      <c r="D42" s="4">
        <f t="shared" si="2"/>
        <v>0</v>
      </c>
      <c r="F42" s="4">
        <f t="shared" si="0"/>
        <v>0</v>
      </c>
    </row>
    <row r="43" spans="4:6" x14ac:dyDescent="0.25">
      <c r="D43" s="4">
        <f t="shared" si="2"/>
        <v>0</v>
      </c>
      <c r="F43" s="4">
        <f t="shared" si="0"/>
        <v>0</v>
      </c>
    </row>
    <row r="44" spans="4:6" x14ac:dyDescent="0.25">
      <c r="D44" s="4">
        <f t="shared" si="2"/>
        <v>0</v>
      </c>
      <c r="F44" s="4">
        <f t="shared" si="0"/>
        <v>0</v>
      </c>
    </row>
    <row r="45" spans="4:6" x14ac:dyDescent="0.25">
      <c r="D45" s="4">
        <f t="shared" si="2"/>
        <v>0</v>
      </c>
      <c r="F45" s="4">
        <f t="shared" si="0"/>
        <v>0</v>
      </c>
    </row>
    <row r="46" spans="4:6" x14ac:dyDescent="0.25">
      <c r="D46" s="4">
        <f t="shared" si="2"/>
        <v>0</v>
      </c>
      <c r="F46" s="4">
        <f t="shared" si="0"/>
        <v>0</v>
      </c>
    </row>
    <row r="47" spans="4:6" x14ac:dyDescent="0.25">
      <c r="D47" s="4">
        <f t="shared" ref="D47:D67" si="3">C47*$I$1</f>
        <v>0</v>
      </c>
      <c r="F47" s="4">
        <f t="shared" si="0"/>
        <v>0</v>
      </c>
    </row>
    <row r="48" spans="4:6" x14ac:dyDescent="0.25">
      <c r="D48" s="4">
        <f t="shared" si="3"/>
        <v>0</v>
      </c>
      <c r="F48" s="4">
        <f t="shared" si="0"/>
        <v>0</v>
      </c>
    </row>
    <row r="49" spans="4:6" x14ac:dyDescent="0.25">
      <c r="D49" s="4">
        <f t="shared" si="3"/>
        <v>0</v>
      </c>
      <c r="F49" s="4">
        <f t="shared" si="0"/>
        <v>0</v>
      </c>
    </row>
    <row r="50" spans="4:6" x14ac:dyDescent="0.25">
      <c r="D50" s="4">
        <f t="shared" si="3"/>
        <v>0</v>
      </c>
      <c r="F50" s="4">
        <f t="shared" si="0"/>
        <v>0</v>
      </c>
    </row>
    <row r="51" spans="4:6" x14ac:dyDescent="0.25">
      <c r="D51" s="4">
        <f t="shared" si="3"/>
        <v>0</v>
      </c>
      <c r="F51" s="4">
        <f t="shared" si="0"/>
        <v>0</v>
      </c>
    </row>
    <row r="52" spans="4:6" x14ac:dyDescent="0.25">
      <c r="D52" s="4">
        <f t="shared" si="3"/>
        <v>0</v>
      </c>
      <c r="F52" s="4">
        <f t="shared" si="0"/>
        <v>0</v>
      </c>
    </row>
    <row r="53" spans="4:6" x14ac:dyDescent="0.25">
      <c r="D53" s="4">
        <f t="shared" si="3"/>
        <v>0</v>
      </c>
      <c r="F53" s="4">
        <f t="shared" si="0"/>
        <v>0</v>
      </c>
    </row>
    <row r="54" spans="4:6" x14ac:dyDescent="0.25">
      <c r="D54" s="4">
        <f t="shared" si="3"/>
        <v>0</v>
      </c>
      <c r="F54" s="4">
        <f t="shared" si="0"/>
        <v>0</v>
      </c>
    </row>
    <row r="55" spans="4:6" x14ac:dyDescent="0.25">
      <c r="D55" s="4">
        <f t="shared" si="3"/>
        <v>0</v>
      </c>
      <c r="F55" s="4">
        <f t="shared" si="0"/>
        <v>0</v>
      </c>
    </row>
    <row r="56" spans="4:6" x14ac:dyDescent="0.25">
      <c r="D56" s="4">
        <f t="shared" si="3"/>
        <v>0</v>
      </c>
      <c r="F56" s="4">
        <f t="shared" si="0"/>
        <v>0</v>
      </c>
    </row>
    <row r="57" spans="4:6" x14ac:dyDescent="0.25">
      <c r="D57" s="4">
        <f t="shared" si="3"/>
        <v>0</v>
      </c>
      <c r="F57" s="4">
        <f t="shared" si="0"/>
        <v>0</v>
      </c>
    </row>
    <row r="58" spans="4:6" x14ac:dyDescent="0.25">
      <c r="D58" s="4">
        <f t="shared" si="3"/>
        <v>0</v>
      </c>
      <c r="F58" s="4">
        <f t="shared" si="0"/>
        <v>0</v>
      </c>
    </row>
    <row r="59" spans="4:6" x14ac:dyDescent="0.25">
      <c r="D59" s="4">
        <f t="shared" si="3"/>
        <v>0</v>
      </c>
      <c r="F59" s="4">
        <f t="shared" si="0"/>
        <v>0</v>
      </c>
    </row>
    <row r="60" spans="4:6" x14ac:dyDescent="0.25">
      <c r="D60" s="4">
        <f t="shared" si="3"/>
        <v>0</v>
      </c>
      <c r="F60" s="4">
        <f t="shared" si="0"/>
        <v>0</v>
      </c>
    </row>
    <row r="61" spans="4:6" x14ac:dyDescent="0.25">
      <c r="D61" s="4">
        <f t="shared" si="3"/>
        <v>0</v>
      </c>
      <c r="F61" s="4">
        <f t="shared" si="0"/>
        <v>0</v>
      </c>
    </row>
    <row r="62" spans="4:6" x14ac:dyDescent="0.25">
      <c r="D62" s="4">
        <f t="shared" si="3"/>
        <v>0</v>
      </c>
      <c r="F62" s="4">
        <f t="shared" si="0"/>
        <v>0</v>
      </c>
    </row>
    <row r="63" spans="4:6" x14ac:dyDescent="0.25">
      <c r="D63" s="4">
        <f t="shared" si="3"/>
        <v>0</v>
      </c>
      <c r="F63" s="4">
        <f t="shared" si="0"/>
        <v>0</v>
      </c>
    </row>
    <row r="64" spans="4:6" x14ac:dyDescent="0.25">
      <c r="D64" s="4">
        <f t="shared" si="3"/>
        <v>0</v>
      </c>
      <c r="F64" s="4">
        <f t="shared" si="0"/>
        <v>0</v>
      </c>
    </row>
    <row r="65" spans="4:6" x14ac:dyDescent="0.25">
      <c r="D65" s="4">
        <f t="shared" si="3"/>
        <v>0</v>
      </c>
      <c r="F65" s="4">
        <f t="shared" si="0"/>
        <v>0</v>
      </c>
    </row>
    <row r="66" spans="4:6" x14ac:dyDescent="0.25">
      <c r="D66" s="4">
        <f t="shared" si="3"/>
        <v>0</v>
      </c>
      <c r="F66" s="4">
        <f t="shared" si="0"/>
        <v>0</v>
      </c>
    </row>
    <row r="67" spans="4:6" x14ac:dyDescent="0.25">
      <c r="D67" s="4">
        <f t="shared" si="3"/>
        <v>0</v>
      </c>
      <c r="F67" s="4">
        <f t="shared" si="0"/>
        <v>0</v>
      </c>
    </row>
    <row r="68" spans="4:6" x14ac:dyDescent="0.25">
      <c r="D68" s="4">
        <f t="shared" ref="D68:D131" si="4">C68*$I$1</f>
        <v>0</v>
      </c>
      <c r="F68" s="4">
        <f t="shared" si="0"/>
        <v>0</v>
      </c>
    </row>
    <row r="69" spans="4:6" x14ac:dyDescent="0.25">
      <c r="D69" s="4">
        <f t="shared" si="4"/>
        <v>0</v>
      </c>
      <c r="F69" s="4">
        <f t="shared" ref="F69:F132" si="5">F68+D69-E69</f>
        <v>0</v>
      </c>
    </row>
    <row r="70" spans="4:6" x14ac:dyDescent="0.25">
      <c r="D70" s="4">
        <f t="shared" si="4"/>
        <v>0</v>
      </c>
      <c r="F70" s="4">
        <f t="shared" si="5"/>
        <v>0</v>
      </c>
    </row>
    <row r="71" spans="4:6" x14ac:dyDescent="0.25">
      <c r="D71" s="4">
        <f t="shared" si="4"/>
        <v>0</v>
      </c>
      <c r="F71" s="4">
        <f t="shared" si="5"/>
        <v>0</v>
      </c>
    </row>
    <row r="72" spans="4:6" x14ac:dyDescent="0.25">
      <c r="D72" s="4">
        <f t="shared" si="4"/>
        <v>0</v>
      </c>
      <c r="F72" s="4">
        <f t="shared" si="5"/>
        <v>0</v>
      </c>
    </row>
    <row r="73" spans="4:6" x14ac:dyDescent="0.25">
      <c r="D73" s="4">
        <f t="shared" si="4"/>
        <v>0</v>
      </c>
      <c r="F73" s="4">
        <f t="shared" si="5"/>
        <v>0</v>
      </c>
    </row>
    <row r="74" spans="4:6" x14ac:dyDescent="0.25">
      <c r="D74" s="4">
        <f t="shared" si="4"/>
        <v>0</v>
      </c>
      <c r="F74" s="4">
        <f t="shared" si="5"/>
        <v>0</v>
      </c>
    </row>
    <row r="75" spans="4:6" x14ac:dyDescent="0.25">
      <c r="D75" s="4">
        <f t="shared" si="4"/>
        <v>0</v>
      </c>
      <c r="F75" s="4">
        <f t="shared" si="5"/>
        <v>0</v>
      </c>
    </row>
    <row r="76" spans="4:6" x14ac:dyDescent="0.25">
      <c r="D76" s="4">
        <f t="shared" si="4"/>
        <v>0</v>
      </c>
      <c r="F76" s="4">
        <f t="shared" si="5"/>
        <v>0</v>
      </c>
    </row>
    <row r="77" spans="4:6" x14ac:dyDescent="0.25">
      <c r="D77" s="4">
        <f t="shared" si="4"/>
        <v>0</v>
      </c>
      <c r="F77" s="4">
        <f t="shared" si="5"/>
        <v>0</v>
      </c>
    </row>
    <row r="78" spans="4:6" x14ac:dyDescent="0.25">
      <c r="D78" s="4">
        <f t="shared" si="4"/>
        <v>0</v>
      </c>
      <c r="F78" s="4">
        <f t="shared" si="5"/>
        <v>0</v>
      </c>
    </row>
    <row r="79" spans="4:6" x14ac:dyDescent="0.25">
      <c r="D79" s="4">
        <f t="shared" si="4"/>
        <v>0</v>
      </c>
      <c r="F79" s="4">
        <f t="shared" si="5"/>
        <v>0</v>
      </c>
    </row>
    <row r="80" spans="4:6" x14ac:dyDescent="0.25">
      <c r="D80" s="4">
        <f t="shared" si="4"/>
        <v>0</v>
      </c>
      <c r="F80" s="4">
        <f t="shared" si="5"/>
        <v>0</v>
      </c>
    </row>
    <row r="81" spans="4:6" x14ac:dyDescent="0.25">
      <c r="D81" s="4">
        <f t="shared" si="4"/>
        <v>0</v>
      </c>
      <c r="F81" s="4">
        <f t="shared" si="5"/>
        <v>0</v>
      </c>
    </row>
    <row r="82" spans="4:6" x14ac:dyDescent="0.25">
      <c r="D82" s="4">
        <f t="shared" si="4"/>
        <v>0</v>
      </c>
      <c r="F82" s="4">
        <f t="shared" si="5"/>
        <v>0</v>
      </c>
    </row>
    <row r="83" spans="4:6" x14ac:dyDescent="0.25">
      <c r="D83" s="4">
        <f t="shared" si="4"/>
        <v>0</v>
      </c>
      <c r="F83" s="4">
        <f t="shared" si="5"/>
        <v>0</v>
      </c>
    </row>
    <row r="84" spans="4:6" x14ac:dyDescent="0.25">
      <c r="D84" s="4">
        <f t="shared" si="4"/>
        <v>0</v>
      </c>
      <c r="F84" s="4">
        <f t="shared" si="5"/>
        <v>0</v>
      </c>
    </row>
    <row r="85" spans="4:6" x14ac:dyDescent="0.25">
      <c r="D85" s="4">
        <f t="shared" si="4"/>
        <v>0</v>
      </c>
      <c r="F85" s="4">
        <f t="shared" si="5"/>
        <v>0</v>
      </c>
    </row>
    <row r="86" spans="4:6" x14ac:dyDescent="0.25">
      <c r="D86" s="4">
        <f t="shared" si="4"/>
        <v>0</v>
      </c>
      <c r="F86" s="4">
        <f t="shared" si="5"/>
        <v>0</v>
      </c>
    </row>
    <row r="87" spans="4:6" x14ac:dyDescent="0.25">
      <c r="D87" s="4">
        <f t="shared" si="4"/>
        <v>0</v>
      </c>
      <c r="F87" s="4">
        <f t="shared" si="5"/>
        <v>0</v>
      </c>
    </row>
    <row r="88" spans="4:6" x14ac:dyDescent="0.25">
      <c r="D88" s="4">
        <f t="shared" si="4"/>
        <v>0</v>
      </c>
      <c r="F88" s="4">
        <f t="shared" si="5"/>
        <v>0</v>
      </c>
    </row>
    <row r="89" spans="4:6" x14ac:dyDescent="0.25">
      <c r="D89" s="4">
        <f t="shared" si="4"/>
        <v>0</v>
      </c>
      <c r="F89" s="4">
        <f t="shared" si="5"/>
        <v>0</v>
      </c>
    </row>
    <row r="90" spans="4:6" x14ac:dyDescent="0.25">
      <c r="D90" s="4">
        <f t="shared" si="4"/>
        <v>0</v>
      </c>
      <c r="F90" s="4">
        <f t="shared" si="5"/>
        <v>0</v>
      </c>
    </row>
    <row r="91" spans="4:6" x14ac:dyDescent="0.25">
      <c r="D91" s="4">
        <f t="shared" si="4"/>
        <v>0</v>
      </c>
      <c r="F91" s="4">
        <f t="shared" si="5"/>
        <v>0</v>
      </c>
    </row>
    <row r="92" spans="4:6" x14ac:dyDescent="0.25">
      <c r="D92" s="4">
        <f t="shared" si="4"/>
        <v>0</v>
      </c>
      <c r="F92" s="4">
        <f t="shared" si="5"/>
        <v>0</v>
      </c>
    </row>
    <row r="93" spans="4:6" x14ac:dyDescent="0.25">
      <c r="D93" s="4">
        <f t="shared" si="4"/>
        <v>0</v>
      </c>
      <c r="F93" s="4">
        <f t="shared" si="5"/>
        <v>0</v>
      </c>
    </row>
    <row r="94" spans="4:6" x14ac:dyDescent="0.25">
      <c r="D94" s="4">
        <f t="shared" si="4"/>
        <v>0</v>
      </c>
      <c r="F94" s="4">
        <f t="shared" si="5"/>
        <v>0</v>
      </c>
    </row>
    <row r="95" spans="4:6" x14ac:dyDescent="0.25">
      <c r="D95" s="4">
        <f t="shared" si="4"/>
        <v>0</v>
      </c>
      <c r="F95" s="4">
        <f t="shared" si="5"/>
        <v>0</v>
      </c>
    </row>
    <row r="96" spans="4:6" x14ac:dyDescent="0.25">
      <c r="D96" s="4">
        <f t="shared" si="4"/>
        <v>0</v>
      </c>
      <c r="F96" s="4">
        <f t="shared" si="5"/>
        <v>0</v>
      </c>
    </row>
    <row r="97" spans="4:6" x14ac:dyDescent="0.25">
      <c r="D97" s="4">
        <f t="shared" si="4"/>
        <v>0</v>
      </c>
      <c r="F97" s="4">
        <f t="shared" si="5"/>
        <v>0</v>
      </c>
    </row>
    <row r="98" spans="4:6" x14ac:dyDescent="0.25">
      <c r="D98" s="4">
        <f t="shared" si="4"/>
        <v>0</v>
      </c>
      <c r="F98" s="4">
        <f t="shared" si="5"/>
        <v>0</v>
      </c>
    </row>
    <row r="99" spans="4:6" x14ac:dyDescent="0.25">
      <c r="D99" s="4">
        <f t="shared" si="4"/>
        <v>0</v>
      </c>
      <c r="F99" s="4">
        <f t="shared" si="5"/>
        <v>0</v>
      </c>
    </row>
    <row r="100" spans="4:6" x14ac:dyDescent="0.25">
      <c r="D100" s="4">
        <f t="shared" si="4"/>
        <v>0</v>
      </c>
      <c r="F100" s="4">
        <f t="shared" si="5"/>
        <v>0</v>
      </c>
    </row>
    <row r="101" spans="4:6" x14ac:dyDescent="0.25">
      <c r="D101" s="4">
        <f t="shared" si="4"/>
        <v>0</v>
      </c>
      <c r="F101" s="4">
        <f t="shared" si="5"/>
        <v>0</v>
      </c>
    </row>
    <row r="102" spans="4:6" x14ac:dyDescent="0.25">
      <c r="D102" s="4">
        <f t="shared" si="4"/>
        <v>0</v>
      </c>
      <c r="F102" s="4">
        <f t="shared" si="5"/>
        <v>0</v>
      </c>
    </row>
    <row r="103" spans="4:6" x14ac:dyDescent="0.25">
      <c r="D103" s="4">
        <f t="shared" si="4"/>
        <v>0</v>
      </c>
      <c r="F103" s="4">
        <f t="shared" si="5"/>
        <v>0</v>
      </c>
    </row>
    <row r="104" spans="4:6" x14ac:dyDescent="0.25">
      <c r="D104" s="4">
        <f t="shared" si="4"/>
        <v>0</v>
      </c>
      <c r="F104" s="4">
        <f t="shared" si="5"/>
        <v>0</v>
      </c>
    </row>
    <row r="105" spans="4:6" x14ac:dyDescent="0.25">
      <c r="D105" s="4">
        <f t="shared" si="4"/>
        <v>0</v>
      </c>
      <c r="F105" s="4">
        <f t="shared" si="5"/>
        <v>0</v>
      </c>
    </row>
    <row r="106" spans="4:6" x14ac:dyDescent="0.25">
      <c r="D106" s="4">
        <f t="shared" si="4"/>
        <v>0</v>
      </c>
      <c r="F106" s="4">
        <f t="shared" si="5"/>
        <v>0</v>
      </c>
    </row>
    <row r="107" spans="4:6" x14ac:dyDescent="0.25">
      <c r="D107" s="4">
        <f t="shared" si="4"/>
        <v>0</v>
      </c>
      <c r="F107" s="4">
        <f t="shared" si="5"/>
        <v>0</v>
      </c>
    </row>
    <row r="108" spans="4:6" x14ac:dyDescent="0.25">
      <c r="D108" s="4">
        <f t="shared" si="4"/>
        <v>0</v>
      </c>
      <c r="F108" s="4">
        <f t="shared" si="5"/>
        <v>0</v>
      </c>
    </row>
    <row r="109" spans="4:6" x14ac:dyDescent="0.25">
      <c r="D109" s="4">
        <f t="shared" si="4"/>
        <v>0</v>
      </c>
      <c r="F109" s="4">
        <f t="shared" si="5"/>
        <v>0</v>
      </c>
    </row>
    <row r="110" spans="4:6" x14ac:dyDescent="0.25">
      <c r="D110" s="4">
        <f t="shared" si="4"/>
        <v>0</v>
      </c>
      <c r="F110" s="4">
        <f t="shared" si="5"/>
        <v>0</v>
      </c>
    </row>
    <row r="111" spans="4:6" x14ac:dyDescent="0.25">
      <c r="D111" s="4">
        <f t="shared" si="4"/>
        <v>0</v>
      </c>
      <c r="F111" s="4">
        <f t="shared" si="5"/>
        <v>0</v>
      </c>
    </row>
    <row r="112" spans="4:6" x14ac:dyDescent="0.25">
      <c r="D112" s="4">
        <f t="shared" si="4"/>
        <v>0</v>
      </c>
      <c r="F112" s="4">
        <f t="shared" si="5"/>
        <v>0</v>
      </c>
    </row>
    <row r="113" spans="4:6" x14ac:dyDescent="0.25">
      <c r="D113" s="4">
        <f t="shared" si="4"/>
        <v>0</v>
      </c>
      <c r="F113" s="4">
        <f t="shared" si="5"/>
        <v>0</v>
      </c>
    </row>
    <row r="114" spans="4:6" x14ac:dyDescent="0.25">
      <c r="D114" s="4">
        <f t="shared" si="4"/>
        <v>0</v>
      </c>
      <c r="F114" s="4">
        <f t="shared" si="5"/>
        <v>0</v>
      </c>
    </row>
    <row r="115" spans="4:6" x14ac:dyDescent="0.25">
      <c r="D115" s="4">
        <f t="shared" si="4"/>
        <v>0</v>
      </c>
      <c r="F115" s="4">
        <f t="shared" si="5"/>
        <v>0</v>
      </c>
    </row>
    <row r="116" spans="4:6" x14ac:dyDescent="0.25">
      <c r="D116" s="4">
        <f t="shared" si="4"/>
        <v>0</v>
      </c>
      <c r="F116" s="4">
        <f t="shared" si="5"/>
        <v>0</v>
      </c>
    </row>
    <row r="117" spans="4:6" x14ac:dyDescent="0.25">
      <c r="D117" s="4">
        <f t="shared" si="4"/>
        <v>0</v>
      </c>
      <c r="F117" s="4">
        <f t="shared" si="5"/>
        <v>0</v>
      </c>
    </row>
    <row r="118" spans="4:6" x14ac:dyDescent="0.25">
      <c r="D118" s="4">
        <f t="shared" si="4"/>
        <v>0</v>
      </c>
      <c r="F118" s="4">
        <f t="shared" si="5"/>
        <v>0</v>
      </c>
    </row>
    <row r="119" spans="4:6" x14ac:dyDescent="0.25">
      <c r="D119" s="4">
        <f t="shared" si="4"/>
        <v>0</v>
      </c>
      <c r="F119" s="4">
        <f t="shared" si="5"/>
        <v>0</v>
      </c>
    </row>
    <row r="120" spans="4:6" x14ac:dyDescent="0.25">
      <c r="D120" s="4">
        <f t="shared" si="4"/>
        <v>0</v>
      </c>
      <c r="F120" s="4">
        <f t="shared" si="5"/>
        <v>0</v>
      </c>
    </row>
    <row r="121" spans="4:6" x14ac:dyDescent="0.25">
      <c r="D121" s="4">
        <f t="shared" si="4"/>
        <v>0</v>
      </c>
      <c r="F121" s="4">
        <f t="shared" si="5"/>
        <v>0</v>
      </c>
    </row>
    <row r="122" spans="4:6" x14ac:dyDescent="0.25">
      <c r="D122" s="4">
        <f t="shared" si="4"/>
        <v>0</v>
      </c>
      <c r="F122" s="4">
        <f t="shared" si="5"/>
        <v>0</v>
      </c>
    </row>
    <row r="123" spans="4:6" x14ac:dyDescent="0.25">
      <c r="D123" s="4">
        <f t="shared" si="4"/>
        <v>0</v>
      </c>
      <c r="F123" s="4">
        <f t="shared" si="5"/>
        <v>0</v>
      </c>
    </row>
    <row r="124" spans="4:6" x14ac:dyDescent="0.25">
      <c r="D124" s="4">
        <f t="shared" si="4"/>
        <v>0</v>
      </c>
      <c r="F124" s="4">
        <f t="shared" si="5"/>
        <v>0</v>
      </c>
    </row>
    <row r="125" spans="4:6" x14ac:dyDescent="0.25">
      <c r="D125" s="4">
        <f t="shared" si="4"/>
        <v>0</v>
      </c>
      <c r="F125" s="4">
        <f t="shared" si="5"/>
        <v>0</v>
      </c>
    </row>
    <row r="126" spans="4:6" x14ac:dyDescent="0.25">
      <c r="D126" s="4">
        <f t="shared" si="4"/>
        <v>0</v>
      </c>
      <c r="F126" s="4">
        <f t="shared" si="5"/>
        <v>0</v>
      </c>
    </row>
    <row r="127" spans="4:6" x14ac:dyDescent="0.25">
      <c r="D127" s="4">
        <f t="shared" si="4"/>
        <v>0</v>
      </c>
      <c r="F127" s="4">
        <f t="shared" si="5"/>
        <v>0</v>
      </c>
    </row>
    <row r="128" spans="4:6" x14ac:dyDescent="0.25">
      <c r="D128" s="4">
        <f t="shared" si="4"/>
        <v>0</v>
      </c>
      <c r="F128" s="4">
        <f t="shared" si="5"/>
        <v>0</v>
      </c>
    </row>
    <row r="129" spans="4:6" x14ac:dyDescent="0.25">
      <c r="D129" s="4">
        <f t="shared" si="4"/>
        <v>0</v>
      </c>
      <c r="F129" s="4">
        <f t="shared" si="5"/>
        <v>0</v>
      </c>
    </row>
    <row r="130" spans="4:6" x14ac:dyDescent="0.25">
      <c r="D130" s="4">
        <f t="shared" si="4"/>
        <v>0</v>
      </c>
      <c r="F130" s="4">
        <f t="shared" si="5"/>
        <v>0</v>
      </c>
    </row>
    <row r="131" spans="4:6" x14ac:dyDescent="0.25">
      <c r="D131" s="4">
        <f t="shared" si="4"/>
        <v>0</v>
      </c>
      <c r="F131" s="4">
        <f t="shared" si="5"/>
        <v>0</v>
      </c>
    </row>
    <row r="132" spans="4:6" x14ac:dyDescent="0.25">
      <c r="D132" s="4">
        <f t="shared" ref="D132:D195" si="6">C132*$I$1</f>
        <v>0</v>
      </c>
      <c r="F132" s="4">
        <f t="shared" si="5"/>
        <v>0</v>
      </c>
    </row>
    <row r="133" spans="4:6" x14ac:dyDescent="0.25">
      <c r="D133" s="4">
        <f t="shared" si="6"/>
        <v>0</v>
      </c>
      <c r="F133" s="4">
        <f t="shared" ref="F133:F196" si="7">F132+D133-E133</f>
        <v>0</v>
      </c>
    </row>
    <row r="134" spans="4:6" x14ac:dyDescent="0.25">
      <c r="D134" s="4">
        <f t="shared" si="6"/>
        <v>0</v>
      </c>
      <c r="F134" s="4">
        <f t="shared" si="7"/>
        <v>0</v>
      </c>
    </row>
    <row r="135" spans="4:6" x14ac:dyDescent="0.25">
      <c r="D135" s="4">
        <f t="shared" si="6"/>
        <v>0</v>
      </c>
      <c r="F135" s="4">
        <f t="shared" si="7"/>
        <v>0</v>
      </c>
    </row>
    <row r="136" spans="4:6" x14ac:dyDescent="0.25">
      <c r="D136" s="4">
        <f t="shared" si="6"/>
        <v>0</v>
      </c>
      <c r="F136" s="4">
        <f t="shared" si="7"/>
        <v>0</v>
      </c>
    </row>
    <row r="137" spans="4:6" x14ac:dyDescent="0.25">
      <c r="D137" s="4">
        <f t="shared" si="6"/>
        <v>0</v>
      </c>
      <c r="F137" s="4">
        <f t="shared" si="7"/>
        <v>0</v>
      </c>
    </row>
    <row r="138" spans="4:6" x14ac:dyDescent="0.25">
      <c r="D138" s="4">
        <f t="shared" si="6"/>
        <v>0</v>
      </c>
      <c r="F138" s="4">
        <f t="shared" si="7"/>
        <v>0</v>
      </c>
    </row>
    <row r="139" spans="4:6" x14ac:dyDescent="0.25">
      <c r="D139" s="4">
        <f t="shared" si="6"/>
        <v>0</v>
      </c>
      <c r="F139" s="4">
        <f t="shared" si="7"/>
        <v>0</v>
      </c>
    </row>
    <row r="140" spans="4:6" x14ac:dyDescent="0.25">
      <c r="D140" s="4">
        <f t="shared" si="6"/>
        <v>0</v>
      </c>
      <c r="F140" s="4">
        <f t="shared" si="7"/>
        <v>0</v>
      </c>
    </row>
    <row r="141" spans="4:6" x14ac:dyDescent="0.25">
      <c r="D141" s="4">
        <f t="shared" si="6"/>
        <v>0</v>
      </c>
      <c r="F141" s="4">
        <f t="shared" si="7"/>
        <v>0</v>
      </c>
    </row>
    <row r="142" spans="4:6" x14ac:dyDescent="0.25">
      <c r="D142" s="4">
        <f t="shared" si="6"/>
        <v>0</v>
      </c>
      <c r="F142" s="4">
        <f t="shared" si="7"/>
        <v>0</v>
      </c>
    </row>
    <row r="143" spans="4:6" x14ac:dyDescent="0.25">
      <c r="D143" s="4">
        <f t="shared" si="6"/>
        <v>0</v>
      </c>
      <c r="F143" s="4">
        <f t="shared" si="7"/>
        <v>0</v>
      </c>
    </row>
    <row r="144" spans="4:6" x14ac:dyDescent="0.25">
      <c r="D144" s="4">
        <f t="shared" si="6"/>
        <v>0</v>
      </c>
      <c r="F144" s="4">
        <f t="shared" si="7"/>
        <v>0</v>
      </c>
    </row>
    <row r="145" spans="4:6" x14ac:dyDescent="0.25">
      <c r="D145" s="4">
        <f t="shared" si="6"/>
        <v>0</v>
      </c>
      <c r="F145" s="4">
        <f t="shared" si="7"/>
        <v>0</v>
      </c>
    </row>
    <row r="146" spans="4:6" x14ac:dyDescent="0.25">
      <c r="D146" s="4">
        <f t="shared" si="6"/>
        <v>0</v>
      </c>
      <c r="F146" s="4">
        <f t="shared" si="7"/>
        <v>0</v>
      </c>
    </row>
    <row r="147" spans="4:6" x14ac:dyDescent="0.25">
      <c r="D147" s="4">
        <f t="shared" si="6"/>
        <v>0</v>
      </c>
      <c r="F147" s="4">
        <f t="shared" si="7"/>
        <v>0</v>
      </c>
    </row>
    <row r="148" spans="4:6" x14ac:dyDescent="0.25">
      <c r="D148" s="4">
        <f t="shared" si="6"/>
        <v>0</v>
      </c>
      <c r="F148" s="4">
        <f t="shared" si="7"/>
        <v>0</v>
      </c>
    </row>
    <row r="149" spans="4:6" x14ac:dyDescent="0.25">
      <c r="D149" s="4">
        <f t="shared" si="6"/>
        <v>0</v>
      </c>
      <c r="F149" s="4">
        <f t="shared" si="7"/>
        <v>0</v>
      </c>
    </row>
    <row r="150" spans="4:6" x14ac:dyDescent="0.25">
      <c r="D150" s="4">
        <f t="shared" si="6"/>
        <v>0</v>
      </c>
      <c r="F150" s="4">
        <f t="shared" si="7"/>
        <v>0</v>
      </c>
    </row>
    <row r="151" spans="4:6" x14ac:dyDescent="0.25">
      <c r="D151" s="4">
        <f t="shared" si="6"/>
        <v>0</v>
      </c>
      <c r="F151" s="4">
        <f t="shared" si="7"/>
        <v>0</v>
      </c>
    </row>
    <row r="152" spans="4:6" x14ac:dyDescent="0.25">
      <c r="D152" s="4">
        <f t="shared" si="6"/>
        <v>0</v>
      </c>
      <c r="F152" s="4">
        <f t="shared" si="7"/>
        <v>0</v>
      </c>
    </row>
    <row r="153" spans="4:6" x14ac:dyDescent="0.25">
      <c r="D153" s="4">
        <f t="shared" si="6"/>
        <v>0</v>
      </c>
      <c r="F153" s="4">
        <f t="shared" si="7"/>
        <v>0</v>
      </c>
    </row>
    <row r="154" spans="4:6" x14ac:dyDescent="0.25">
      <c r="D154" s="4">
        <f t="shared" si="6"/>
        <v>0</v>
      </c>
      <c r="F154" s="4">
        <f t="shared" si="7"/>
        <v>0</v>
      </c>
    </row>
    <row r="155" spans="4:6" x14ac:dyDescent="0.25">
      <c r="D155" s="4">
        <f t="shared" si="6"/>
        <v>0</v>
      </c>
      <c r="F155" s="4">
        <f t="shared" si="7"/>
        <v>0</v>
      </c>
    </row>
    <row r="156" spans="4:6" x14ac:dyDescent="0.25">
      <c r="D156" s="4">
        <f t="shared" si="6"/>
        <v>0</v>
      </c>
      <c r="F156" s="4">
        <f t="shared" si="7"/>
        <v>0</v>
      </c>
    </row>
    <row r="157" spans="4:6" x14ac:dyDescent="0.25">
      <c r="D157" s="4">
        <f t="shared" si="6"/>
        <v>0</v>
      </c>
      <c r="F157" s="4">
        <f t="shared" si="7"/>
        <v>0</v>
      </c>
    </row>
    <row r="158" spans="4:6" x14ac:dyDescent="0.25">
      <c r="D158" s="4">
        <f t="shared" si="6"/>
        <v>0</v>
      </c>
      <c r="F158" s="4">
        <f t="shared" si="7"/>
        <v>0</v>
      </c>
    </row>
    <row r="159" spans="4:6" x14ac:dyDescent="0.25">
      <c r="D159" s="4">
        <f t="shared" si="6"/>
        <v>0</v>
      </c>
      <c r="F159" s="4">
        <f t="shared" si="7"/>
        <v>0</v>
      </c>
    </row>
    <row r="160" spans="4:6" x14ac:dyDescent="0.25">
      <c r="D160" s="4">
        <f t="shared" si="6"/>
        <v>0</v>
      </c>
      <c r="F160" s="4">
        <f t="shared" si="7"/>
        <v>0</v>
      </c>
    </row>
    <row r="161" spans="4:6" x14ac:dyDescent="0.25">
      <c r="D161" s="4">
        <f t="shared" si="6"/>
        <v>0</v>
      </c>
      <c r="F161" s="4">
        <f t="shared" si="7"/>
        <v>0</v>
      </c>
    </row>
    <row r="162" spans="4:6" x14ac:dyDescent="0.25">
      <c r="D162" s="4">
        <f t="shared" si="6"/>
        <v>0</v>
      </c>
      <c r="F162" s="4">
        <f t="shared" si="7"/>
        <v>0</v>
      </c>
    </row>
    <row r="163" spans="4:6" x14ac:dyDescent="0.25">
      <c r="D163" s="4">
        <f t="shared" si="6"/>
        <v>0</v>
      </c>
      <c r="F163" s="4">
        <f t="shared" si="7"/>
        <v>0</v>
      </c>
    </row>
    <row r="164" spans="4:6" x14ac:dyDescent="0.25">
      <c r="D164" s="4">
        <f t="shared" si="6"/>
        <v>0</v>
      </c>
      <c r="F164" s="4">
        <f t="shared" si="7"/>
        <v>0</v>
      </c>
    </row>
    <row r="165" spans="4:6" x14ac:dyDescent="0.25">
      <c r="D165" s="4">
        <f t="shared" si="6"/>
        <v>0</v>
      </c>
      <c r="F165" s="4">
        <f t="shared" si="7"/>
        <v>0</v>
      </c>
    </row>
    <row r="166" spans="4:6" x14ac:dyDescent="0.25">
      <c r="D166" s="4">
        <f t="shared" si="6"/>
        <v>0</v>
      </c>
      <c r="F166" s="4">
        <f t="shared" si="7"/>
        <v>0</v>
      </c>
    </row>
    <row r="167" spans="4:6" x14ac:dyDescent="0.25">
      <c r="D167" s="4">
        <f t="shared" si="6"/>
        <v>0</v>
      </c>
      <c r="F167" s="4">
        <f t="shared" si="7"/>
        <v>0</v>
      </c>
    </row>
    <row r="168" spans="4:6" x14ac:dyDescent="0.25">
      <c r="D168" s="4">
        <f t="shared" si="6"/>
        <v>0</v>
      </c>
      <c r="F168" s="4">
        <f t="shared" si="7"/>
        <v>0</v>
      </c>
    </row>
    <row r="169" spans="4:6" x14ac:dyDescent="0.25">
      <c r="D169" s="4">
        <f t="shared" si="6"/>
        <v>0</v>
      </c>
      <c r="F169" s="4">
        <f t="shared" si="7"/>
        <v>0</v>
      </c>
    </row>
    <row r="170" spans="4:6" x14ac:dyDescent="0.25">
      <c r="D170" s="4">
        <f t="shared" si="6"/>
        <v>0</v>
      </c>
      <c r="F170" s="4">
        <f t="shared" si="7"/>
        <v>0</v>
      </c>
    </row>
    <row r="171" spans="4:6" x14ac:dyDescent="0.25">
      <c r="D171" s="4">
        <f t="shared" si="6"/>
        <v>0</v>
      </c>
      <c r="F171" s="4">
        <f t="shared" si="7"/>
        <v>0</v>
      </c>
    </row>
    <row r="172" spans="4:6" x14ac:dyDescent="0.25">
      <c r="D172" s="4">
        <f t="shared" si="6"/>
        <v>0</v>
      </c>
      <c r="F172" s="4">
        <f t="shared" si="7"/>
        <v>0</v>
      </c>
    </row>
    <row r="173" spans="4:6" x14ac:dyDescent="0.25">
      <c r="D173" s="4">
        <f t="shared" si="6"/>
        <v>0</v>
      </c>
      <c r="F173" s="4">
        <f t="shared" si="7"/>
        <v>0</v>
      </c>
    </row>
    <row r="174" spans="4:6" x14ac:dyDescent="0.25">
      <c r="D174" s="4">
        <f t="shared" si="6"/>
        <v>0</v>
      </c>
      <c r="F174" s="4">
        <f t="shared" si="7"/>
        <v>0</v>
      </c>
    </row>
    <row r="175" spans="4:6" x14ac:dyDescent="0.25">
      <c r="D175" s="4">
        <f t="shared" si="6"/>
        <v>0</v>
      </c>
      <c r="F175" s="4">
        <f t="shared" si="7"/>
        <v>0</v>
      </c>
    </row>
    <row r="176" spans="4:6" x14ac:dyDescent="0.25">
      <c r="D176" s="4">
        <f t="shared" si="6"/>
        <v>0</v>
      </c>
      <c r="F176" s="4">
        <f t="shared" si="7"/>
        <v>0</v>
      </c>
    </row>
    <row r="177" spans="4:6" x14ac:dyDescent="0.25">
      <c r="D177" s="4">
        <f t="shared" si="6"/>
        <v>0</v>
      </c>
      <c r="F177" s="4">
        <f t="shared" si="7"/>
        <v>0</v>
      </c>
    </row>
    <row r="178" spans="4:6" x14ac:dyDescent="0.25">
      <c r="D178" s="4">
        <f t="shared" si="6"/>
        <v>0</v>
      </c>
      <c r="F178" s="4">
        <f t="shared" si="7"/>
        <v>0</v>
      </c>
    </row>
    <row r="179" spans="4:6" x14ac:dyDescent="0.25">
      <c r="D179" s="4">
        <f t="shared" si="6"/>
        <v>0</v>
      </c>
      <c r="F179" s="4">
        <f t="shared" si="7"/>
        <v>0</v>
      </c>
    </row>
    <row r="180" spans="4:6" x14ac:dyDescent="0.25">
      <c r="D180" s="4">
        <f t="shared" si="6"/>
        <v>0</v>
      </c>
      <c r="F180" s="4">
        <f t="shared" si="7"/>
        <v>0</v>
      </c>
    </row>
    <row r="181" spans="4:6" x14ac:dyDescent="0.25">
      <c r="D181" s="4">
        <f t="shared" si="6"/>
        <v>0</v>
      </c>
      <c r="F181" s="4">
        <f t="shared" si="7"/>
        <v>0</v>
      </c>
    </row>
    <row r="182" spans="4:6" x14ac:dyDescent="0.25">
      <c r="D182" s="4">
        <f t="shared" si="6"/>
        <v>0</v>
      </c>
      <c r="F182" s="4">
        <f t="shared" si="7"/>
        <v>0</v>
      </c>
    </row>
    <row r="183" spans="4:6" x14ac:dyDescent="0.25">
      <c r="D183" s="4">
        <f t="shared" si="6"/>
        <v>0</v>
      </c>
      <c r="F183" s="4">
        <f t="shared" si="7"/>
        <v>0</v>
      </c>
    </row>
    <row r="184" spans="4:6" x14ac:dyDescent="0.25">
      <c r="D184" s="4">
        <f t="shared" si="6"/>
        <v>0</v>
      </c>
      <c r="F184" s="4">
        <f t="shared" si="7"/>
        <v>0</v>
      </c>
    </row>
    <row r="185" spans="4:6" x14ac:dyDescent="0.25">
      <c r="D185" s="4">
        <f t="shared" si="6"/>
        <v>0</v>
      </c>
      <c r="F185" s="4">
        <f t="shared" si="7"/>
        <v>0</v>
      </c>
    </row>
    <row r="186" spans="4:6" x14ac:dyDescent="0.25">
      <c r="D186" s="4">
        <f t="shared" si="6"/>
        <v>0</v>
      </c>
      <c r="F186" s="4">
        <f t="shared" si="7"/>
        <v>0</v>
      </c>
    </row>
    <row r="187" spans="4:6" x14ac:dyDescent="0.25">
      <c r="D187" s="4">
        <f t="shared" si="6"/>
        <v>0</v>
      </c>
      <c r="F187" s="4">
        <f t="shared" si="7"/>
        <v>0</v>
      </c>
    </row>
    <row r="188" spans="4:6" x14ac:dyDescent="0.25">
      <c r="D188" s="4">
        <f t="shared" si="6"/>
        <v>0</v>
      </c>
      <c r="F188" s="4">
        <f t="shared" si="7"/>
        <v>0</v>
      </c>
    </row>
    <row r="189" spans="4:6" x14ac:dyDescent="0.25">
      <c r="D189" s="4">
        <f t="shared" si="6"/>
        <v>0</v>
      </c>
      <c r="F189" s="4">
        <f t="shared" si="7"/>
        <v>0</v>
      </c>
    </row>
    <row r="190" spans="4:6" x14ac:dyDescent="0.25">
      <c r="D190" s="4">
        <f t="shared" si="6"/>
        <v>0</v>
      </c>
      <c r="F190" s="4">
        <f t="shared" si="7"/>
        <v>0</v>
      </c>
    </row>
    <row r="191" spans="4:6" x14ac:dyDescent="0.25">
      <c r="D191" s="4">
        <f t="shared" si="6"/>
        <v>0</v>
      </c>
      <c r="F191" s="4">
        <f t="shared" si="7"/>
        <v>0</v>
      </c>
    </row>
    <row r="192" spans="4:6" x14ac:dyDescent="0.25">
      <c r="D192" s="4">
        <f t="shared" si="6"/>
        <v>0</v>
      </c>
      <c r="F192" s="4">
        <f t="shared" si="7"/>
        <v>0</v>
      </c>
    </row>
    <row r="193" spans="4:6" x14ac:dyDescent="0.25">
      <c r="D193" s="4">
        <f t="shared" si="6"/>
        <v>0</v>
      </c>
      <c r="F193" s="4">
        <f t="shared" si="7"/>
        <v>0</v>
      </c>
    </row>
    <row r="194" spans="4:6" x14ac:dyDescent="0.25">
      <c r="D194" s="4">
        <f t="shared" si="6"/>
        <v>0</v>
      </c>
      <c r="F194" s="4">
        <f t="shared" si="7"/>
        <v>0</v>
      </c>
    </row>
    <row r="195" spans="4:6" x14ac:dyDescent="0.25">
      <c r="D195" s="4">
        <f t="shared" si="6"/>
        <v>0</v>
      </c>
      <c r="F195" s="4">
        <f t="shared" si="7"/>
        <v>0</v>
      </c>
    </row>
    <row r="196" spans="4:6" x14ac:dyDescent="0.25">
      <c r="D196" s="4">
        <f t="shared" ref="D196:D259" si="8">C196*$I$1</f>
        <v>0</v>
      </c>
      <c r="F196" s="4">
        <f t="shared" si="7"/>
        <v>0</v>
      </c>
    </row>
    <row r="197" spans="4:6" x14ac:dyDescent="0.25">
      <c r="D197" s="4">
        <f t="shared" si="8"/>
        <v>0</v>
      </c>
      <c r="F197" s="4">
        <f t="shared" ref="F197:F260" si="9">F196+D197-E197</f>
        <v>0</v>
      </c>
    </row>
    <row r="198" spans="4:6" x14ac:dyDescent="0.25">
      <c r="D198" s="4">
        <f t="shared" si="8"/>
        <v>0</v>
      </c>
      <c r="F198" s="4">
        <f t="shared" si="9"/>
        <v>0</v>
      </c>
    </row>
    <row r="199" spans="4:6" x14ac:dyDescent="0.25">
      <c r="D199" s="4">
        <f t="shared" si="8"/>
        <v>0</v>
      </c>
      <c r="F199" s="4">
        <f t="shared" si="9"/>
        <v>0</v>
      </c>
    </row>
    <row r="200" spans="4:6" x14ac:dyDescent="0.25">
      <c r="D200" s="4">
        <f t="shared" si="8"/>
        <v>0</v>
      </c>
      <c r="F200" s="4">
        <f t="shared" si="9"/>
        <v>0</v>
      </c>
    </row>
    <row r="201" spans="4:6" x14ac:dyDescent="0.25">
      <c r="D201" s="4">
        <f t="shared" si="8"/>
        <v>0</v>
      </c>
      <c r="F201" s="4">
        <f t="shared" si="9"/>
        <v>0</v>
      </c>
    </row>
    <row r="202" spans="4:6" x14ac:dyDescent="0.25">
      <c r="D202" s="4">
        <f t="shared" si="8"/>
        <v>0</v>
      </c>
      <c r="F202" s="4">
        <f t="shared" si="9"/>
        <v>0</v>
      </c>
    </row>
    <row r="203" spans="4:6" x14ac:dyDescent="0.25">
      <c r="D203" s="4">
        <f t="shared" si="8"/>
        <v>0</v>
      </c>
      <c r="F203" s="4">
        <f t="shared" si="9"/>
        <v>0</v>
      </c>
    </row>
    <row r="204" spans="4:6" x14ac:dyDescent="0.25">
      <c r="D204" s="4">
        <f t="shared" si="8"/>
        <v>0</v>
      </c>
      <c r="F204" s="4">
        <f t="shared" si="9"/>
        <v>0</v>
      </c>
    </row>
    <row r="205" spans="4:6" x14ac:dyDescent="0.25">
      <c r="D205" s="4">
        <f t="shared" si="8"/>
        <v>0</v>
      </c>
      <c r="F205" s="4">
        <f t="shared" si="9"/>
        <v>0</v>
      </c>
    </row>
    <row r="206" spans="4:6" x14ac:dyDescent="0.25">
      <c r="D206" s="4">
        <f t="shared" si="8"/>
        <v>0</v>
      </c>
      <c r="F206" s="4">
        <f t="shared" si="9"/>
        <v>0</v>
      </c>
    </row>
    <row r="207" spans="4:6" x14ac:dyDescent="0.25">
      <c r="D207" s="4">
        <f t="shared" si="8"/>
        <v>0</v>
      </c>
      <c r="F207" s="4">
        <f t="shared" si="9"/>
        <v>0</v>
      </c>
    </row>
    <row r="208" spans="4:6" x14ac:dyDescent="0.25">
      <c r="D208" s="4">
        <f t="shared" si="8"/>
        <v>0</v>
      </c>
      <c r="F208" s="4">
        <f t="shared" si="9"/>
        <v>0</v>
      </c>
    </row>
    <row r="209" spans="4:6" x14ac:dyDescent="0.25">
      <c r="D209" s="4">
        <f t="shared" si="8"/>
        <v>0</v>
      </c>
      <c r="F209" s="4">
        <f t="shared" si="9"/>
        <v>0</v>
      </c>
    </row>
    <row r="210" spans="4:6" x14ac:dyDescent="0.25">
      <c r="D210" s="4">
        <f t="shared" si="8"/>
        <v>0</v>
      </c>
      <c r="F210" s="4">
        <f t="shared" si="9"/>
        <v>0</v>
      </c>
    </row>
    <row r="211" spans="4:6" x14ac:dyDescent="0.25">
      <c r="D211" s="4">
        <f t="shared" si="8"/>
        <v>0</v>
      </c>
      <c r="F211" s="4">
        <f t="shared" si="9"/>
        <v>0</v>
      </c>
    </row>
    <row r="212" spans="4:6" x14ac:dyDescent="0.25">
      <c r="D212" s="4">
        <f t="shared" si="8"/>
        <v>0</v>
      </c>
      <c r="F212" s="4">
        <f t="shared" si="9"/>
        <v>0</v>
      </c>
    </row>
    <row r="213" spans="4:6" x14ac:dyDescent="0.25">
      <c r="D213" s="4">
        <f t="shared" si="8"/>
        <v>0</v>
      </c>
      <c r="F213" s="4">
        <f t="shared" si="9"/>
        <v>0</v>
      </c>
    </row>
    <row r="214" spans="4:6" x14ac:dyDescent="0.25">
      <c r="D214" s="4">
        <f t="shared" si="8"/>
        <v>0</v>
      </c>
      <c r="F214" s="4">
        <f t="shared" si="9"/>
        <v>0</v>
      </c>
    </row>
    <row r="215" spans="4:6" x14ac:dyDescent="0.25">
      <c r="D215" s="4">
        <f t="shared" si="8"/>
        <v>0</v>
      </c>
      <c r="F215" s="4">
        <f t="shared" si="9"/>
        <v>0</v>
      </c>
    </row>
    <row r="216" spans="4:6" x14ac:dyDescent="0.25">
      <c r="D216" s="4">
        <f t="shared" si="8"/>
        <v>0</v>
      </c>
      <c r="F216" s="4">
        <f t="shared" si="9"/>
        <v>0</v>
      </c>
    </row>
    <row r="217" spans="4:6" x14ac:dyDescent="0.25">
      <c r="D217" s="4">
        <f t="shared" si="8"/>
        <v>0</v>
      </c>
      <c r="F217" s="4">
        <f t="shared" si="9"/>
        <v>0</v>
      </c>
    </row>
    <row r="218" spans="4:6" x14ac:dyDescent="0.25">
      <c r="D218" s="4">
        <f t="shared" si="8"/>
        <v>0</v>
      </c>
      <c r="F218" s="4">
        <f t="shared" si="9"/>
        <v>0</v>
      </c>
    </row>
    <row r="219" spans="4:6" x14ac:dyDescent="0.25">
      <c r="D219" s="4">
        <f t="shared" si="8"/>
        <v>0</v>
      </c>
      <c r="F219" s="4">
        <f t="shared" si="9"/>
        <v>0</v>
      </c>
    </row>
    <row r="220" spans="4:6" x14ac:dyDescent="0.25">
      <c r="D220" s="4">
        <f t="shared" si="8"/>
        <v>0</v>
      </c>
      <c r="F220" s="4">
        <f t="shared" si="9"/>
        <v>0</v>
      </c>
    </row>
    <row r="221" spans="4:6" x14ac:dyDescent="0.25">
      <c r="D221" s="4">
        <f t="shared" si="8"/>
        <v>0</v>
      </c>
      <c r="F221" s="4">
        <f t="shared" si="9"/>
        <v>0</v>
      </c>
    </row>
    <row r="222" spans="4:6" x14ac:dyDescent="0.25">
      <c r="D222" s="4">
        <f t="shared" si="8"/>
        <v>0</v>
      </c>
      <c r="F222" s="4">
        <f t="shared" si="9"/>
        <v>0</v>
      </c>
    </row>
    <row r="223" spans="4:6" x14ac:dyDescent="0.25">
      <c r="D223" s="4">
        <f t="shared" si="8"/>
        <v>0</v>
      </c>
      <c r="F223" s="4">
        <f t="shared" si="9"/>
        <v>0</v>
      </c>
    </row>
    <row r="224" spans="4:6" x14ac:dyDescent="0.25">
      <c r="D224" s="4">
        <f t="shared" si="8"/>
        <v>0</v>
      </c>
      <c r="F224" s="4">
        <f t="shared" si="9"/>
        <v>0</v>
      </c>
    </row>
    <row r="225" spans="4:6" x14ac:dyDescent="0.25">
      <c r="D225" s="4">
        <f t="shared" si="8"/>
        <v>0</v>
      </c>
      <c r="F225" s="4">
        <f t="shared" si="9"/>
        <v>0</v>
      </c>
    </row>
    <row r="226" spans="4:6" x14ac:dyDescent="0.25">
      <c r="D226" s="4">
        <f t="shared" si="8"/>
        <v>0</v>
      </c>
      <c r="F226" s="4">
        <f t="shared" si="9"/>
        <v>0</v>
      </c>
    </row>
    <row r="227" spans="4:6" x14ac:dyDescent="0.25">
      <c r="D227" s="4">
        <f t="shared" si="8"/>
        <v>0</v>
      </c>
      <c r="F227" s="4">
        <f t="shared" si="9"/>
        <v>0</v>
      </c>
    </row>
    <row r="228" spans="4:6" x14ac:dyDescent="0.25">
      <c r="D228" s="4">
        <f t="shared" si="8"/>
        <v>0</v>
      </c>
      <c r="F228" s="4">
        <f t="shared" si="9"/>
        <v>0</v>
      </c>
    </row>
    <row r="229" spans="4:6" x14ac:dyDescent="0.25">
      <c r="D229" s="4">
        <f t="shared" si="8"/>
        <v>0</v>
      </c>
      <c r="F229" s="4">
        <f t="shared" si="9"/>
        <v>0</v>
      </c>
    </row>
    <row r="230" spans="4:6" x14ac:dyDescent="0.25">
      <c r="D230" s="4">
        <f t="shared" si="8"/>
        <v>0</v>
      </c>
      <c r="F230" s="4">
        <f t="shared" si="9"/>
        <v>0</v>
      </c>
    </row>
    <row r="231" spans="4:6" x14ac:dyDescent="0.25">
      <c r="D231" s="4">
        <f t="shared" si="8"/>
        <v>0</v>
      </c>
      <c r="F231" s="4">
        <f t="shared" si="9"/>
        <v>0</v>
      </c>
    </row>
    <row r="232" spans="4:6" x14ac:dyDescent="0.25">
      <c r="D232" s="4">
        <f t="shared" si="8"/>
        <v>0</v>
      </c>
      <c r="F232" s="4">
        <f t="shared" si="9"/>
        <v>0</v>
      </c>
    </row>
    <row r="233" spans="4:6" x14ac:dyDescent="0.25">
      <c r="D233" s="4">
        <f t="shared" si="8"/>
        <v>0</v>
      </c>
      <c r="F233" s="4">
        <f t="shared" si="9"/>
        <v>0</v>
      </c>
    </row>
    <row r="234" spans="4:6" x14ac:dyDescent="0.25">
      <c r="D234" s="4">
        <f t="shared" si="8"/>
        <v>0</v>
      </c>
      <c r="F234" s="4">
        <f t="shared" si="9"/>
        <v>0</v>
      </c>
    </row>
    <row r="235" spans="4:6" x14ac:dyDescent="0.25">
      <c r="D235" s="4">
        <f t="shared" si="8"/>
        <v>0</v>
      </c>
      <c r="F235" s="4">
        <f t="shared" si="9"/>
        <v>0</v>
      </c>
    </row>
    <row r="236" spans="4:6" x14ac:dyDescent="0.25">
      <c r="D236" s="4">
        <f t="shared" si="8"/>
        <v>0</v>
      </c>
      <c r="F236" s="4">
        <f t="shared" si="9"/>
        <v>0</v>
      </c>
    </row>
    <row r="237" spans="4:6" x14ac:dyDescent="0.25">
      <c r="D237" s="4">
        <f t="shared" si="8"/>
        <v>0</v>
      </c>
      <c r="F237" s="4">
        <f t="shared" si="9"/>
        <v>0</v>
      </c>
    </row>
    <row r="238" spans="4:6" x14ac:dyDescent="0.25">
      <c r="D238" s="4">
        <f t="shared" si="8"/>
        <v>0</v>
      </c>
      <c r="F238" s="4">
        <f t="shared" si="9"/>
        <v>0</v>
      </c>
    </row>
    <row r="239" spans="4:6" x14ac:dyDescent="0.25">
      <c r="D239" s="4">
        <f t="shared" si="8"/>
        <v>0</v>
      </c>
      <c r="F239" s="4">
        <f t="shared" si="9"/>
        <v>0</v>
      </c>
    </row>
    <row r="240" spans="4:6" x14ac:dyDescent="0.25">
      <c r="D240" s="4">
        <f t="shared" si="8"/>
        <v>0</v>
      </c>
      <c r="F240" s="4">
        <f t="shared" si="9"/>
        <v>0</v>
      </c>
    </row>
    <row r="241" spans="4:6" x14ac:dyDescent="0.25">
      <c r="D241" s="4">
        <f t="shared" si="8"/>
        <v>0</v>
      </c>
      <c r="F241" s="4">
        <f t="shared" si="9"/>
        <v>0</v>
      </c>
    </row>
    <row r="242" spans="4:6" x14ac:dyDescent="0.25">
      <c r="D242" s="4">
        <f t="shared" si="8"/>
        <v>0</v>
      </c>
      <c r="F242" s="4">
        <f t="shared" si="9"/>
        <v>0</v>
      </c>
    </row>
    <row r="243" spans="4:6" x14ac:dyDescent="0.25">
      <c r="D243" s="4">
        <f t="shared" si="8"/>
        <v>0</v>
      </c>
      <c r="F243" s="4">
        <f t="shared" si="9"/>
        <v>0</v>
      </c>
    </row>
    <row r="244" spans="4:6" x14ac:dyDescent="0.25">
      <c r="D244" s="4">
        <f t="shared" si="8"/>
        <v>0</v>
      </c>
      <c r="F244" s="4">
        <f t="shared" si="9"/>
        <v>0</v>
      </c>
    </row>
    <row r="245" spans="4:6" x14ac:dyDescent="0.25">
      <c r="D245" s="4">
        <f t="shared" si="8"/>
        <v>0</v>
      </c>
      <c r="F245" s="4">
        <f t="shared" si="9"/>
        <v>0</v>
      </c>
    </row>
    <row r="246" spans="4:6" x14ac:dyDescent="0.25">
      <c r="D246" s="4">
        <f t="shared" si="8"/>
        <v>0</v>
      </c>
      <c r="F246" s="4">
        <f t="shared" si="9"/>
        <v>0</v>
      </c>
    </row>
    <row r="247" spans="4:6" x14ac:dyDescent="0.25">
      <c r="D247" s="4">
        <f t="shared" si="8"/>
        <v>0</v>
      </c>
      <c r="F247" s="4">
        <f t="shared" si="9"/>
        <v>0</v>
      </c>
    </row>
    <row r="248" spans="4:6" x14ac:dyDescent="0.25">
      <c r="D248" s="4">
        <f t="shared" si="8"/>
        <v>0</v>
      </c>
      <c r="F248" s="4">
        <f t="shared" si="9"/>
        <v>0</v>
      </c>
    </row>
    <row r="249" spans="4:6" x14ac:dyDescent="0.25">
      <c r="D249" s="4">
        <f t="shared" si="8"/>
        <v>0</v>
      </c>
      <c r="F249" s="4">
        <f t="shared" si="9"/>
        <v>0</v>
      </c>
    </row>
    <row r="250" spans="4:6" x14ac:dyDescent="0.25">
      <c r="D250" s="4">
        <f t="shared" si="8"/>
        <v>0</v>
      </c>
      <c r="F250" s="4">
        <f t="shared" si="9"/>
        <v>0</v>
      </c>
    </row>
    <row r="251" spans="4:6" x14ac:dyDescent="0.25">
      <c r="D251" s="4">
        <f t="shared" si="8"/>
        <v>0</v>
      </c>
      <c r="F251" s="4">
        <f t="shared" si="9"/>
        <v>0</v>
      </c>
    </row>
    <row r="252" spans="4:6" x14ac:dyDescent="0.25">
      <c r="D252" s="4">
        <f t="shared" si="8"/>
        <v>0</v>
      </c>
      <c r="F252" s="4">
        <f t="shared" si="9"/>
        <v>0</v>
      </c>
    </row>
    <row r="253" spans="4:6" x14ac:dyDescent="0.25">
      <c r="D253" s="4">
        <f t="shared" si="8"/>
        <v>0</v>
      </c>
      <c r="F253" s="4">
        <f t="shared" si="9"/>
        <v>0</v>
      </c>
    </row>
    <row r="254" spans="4:6" x14ac:dyDescent="0.25">
      <c r="D254" s="4">
        <f t="shared" si="8"/>
        <v>0</v>
      </c>
      <c r="F254" s="4">
        <f t="shared" si="9"/>
        <v>0</v>
      </c>
    </row>
    <row r="255" spans="4:6" x14ac:dyDescent="0.25">
      <c r="D255" s="4">
        <f t="shared" si="8"/>
        <v>0</v>
      </c>
      <c r="F255" s="4">
        <f t="shared" si="9"/>
        <v>0</v>
      </c>
    </row>
    <row r="256" spans="4:6" x14ac:dyDescent="0.25">
      <c r="D256" s="4">
        <f t="shared" si="8"/>
        <v>0</v>
      </c>
      <c r="F256" s="4">
        <f t="shared" si="9"/>
        <v>0</v>
      </c>
    </row>
    <row r="257" spans="4:6" x14ac:dyDescent="0.25">
      <c r="D257" s="4">
        <f t="shared" si="8"/>
        <v>0</v>
      </c>
      <c r="F257" s="4">
        <f t="shared" si="9"/>
        <v>0</v>
      </c>
    </row>
    <row r="258" spans="4:6" x14ac:dyDescent="0.25">
      <c r="D258" s="4">
        <f t="shared" si="8"/>
        <v>0</v>
      </c>
      <c r="F258" s="4">
        <f t="shared" si="9"/>
        <v>0</v>
      </c>
    </row>
    <row r="259" spans="4:6" x14ac:dyDescent="0.25">
      <c r="D259" s="4">
        <f t="shared" si="8"/>
        <v>0</v>
      </c>
      <c r="F259" s="4">
        <f t="shared" si="9"/>
        <v>0</v>
      </c>
    </row>
    <row r="260" spans="4:6" x14ac:dyDescent="0.25">
      <c r="D260" s="4">
        <f t="shared" ref="D260:D323" si="10">C260*$I$1</f>
        <v>0</v>
      </c>
      <c r="F260" s="4">
        <f t="shared" si="9"/>
        <v>0</v>
      </c>
    </row>
    <row r="261" spans="4:6" x14ac:dyDescent="0.25">
      <c r="D261" s="4">
        <f t="shared" si="10"/>
        <v>0</v>
      </c>
      <c r="F261" s="4">
        <f t="shared" ref="F261:F324" si="11">F260+D261-E261</f>
        <v>0</v>
      </c>
    </row>
    <row r="262" spans="4:6" x14ac:dyDescent="0.25">
      <c r="D262" s="4">
        <f t="shared" si="10"/>
        <v>0</v>
      </c>
      <c r="F262" s="4">
        <f t="shared" si="11"/>
        <v>0</v>
      </c>
    </row>
    <row r="263" spans="4:6" x14ac:dyDescent="0.25">
      <c r="D263" s="4">
        <f t="shared" si="10"/>
        <v>0</v>
      </c>
      <c r="F263" s="4">
        <f t="shared" si="11"/>
        <v>0</v>
      </c>
    </row>
    <row r="264" spans="4:6" x14ac:dyDescent="0.25">
      <c r="D264" s="4">
        <f t="shared" si="10"/>
        <v>0</v>
      </c>
      <c r="F264" s="4">
        <f t="shared" si="11"/>
        <v>0</v>
      </c>
    </row>
    <row r="265" spans="4:6" x14ac:dyDescent="0.25">
      <c r="D265" s="4">
        <f t="shared" si="10"/>
        <v>0</v>
      </c>
      <c r="F265" s="4">
        <f t="shared" si="11"/>
        <v>0</v>
      </c>
    </row>
    <row r="266" spans="4:6" x14ac:dyDescent="0.25">
      <c r="D266" s="4">
        <f t="shared" si="10"/>
        <v>0</v>
      </c>
      <c r="F266" s="4">
        <f t="shared" si="11"/>
        <v>0</v>
      </c>
    </row>
    <row r="267" spans="4:6" x14ac:dyDescent="0.25">
      <c r="D267" s="4">
        <f t="shared" si="10"/>
        <v>0</v>
      </c>
      <c r="F267" s="4">
        <f t="shared" si="11"/>
        <v>0</v>
      </c>
    </row>
    <row r="268" spans="4:6" x14ac:dyDescent="0.25">
      <c r="D268" s="4">
        <f t="shared" si="10"/>
        <v>0</v>
      </c>
      <c r="F268" s="4">
        <f t="shared" si="11"/>
        <v>0</v>
      </c>
    </row>
    <row r="269" spans="4:6" x14ac:dyDescent="0.25">
      <c r="D269" s="4">
        <f t="shared" si="10"/>
        <v>0</v>
      </c>
      <c r="F269" s="4">
        <f t="shared" si="11"/>
        <v>0</v>
      </c>
    </row>
    <row r="270" spans="4:6" x14ac:dyDescent="0.25">
      <c r="D270" s="4">
        <f t="shared" si="10"/>
        <v>0</v>
      </c>
      <c r="F270" s="4">
        <f t="shared" si="11"/>
        <v>0</v>
      </c>
    </row>
    <row r="271" spans="4:6" x14ac:dyDescent="0.25">
      <c r="D271" s="4">
        <f t="shared" si="10"/>
        <v>0</v>
      </c>
      <c r="F271" s="4">
        <f t="shared" si="11"/>
        <v>0</v>
      </c>
    </row>
    <row r="272" spans="4:6" x14ac:dyDescent="0.25">
      <c r="D272" s="4">
        <f t="shared" si="10"/>
        <v>0</v>
      </c>
      <c r="F272" s="4">
        <f t="shared" si="11"/>
        <v>0</v>
      </c>
    </row>
    <row r="273" spans="4:6" x14ac:dyDescent="0.25">
      <c r="D273" s="4">
        <f t="shared" si="10"/>
        <v>0</v>
      </c>
      <c r="F273" s="4">
        <f t="shared" si="11"/>
        <v>0</v>
      </c>
    </row>
    <row r="274" spans="4:6" x14ac:dyDescent="0.25">
      <c r="D274" s="4">
        <f t="shared" si="10"/>
        <v>0</v>
      </c>
      <c r="F274" s="4">
        <f t="shared" si="11"/>
        <v>0</v>
      </c>
    </row>
    <row r="275" spans="4:6" x14ac:dyDescent="0.25">
      <c r="D275" s="4">
        <f t="shared" si="10"/>
        <v>0</v>
      </c>
      <c r="F275" s="4">
        <f t="shared" si="11"/>
        <v>0</v>
      </c>
    </row>
    <row r="276" spans="4:6" x14ac:dyDescent="0.25">
      <c r="D276" s="4">
        <f t="shared" si="10"/>
        <v>0</v>
      </c>
      <c r="F276" s="4">
        <f t="shared" si="11"/>
        <v>0</v>
      </c>
    </row>
    <row r="277" spans="4:6" x14ac:dyDescent="0.25">
      <c r="D277" s="4">
        <f t="shared" si="10"/>
        <v>0</v>
      </c>
      <c r="F277" s="4">
        <f t="shared" si="11"/>
        <v>0</v>
      </c>
    </row>
    <row r="278" spans="4:6" x14ac:dyDescent="0.25">
      <c r="D278" s="4">
        <f t="shared" si="10"/>
        <v>0</v>
      </c>
      <c r="F278" s="4">
        <f t="shared" si="11"/>
        <v>0</v>
      </c>
    </row>
    <row r="279" spans="4:6" x14ac:dyDescent="0.25">
      <c r="D279" s="4">
        <f t="shared" si="10"/>
        <v>0</v>
      </c>
      <c r="F279" s="4">
        <f t="shared" si="11"/>
        <v>0</v>
      </c>
    </row>
    <row r="280" spans="4:6" x14ac:dyDescent="0.25">
      <c r="D280" s="4">
        <f t="shared" si="10"/>
        <v>0</v>
      </c>
      <c r="F280" s="4">
        <f t="shared" si="11"/>
        <v>0</v>
      </c>
    </row>
    <row r="281" spans="4:6" x14ac:dyDescent="0.25">
      <c r="D281" s="4">
        <f t="shared" si="10"/>
        <v>0</v>
      </c>
      <c r="F281" s="4">
        <f t="shared" si="11"/>
        <v>0</v>
      </c>
    </row>
    <row r="282" spans="4:6" x14ac:dyDescent="0.25">
      <c r="D282" s="4">
        <f t="shared" si="10"/>
        <v>0</v>
      </c>
      <c r="F282" s="4">
        <f t="shared" si="11"/>
        <v>0</v>
      </c>
    </row>
    <row r="283" spans="4:6" x14ac:dyDescent="0.25">
      <c r="D283" s="4">
        <f t="shared" si="10"/>
        <v>0</v>
      </c>
      <c r="F283" s="4">
        <f t="shared" si="11"/>
        <v>0</v>
      </c>
    </row>
    <row r="284" spans="4:6" x14ac:dyDescent="0.25">
      <c r="D284" s="4">
        <f t="shared" si="10"/>
        <v>0</v>
      </c>
      <c r="F284" s="4">
        <f t="shared" si="11"/>
        <v>0</v>
      </c>
    </row>
    <row r="285" spans="4:6" x14ac:dyDescent="0.25">
      <c r="D285" s="4">
        <f t="shared" si="10"/>
        <v>0</v>
      </c>
      <c r="F285" s="4">
        <f t="shared" si="11"/>
        <v>0</v>
      </c>
    </row>
    <row r="286" spans="4:6" x14ac:dyDescent="0.25">
      <c r="D286" s="4">
        <f t="shared" si="10"/>
        <v>0</v>
      </c>
      <c r="F286" s="4">
        <f t="shared" si="11"/>
        <v>0</v>
      </c>
    </row>
    <row r="287" spans="4:6" x14ac:dyDescent="0.25">
      <c r="D287" s="4">
        <f t="shared" si="10"/>
        <v>0</v>
      </c>
      <c r="F287" s="4">
        <f t="shared" si="11"/>
        <v>0</v>
      </c>
    </row>
    <row r="288" spans="4:6" x14ac:dyDescent="0.25">
      <c r="D288" s="4">
        <f t="shared" si="10"/>
        <v>0</v>
      </c>
      <c r="F288" s="4">
        <f t="shared" si="11"/>
        <v>0</v>
      </c>
    </row>
    <row r="289" spans="4:6" x14ac:dyDescent="0.25">
      <c r="D289" s="4">
        <f t="shared" si="10"/>
        <v>0</v>
      </c>
      <c r="F289" s="4">
        <f t="shared" si="11"/>
        <v>0</v>
      </c>
    </row>
    <row r="290" spans="4:6" x14ac:dyDescent="0.25">
      <c r="D290" s="4">
        <f t="shared" si="10"/>
        <v>0</v>
      </c>
      <c r="F290" s="4">
        <f t="shared" si="11"/>
        <v>0</v>
      </c>
    </row>
    <row r="291" spans="4:6" x14ac:dyDescent="0.25">
      <c r="D291" s="4">
        <f t="shared" si="10"/>
        <v>0</v>
      </c>
      <c r="F291" s="4">
        <f t="shared" si="11"/>
        <v>0</v>
      </c>
    </row>
    <row r="292" spans="4:6" x14ac:dyDescent="0.25">
      <c r="D292" s="4">
        <f t="shared" si="10"/>
        <v>0</v>
      </c>
      <c r="F292" s="4">
        <f t="shared" si="11"/>
        <v>0</v>
      </c>
    </row>
    <row r="293" spans="4:6" x14ac:dyDescent="0.25">
      <c r="D293" s="4">
        <f t="shared" si="10"/>
        <v>0</v>
      </c>
      <c r="F293" s="4">
        <f t="shared" si="11"/>
        <v>0</v>
      </c>
    </row>
    <row r="294" spans="4:6" x14ac:dyDescent="0.25">
      <c r="D294" s="4">
        <f t="shared" si="10"/>
        <v>0</v>
      </c>
      <c r="F294" s="4">
        <f t="shared" si="11"/>
        <v>0</v>
      </c>
    </row>
    <row r="295" spans="4:6" x14ac:dyDescent="0.25">
      <c r="D295" s="4">
        <f t="shared" si="10"/>
        <v>0</v>
      </c>
      <c r="F295" s="4">
        <f t="shared" si="11"/>
        <v>0</v>
      </c>
    </row>
    <row r="296" spans="4:6" x14ac:dyDescent="0.25">
      <c r="D296" s="4">
        <f t="shared" si="10"/>
        <v>0</v>
      </c>
      <c r="F296" s="4">
        <f t="shared" si="11"/>
        <v>0</v>
      </c>
    </row>
    <row r="297" spans="4:6" x14ac:dyDescent="0.25">
      <c r="D297" s="4">
        <f t="shared" si="10"/>
        <v>0</v>
      </c>
      <c r="F297" s="4">
        <f t="shared" si="11"/>
        <v>0</v>
      </c>
    </row>
    <row r="298" spans="4:6" x14ac:dyDescent="0.25">
      <c r="D298" s="4">
        <f t="shared" si="10"/>
        <v>0</v>
      </c>
      <c r="F298" s="4">
        <f t="shared" si="11"/>
        <v>0</v>
      </c>
    </row>
    <row r="299" spans="4:6" x14ac:dyDescent="0.25">
      <c r="D299" s="4">
        <f t="shared" si="10"/>
        <v>0</v>
      </c>
      <c r="F299" s="4">
        <f t="shared" si="11"/>
        <v>0</v>
      </c>
    </row>
    <row r="300" spans="4:6" x14ac:dyDescent="0.25">
      <c r="D300" s="4">
        <f t="shared" si="10"/>
        <v>0</v>
      </c>
      <c r="F300" s="4">
        <f t="shared" si="11"/>
        <v>0</v>
      </c>
    </row>
    <row r="301" spans="4:6" x14ac:dyDescent="0.25">
      <c r="D301" s="4">
        <f t="shared" si="10"/>
        <v>0</v>
      </c>
      <c r="F301" s="4">
        <f t="shared" si="11"/>
        <v>0</v>
      </c>
    </row>
    <row r="302" spans="4:6" x14ac:dyDescent="0.25">
      <c r="D302" s="4">
        <f t="shared" si="10"/>
        <v>0</v>
      </c>
      <c r="F302" s="4">
        <f t="shared" si="11"/>
        <v>0</v>
      </c>
    </row>
    <row r="303" spans="4:6" x14ac:dyDescent="0.25">
      <c r="D303" s="4">
        <f t="shared" si="10"/>
        <v>0</v>
      </c>
      <c r="F303" s="4">
        <f t="shared" si="11"/>
        <v>0</v>
      </c>
    </row>
    <row r="304" spans="4:6" x14ac:dyDescent="0.25">
      <c r="D304" s="4">
        <f t="shared" si="10"/>
        <v>0</v>
      </c>
      <c r="F304" s="4">
        <f t="shared" si="11"/>
        <v>0</v>
      </c>
    </row>
    <row r="305" spans="4:6" x14ac:dyDescent="0.25">
      <c r="D305" s="4">
        <f t="shared" si="10"/>
        <v>0</v>
      </c>
      <c r="F305" s="4">
        <f t="shared" si="11"/>
        <v>0</v>
      </c>
    </row>
    <row r="306" spans="4:6" x14ac:dyDescent="0.25">
      <c r="D306" s="4">
        <f t="shared" si="10"/>
        <v>0</v>
      </c>
      <c r="F306" s="4">
        <f t="shared" si="11"/>
        <v>0</v>
      </c>
    </row>
    <row r="307" spans="4:6" x14ac:dyDescent="0.25">
      <c r="D307" s="4">
        <f t="shared" si="10"/>
        <v>0</v>
      </c>
      <c r="F307" s="4">
        <f t="shared" si="11"/>
        <v>0</v>
      </c>
    </row>
    <row r="308" spans="4:6" x14ac:dyDescent="0.25">
      <c r="D308" s="4">
        <f t="shared" si="10"/>
        <v>0</v>
      </c>
      <c r="F308" s="4">
        <f t="shared" si="11"/>
        <v>0</v>
      </c>
    </row>
    <row r="309" spans="4:6" x14ac:dyDescent="0.25">
      <c r="D309" s="4">
        <f t="shared" si="10"/>
        <v>0</v>
      </c>
      <c r="F309" s="4">
        <f t="shared" si="11"/>
        <v>0</v>
      </c>
    </row>
    <row r="310" spans="4:6" x14ac:dyDescent="0.25">
      <c r="D310" s="4">
        <f t="shared" si="10"/>
        <v>0</v>
      </c>
      <c r="F310" s="4">
        <f t="shared" si="11"/>
        <v>0</v>
      </c>
    </row>
    <row r="311" spans="4:6" x14ac:dyDescent="0.25">
      <c r="D311" s="4">
        <f t="shared" si="10"/>
        <v>0</v>
      </c>
      <c r="F311" s="4">
        <f t="shared" si="11"/>
        <v>0</v>
      </c>
    </row>
    <row r="312" spans="4:6" x14ac:dyDescent="0.25">
      <c r="D312" s="4">
        <f t="shared" si="10"/>
        <v>0</v>
      </c>
      <c r="F312" s="4">
        <f t="shared" si="11"/>
        <v>0</v>
      </c>
    </row>
    <row r="313" spans="4:6" x14ac:dyDescent="0.25">
      <c r="D313" s="4">
        <f t="shared" si="10"/>
        <v>0</v>
      </c>
      <c r="F313" s="4">
        <f t="shared" si="11"/>
        <v>0</v>
      </c>
    </row>
    <row r="314" spans="4:6" x14ac:dyDescent="0.25">
      <c r="D314" s="4">
        <f t="shared" si="10"/>
        <v>0</v>
      </c>
      <c r="F314" s="4">
        <f t="shared" si="11"/>
        <v>0</v>
      </c>
    </row>
    <row r="315" spans="4:6" x14ac:dyDescent="0.25">
      <c r="D315" s="4">
        <f t="shared" si="10"/>
        <v>0</v>
      </c>
      <c r="F315" s="4">
        <f t="shared" si="11"/>
        <v>0</v>
      </c>
    </row>
    <row r="316" spans="4:6" x14ac:dyDescent="0.25">
      <c r="D316" s="4">
        <f t="shared" si="10"/>
        <v>0</v>
      </c>
      <c r="F316" s="4">
        <f t="shared" si="11"/>
        <v>0</v>
      </c>
    </row>
    <row r="317" spans="4:6" x14ac:dyDescent="0.25">
      <c r="D317" s="4">
        <f t="shared" si="10"/>
        <v>0</v>
      </c>
      <c r="F317" s="4">
        <f t="shared" si="11"/>
        <v>0</v>
      </c>
    </row>
    <row r="318" spans="4:6" x14ac:dyDescent="0.25">
      <c r="D318" s="4">
        <f t="shared" si="10"/>
        <v>0</v>
      </c>
      <c r="F318" s="4">
        <f t="shared" si="11"/>
        <v>0</v>
      </c>
    </row>
    <row r="319" spans="4:6" x14ac:dyDescent="0.25">
      <c r="D319" s="4">
        <f t="shared" si="10"/>
        <v>0</v>
      </c>
      <c r="F319" s="4">
        <f t="shared" si="11"/>
        <v>0</v>
      </c>
    </row>
    <row r="320" spans="4:6" x14ac:dyDescent="0.25">
      <c r="D320" s="4">
        <f t="shared" si="10"/>
        <v>0</v>
      </c>
      <c r="F320" s="4">
        <f t="shared" si="11"/>
        <v>0</v>
      </c>
    </row>
    <row r="321" spans="4:6" x14ac:dyDescent="0.25">
      <c r="D321" s="4">
        <f t="shared" si="10"/>
        <v>0</v>
      </c>
      <c r="F321" s="4">
        <f t="shared" si="11"/>
        <v>0</v>
      </c>
    </row>
    <row r="322" spans="4:6" x14ac:dyDescent="0.25">
      <c r="D322" s="4">
        <f t="shared" si="10"/>
        <v>0</v>
      </c>
      <c r="F322" s="4">
        <f t="shared" si="11"/>
        <v>0</v>
      </c>
    </row>
    <row r="323" spans="4:6" x14ac:dyDescent="0.25">
      <c r="D323" s="4">
        <f t="shared" si="10"/>
        <v>0</v>
      </c>
      <c r="F323" s="4">
        <f t="shared" si="11"/>
        <v>0</v>
      </c>
    </row>
    <row r="324" spans="4:6" x14ac:dyDescent="0.25">
      <c r="D324" s="4">
        <f t="shared" ref="D324:D387" si="12">C324*$I$1</f>
        <v>0</v>
      </c>
      <c r="F324" s="4">
        <f t="shared" si="11"/>
        <v>0</v>
      </c>
    </row>
    <row r="325" spans="4:6" x14ac:dyDescent="0.25">
      <c r="D325" s="4">
        <f t="shared" si="12"/>
        <v>0</v>
      </c>
      <c r="F325" s="4">
        <f t="shared" ref="F325:F388" si="13">F324+D325-E325</f>
        <v>0</v>
      </c>
    </row>
    <row r="326" spans="4:6" x14ac:dyDescent="0.25">
      <c r="D326" s="4">
        <f t="shared" si="12"/>
        <v>0</v>
      </c>
      <c r="F326" s="4">
        <f t="shared" si="13"/>
        <v>0</v>
      </c>
    </row>
    <row r="327" spans="4:6" x14ac:dyDescent="0.25">
      <c r="D327" s="4">
        <f t="shared" si="12"/>
        <v>0</v>
      </c>
      <c r="F327" s="4">
        <f t="shared" si="13"/>
        <v>0</v>
      </c>
    </row>
    <row r="328" spans="4:6" x14ac:dyDescent="0.25">
      <c r="D328" s="4">
        <f t="shared" si="12"/>
        <v>0</v>
      </c>
      <c r="F328" s="4">
        <f t="shared" si="13"/>
        <v>0</v>
      </c>
    </row>
    <row r="329" spans="4:6" x14ac:dyDescent="0.25">
      <c r="D329" s="4">
        <f t="shared" si="12"/>
        <v>0</v>
      </c>
      <c r="F329" s="4">
        <f t="shared" si="13"/>
        <v>0</v>
      </c>
    </row>
    <row r="330" spans="4:6" x14ac:dyDescent="0.25">
      <c r="D330" s="4">
        <f t="shared" si="12"/>
        <v>0</v>
      </c>
      <c r="F330" s="4">
        <f t="shared" si="13"/>
        <v>0</v>
      </c>
    </row>
    <row r="331" spans="4:6" x14ac:dyDescent="0.25">
      <c r="D331" s="4">
        <f t="shared" si="12"/>
        <v>0</v>
      </c>
      <c r="F331" s="4">
        <f t="shared" si="13"/>
        <v>0</v>
      </c>
    </row>
    <row r="332" spans="4:6" x14ac:dyDescent="0.25">
      <c r="D332" s="4">
        <f t="shared" si="12"/>
        <v>0</v>
      </c>
      <c r="F332" s="4">
        <f t="shared" si="13"/>
        <v>0</v>
      </c>
    </row>
    <row r="333" spans="4:6" x14ac:dyDescent="0.25">
      <c r="D333" s="4">
        <f t="shared" si="12"/>
        <v>0</v>
      </c>
      <c r="F333" s="4">
        <f t="shared" si="13"/>
        <v>0</v>
      </c>
    </row>
    <row r="334" spans="4:6" x14ac:dyDescent="0.25">
      <c r="D334" s="4">
        <f t="shared" si="12"/>
        <v>0</v>
      </c>
      <c r="F334" s="4">
        <f t="shared" si="13"/>
        <v>0</v>
      </c>
    </row>
    <row r="335" spans="4:6" x14ac:dyDescent="0.25">
      <c r="D335" s="4">
        <f t="shared" si="12"/>
        <v>0</v>
      </c>
      <c r="F335" s="4">
        <f t="shared" si="13"/>
        <v>0</v>
      </c>
    </row>
    <row r="336" spans="4:6" x14ac:dyDescent="0.25">
      <c r="D336" s="4">
        <f t="shared" si="12"/>
        <v>0</v>
      </c>
      <c r="F336" s="4">
        <f t="shared" si="13"/>
        <v>0</v>
      </c>
    </row>
    <row r="337" spans="4:6" x14ac:dyDescent="0.25">
      <c r="D337" s="4">
        <f t="shared" si="12"/>
        <v>0</v>
      </c>
      <c r="F337" s="4">
        <f t="shared" si="13"/>
        <v>0</v>
      </c>
    </row>
    <row r="338" spans="4:6" x14ac:dyDescent="0.25">
      <c r="D338" s="4">
        <f t="shared" si="12"/>
        <v>0</v>
      </c>
      <c r="F338" s="4">
        <f t="shared" si="13"/>
        <v>0</v>
      </c>
    </row>
    <row r="339" spans="4:6" x14ac:dyDescent="0.25">
      <c r="D339" s="4">
        <f t="shared" si="12"/>
        <v>0</v>
      </c>
      <c r="F339" s="4">
        <f t="shared" si="13"/>
        <v>0</v>
      </c>
    </row>
    <row r="340" spans="4:6" x14ac:dyDescent="0.25">
      <c r="D340" s="4">
        <f t="shared" si="12"/>
        <v>0</v>
      </c>
      <c r="F340" s="4">
        <f t="shared" si="13"/>
        <v>0</v>
      </c>
    </row>
    <row r="341" spans="4:6" x14ac:dyDescent="0.25">
      <c r="D341" s="4">
        <f t="shared" si="12"/>
        <v>0</v>
      </c>
      <c r="F341" s="4">
        <f t="shared" si="13"/>
        <v>0</v>
      </c>
    </row>
    <row r="342" spans="4:6" x14ac:dyDescent="0.25">
      <c r="D342" s="4">
        <f t="shared" si="12"/>
        <v>0</v>
      </c>
      <c r="F342" s="4">
        <f t="shared" si="13"/>
        <v>0</v>
      </c>
    </row>
    <row r="343" spans="4:6" x14ac:dyDescent="0.25">
      <c r="D343" s="4">
        <f t="shared" si="12"/>
        <v>0</v>
      </c>
      <c r="F343" s="4">
        <f t="shared" si="13"/>
        <v>0</v>
      </c>
    </row>
    <row r="344" spans="4:6" x14ac:dyDescent="0.25">
      <c r="D344" s="4">
        <f t="shared" si="12"/>
        <v>0</v>
      </c>
      <c r="F344" s="4">
        <f t="shared" si="13"/>
        <v>0</v>
      </c>
    </row>
    <row r="345" spans="4:6" x14ac:dyDescent="0.25">
      <c r="D345" s="4">
        <f t="shared" si="12"/>
        <v>0</v>
      </c>
      <c r="F345" s="4">
        <f t="shared" si="13"/>
        <v>0</v>
      </c>
    </row>
    <row r="346" spans="4:6" x14ac:dyDescent="0.25">
      <c r="D346" s="4">
        <f t="shared" si="12"/>
        <v>0</v>
      </c>
      <c r="F346" s="4">
        <f t="shared" si="13"/>
        <v>0</v>
      </c>
    </row>
    <row r="347" spans="4:6" x14ac:dyDescent="0.25">
      <c r="D347" s="4">
        <f t="shared" si="12"/>
        <v>0</v>
      </c>
      <c r="F347" s="4">
        <f t="shared" si="13"/>
        <v>0</v>
      </c>
    </row>
    <row r="348" spans="4:6" x14ac:dyDescent="0.25">
      <c r="D348" s="4">
        <f t="shared" si="12"/>
        <v>0</v>
      </c>
      <c r="F348" s="4">
        <f t="shared" si="13"/>
        <v>0</v>
      </c>
    </row>
    <row r="349" spans="4:6" x14ac:dyDescent="0.25">
      <c r="D349" s="4">
        <f t="shared" si="12"/>
        <v>0</v>
      </c>
      <c r="F349" s="4">
        <f t="shared" si="13"/>
        <v>0</v>
      </c>
    </row>
    <row r="350" spans="4:6" x14ac:dyDescent="0.25">
      <c r="D350" s="4">
        <f t="shared" si="12"/>
        <v>0</v>
      </c>
      <c r="F350" s="4">
        <f t="shared" si="13"/>
        <v>0</v>
      </c>
    </row>
    <row r="351" spans="4:6" x14ac:dyDescent="0.25">
      <c r="D351" s="4">
        <f t="shared" si="12"/>
        <v>0</v>
      </c>
      <c r="F351" s="4">
        <f t="shared" si="13"/>
        <v>0</v>
      </c>
    </row>
    <row r="352" spans="4:6" x14ac:dyDescent="0.25">
      <c r="D352" s="4">
        <f t="shared" si="12"/>
        <v>0</v>
      </c>
      <c r="F352" s="4">
        <f t="shared" si="13"/>
        <v>0</v>
      </c>
    </row>
    <row r="353" spans="4:6" x14ac:dyDescent="0.25">
      <c r="D353" s="4">
        <f t="shared" si="12"/>
        <v>0</v>
      </c>
      <c r="F353" s="4">
        <f t="shared" si="13"/>
        <v>0</v>
      </c>
    </row>
    <row r="354" spans="4:6" x14ac:dyDescent="0.25">
      <c r="D354" s="4">
        <f t="shared" si="12"/>
        <v>0</v>
      </c>
      <c r="F354" s="4">
        <f t="shared" si="13"/>
        <v>0</v>
      </c>
    </row>
    <row r="355" spans="4:6" x14ac:dyDescent="0.25">
      <c r="D355" s="4">
        <f t="shared" si="12"/>
        <v>0</v>
      </c>
      <c r="F355" s="4">
        <f t="shared" si="13"/>
        <v>0</v>
      </c>
    </row>
    <row r="356" spans="4:6" x14ac:dyDescent="0.25">
      <c r="D356" s="4">
        <f t="shared" si="12"/>
        <v>0</v>
      </c>
      <c r="F356" s="4">
        <f t="shared" si="13"/>
        <v>0</v>
      </c>
    </row>
    <row r="357" spans="4:6" x14ac:dyDescent="0.25">
      <c r="D357" s="4">
        <f t="shared" si="12"/>
        <v>0</v>
      </c>
      <c r="F357" s="4">
        <f t="shared" si="13"/>
        <v>0</v>
      </c>
    </row>
    <row r="358" spans="4:6" x14ac:dyDescent="0.25">
      <c r="D358" s="4">
        <f t="shared" si="12"/>
        <v>0</v>
      </c>
      <c r="F358" s="4">
        <f t="shared" si="13"/>
        <v>0</v>
      </c>
    </row>
    <row r="359" spans="4:6" x14ac:dyDescent="0.25">
      <c r="D359" s="4">
        <f t="shared" si="12"/>
        <v>0</v>
      </c>
      <c r="F359" s="4">
        <f t="shared" si="13"/>
        <v>0</v>
      </c>
    </row>
    <row r="360" spans="4:6" x14ac:dyDescent="0.25">
      <c r="D360" s="4">
        <f t="shared" si="12"/>
        <v>0</v>
      </c>
      <c r="F360" s="4">
        <f t="shared" si="13"/>
        <v>0</v>
      </c>
    </row>
    <row r="361" spans="4:6" x14ac:dyDescent="0.25">
      <c r="D361" s="4">
        <f t="shared" si="12"/>
        <v>0</v>
      </c>
      <c r="F361" s="4">
        <f t="shared" si="13"/>
        <v>0</v>
      </c>
    </row>
    <row r="362" spans="4:6" x14ac:dyDescent="0.25">
      <c r="D362" s="4">
        <f t="shared" si="12"/>
        <v>0</v>
      </c>
      <c r="F362" s="4">
        <f t="shared" si="13"/>
        <v>0</v>
      </c>
    </row>
    <row r="363" spans="4:6" x14ac:dyDescent="0.25">
      <c r="D363" s="4">
        <f t="shared" si="12"/>
        <v>0</v>
      </c>
      <c r="F363" s="4">
        <f t="shared" si="13"/>
        <v>0</v>
      </c>
    </row>
    <row r="364" spans="4:6" x14ac:dyDescent="0.25">
      <c r="D364" s="4">
        <f t="shared" si="12"/>
        <v>0</v>
      </c>
      <c r="F364" s="4">
        <f t="shared" si="13"/>
        <v>0</v>
      </c>
    </row>
    <row r="365" spans="4:6" x14ac:dyDescent="0.25">
      <c r="D365" s="4">
        <f t="shared" si="12"/>
        <v>0</v>
      </c>
      <c r="F365" s="4">
        <f t="shared" si="13"/>
        <v>0</v>
      </c>
    </row>
    <row r="366" spans="4:6" x14ac:dyDescent="0.25">
      <c r="D366" s="4">
        <f t="shared" si="12"/>
        <v>0</v>
      </c>
      <c r="F366" s="4">
        <f t="shared" si="13"/>
        <v>0</v>
      </c>
    </row>
    <row r="367" spans="4:6" x14ac:dyDescent="0.25">
      <c r="D367" s="4">
        <f t="shared" si="12"/>
        <v>0</v>
      </c>
      <c r="F367" s="4">
        <f t="shared" si="13"/>
        <v>0</v>
      </c>
    </row>
    <row r="368" spans="4:6" x14ac:dyDescent="0.25">
      <c r="D368" s="4">
        <f t="shared" si="12"/>
        <v>0</v>
      </c>
      <c r="F368" s="4">
        <f t="shared" si="13"/>
        <v>0</v>
      </c>
    </row>
    <row r="369" spans="4:6" x14ac:dyDescent="0.25">
      <c r="D369" s="4">
        <f t="shared" si="12"/>
        <v>0</v>
      </c>
      <c r="F369" s="4">
        <f t="shared" si="13"/>
        <v>0</v>
      </c>
    </row>
    <row r="370" spans="4:6" x14ac:dyDescent="0.25">
      <c r="D370" s="4">
        <f t="shared" si="12"/>
        <v>0</v>
      </c>
      <c r="F370" s="4">
        <f t="shared" si="13"/>
        <v>0</v>
      </c>
    </row>
    <row r="371" spans="4:6" x14ac:dyDescent="0.25">
      <c r="D371" s="4">
        <f t="shared" si="12"/>
        <v>0</v>
      </c>
      <c r="F371" s="4">
        <f t="shared" si="13"/>
        <v>0</v>
      </c>
    </row>
    <row r="372" spans="4:6" x14ac:dyDescent="0.25">
      <c r="D372" s="4">
        <f t="shared" si="12"/>
        <v>0</v>
      </c>
      <c r="F372" s="4">
        <f t="shared" si="13"/>
        <v>0</v>
      </c>
    </row>
    <row r="373" spans="4:6" x14ac:dyDescent="0.25">
      <c r="D373" s="4">
        <f t="shared" si="12"/>
        <v>0</v>
      </c>
      <c r="F373" s="4">
        <f t="shared" si="13"/>
        <v>0</v>
      </c>
    </row>
    <row r="374" spans="4:6" x14ac:dyDescent="0.25">
      <c r="D374" s="4">
        <f t="shared" si="12"/>
        <v>0</v>
      </c>
      <c r="F374" s="4">
        <f t="shared" si="13"/>
        <v>0</v>
      </c>
    </row>
    <row r="375" spans="4:6" x14ac:dyDescent="0.25">
      <c r="D375" s="4">
        <f t="shared" si="12"/>
        <v>0</v>
      </c>
      <c r="F375" s="4">
        <f t="shared" si="13"/>
        <v>0</v>
      </c>
    </row>
    <row r="376" spans="4:6" x14ac:dyDescent="0.25">
      <c r="D376" s="4">
        <f t="shared" si="12"/>
        <v>0</v>
      </c>
      <c r="F376" s="4">
        <f t="shared" si="13"/>
        <v>0</v>
      </c>
    </row>
    <row r="377" spans="4:6" x14ac:dyDescent="0.25">
      <c r="D377" s="4">
        <f t="shared" si="12"/>
        <v>0</v>
      </c>
      <c r="F377" s="4">
        <f t="shared" si="13"/>
        <v>0</v>
      </c>
    </row>
    <row r="378" spans="4:6" x14ac:dyDescent="0.25">
      <c r="D378" s="4">
        <f t="shared" si="12"/>
        <v>0</v>
      </c>
      <c r="F378" s="4">
        <f t="shared" si="13"/>
        <v>0</v>
      </c>
    </row>
    <row r="379" spans="4:6" x14ac:dyDescent="0.25">
      <c r="D379" s="4">
        <f t="shared" si="12"/>
        <v>0</v>
      </c>
      <c r="F379" s="4">
        <f t="shared" si="13"/>
        <v>0</v>
      </c>
    </row>
    <row r="380" spans="4:6" x14ac:dyDescent="0.25">
      <c r="D380" s="4">
        <f t="shared" si="12"/>
        <v>0</v>
      </c>
      <c r="F380" s="4">
        <f t="shared" si="13"/>
        <v>0</v>
      </c>
    </row>
    <row r="381" spans="4:6" x14ac:dyDescent="0.25">
      <c r="D381" s="4">
        <f t="shared" si="12"/>
        <v>0</v>
      </c>
      <c r="F381" s="4">
        <f t="shared" si="13"/>
        <v>0</v>
      </c>
    </row>
    <row r="382" spans="4:6" x14ac:dyDescent="0.25">
      <c r="D382" s="4">
        <f t="shared" si="12"/>
        <v>0</v>
      </c>
      <c r="F382" s="4">
        <f t="shared" si="13"/>
        <v>0</v>
      </c>
    </row>
    <row r="383" spans="4:6" x14ac:dyDescent="0.25">
      <c r="D383" s="4">
        <f t="shared" si="12"/>
        <v>0</v>
      </c>
      <c r="F383" s="4">
        <f t="shared" si="13"/>
        <v>0</v>
      </c>
    </row>
    <row r="384" spans="4:6" x14ac:dyDescent="0.25">
      <c r="D384" s="4">
        <f t="shared" si="12"/>
        <v>0</v>
      </c>
      <c r="F384" s="4">
        <f t="shared" si="13"/>
        <v>0</v>
      </c>
    </row>
    <row r="385" spans="4:6" x14ac:dyDescent="0.25">
      <c r="D385" s="4">
        <f t="shared" si="12"/>
        <v>0</v>
      </c>
      <c r="F385" s="4">
        <f t="shared" si="13"/>
        <v>0</v>
      </c>
    </row>
    <row r="386" spans="4:6" x14ac:dyDescent="0.25">
      <c r="D386" s="4">
        <f t="shared" si="12"/>
        <v>0</v>
      </c>
      <c r="F386" s="4">
        <f t="shared" si="13"/>
        <v>0</v>
      </c>
    </row>
    <row r="387" spans="4:6" x14ac:dyDescent="0.25">
      <c r="D387" s="4">
        <f t="shared" si="12"/>
        <v>0</v>
      </c>
      <c r="F387" s="4">
        <f t="shared" si="13"/>
        <v>0</v>
      </c>
    </row>
    <row r="388" spans="4:6" x14ac:dyDescent="0.25">
      <c r="D388" s="4">
        <f t="shared" ref="D388:D451" si="14">C388*$I$1</f>
        <v>0</v>
      </c>
      <c r="F388" s="4">
        <f t="shared" si="13"/>
        <v>0</v>
      </c>
    </row>
    <row r="389" spans="4:6" x14ac:dyDescent="0.25">
      <c r="D389" s="4">
        <f t="shared" si="14"/>
        <v>0</v>
      </c>
      <c r="F389" s="4">
        <f t="shared" ref="F389:F452" si="15">F388+D389-E389</f>
        <v>0</v>
      </c>
    </row>
    <row r="390" spans="4:6" x14ac:dyDescent="0.25">
      <c r="D390" s="4">
        <f t="shared" si="14"/>
        <v>0</v>
      </c>
      <c r="F390" s="4">
        <f t="shared" si="15"/>
        <v>0</v>
      </c>
    </row>
    <row r="391" spans="4:6" x14ac:dyDescent="0.25">
      <c r="D391" s="4">
        <f t="shared" si="14"/>
        <v>0</v>
      </c>
      <c r="F391" s="4">
        <f t="shared" si="15"/>
        <v>0</v>
      </c>
    </row>
    <row r="392" spans="4:6" x14ac:dyDescent="0.25">
      <c r="D392" s="4">
        <f t="shared" si="14"/>
        <v>0</v>
      </c>
      <c r="F392" s="4">
        <f t="shared" si="15"/>
        <v>0</v>
      </c>
    </row>
    <row r="393" spans="4:6" x14ac:dyDescent="0.25">
      <c r="D393" s="4">
        <f t="shared" si="14"/>
        <v>0</v>
      </c>
      <c r="F393" s="4">
        <f t="shared" si="15"/>
        <v>0</v>
      </c>
    </row>
    <row r="394" spans="4:6" x14ac:dyDescent="0.25">
      <c r="D394" s="4">
        <f t="shared" si="14"/>
        <v>0</v>
      </c>
      <c r="F394" s="4">
        <f t="shared" si="15"/>
        <v>0</v>
      </c>
    </row>
    <row r="395" spans="4:6" x14ac:dyDescent="0.25">
      <c r="D395" s="4">
        <f t="shared" si="14"/>
        <v>0</v>
      </c>
      <c r="F395" s="4">
        <f t="shared" si="15"/>
        <v>0</v>
      </c>
    </row>
    <row r="396" spans="4:6" x14ac:dyDescent="0.25">
      <c r="D396" s="4">
        <f t="shared" si="14"/>
        <v>0</v>
      </c>
      <c r="F396" s="4">
        <f t="shared" si="15"/>
        <v>0</v>
      </c>
    </row>
    <row r="397" spans="4:6" x14ac:dyDescent="0.25">
      <c r="D397" s="4">
        <f t="shared" si="14"/>
        <v>0</v>
      </c>
      <c r="F397" s="4">
        <f t="shared" si="15"/>
        <v>0</v>
      </c>
    </row>
    <row r="398" spans="4:6" x14ac:dyDescent="0.25">
      <c r="D398" s="4">
        <f t="shared" si="14"/>
        <v>0</v>
      </c>
      <c r="F398" s="4">
        <f t="shared" si="15"/>
        <v>0</v>
      </c>
    </row>
    <row r="399" spans="4:6" x14ac:dyDescent="0.25">
      <c r="D399" s="4">
        <f t="shared" si="14"/>
        <v>0</v>
      </c>
      <c r="F399" s="4">
        <f t="shared" si="15"/>
        <v>0</v>
      </c>
    </row>
    <row r="400" spans="4:6" x14ac:dyDescent="0.25">
      <c r="D400" s="4">
        <f t="shared" si="14"/>
        <v>0</v>
      </c>
      <c r="F400" s="4">
        <f t="shared" si="15"/>
        <v>0</v>
      </c>
    </row>
    <row r="401" spans="4:6" x14ac:dyDescent="0.25">
      <c r="D401" s="4">
        <f t="shared" si="14"/>
        <v>0</v>
      </c>
      <c r="F401" s="4">
        <f t="shared" si="15"/>
        <v>0</v>
      </c>
    </row>
    <row r="402" spans="4:6" x14ac:dyDescent="0.25">
      <c r="D402" s="4">
        <f t="shared" si="14"/>
        <v>0</v>
      </c>
      <c r="F402" s="4">
        <f t="shared" si="15"/>
        <v>0</v>
      </c>
    </row>
    <row r="403" spans="4:6" x14ac:dyDescent="0.25">
      <c r="D403" s="4">
        <f t="shared" si="14"/>
        <v>0</v>
      </c>
      <c r="F403" s="4">
        <f t="shared" si="15"/>
        <v>0</v>
      </c>
    </row>
    <row r="404" spans="4:6" x14ac:dyDescent="0.25">
      <c r="D404" s="4">
        <f t="shared" si="14"/>
        <v>0</v>
      </c>
      <c r="F404" s="4">
        <f t="shared" si="15"/>
        <v>0</v>
      </c>
    </row>
    <row r="405" spans="4:6" x14ac:dyDescent="0.25">
      <c r="D405" s="4">
        <f t="shared" si="14"/>
        <v>0</v>
      </c>
      <c r="F405" s="4">
        <f t="shared" si="15"/>
        <v>0</v>
      </c>
    </row>
    <row r="406" spans="4:6" x14ac:dyDescent="0.25">
      <c r="D406" s="4">
        <f t="shared" si="14"/>
        <v>0</v>
      </c>
      <c r="F406" s="4">
        <f t="shared" si="15"/>
        <v>0</v>
      </c>
    </row>
    <row r="407" spans="4:6" x14ac:dyDescent="0.25">
      <c r="D407" s="4">
        <f t="shared" si="14"/>
        <v>0</v>
      </c>
      <c r="F407" s="4">
        <f t="shared" si="15"/>
        <v>0</v>
      </c>
    </row>
    <row r="408" spans="4:6" x14ac:dyDescent="0.25">
      <c r="D408" s="4">
        <f t="shared" si="14"/>
        <v>0</v>
      </c>
      <c r="F408" s="4">
        <f t="shared" si="15"/>
        <v>0</v>
      </c>
    </row>
    <row r="409" spans="4:6" x14ac:dyDescent="0.25">
      <c r="D409" s="4">
        <f t="shared" si="14"/>
        <v>0</v>
      </c>
      <c r="F409" s="4">
        <f t="shared" si="15"/>
        <v>0</v>
      </c>
    </row>
    <row r="410" spans="4:6" x14ac:dyDescent="0.25">
      <c r="D410" s="4">
        <f t="shared" si="14"/>
        <v>0</v>
      </c>
      <c r="F410" s="4">
        <f t="shared" si="15"/>
        <v>0</v>
      </c>
    </row>
    <row r="411" spans="4:6" x14ac:dyDescent="0.25">
      <c r="D411" s="4">
        <f t="shared" si="14"/>
        <v>0</v>
      </c>
      <c r="F411" s="4">
        <f t="shared" si="15"/>
        <v>0</v>
      </c>
    </row>
    <row r="412" spans="4:6" x14ac:dyDescent="0.25">
      <c r="D412" s="4">
        <f t="shared" si="14"/>
        <v>0</v>
      </c>
      <c r="F412" s="4">
        <f t="shared" si="15"/>
        <v>0</v>
      </c>
    </row>
    <row r="413" spans="4:6" x14ac:dyDescent="0.25">
      <c r="D413" s="4">
        <f t="shared" si="14"/>
        <v>0</v>
      </c>
      <c r="F413" s="4">
        <f t="shared" si="15"/>
        <v>0</v>
      </c>
    </row>
    <row r="414" spans="4:6" x14ac:dyDescent="0.25">
      <c r="D414" s="4">
        <f t="shared" si="14"/>
        <v>0</v>
      </c>
      <c r="F414" s="4">
        <f t="shared" si="15"/>
        <v>0</v>
      </c>
    </row>
    <row r="415" spans="4:6" x14ac:dyDescent="0.25">
      <c r="D415" s="4">
        <f t="shared" si="14"/>
        <v>0</v>
      </c>
      <c r="F415" s="4">
        <f t="shared" si="15"/>
        <v>0</v>
      </c>
    </row>
    <row r="416" spans="4:6" x14ac:dyDescent="0.25">
      <c r="D416" s="4">
        <f t="shared" si="14"/>
        <v>0</v>
      </c>
      <c r="F416" s="4">
        <f t="shared" si="15"/>
        <v>0</v>
      </c>
    </row>
    <row r="417" spans="4:6" x14ac:dyDescent="0.25">
      <c r="D417" s="4">
        <f t="shared" si="14"/>
        <v>0</v>
      </c>
      <c r="F417" s="4">
        <f t="shared" si="15"/>
        <v>0</v>
      </c>
    </row>
    <row r="418" spans="4:6" x14ac:dyDescent="0.25">
      <c r="D418" s="4">
        <f t="shared" si="14"/>
        <v>0</v>
      </c>
      <c r="F418" s="4">
        <f t="shared" si="15"/>
        <v>0</v>
      </c>
    </row>
    <row r="419" spans="4:6" x14ac:dyDescent="0.25">
      <c r="D419" s="4">
        <f t="shared" si="14"/>
        <v>0</v>
      </c>
      <c r="F419" s="4">
        <f t="shared" si="15"/>
        <v>0</v>
      </c>
    </row>
    <row r="420" spans="4:6" x14ac:dyDescent="0.25">
      <c r="D420" s="4">
        <f t="shared" si="14"/>
        <v>0</v>
      </c>
      <c r="F420" s="4">
        <f t="shared" si="15"/>
        <v>0</v>
      </c>
    </row>
    <row r="421" spans="4:6" x14ac:dyDescent="0.25">
      <c r="D421" s="4">
        <f t="shared" si="14"/>
        <v>0</v>
      </c>
      <c r="F421" s="4">
        <f t="shared" si="15"/>
        <v>0</v>
      </c>
    </row>
    <row r="422" spans="4:6" x14ac:dyDescent="0.25">
      <c r="D422" s="4">
        <f t="shared" si="14"/>
        <v>0</v>
      </c>
      <c r="F422" s="4">
        <f t="shared" si="15"/>
        <v>0</v>
      </c>
    </row>
    <row r="423" spans="4:6" x14ac:dyDescent="0.25">
      <c r="D423" s="4">
        <f t="shared" si="14"/>
        <v>0</v>
      </c>
      <c r="F423" s="4">
        <f t="shared" si="15"/>
        <v>0</v>
      </c>
    </row>
    <row r="424" spans="4:6" x14ac:dyDescent="0.25">
      <c r="D424" s="4">
        <f t="shared" si="14"/>
        <v>0</v>
      </c>
      <c r="F424" s="4">
        <f t="shared" si="15"/>
        <v>0</v>
      </c>
    </row>
    <row r="425" spans="4:6" x14ac:dyDescent="0.25">
      <c r="D425" s="4">
        <f t="shared" si="14"/>
        <v>0</v>
      </c>
      <c r="F425" s="4">
        <f t="shared" si="15"/>
        <v>0</v>
      </c>
    </row>
    <row r="426" spans="4:6" x14ac:dyDescent="0.25">
      <c r="D426" s="4">
        <f t="shared" si="14"/>
        <v>0</v>
      </c>
      <c r="F426" s="4">
        <f t="shared" si="15"/>
        <v>0</v>
      </c>
    </row>
    <row r="427" spans="4:6" x14ac:dyDescent="0.25">
      <c r="D427" s="4">
        <f t="shared" si="14"/>
        <v>0</v>
      </c>
      <c r="F427" s="4">
        <f t="shared" si="15"/>
        <v>0</v>
      </c>
    </row>
    <row r="428" spans="4:6" x14ac:dyDescent="0.25">
      <c r="D428" s="4">
        <f t="shared" si="14"/>
        <v>0</v>
      </c>
      <c r="F428" s="4">
        <f t="shared" si="15"/>
        <v>0</v>
      </c>
    </row>
    <row r="429" spans="4:6" x14ac:dyDescent="0.25">
      <c r="D429" s="4">
        <f t="shared" si="14"/>
        <v>0</v>
      </c>
      <c r="F429" s="4">
        <f t="shared" si="15"/>
        <v>0</v>
      </c>
    </row>
    <row r="430" spans="4:6" x14ac:dyDescent="0.25">
      <c r="D430" s="4">
        <f t="shared" si="14"/>
        <v>0</v>
      </c>
      <c r="F430" s="4">
        <f t="shared" si="15"/>
        <v>0</v>
      </c>
    </row>
    <row r="431" spans="4:6" x14ac:dyDescent="0.25">
      <c r="D431" s="4">
        <f t="shared" si="14"/>
        <v>0</v>
      </c>
      <c r="F431" s="4">
        <f t="shared" si="15"/>
        <v>0</v>
      </c>
    </row>
    <row r="432" spans="4:6" x14ac:dyDescent="0.25">
      <c r="D432" s="4">
        <f t="shared" si="14"/>
        <v>0</v>
      </c>
      <c r="F432" s="4">
        <f t="shared" si="15"/>
        <v>0</v>
      </c>
    </row>
    <row r="433" spans="4:6" x14ac:dyDescent="0.25">
      <c r="D433" s="4">
        <f t="shared" si="14"/>
        <v>0</v>
      </c>
      <c r="F433" s="4">
        <f t="shared" si="15"/>
        <v>0</v>
      </c>
    </row>
    <row r="434" spans="4:6" x14ac:dyDescent="0.25">
      <c r="D434" s="4">
        <f t="shared" si="14"/>
        <v>0</v>
      </c>
      <c r="F434" s="4">
        <f t="shared" si="15"/>
        <v>0</v>
      </c>
    </row>
    <row r="435" spans="4:6" x14ac:dyDescent="0.25">
      <c r="D435" s="4">
        <f t="shared" si="14"/>
        <v>0</v>
      </c>
      <c r="F435" s="4">
        <f t="shared" si="15"/>
        <v>0</v>
      </c>
    </row>
    <row r="436" spans="4:6" x14ac:dyDescent="0.25">
      <c r="D436" s="4">
        <f t="shared" si="14"/>
        <v>0</v>
      </c>
      <c r="F436" s="4">
        <f t="shared" si="15"/>
        <v>0</v>
      </c>
    </row>
    <row r="437" spans="4:6" x14ac:dyDescent="0.25">
      <c r="D437" s="4">
        <f t="shared" si="14"/>
        <v>0</v>
      </c>
      <c r="F437" s="4">
        <f t="shared" si="15"/>
        <v>0</v>
      </c>
    </row>
    <row r="438" spans="4:6" x14ac:dyDescent="0.25">
      <c r="D438" s="4">
        <f t="shared" si="14"/>
        <v>0</v>
      </c>
      <c r="F438" s="4">
        <f t="shared" si="15"/>
        <v>0</v>
      </c>
    </row>
    <row r="439" spans="4:6" x14ac:dyDescent="0.25">
      <c r="D439" s="4">
        <f t="shared" si="14"/>
        <v>0</v>
      </c>
      <c r="F439" s="4">
        <f t="shared" si="15"/>
        <v>0</v>
      </c>
    </row>
    <row r="440" spans="4:6" x14ac:dyDescent="0.25">
      <c r="D440" s="4">
        <f t="shared" si="14"/>
        <v>0</v>
      </c>
      <c r="F440" s="4">
        <f t="shared" si="15"/>
        <v>0</v>
      </c>
    </row>
    <row r="441" spans="4:6" x14ac:dyDescent="0.25">
      <c r="D441" s="4">
        <f t="shared" si="14"/>
        <v>0</v>
      </c>
      <c r="F441" s="4">
        <f t="shared" si="15"/>
        <v>0</v>
      </c>
    </row>
    <row r="442" spans="4:6" x14ac:dyDescent="0.25">
      <c r="D442" s="4">
        <f t="shared" si="14"/>
        <v>0</v>
      </c>
      <c r="F442" s="4">
        <f t="shared" si="15"/>
        <v>0</v>
      </c>
    </row>
    <row r="443" spans="4:6" x14ac:dyDescent="0.25">
      <c r="D443" s="4">
        <f t="shared" si="14"/>
        <v>0</v>
      </c>
      <c r="F443" s="4">
        <f t="shared" si="15"/>
        <v>0</v>
      </c>
    </row>
    <row r="444" spans="4:6" x14ac:dyDescent="0.25">
      <c r="D444" s="4">
        <f t="shared" si="14"/>
        <v>0</v>
      </c>
      <c r="F444" s="4">
        <f t="shared" si="15"/>
        <v>0</v>
      </c>
    </row>
    <row r="445" spans="4:6" x14ac:dyDescent="0.25">
      <c r="D445" s="4">
        <f t="shared" si="14"/>
        <v>0</v>
      </c>
      <c r="F445" s="4">
        <f t="shared" si="15"/>
        <v>0</v>
      </c>
    </row>
    <row r="446" spans="4:6" x14ac:dyDescent="0.25">
      <c r="D446" s="4">
        <f t="shared" si="14"/>
        <v>0</v>
      </c>
      <c r="F446" s="4">
        <f t="shared" si="15"/>
        <v>0</v>
      </c>
    </row>
    <row r="447" spans="4:6" x14ac:dyDescent="0.25">
      <c r="D447" s="4">
        <f t="shared" si="14"/>
        <v>0</v>
      </c>
      <c r="F447" s="4">
        <f t="shared" si="15"/>
        <v>0</v>
      </c>
    </row>
    <row r="448" spans="4:6" x14ac:dyDescent="0.25">
      <c r="D448" s="4">
        <f t="shared" si="14"/>
        <v>0</v>
      </c>
      <c r="F448" s="4">
        <f t="shared" si="15"/>
        <v>0</v>
      </c>
    </row>
    <row r="449" spans="4:6" x14ac:dyDescent="0.25">
      <c r="D449" s="4">
        <f t="shared" si="14"/>
        <v>0</v>
      </c>
      <c r="F449" s="4">
        <f t="shared" si="15"/>
        <v>0</v>
      </c>
    </row>
    <row r="450" spans="4:6" x14ac:dyDescent="0.25">
      <c r="D450" s="4">
        <f t="shared" si="14"/>
        <v>0</v>
      </c>
      <c r="F450" s="4">
        <f t="shared" si="15"/>
        <v>0</v>
      </c>
    </row>
    <row r="451" spans="4:6" x14ac:dyDescent="0.25">
      <c r="D451" s="4">
        <f t="shared" si="14"/>
        <v>0</v>
      </c>
      <c r="F451" s="4">
        <f t="shared" si="15"/>
        <v>0</v>
      </c>
    </row>
    <row r="452" spans="4:6" x14ac:dyDescent="0.25">
      <c r="D452" s="4">
        <f t="shared" ref="D452:D500" si="16">C452*$I$1</f>
        <v>0</v>
      </c>
      <c r="F452" s="4">
        <f t="shared" si="15"/>
        <v>0</v>
      </c>
    </row>
    <row r="453" spans="4:6" x14ac:dyDescent="0.25">
      <c r="D453" s="4">
        <f t="shared" si="16"/>
        <v>0</v>
      </c>
      <c r="F453" s="4">
        <f t="shared" ref="F453:F500" si="17">F452+D453-E453</f>
        <v>0</v>
      </c>
    </row>
    <row r="454" spans="4:6" x14ac:dyDescent="0.25">
      <c r="D454" s="4">
        <f t="shared" si="16"/>
        <v>0</v>
      </c>
      <c r="F454" s="4">
        <f t="shared" si="17"/>
        <v>0</v>
      </c>
    </row>
    <row r="455" spans="4:6" x14ac:dyDescent="0.25">
      <c r="D455" s="4">
        <f t="shared" si="16"/>
        <v>0</v>
      </c>
      <c r="F455" s="4">
        <f t="shared" si="17"/>
        <v>0</v>
      </c>
    </row>
    <row r="456" spans="4:6" x14ac:dyDescent="0.25">
      <c r="D456" s="4">
        <f t="shared" si="16"/>
        <v>0</v>
      </c>
      <c r="F456" s="4">
        <f t="shared" si="17"/>
        <v>0</v>
      </c>
    </row>
    <row r="457" spans="4:6" x14ac:dyDescent="0.25">
      <c r="D457" s="4">
        <f t="shared" si="16"/>
        <v>0</v>
      </c>
      <c r="F457" s="4">
        <f t="shared" si="17"/>
        <v>0</v>
      </c>
    </row>
    <row r="458" spans="4:6" x14ac:dyDescent="0.25">
      <c r="D458" s="4">
        <f t="shared" si="16"/>
        <v>0</v>
      </c>
      <c r="F458" s="4">
        <f t="shared" si="17"/>
        <v>0</v>
      </c>
    </row>
    <row r="459" spans="4:6" x14ac:dyDescent="0.25">
      <c r="D459" s="4">
        <f t="shared" si="16"/>
        <v>0</v>
      </c>
      <c r="F459" s="4">
        <f t="shared" si="17"/>
        <v>0</v>
      </c>
    </row>
    <row r="460" spans="4:6" x14ac:dyDescent="0.25">
      <c r="D460" s="4">
        <f t="shared" si="16"/>
        <v>0</v>
      </c>
      <c r="F460" s="4">
        <f t="shared" si="17"/>
        <v>0</v>
      </c>
    </row>
    <row r="461" spans="4:6" x14ac:dyDescent="0.25">
      <c r="D461" s="4">
        <f t="shared" si="16"/>
        <v>0</v>
      </c>
      <c r="F461" s="4">
        <f t="shared" si="17"/>
        <v>0</v>
      </c>
    </row>
    <row r="462" spans="4:6" x14ac:dyDescent="0.25">
      <c r="D462" s="4">
        <f t="shared" si="16"/>
        <v>0</v>
      </c>
      <c r="F462" s="4">
        <f t="shared" si="17"/>
        <v>0</v>
      </c>
    </row>
    <row r="463" spans="4:6" x14ac:dyDescent="0.25">
      <c r="D463" s="4">
        <f t="shared" si="16"/>
        <v>0</v>
      </c>
      <c r="F463" s="4">
        <f t="shared" si="17"/>
        <v>0</v>
      </c>
    </row>
    <row r="464" spans="4:6" x14ac:dyDescent="0.25">
      <c r="D464" s="4">
        <f t="shared" si="16"/>
        <v>0</v>
      </c>
      <c r="F464" s="4">
        <f t="shared" si="17"/>
        <v>0</v>
      </c>
    </row>
    <row r="465" spans="4:6" x14ac:dyDescent="0.25">
      <c r="D465" s="4">
        <f t="shared" si="16"/>
        <v>0</v>
      </c>
      <c r="F465" s="4">
        <f t="shared" si="17"/>
        <v>0</v>
      </c>
    </row>
    <row r="466" spans="4:6" x14ac:dyDescent="0.25">
      <c r="D466" s="4">
        <f t="shared" si="16"/>
        <v>0</v>
      </c>
      <c r="F466" s="4">
        <f t="shared" si="17"/>
        <v>0</v>
      </c>
    </row>
    <row r="467" spans="4:6" x14ac:dyDescent="0.25">
      <c r="D467" s="4">
        <f t="shared" si="16"/>
        <v>0</v>
      </c>
      <c r="F467" s="4">
        <f t="shared" si="17"/>
        <v>0</v>
      </c>
    </row>
    <row r="468" spans="4:6" x14ac:dyDescent="0.25">
      <c r="D468" s="4">
        <f t="shared" si="16"/>
        <v>0</v>
      </c>
      <c r="F468" s="4">
        <f t="shared" si="17"/>
        <v>0</v>
      </c>
    </row>
    <row r="469" spans="4:6" x14ac:dyDescent="0.25">
      <c r="D469" s="4">
        <f t="shared" si="16"/>
        <v>0</v>
      </c>
      <c r="F469" s="4">
        <f t="shared" si="17"/>
        <v>0</v>
      </c>
    </row>
    <row r="470" spans="4:6" x14ac:dyDescent="0.25">
      <c r="D470" s="4">
        <f t="shared" si="16"/>
        <v>0</v>
      </c>
      <c r="F470" s="4">
        <f t="shared" si="17"/>
        <v>0</v>
      </c>
    </row>
    <row r="471" spans="4:6" x14ac:dyDescent="0.25">
      <c r="D471" s="4">
        <f t="shared" si="16"/>
        <v>0</v>
      </c>
      <c r="F471" s="4">
        <f t="shared" si="17"/>
        <v>0</v>
      </c>
    </row>
    <row r="472" spans="4:6" x14ac:dyDescent="0.25">
      <c r="D472" s="4">
        <f t="shared" si="16"/>
        <v>0</v>
      </c>
      <c r="F472" s="4">
        <f t="shared" si="17"/>
        <v>0</v>
      </c>
    </row>
    <row r="473" spans="4:6" x14ac:dyDescent="0.25">
      <c r="D473" s="4">
        <f t="shared" si="16"/>
        <v>0</v>
      </c>
      <c r="F473" s="4">
        <f t="shared" si="17"/>
        <v>0</v>
      </c>
    </row>
    <row r="474" spans="4:6" x14ac:dyDescent="0.25">
      <c r="D474" s="4">
        <f t="shared" si="16"/>
        <v>0</v>
      </c>
      <c r="F474" s="4">
        <f t="shared" si="17"/>
        <v>0</v>
      </c>
    </row>
    <row r="475" spans="4:6" x14ac:dyDescent="0.25">
      <c r="D475" s="4">
        <f t="shared" si="16"/>
        <v>0</v>
      </c>
      <c r="F475" s="4">
        <f t="shared" si="17"/>
        <v>0</v>
      </c>
    </row>
    <row r="476" spans="4:6" x14ac:dyDescent="0.25">
      <c r="D476" s="4">
        <f t="shared" si="16"/>
        <v>0</v>
      </c>
      <c r="F476" s="4">
        <f t="shared" si="17"/>
        <v>0</v>
      </c>
    </row>
    <row r="477" spans="4:6" x14ac:dyDescent="0.25">
      <c r="D477" s="4">
        <f t="shared" si="16"/>
        <v>0</v>
      </c>
      <c r="F477" s="4">
        <f t="shared" si="17"/>
        <v>0</v>
      </c>
    </row>
    <row r="478" spans="4:6" x14ac:dyDescent="0.25">
      <c r="D478" s="4">
        <f t="shared" si="16"/>
        <v>0</v>
      </c>
      <c r="F478" s="4">
        <f t="shared" si="17"/>
        <v>0</v>
      </c>
    </row>
    <row r="479" spans="4:6" x14ac:dyDescent="0.25">
      <c r="D479" s="4">
        <f t="shared" si="16"/>
        <v>0</v>
      </c>
      <c r="F479" s="4">
        <f t="shared" si="17"/>
        <v>0</v>
      </c>
    </row>
    <row r="480" spans="4:6" x14ac:dyDescent="0.25">
      <c r="D480" s="4">
        <f t="shared" si="16"/>
        <v>0</v>
      </c>
      <c r="F480" s="4">
        <f t="shared" si="17"/>
        <v>0</v>
      </c>
    </row>
    <row r="481" spans="4:6" x14ac:dyDescent="0.25">
      <c r="D481" s="4">
        <f t="shared" si="16"/>
        <v>0</v>
      </c>
      <c r="F481" s="4">
        <f t="shared" si="17"/>
        <v>0</v>
      </c>
    </row>
    <row r="482" spans="4:6" x14ac:dyDescent="0.25">
      <c r="D482" s="4">
        <f t="shared" si="16"/>
        <v>0</v>
      </c>
      <c r="F482" s="4">
        <f t="shared" si="17"/>
        <v>0</v>
      </c>
    </row>
    <row r="483" spans="4:6" x14ac:dyDescent="0.25">
      <c r="D483" s="4">
        <f t="shared" si="16"/>
        <v>0</v>
      </c>
      <c r="F483" s="4">
        <f t="shared" si="17"/>
        <v>0</v>
      </c>
    </row>
    <row r="484" spans="4:6" x14ac:dyDescent="0.25">
      <c r="D484" s="4">
        <f t="shared" si="16"/>
        <v>0</v>
      </c>
      <c r="F484" s="4">
        <f t="shared" si="17"/>
        <v>0</v>
      </c>
    </row>
    <row r="485" spans="4:6" x14ac:dyDescent="0.25">
      <c r="D485" s="4">
        <f t="shared" si="16"/>
        <v>0</v>
      </c>
      <c r="F485" s="4">
        <f t="shared" si="17"/>
        <v>0</v>
      </c>
    </row>
    <row r="486" spans="4:6" x14ac:dyDescent="0.25">
      <c r="D486" s="4">
        <f t="shared" si="16"/>
        <v>0</v>
      </c>
      <c r="F486" s="4">
        <f t="shared" si="17"/>
        <v>0</v>
      </c>
    </row>
    <row r="487" spans="4:6" x14ac:dyDescent="0.25">
      <c r="D487" s="4">
        <f t="shared" si="16"/>
        <v>0</v>
      </c>
      <c r="F487" s="4">
        <f t="shared" si="17"/>
        <v>0</v>
      </c>
    </row>
    <row r="488" spans="4:6" x14ac:dyDescent="0.25">
      <c r="D488" s="4">
        <f t="shared" si="16"/>
        <v>0</v>
      </c>
      <c r="F488" s="4">
        <f t="shared" si="17"/>
        <v>0</v>
      </c>
    </row>
    <row r="489" spans="4:6" x14ac:dyDescent="0.25">
      <c r="D489" s="4">
        <f t="shared" si="16"/>
        <v>0</v>
      </c>
      <c r="F489" s="4">
        <f t="shared" si="17"/>
        <v>0</v>
      </c>
    </row>
    <row r="490" spans="4:6" x14ac:dyDescent="0.25">
      <c r="D490" s="4">
        <f t="shared" si="16"/>
        <v>0</v>
      </c>
      <c r="F490" s="4">
        <f t="shared" si="17"/>
        <v>0</v>
      </c>
    </row>
    <row r="491" spans="4:6" x14ac:dyDescent="0.25">
      <c r="D491" s="4">
        <f t="shared" si="16"/>
        <v>0</v>
      </c>
      <c r="F491" s="4">
        <f t="shared" si="17"/>
        <v>0</v>
      </c>
    </row>
    <row r="492" spans="4:6" x14ac:dyDescent="0.25">
      <c r="D492" s="4">
        <f t="shared" si="16"/>
        <v>0</v>
      </c>
      <c r="F492" s="4">
        <f t="shared" si="17"/>
        <v>0</v>
      </c>
    </row>
    <row r="493" spans="4:6" x14ac:dyDescent="0.25">
      <c r="D493" s="4">
        <f t="shared" si="16"/>
        <v>0</v>
      </c>
      <c r="F493" s="4">
        <f t="shared" si="17"/>
        <v>0</v>
      </c>
    </row>
    <row r="494" spans="4:6" x14ac:dyDescent="0.25">
      <c r="D494" s="4">
        <f t="shared" si="16"/>
        <v>0</v>
      </c>
      <c r="F494" s="4">
        <f t="shared" si="17"/>
        <v>0</v>
      </c>
    </row>
    <row r="495" spans="4:6" x14ac:dyDescent="0.25">
      <c r="D495" s="4">
        <f t="shared" si="16"/>
        <v>0</v>
      </c>
      <c r="F495" s="4">
        <f t="shared" si="17"/>
        <v>0</v>
      </c>
    </row>
    <row r="496" spans="4:6" x14ac:dyDescent="0.25">
      <c r="D496" s="4">
        <f t="shared" si="16"/>
        <v>0</v>
      </c>
      <c r="F496" s="4">
        <f t="shared" si="17"/>
        <v>0</v>
      </c>
    </row>
    <row r="497" spans="4:6" x14ac:dyDescent="0.25">
      <c r="D497" s="4">
        <f t="shared" si="16"/>
        <v>0</v>
      </c>
      <c r="F497" s="4">
        <f t="shared" si="17"/>
        <v>0</v>
      </c>
    </row>
    <row r="498" spans="4:6" x14ac:dyDescent="0.25">
      <c r="D498" s="4">
        <f t="shared" si="16"/>
        <v>0</v>
      </c>
      <c r="F498" s="4">
        <f t="shared" si="17"/>
        <v>0</v>
      </c>
    </row>
    <row r="499" spans="4:6" x14ac:dyDescent="0.25">
      <c r="D499" s="4">
        <f t="shared" si="16"/>
        <v>0</v>
      </c>
      <c r="F499" s="4">
        <f t="shared" si="17"/>
        <v>0</v>
      </c>
    </row>
    <row r="500" spans="4:6" x14ac:dyDescent="0.25">
      <c r="D500" s="4">
        <f t="shared" si="16"/>
        <v>0</v>
      </c>
      <c r="F500" s="4">
        <f t="shared" si="17"/>
        <v>0</v>
      </c>
    </row>
  </sheetData>
  <mergeCells count="3">
    <mergeCell ref="A1:F1"/>
    <mergeCell ref="G1:G2"/>
    <mergeCell ref="A16:C16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500"/>
  <sheetViews>
    <sheetView view="pageBreakPreview" zoomScale="85" zoomScaleNormal="100" zoomScaleSheetLayoutView="85" workbookViewId="0">
      <selection activeCell="E49" sqref="E49"/>
    </sheetView>
  </sheetViews>
  <sheetFormatPr baseColWidth="10" defaultRowHeight="15" x14ac:dyDescent="0.25"/>
  <cols>
    <col min="1" max="1" width="11.42578125" style="5"/>
    <col min="2" max="2" width="34.140625" style="2" customWidth="1"/>
    <col min="3" max="3" width="13" style="4" bestFit="1" customWidth="1"/>
    <col min="4" max="4" width="14.5703125" style="4" bestFit="1" customWidth="1"/>
    <col min="5" max="5" width="13" style="4" bestFit="1" customWidth="1"/>
    <col min="6" max="6" width="13.140625" bestFit="1" customWidth="1"/>
    <col min="7" max="7" width="13" bestFit="1" customWidth="1"/>
    <col min="8" max="8" width="17.42578125" bestFit="1" customWidth="1"/>
    <col min="9" max="9" width="18.85546875" customWidth="1"/>
    <col min="10" max="10" width="12" bestFit="1" customWidth="1"/>
    <col min="12" max="12" width="18" bestFit="1" customWidth="1"/>
    <col min="13" max="13" width="23.5703125" bestFit="1" customWidth="1"/>
    <col min="14" max="14" width="13" bestFit="1" customWidth="1"/>
    <col min="15" max="15" width="15" bestFit="1" customWidth="1"/>
    <col min="16" max="16" width="12" bestFit="1" customWidth="1"/>
  </cols>
  <sheetData>
    <row r="1" spans="1:17" ht="18.75" x14ac:dyDescent="0.3">
      <c r="A1" s="273" t="s">
        <v>159</v>
      </c>
      <c r="B1" s="273"/>
      <c r="C1" s="273"/>
      <c r="D1" s="273"/>
      <c r="E1" s="273"/>
      <c r="H1" s="10" t="s">
        <v>4</v>
      </c>
      <c r="I1" s="12">
        <f>E500</f>
        <v>-1.2846612662542611E-11</v>
      </c>
      <c r="M1" s="54" t="s">
        <v>616</v>
      </c>
    </row>
    <row r="2" spans="1:17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MAX(A3:A500)</f>
        <v>44265</v>
      </c>
    </row>
    <row r="3" spans="1:17" hidden="1" x14ac:dyDescent="0.25">
      <c r="A3" s="7">
        <v>43565</v>
      </c>
      <c r="B3" s="2" t="s">
        <v>156</v>
      </c>
      <c r="C3" s="4">
        <v>1175</v>
      </c>
      <c r="D3" s="4">
        <v>0</v>
      </c>
      <c r="E3" s="9">
        <f>C3-D3</f>
        <v>1175</v>
      </c>
      <c r="F3">
        <f>A4-A3</f>
        <v>0</v>
      </c>
      <c r="M3" t="s">
        <v>614</v>
      </c>
      <c r="N3">
        <f>A24-A3</f>
        <v>361</v>
      </c>
    </row>
    <row r="4" spans="1:17" hidden="1" x14ac:dyDescent="0.25">
      <c r="A4" s="5">
        <v>43565</v>
      </c>
      <c r="B4" s="2" t="s">
        <v>156</v>
      </c>
      <c r="C4" s="4">
        <v>42135</v>
      </c>
      <c r="D4" s="4">
        <v>0</v>
      </c>
      <c r="E4" s="4">
        <f>E3+C4-D4</f>
        <v>43310</v>
      </c>
      <c r="F4">
        <f t="shared" ref="F4:F23" si="0">A5-A4</f>
        <v>0</v>
      </c>
    </row>
    <row r="5" spans="1:17" hidden="1" x14ac:dyDescent="0.25">
      <c r="A5" s="5">
        <v>43565</v>
      </c>
      <c r="B5" s="2" t="s">
        <v>157</v>
      </c>
      <c r="C5" s="4">
        <v>34302.800000000003</v>
      </c>
      <c r="D5" s="4">
        <v>0</v>
      </c>
      <c r="E5" s="4">
        <f t="shared" ref="E5:E68" si="1">E4+C5-D5</f>
        <v>77612.800000000003</v>
      </c>
      <c r="F5">
        <f t="shared" si="0"/>
        <v>0</v>
      </c>
    </row>
    <row r="6" spans="1:17" hidden="1" x14ac:dyDescent="0.25">
      <c r="A6" s="5">
        <v>43565</v>
      </c>
      <c r="B6" s="2" t="s">
        <v>158</v>
      </c>
      <c r="C6" s="4">
        <v>28849</v>
      </c>
      <c r="D6" s="4">
        <v>0</v>
      </c>
      <c r="E6" s="4">
        <f t="shared" si="1"/>
        <v>106461.8</v>
      </c>
      <c r="F6">
        <f t="shared" si="0"/>
        <v>0</v>
      </c>
    </row>
    <row r="7" spans="1:17" hidden="1" x14ac:dyDescent="0.25">
      <c r="A7" s="5">
        <v>43565</v>
      </c>
      <c r="B7" s="2" t="s">
        <v>160</v>
      </c>
      <c r="C7" s="4">
        <v>7658.5</v>
      </c>
      <c r="D7" s="4">
        <v>0</v>
      </c>
      <c r="E7" s="4">
        <f t="shared" si="1"/>
        <v>114120.3</v>
      </c>
      <c r="F7">
        <f t="shared" si="0"/>
        <v>0</v>
      </c>
      <c r="G7" s="14"/>
      <c r="N7" s="15">
        <f>(H8+H9+H11+H13+H14+H17+H20+H22)/N3</f>
        <v>127628.4407202216</v>
      </c>
    </row>
    <row r="8" spans="1:17" hidden="1" x14ac:dyDescent="0.25">
      <c r="A8" s="5">
        <v>43565</v>
      </c>
      <c r="B8" s="2" t="s">
        <v>161</v>
      </c>
      <c r="C8" s="4">
        <v>3774</v>
      </c>
      <c r="D8" s="4">
        <v>0</v>
      </c>
      <c r="E8" s="4">
        <f t="shared" si="1"/>
        <v>117894.3</v>
      </c>
      <c r="F8">
        <f t="shared" si="0"/>
        <v>13</v>
      </c>
      <c r="G8" s="14">
        <f>E8</f>
        <v>117894.3</v>
      </c>
      <c r="H8" s="14">
        <f>G8*F8</f>
        <v>1532625.9000000001</v>
      </c>
      <c r="I8">
        <f>F8/N$3</f>
        <v>3.6011080332409975E-2</v>
      </c>
      <c r="J8" s="14">
        <f>I8*G8</f>
        <v>4245.5011080332415</v>
      </c>
    </row>
    <row r="9" spans="1:17" hidden="1" x14ac:dyDescent="0.25">
      <c r="A9" s="5">
        <v>43578</v>
      </c>
      <c r="B9" s="2" t="s">
        <v>164</v>
      </c>
      <c r="C9" s="4">
        <v>7589</v>
      </c>
      <c r="D9" s="4">
        <v>0</v>
      </c>
      <c r="E9" s="4">
        <f>E8+C9-D9</f>
        <v>125483.3</v>
      </c>
      <c r="F9">
        <f t="shared" si="0"/>
        <v>16</v>
      </c>
      <c r="G9" s="14">
        <f>E9</f>
        <v>125483.3</v>
      </c>
      <c r="H9" s="14">
        <f t="shared" ref="H9:H22" si="2">G9*F9</f>
        <v>2007732.8</v>
      </c>
      <c r="I9">
        <f>F9/N$3</f>
        <v>4.4321329639889197E-2</v>
      </c>
      <c r="J9" s="14">
        <f>I9*G9</f>
        <v>5561.5867036011077</v>
      </c>
    </row>
    <row r="10" spans="1:17" hidden="1" x14ac:dyDescent="0.25">
      <c r="A10" s="5">
        <v>43594</v>
      </c>
      <c r="B10" s="2" t="s">
        <v>162</v>
      </c>
      <c r="C10" s="4">
        <v>0</v>
      </c>
      <c r="D10" s="4">
        <v>1500</v>
      </c>
      <c r="E10" s="4">
        <f t="shared" si="1"/>
        <v>123983.3</v>
      </c>
      <c r="F10">
        <f t="shared" si="0"/>
        <v>0</v>
      </c>
      <c r="H10" s="14"/>
      <c r="J10" s="14"/>
    </row>
    <row r="11" spans="1:17" hidden="1" x14ac:dyDescent="0.25">
      <c r="A11" s="5">
        <v>43594</v>
      </c>
      <c r="B11" s="2" t="s">
        <v>163</v>
      </c>
      <c r="C11" s="4">
        <v>16456</v>
      </c>
      <c r="D11" s="4">
        <v>0</v>
      </c>
      <c r="E11" s="4">
        <f t="shared" si="1"/>
        <v>140439.29999999999</v>
      </c>
      <c r="F11">
        <f t="shared" si="0"/>
        <v>44</v>
      </c>
      <c r="G11" s="14">
        <f>E11</f>
        <v>140439.29999999999</v>
      </c>
      <c r="H11" s="14">
        <f t="shared" si="2"/>
        <v>6179329.1999999993</v>
      </c>
      <c r="I11">
        <f>F11/N$3</f>
        <v>0.12188365650969529</v>
      </c>
      <c r="J11" s="14">
        <f>I11*G11</f>
        <v>17117.255401662049</v>
      </c>
    </row>
    <row r="12" spans="1:17" hidden="1" x14ac:dyDescent="0.25">
      <c r="A12" s="5">
        <v>43638</v>
      </c>
      <c r="B12" s="2" t="s">
        <v>165</v>
      </c>
      <c r="C12" s="4">
        <v>0</v>
      </c>
      <c r="D12" s="4">
        <v>3680</v>
      </c>
      <c r="E12" s="4">
        <f t="shared" si="1"/>
        <v>136759.29999999999</v>
      </c>
      <c r="F12">
        <f t="shared" si="0"/>
        <v>3</v>
      </c>
      <c r="H12" s="14"/>
      <c r="J12" s="14"/>
      <c r="M12" t="s">
        <v>615</v>
      </c>
      <c r="N12" s="14">
        <f>(J8+J9+J11+J14+J17+J20+J22)</f>
        <v>129245.6055401662</v>
      </c>
      <c r="O12" s="14" t="s">
        <v>618</v>
      </c>
      <c r="P12" s="15">
        <v>34000</v>
      </c>
    </row>
    <row r="13" spans="1:17" hidden="1" x14ac:dyDescent="0.25">
      <c r="A13" s="5">
        <v>43641</v>
      </c>
      <c r="B13" s="2" t="s">
        <v>166</v>
      </c>
      <c r="C13" s="4">
        <v>0</v>
      </c>
      <c r="D13" s="4">
        <v>20000</v>
      </c>
      <c r="E13" s="4">
        <f t="shared" si="1"/>
        <v>116759.29999999999</v>
      </c>
      <c r="F13">
        <f t="shared" si="0"/>
        <v>-5</v>
      </c>
      <c r="G13" s="14">
        <f>E13</f>
        <v>116759.29999999999</v>
      </c>
      <c r="H13" s="14">
        <f t="shared" si="2"/>
        <v>-583796.5</v>
      </c>
      <c r="J13" s="14"/>
      <c r="L13" t="s">
        <v>619</v>
      </c>
      <c r="M13" s="14">
        <f>SUM(D10:D23)</f>
        <v>190238</v>
      </c>
      <c r="N13" s="53"/>
      <c r="O13" s="53"/>
      <c r="P13" s="53">
        <f>P12/N12</f>
        <v>0.2630650369728329</v>
      </c>
    </row>
    <row r="14" spans="1:17" hidden="1" x14ac:dyDescent="0.25">
      <c r="A14" s="5">
        <v>43636</v>
      </c>
      <c r="B14" s="2" t="s">
        <v>168</v>
      </c>
      <c r="C14" s="4">
        <v>35139</v>
      </c>
      <c r="D14" s="4">
        <v>0</v>
      </c>
      <c r="E14" s="4">
        <f t="shared" si="1"/>
        <v>151898.29999999999</v>
      </c>
      <c r="F14">
        <f t="shared" si="0"/>
        <v>95</v>
      </c>
      <c r="G14" s="14">
        <f>E14</f>
        <v>151898.29999999999</v>
      </c>
      <c r="H14" s="14">
        <f t="shared" si="2"/>
        <v>14430338.499999998</v>
      </c>
      <c r="I14">
        <f>F14/N$3</f>
        <v>0.26315789473684209</v>
      </c>
      <c r="J14" s="14">
        <f>I14*G14</f>
        <v>39973.23684210526</v>
      </c>
      <c r="M14" t="s">
        <v>620</v>
      </c>
      <c r="N14">
        <v>0</v>
      </c>
      <c r="O14">
        <v>1</v>
      </c>
    </row>
    <row r="15" spans="1:17" hidden="1" x14ac:dyDescent="0.25">
      <c r="A15" s="5">
        <v>43731</v>
      </c>
      <c r="B15" s="2" t="s">
        <v>167</v>
      </c>
      <c r="C15" s="4">
        <v>0</v>
      </c>
      <c r="D15" s="4">
        <v>11000</v>
      </c>
      <c r="E15" s="4">
        <f t="shared" si="1"/>
        <v>140898.29999999999</v>
      </c>
      <c r="F15">
        <f t="shared" si="0"/>
        <v>0</v>
      </c>
      <c r="H15" s="14"/>
      <c r="J15" s="14"/>
      <c r="M15" t="s">
        <v>621</v>
      </c>
      <c r="N15" s="15">
        <f>-N12</f>
        <v>-129245.6055401662</v>
      </c>
      <c r="O15" s="15">
        <f>34000+(-N15)</f>
        <v>163245.6055401662</v>
      </c>
    </row>
    <row r="16" spans="1:17" hidden="1" x14ac:dyDescent="0.25">
      <c r="A16" s="5">
        <v>43731</v>
      </c>
      <c r="B16" s="2" t="s">
        <v>169</v>
      </c>
      <c r="C16" s="4">
        <v>0</v>
      </c>
      <c r="D16" s="4">
        <v>6290</v>
      </c>
      <c r="E16" s="4">
        <f t="shared" si="1"/>
        <v>134608.29999999999</v>
      </c>
      <c r="F16">
        <f t="shared" si="0"/>
        <v>0</v>
      </c>
      <c r="H16" s="14"/>
      <c r="J16" s="14"/>
      <c r="M16" t="s">
        <v>622</v>
      </c>
      <c r="N16" s="52">
        <v>0.5</v>
      </c>
      <c r="O16" t="s">
        <v>623</v>
      </c>
      <c r="P16" s="40">
        <v>1</v>
      </c>
      <c r="Q16" s="52">
        <f>P16+N16</f>
        <v>1.5</v>
      </c>
    </row>
    <row r="17" spans="1:14" hidden="1" x14ac:dyDescent="0.25">
      <c r="A17" s="5">
        <v>43731</v>
      </c>
      <c r="B17" s="2" t="s">
        <v>170</v>
      </c>
      <c r="C17" s="4">
        <v>14824</v>
      </c>
      <c r="E17" s="4">
        <f t="shared" si="1"/>
        <v>149432.29999999999</v>
      </c>
      <c r="F17">
        <f t="shared" si="0"/>
        <v>64</v>
      </c>
      <c r="G17" s="14">
        <f>E17</f>
        <v>149432.29999999999</v>
      </c>
      <c r="H17" s="14">
        <f t="shared" si="2"/>
        <v>9563667.1999999993</v>
      </c>
      <c r="I17">
        <f>F17/N$3</f>
        <v>0.17728531855955679</v>
      </c>
      <c r="J17" s="14">
        <f>I17*G17</f>
        <v>26492.152908587257</v>
      </c>
      <c r="M17" t="s">
        <v>617</v>
      </c>
      <c r="N17" s="55">
        <f>NPV(Q16,N15,O15)</f>
        <v>-25578.94532963989</v>
      </c>
    </row>
    <row r="18" spans="1:14" hidden="1" x14ac:dyDescent="0.25">
      <c r="A18" s="5">
        <v>43795</v>
      </c>
      <c r="B18" s="2" t="s">
        <v>174</v>
      </c>
      <c r="C18" s="4">
        <v>0</v>
      </c>
      <c r="D18" s="4">
        <v>38972.5</v>
      </c>
      <c r="E18" s="4">
        <f t="shared" si="1"/>
        <v>110459.79999999999</v>
      </c>
      <c r="F18">
        <f t="shared" si="0"/>
        <v>1</v>
      </c>
      <c r="H18" s="14"/>
      <c r="J18" s="14"/>
      <c r="N18" s="14"/>
    </row>
    <row r="19" spans="1:14" hidden="1" x14ac:dyDescent="0.25">
      <c r="A19" s="5">
        <v>43796</v>
      </c>
      <c r="B19" s="2" t="s">
        <v>175</v>
      </c>
      <c r="C19" s="4">
        <v>0</v>
      </c>
      <c r="D19" s="4">
        <v>1500</v>
      </c>
      <c r="E19" s="4">
        <f t="shared" si="1"/>
        <v>108959.79999999999</v>
      </c>
      <c r="F19">
        <f t="shared" si="0"/>
        <v>0</v>
      </c>
      <c r="H19" s="14"/>
      <c r="J19" s="14"/>
      <c r="N19" s="14"/>
    </row>
    <row r="20" spans="1:14" hidden="1" x14ac:dyDescent="0.25">
      <c r="A20" s="5">
        <v>43796</v>
      </c>
      <c r="B20" s="2" t="s">
        <v>176</v>
      </c>
      <c r="C20" s="4">
        <v>0</v>
      </c>
      <c r="D20" s="4">
        <v>4675</v>
      </c>
      <c r="E20" s="4">
        <f t="shared" si="1"/>
        <v>104284.79999999999</v>
      </c>
      <c r="F20">
        <f t="shared" si="0"/>
        <v>104</v>
      </c>
      <c r="G20" s="14">
        <f>E20</f>
        <v>104284.79999999999</v>
      </c>
      <c r="H20" s="14">
        <f t="shared" si="2"/>
        <v>10845619.199999999</v>
      </c>
      <c r="I20">
        <f>F20/N$3</f>
        <v>0.2880886426592798</v>
      </c>
      <c r="J20" s="14">
        <f>I20*G20</f>
        <v>30043.266481994458</v>
      </c>
    </row>
    <row r="21" spans="1:14" hidden="1" x14ac:dyDescent="0.25">
      <c r="A21" s="5">
        <v>43900</v>
      </c>
      <c r="B21" s="2" t="s">
        <v>551</v>
      </c>
      <c r="C21" s="4">
        <v>0</v>
      </c>
      <c r="D21" s="4">
        <v>20638</v>
      </c>
      <c r="E21" s="4">
        <f t="shared" si="1"/>
        <v>83646.799999999988</v>
      </c>
      <c r="F21">
        <f t="shared" si="0"/>
        <v>0</v>
      </c>
      <c r="H21" s="14"/>
      <c r="J21" s="14"/>
    </row>
    <row r="22" spans="1:14" hidden="1" x14ac:dyDescent="0.25">
      <c r="A22" s="5">
        <v>43900</v>
      </c>
      <c r="B22" s="2" t="s">
        <v>552</v>
      </c>
      <c r="C22" s="4">
        <v>0</v>
      </c>
      <c r="D22" s="4">
        <v>2941</v>
      </c>
      <c r="E22" s="4">
        <f t="shared" si="1"/>
        <v>80705.799999999988</v>
      </c>
      <c r="F22">
        <f t="shared" si="0"/>
        <v>26</v>
      </c>
      <c r="G22" s="14">
        <f>E22</f>
        <v>80705.799999999988</v>
      </c>
      <c r="H22" s="14">
        <f t="shared" si="2"/>
        <v>2098350.7999999998</v>
      </c>
      <c r="I22">
        <f>F22/N$3</f>
        <v>7.2022160664819951E-2</v>
      </c>
      <c r="J22" s="14">
        <f>I22*G22</f>
        <v>5812.6060941828255</v>
      </c>
    </row>
    <row r="23" spans="1:14" hidden="1" x14ac:dyDescent="0.25">
      <c r="A23" s="5">
        <v>43926</v>
      </c>
      <c r="B23" s="2" t="s">
        <v>9</v>
      </c>
      <c r="C23" s="4">
        <v>0</v>
      </c>
      <c r="D23" s="4">
        <v>79041.5</v>
      </c>
      <c r="E23" s="4">
        <f t="shared" si="1"/>
        <v>1664.2999999999884</v>
      </c>
      <c r="F23">
        <f t="shared" si="0"/>
        <v>0</v>
      </c>
      <c r="G23" s="14"/>
      <c r="H23" s="14"/>
      <c r="J23" s="14"/>
    </row>
    <row r="24" spans="1:14" hidden="1" x14ac:dyDescent="0.25">
      <c r="A24" s="5">
        <v>43926</v>
      </c>
      <c r="B24" s="2" t="s">
        <v>613</v>
      </c>
      <c r="C24" s="4">
        <v>0</v>
      </c>
      <c r="D24" s="4">
        <v>3558.62</v>
      </c>
      <c r="E24" s="4">
        <f t="shared" si="1"/>
        <v>-1894.3200000000115</v>
      </c>
    </row>
    <row r="25" spans="1:14" hidden="1" x14ac:dyDescent="0.25">
      <c r="A25" s="5">
        <v>43926</v>
      </c>
      <c r="B25" s="2" t="s">
        <v>609</v>
      </c>
      <c r="C25" s="4">
        <v>35836</v>
      </c>
      <c r="D25" s="4">
        <v>0</v>
      </c>
      <c r="E25" s="4">
        <f t="shared" si="1"/>
        <v>33941.679999999986</v>
      </c>
    </row>
    <row r="26" spans="1:14" hidden="1" x14ac:dyDescent="0.25">
      <c r="A26" s="5">
        <v>43926</v>
      </c>
      <c r="B26" s="2" t="s">
        <v>610</v>
      </c>
      <c r="C26" s="4">
        <v>45704.5</v>
      </c>
      <c r="D26" s="4">
        <v>0</v>
      </c>
      <c r="E26" s="4">
        <f>E25+C26-D26</f>
        <v>79646.179999999993</v>
      </c>
    </row>
    <row r="27" spans="1:14" hidden="1" x14ac:dyDescent="0.25">
      <c r="A27" s="5">
        <v>43926</v>
      </c>
      <c r="B27" s="2" t="s">
        <v>611</v>
      </c>
      <c r="C27" s="4">
        <v>36499</v>
      </c>
      <c r="D27" s="4">
        <v>0</v>
      </c>
      <c r="E27" s="4">
        <f>E26+C27-D27</f>
        <v>116145.18</v>
      </c>
    </row>
    <row r="28" spans="1:14" hidden="1" x14ac:dyDescent="0.25">
      <c r="A28" s="5">
        <v>43926</v>
      </c>
      <c r="B28" s="2" t="s">
        <v>612</v>
      </c>
      <c r="C28" s="4">
        <v>26902.5</v>
      </c>
      <c r="D28" s="4">
        <v>0</v>
      </c>
      <c r="E28" s="4">
        <f t="shared" si="1"/>
        <v>143047.67999999999</v>
      </c>
    </row>
    <row r="29" spans="1:14" hidden="1" x14ac:dyDescent="0.25">
      <c r="A29" s="5">
        <v>43926</v>
      </c>
      <c r="B29" s="2" t="s">
        <v>250</v>
      </c>
      <c r="C29" s="4">
        <v>28577</v>
      </c>
      <c r="D29" s="4">
        <v>0</v>
      </c>
      <c r="E29" s="4">
        <f t="shared" si="1"/>
        <v>171624.68</v>
      </c>
    </row>
    <row r="30" spans="1:14" hidden="1" x14ac:dyDescent="0.25">
      <c r="A30" s="5">
        <v>43986</v>
      </c>
      <c r="B30" s="2" t="s">
        <v>722</v>
      </c>
      <c r="C30" s="4">
        <v>33107.5</v>
      </c>
      <c r="D30" s="4">
        <v>4000</v>
      </c>
      <c r="E30" s="4">
        <f t="shared" si="1"/>
        <v>200732.18</v>
      </c>
    </row>
    <row r="31" spans="1:14" hidden="1" x14ac:dyDescent="0.25">
      <c r="A31" s="5">
        <v>44015</v>
      </c>
      <c r="B31" s="2" t="s">
        <v>469</v>
      </c>
      <c r="C31" s="4">
        <v>26393</v>
      </c>
      <c r="D31" s="4">
        <v>5000</v>
      </c>
      <c r="E31" s="4">
        <f t="shared" si="1"/>
        <v>222125.18</v>
      </c>
    </row>
    <row r="32" spans="1:14" hidden="1" x14ac:dyDescent="0.25">
      <c r="A32" s="5">
        <v>44049</v>
      </c>
      <c r="B32" s="2" t="s">
        <v>1017</v>
      </c>
      <c r="C32" s="4">
        <v>0</v>
      </c>
      <c r="D32" s="4">
        <v>4921.5</v>
      </c>
      <c r="E32" s="4">
        <f t="shared" si="1"/>
        <v>217203.68</v>
      </c>
    </row>
    <row r="33" spans="1:13" hidden="1" x14ac:dyDescent="0.25">
      <c r="A33" s="5">
        <v>44049</v>
      </c>
      <c r="B33" s="2" t="s">
        <v>850</v>
      </c>
      <c r="C33" s="4">
        <v>0</v>
      </c>
      <c r="D33" s="4">
        <v>5000</v>
      </c>
      <c r="E33" s="4">
        <f t="shared" si="1"/>
        <v>212203.68</v>
      </c>
    </row>
    <row r="34" spans="1:13" hidden="1" x14ac:dyDescent="0.25">
      <c r="A34" s="5">
        <v>44049</v>
      </c>
      <c r="B34" s="2" t="s">
        <v>1018</v>
      </c>
      <c r="C34" s="4">
        <v>12928</v>
      </c>
      <c r="D34" s="4">
        <v>0</v>
      </c>
      <c r="E34" s="4">
        <f t="shared" si="1"/>
        <v>225131.68</v>
      </c>
    </row>
    <row r="35" spans="1:13" hidden="1" x14ac:dyDescent="0.25">
      <c r="A35" s="5">
        <v>44111</v>
      </c>
      <c r="B35" s="2" t="s">
        <v>1208</v>
      </c>
      <c r="C35" s="4">
        <v>0</v>
      </c>
      <c r="D35" s="4">
        <v>31263</v>
      </c>
      <c r="E35" s="4">
        <f t="shared" si="1"/>
        <v>193868.68</v>
      </c>
    </row>
    <row r="36" spans="1:13" hidden="1" x14ac:dyDescent="0.25">
      <c r="A36" s="5">
        <v>44111</v>
      </c>
      <c r="B36" s="2" t="s">
        <v>1209</v>
      </c>
      <c r="C36" s="4">
        <v>0</v>
      </c>
      <c r="D36" s="4">
        <v>6000</v>
      </c>
      <c r="E36" s="4">
        <f t="shared" si="1"/>
        <v>187868.68</v>
      </c>
    </row>
    <row r="37" spans="1:13" hidden="1" x14ac:dyDescent="0.25">
      <c r="A37" s="5">
        <v>44111</v>
      </c>
      <c r="B37" s="2" t="s">
        <v>1210</v>
      </c>
      <c r="C37" s="4">
        <v>4853.5</v>
      </c>
      <c r="D37" s="4">
        <v>0</v>
      </c>
      <c r="E37" s="4">
        <f t="shared" si="1"/>
        <v>192722.18</v>
      </c>
    </row>
    <row r="38" spans="1:13" hidden="1" x14ac:dyDescent="0.25">
      <c r="A38" s="5">
        <v>44140</v>
      </c>
      <c r="B38" s="2" t="s">
        <v>1276</v>
      </c>
      <c r="C38" s="4">
        <v>3213</v>
      </c>
      <c r="D38" s="4">
        <v>3000</v>
      </c>
      <c r="E38" s="4">
        <f t="shared" si="1"/>
        <v>192935.18</v>
      </c>
    </row>
    <row r="39" spans="1:13" hidden="1" x14ac:dyDescent="0.25">
      <c r="A39" s="5">
        <v>44134</v>
      </c>
      <c r="B39" s="2" t="s">
        <v>1285</v>
      </c>
      <c r="C39" s="4">
        <v>0</v>
      </c>
      <c r="D39" s="4">
        <v>192935.18</v>
      </c>
      <c r="E39" s="4">
        <f t="shared" si="1"/>
        <v>0</v>
      </c>
    </row>
    <row r="40" spans="1:13" x14ac:dyDescent="0.25">
      <c r="A40" s="5">
        <v>44134</v>
      </c>
      <c r="B40" s="2" t="s">
        <v>1285</v>
      </c>
      <c r="C40" s="4">
        <v>0</v>
      </c>
      <c r="D40" s="4">
        <v>112.67</v>
      </c>
      <c r="E40" s="4">
        <f t="shared" si="1"/>
        <v>-112.67</v>
      </c>
      <c r="M40" s="52"/>
    </row>
    <row r="41" spans="1:13" x14ac:dyDescent="0.25">
      <c r="A41" s="5">
        <v>44138</v>
      </c>
      <c r="B41" s="2" t="s">
        <v>1287</v>
      </c>
      <c r="C41" s="4">
        <v>131690.5</v>
      </c>
      <c r="D41" s="4">
        <v>0</v>
      </c>
      <c r="E41" s="4">
        <f t="shared" si="1"/>
        <v>131577.82999999999</v>
      </c>
    </row>
    <row r="42" spans="1:13" x14ac:dyDescent="0.25">
      <c r="A42" s="5">
        <v>44138</v>
      </c>
      <c r="B42" s="2" t="s">
        <v>1288</v>
      </c>
      <c r="C42" s="4">
        <v>54782.5</v>
      </c>
      <c r="D42" s="4">
        <v>0</v>
      </c>
      <c r="E42" s="4">
        <f t="shared" si="1"/>
        <v>186360.33</v>
      </c>
    </row>
    <row r="43" spans="1:13" x14ac:dyDescent="0.25">
      <c r="A43" s="5">
        <v>44138</v>
      </c>
      <c r="B43" s="2" t="s">
        <v>1289</v>
      </c>
      <c r="C43" s="4">
        <v>51272</v>
      </c>
      <c r="D43" s="4">
        <v>0</v>
      </c>
      <c r="E43" s="4">
        <f t="shared" si="1"/>
        <v>237632.33</v>
      </c>
      <c r="K43">
        <v>13</v>
      </c>
      <c r="L43">
        <v>1130</v>
      </c>
      <c r="M43">
        <f t="shared" ref="M43:M48" si="3">+L43*K43</f>
        <v>14690</v>
      </c>
    </row>
    <row r="44" spans="1:13" x14ac:dyDescent="0.25">
      <c r="A44" s="5">
        <v>44232</v>
      </c>
      <c r="B44" s="2" t="s">
        <v>1409</v>
      </c>
      <c r="C44" s="4">
        <v>0</v>
      </c>
      <c r="D44" s="4">
        <v>34297.5</v>
      </c>
      <c r="E44" s="4">
        <f t="shared" si="1"/>
        <v>203334.83</v>
      </c>
      <c r="K44">
        <v>7</v>
      </c>
      <c r="L44">
        <v>1390</v>
      </c>
      <c r="M44">
        <f t="shared" si="3"/>
        <v>9730</v>
      </c>
    </row>
    <row r="45" spans="1:13" x14ac:dyDescent="0.25">
      <c r="A45" s="5">
        <v>44260</v>
      </c>
      <c r="B45" s="2" t="s">
        <v>1491</v>
      </c>
      <c r="C45" s="4">
        <v>0</v>
      </c>
      <c r="D45" s="4">
        <v>45458</v>
      </c>
      <c r="E45" s="4">
        <f t="shared" si="1"/>
        <v>157876.82999999999</v>
      </c>
      <c r="K45">
        <v>5</v>
      </c>
      <c r="L45">
        <v>1170</v>
      </c>
      <c r="M45">
        <f t="shared" si="3"/>
        <v>5850</v>
      </c>
    </row>
    <row r="46" spans="1:13" x14ac:dyDescent="0.25">
      <c r="A46" s="5">
        <v>44260</v>
      </c>
      <c r="B46" s="2" t="s">
        <v>1492</v>
      </c>
      <c r="C46" s="4">
        <v>0</v>
      </c>
      <c r="D46" s="4">
        <v>74196.5</v>
      </c>
      <c r="E46" s="4">
        <f t="shared" si="1"/>
        <v>83680.329999999987</v>
      </c>
      <c r="F46" s="14">
        <f>+E44-J62</f>
        <v>82362.829999999987</v>
      </c>
      <c r="K46">
        <v>5</v>
      </c>
      <c r="L46">
        <v>1910</v>
      </c>
      <c r="M46">
        <f t="shared" si="3"/>
        <v>9550</v>
      </c>
    </row>
    <row r="47" spans="1:13" x14ac:dyDescent="0.25">
      <c r="A47" s="5">
        <v>44265</v>
      </c>
      <c r="B47" s="2" t="s">
        <v>1501</v>
      </c>
      <c r="C47" s="4">
        <v>0</v>
      </c>
      <c r="D47" s="4">
        <v>73712</v>
      </c>
      <c r="E47" s="4">
        <f t="shared" si="1"/>
        <v>9968.3299999999872</v>
      </c>
      <c r="F47" s="14">
        <f>+F46-D47</f>
        <v>8650.8299999999872</v>
      </c>
      <c r="K47">
        <v>20</v>
      </c>
      <c r="L47">
        <v>1340</v>
      </c>
      <c r="M47">
        <f t="shared" si="3"/>
        <v>26800</v>
      </c>
    </row>
    <row r="48" spans="1:13" x14ac:dyDescent="0.25">
      <c r="A48" s="5">
        <v>44265</v>
      </c>
      <c r="B48" s="2" t="s">
        <v>1502</v>
      </c>
      <c r="C48" s="4">
        <v>0</v>
      </c>
      <c r="D48" s="4">
        <v>9000</v>
      </c>
      <c r="E48" s="4">
        <f t="shared" si="1"/>
        <v>968.32999999998719</v>
      </c>
      <c r="F48" s="14">
        <f>+F47-D48</f>
        <v>-349.17000000001281</v>
      </c>
      <c r="K48">
        <v>15</v>
      </c>
      <c r="L48">
        <v>1340</v>
      </c>
      <c r="M48">
        <f t="shared" si="3"/>
        <v>20100</v>
      </c>
    </row>
    <row r="49" spans="1:13" x14ac:dyDescent="0.25">
      <c r="A49" s="5">
        <v>44265</v>
      </c>
      <c r="B49" s="2" t="s">
        <v>825</v>
      </c>
      <c r="C49" s="4">
        <v>0</v>
      </c>
      <c r="D49" s="4">
        <v>968.33</v>
      </c>
      <c r="E49" s="4">
        <f t="shared" si="1"/>
        <v>-1.2846612662542611E-11</v>
      </c>
      <c r="M49">
        <f>+SUM(M43:M48)</f>
        <v>86720</v>
      </c>
    </row>
    <row r="50" spans="1:13" x14ac:dyDescent="0.25">
      <c r="E50" s="4">
        <f t="shared" si="1"/>
        <v>-1.2846612662542611E-11</v>
      </c>
      <c r="L50">
        <v>0.15</v>
      </c>
      <c r="M50">
        <f>+L50*M49</f>
        <v>13008</v>
      </c>
    </row>
    <row r="51" spans="1:13" x14ac:dyDescent="0.25">
      <c r="E51" s="4">
        <f t="shared" si="1"/>
        <v>-1.2846612662542611E-11</v>
      </c>
      <c r="M51">
        <f>+M49-M50</f>
        <v>73712</v>
      </c>
    </row>
    <row r="52" spans="1:13" x14ac:dyDescent="0.25">
      <c r="E52" s="4">
        <f t="shared" si="1"/>
        <v>-1.2846612662542611E-11</v>
      </c>
    </row>
    <row r="53" spans="1:13" x14ac:dyDescent="0.25">
      <c r="E53" s="4">
        <f t="shared" si="1"/>
        <v>-1.2846612662542611E-11</v>
      </c>
    </row>
    <row r="54" spans="1:13" x14ac:dyDescent="0.25">
      <c r="E54" s="4">
        <f t="shared" si="1"/>
        <v>-1.2846612662542611E-11</v>
      </c>
    </row>
    <row r="55" spans="1:13" x14ac:dyDescent="0.25">
      <c r="E55" s="4">
        <f t="shared" si="1"/>
        <v>-1.2846612662542611E-11</v>
      </c>
    </row>
    <row r="56" spans="1:13" x14ac:dyDescent="0.25">
      <c r="E56" s="4">
        <f t="shared" si="1"/>
        <v>-1.2846612662542611E-11</v>
      </c>
    </row>
    <row r="57" spans="1:13" x14ac:dyDescent="0.25">
      <c r="E57" s="4">
        <f t="shared" si="1"/>
        <v>-1.2846612662542611E-11</v>
      </c>
    </row>
    <row r="58" spans="1:13" x14ac:dyDescent="0.25">
      <c r="E58" s="4">
        <f t="shared" si="1"/>
        <v>-1.2846612662542611E-11</v>
      </c>
      <c r="J58">
        <v>100100</v>
      </c>
    </row>
    <row r="59" spans="1:13" x14ac:dyDescent="0.25">
      <c r="E59" s="4">
        <f t="shared" si="1"/>
        <v>-1.2846612662542611E-11</v>
      </c>
      <c r="J59">
        <v>42220</v>
      </c>
    </row>
    <row r="60" spans="1:13" x14ac:dyDescent="0.25">
      <c r="E60" s="4">
        <f t="shared" si="1"/>
        <v>-1.2846612662542611E-11</v>
      </c>
      <c r="J60">
        <f>+J59+J58</f>
        <v>142320</v>
      </c>
    </row>
    <row r="61" spans="1:13" x14ac:dyDescent="0.25">
      <c r="E61" s="4">
        <f t="shared" si="1"/>
        <v>-1.2846612662542611E-11</v>
      </c>
      <c r="I61">
        <v>0.15</v>
      </c>
      <c r="J61">
        <f>+J60*I61</f>
        <v>21348</v>
      </c>
    </row>
    <row r="62" spans="1:13" x14ac:dyDescent="0.25">
      <c r="E62" s="4">
        <f t="shared" si="1"/>
        <v>-1.2846612662542611E-11</v>
      </c>
      <c r="J62">
        <f>+J60-J61</f>
        <v>120972</v>
      </c>
    </row>
    <row r="63" spans="1:13" x14ac:dyDescent="0.25">
      <c r="E63" s="4">
        <f t="shared" si="1"/>
        <v>-1.2846612662542611E-11</v>
      </c>
    </row>
    <row r="64" spans="1:13" x14ac:dyDescent="0.25">
      <c r="E64" s="4">
        <f t="shared" si="1"/>
        <v>-1.2846612662542611E-11</v>
      </c>
    </row>
    <row r="65" spans="5:5" x14ac:dyDescent="0.25">
      <c r="E65" s="4">
        <f t="shared" si="1"/>
        <v>-1.2846612662542611E-11</v>
      </c>
    </row>
    <row r="66" spans="5:5" x14ac:dyDescent="0.25">
      <c r="E66" s="4">
        <f t="shared" si="1"/>
        <v>-1.2846612662542611E-11</v>
      </c>
    </row>
    <row r="67" spans="5:5" x14ac:dyDescent="0.25">
      <c r="E67" s="4">
        <f t="shared" si="1"/>
        <v>-1.2846612662542611E-11</v>
      </c>
    </row>
    <row r="68" spans="5:5" x14ac:dyDescent="0.25">
      <c r="E68" s="4">
        <f t="shared" si="1"/>
        <v>-1.2846612662542611E-11</v>
      </c>
    </row>
    <row r="69" spans="5:5" x14ac:dyDescent="0.25">
      <c r="E69" s="4">
        <f t="shared" ref="E69:E132" si="4">E68+C69-D69</f>
        <v>-1.2846612662542611E-11</v>
      </c>
    </row>
    <row r="70" spans="5:5" x14ac:dyDescent="0.25">
      <c r="E70" s="4">
        <f t="shared" si="4"/>
        <v>-1.2846612662542611E-11</v>
      </c>
    </row>
    <row r="71" spans="5:5" x14ac:dyDescent="0.25">
      <c r="E71" s="4">
        <f t="shared" si="4"/>
        <v>-1.2846612662542611E-11</v>
      </c>
    </row>
    <row r="72" spans="5:5" x14ac:dyDescent="0.25">
      <c r="E72" s="4">
        <f t="shared" si="4"/>
        <v>-1.2846612662542611E-11</v>
      </c>
    </row>
    <row r="73" spans="5:5" x14ac:dyDescent="0.25">
      <c r="E73" s="4">
        <f t="shared" si="4"/>
        <v>-1.2846612662542611E-11</v>
      </c>
    </row>
    <row r="74" spans="5:5" x14ac:dyDescent="0.25">
      <c r="E74" s="4">
        <f t="shared" si="4"/>
        <v>-1.2846612662542611E-11</v>
      </c>
    </row>
    <row r="75" spans="5:5" x14ac:dyDescent="0.25">
      <c r="E75" s="4">
        <f t="shared" si="4"/>
        <v>-1.2846612662542611E-11</v>
      </c>
    </row>
    <row r="76" spans="5:5" x14ac:dyDescent="0.25">
      <c r="E76" s="4">
        <f t="shared" si="4"/>
        <v>-1.2846612662542611E-11</v>
      </c>
    </row>
    <row r="77" spans="5:5" x14ac:dyDescent="0.25">
      <c r="E77" s="4">
        <f t="shared" si="4"/>
        <v>-1.2846612662542611E-11</v>
      </c>
    </row>
    <row r="78" spans="5:5" x14ac:dyDescent="0.25">
      <c r="E78" s="4">
        <f t="shared" si="4"/>
        <v>-1.2846612662542611E-11</v>
      </c>
    </row>
    <row r="79" spans="5:5" x14ac:dyDescent="0.25">
      <c r="E79" s="4">
        <f t="shared" si="4"/>
        <v>-1.2846612662542611E-11</v>
      </c>
    </row>
    <row r="80" spans="5:5" x14ac:dyDescent="0.25">
      <c r="E80" s="4">
        <f t="shared" si="4"/>
        <v>-1.2846612662542611E-11</v>
      </c>
    </row>
    <row r="81" spans="5:5" x14ac:dyDescent="0.25">
      <c r="E81" s="4">
        <f t="shared" si="4"/>
        <v>-1.2846612662542611E-11</v>
      </c>
    </row>
    <row r="82" spans="5:5" x14ac:dyDescent="0.25">
      <c r="E82" s="4">
        <f t="shared" si="4"/>
        <v>-1.2846612662542611E-11</v>
      </c>
    </row>
    <row r="83" spans="5:5" x14ac:dyDescent="0.25">
      <c r="E83" s="4">
        <f t="shared" si="4"/>
        <v>-1.2846612662542611E-11</v>
      </c>
    </row>
    <row r="84" spans="5:5" x14ac:dyDescent="0.25">
      <c r="E84" s="4">
        <f t="shared" si="4"/>
        <v>-1.2846612662542611E-11</v>
      </c>
    </row>
    <row r="85" spans="5:5" x14ac:dyDescent="0.25">
      <c r="E85" s="4">
        <f t="shared" si="4"/>
        <v>-1.2846612662542611E-11</v>
      </c>
    </row>
    <row r="86" spans="5:5" x14ac:dyDescent="0.25">
      <c r="E86" s="4">
        <f t="shared" si="4"/>
        <v>-1.2846612662542611E-11</v>
      </c>
    </row>
    <row r="87" spans="5:5" x14ac:dyDescent="0.25">
      <c r="E87" s="4">
        <f t="shared" si="4"/>
        <v>-1.2846612662542611E-11</v>
      </c>
    </row>
    <row r="88" spans="5:5" x14ac:dyDescent="0.25">
      <c r="E88" s="4">
        <f t="shared" si="4"/>
        <v>-1.2846612662542611E-11</v>
      </c>
    </row>
    <row r="89" spans="5:5" x14ac:dyDescent="0.25">
      <c r="E89" s="4">
        <f t="shared" si="4"/>
        <v>-1.2846612662542611E-11</v>
      </c>
    </row>
    <row r="90" spans="5:5" x14ac:dyDescent="0.25">
      <c r="E90" s="4">
        <f t="shared" si="4"/>
        <v>-1.2846612662542611E-11</v>
      </c>
    </row>
    <row r="91" spans="5:5" x14ac:dyDescent="0.25">
      <c r="E91" s="4">
        <f t="shared" si="4"/>
        <v>-1.2846612662542611E-11</v>
      </c>
    </row>
    <row r="92" spans="5:5" x14ac:dyDescent="0.25">
      <c r="E92" s="4">
        <f t="shared" si="4"/>
        <v>-1.2846612662542611E-11</v>
      </c>
    </row>
    <row r="93" spans="5:5" x14ac:dyDescent="0.25">
      <c r="E93" s="4">
        <f t="shared" si="4"/>
        <v>-1.2846612662542611E-11</v>
      </c>
    </row>
    <row r="94" spans="5:5" x14ac:dyDescent="0.25">
      <c r="E94" s="4">
        <f t="shared" si="4"/>
        <v>-1.2846612662542611E-11</v>
      </c>
    </row>
    <row r="95" spans="5:5" x14ac:dyDescent="0.25">
      <c r="E95" s="4">
        <f t="shared" si="4"/>
        <v>-1.2846612662542611E-11</v>
      </c>
    </row>
    <row r="96" spans="5:5" x14ac:dyDescent="0.25">
      <c r="E96" s="4">
        <f t="shared" si="4"/>
        <v>-1.2846612662542611E-11</v>
      </c>
    </row>
    <row r="97" spans="5:5" x14ac:dyDescent="0.25">
      <c r="E97" s="4">
        <f t="shared" si="4"/>
        <v>-1.2846612662542611E-11</v>
      </c>
    </row>
    <row r="98" spans="5:5" x14ac:dyDescent="0.25">
      <c r="E98" s="4">
        <f t="shared" si="4"/>
        <v>-1.2846612662542611E-11</v>
      </c>
    </row>
    <row r="99" spans="5:5" x14ac:dyDescent="0.25">
      <c r="E99" s="4">
        <f t="shared" si="4"/>
        <v>-1.2846612662542611E-11</v>
      </c>
    </row>
    <row r="100" spans="5:5" x14ac:dyDescent="0.25">
      <c r="E100" s="4">
        <f t="shared" si="4"/>
        <v>-1.2846612662542611E-11</v>
      </c>
    </row>
    <row r="101" spans="5:5" x14ac:dyDescent="0.25">
      <c r="E101" s="4">
        <f t="shared" si="4"/>
        <v>-1.2846612662542611E-11</v>
      </c>
    </row>
    <row r="102" spans="5:5" x14ac:dyDescent="0.25">
      <c r="E102" s="4">
        <f t="shared" si="4"/>
        <v>-1.2846612662542611E-11</v>
      </c>
    </row>
    <row r="103" spans="5:5" x14ac:dyDescent="0.25">
      <c r="E103" s="4">
        <f t="shared" si="4"/>
        <v>-1.2846612662542611E-11</v>
      </c>
    </row>
    <row r="104" spans="5:5" x14ac:dyDescent="0.25">
      <c r="E104" s="4">
        <f t="shared" si="4"/>
        <v>-1.2846612662542611E-11</v>
      </c>
    </row>
    <row r="105" spans="5:5" x14ac:dyDescent="0.25">
      <c r="E105" s="4">
        <f t="shared" si="4"/>
        <v>-1.2846612662542611E-11</v>
      </c>
    </row>
    <row r="106" spans="5:5" x14ac:dyDescent="0.25">
      <c r="E106" s="4">
        <f t="shared" si="4"/>
        <v>-1.2846612662542611E-11</v>
      </c>
    </row>
    <row r="107" spans="5:5" x14ac:dyDescent="0.25">
      <c r="E107" s="4">
        <f t="shared" si="4"/>
        <v>-1.2846612662542611E-11</v>
      </c>
    </row>
    <row r="108" spans="5:5" x14ac:dyDescent="0.25">
      <c r="E108" s="4">
        <f t="shared" si="4"/>
        <v>-1.2846612662542611E-11</v>
      </c>
    </row>
    <row r="109" spans="5:5" x14ac:dyDescent="0.25">
      <c r="E109" s="4">
        <f t="shared" si="4"/>
        <v>-1.2846612662542611E-11</v>
      </c>
    </row>
    <row r="110" spans="5:5" x14ac:dyDescent="0.25">
      <c r="E110" s="4">
        <f t="shared" si="4"/>
        <v>-1.2846612662542611E-11</v>
      </c>
    </row>
    <row r="111" spans="5:5" x14ac:dyDescent="0.25">
      <c r="E111" s="4">
        <f t="shared" si="4"/>
        <v>-1.2846612662542611E-11</v>
      </c>
    </row>
    <row r="112" spans="5:5" x14ac:dyDescent="0.25">
      <c r="E112" s="4">
        <f t="shared" si="4"/>
        <v>-1.2846612662542611E-11</v>
      </c>
    </row>
    <row r="113" spans="5:5" x14ac:dyDescent="0.25">
      <c r="E113" s="4">
        <f t="shared" si="4"/>
        <v>-1.2846612662542611E-11</v>
      </c>
    </row>
    <row r="114" spans="5:5" x14ac:dyDescent="0.25">
      <c r="E114" s="4">
        <f t="shared" si="4"/>
        <v>-1.2846612662542611E-11</v>
      </c>
    </row>
    <row r="115" spans="5:5" x14ac:dyDescent="0.25">
      <c r="E115" s="4">
        <f t="shared" si="4"/>
        <v>-1.2846612662542611E-11</v>
      </c>
    </row>
    <row r="116" spans="5:5" x14ac:dyDescent="0.25">
      <c r="E116" s="4">
        <f t="shared" si="4"/>
        <v>-1.2846612662542611E-11</v>
      </c>
    </row>
    <row r="117" spans="5:5" x14ac:dyDescent="0.25">
      <c r="E117" s="4">
        <f t="shared" si="4"/>
        <v>-1.2846612662542611E-11</v>
      </c>
    </row>
    <row r="118" spans="5:5" x14ac:dyDescent="0.25">
      <c r="E118" s="4">
        <f t="shared" si="4"/>
        <v>-1.2846612662542611E-11</v>
      </c>
    </row>
    <row r="119" spans="5:5" x14ac:dyDescent="0.25">
      <c r="E119" s="4">
        <f t="shared" si="4"/>
        <v>-1.2846612662542611E-11</v>
      </c>
    </row>
    <row r="120" spans="5:5" x14ac:dyDescent="0.25">
      <c r="E120" s="4">
        <f t="shared" si="4"/>
        <v>-1.2846612662542611E-11</v>
      </c>
    </row>
    <row r="121" spans="5:5" x14ac:dyDescent="0.25">
      <c r="E121" s="4">
        <f t="shared" si="4"/>
        <v>-1.2846612662542611E-11</v>
      </c>
    </row>
    <row r="122" spans="5:5" x14ac:dyDescent="0.25">
      <c r="E122" s="4">
        <f t="shared" si="4"/>
        <v>-1.2846612662542611E-11</v>
      </c>
    </row>
    <row r="123" spans="5:5" x14ac:dyDescent="0.25">
      <c r="E123" s="4">
        <f t="shared" si="4"/>
        <v>-1.2846612662542611E-11</v>
      </c>
    </row>
    <row r="124" spans="5:5" x14ac:dyDescent="0.25">
      <c r="E124" s="4">
        <f t="shared" si="4"/>
        <v>-1.2846612662542611E-11</v>
      </c>
    </row>
    <row r="125" spans="5:5" x14ac:dyDescent="0.25">
      <c r="E125" s="4">
        <f t="shared" si="4"/>
        <v>-1.2846612662542611E-11</v>
      </c>
    </row>
    <row r="126" spans="5:5" x14ac:dyDescent="0.25">
      <c r="E126" s="4">
        <f t="shared" si="4"/>
        <v>-1.2846612662542611E-11</v>
      </c>
    </row>
    <row r="127" spans="5:5" x14ac:dyDescent="0.25">
      <c r="E127" s="4">
        <f t="shared" si="4"/>
        <v>-1.2846612662542611E-11</v>
      </c>
    </row>
    <row r="128" spans="5:5" x14ac:dyDescent="0.25">
      <c r="E128" s="4">
        <f t="shared" si="4"/>
        <v>-1.2846612662542611E-11</v>
      </c>
    </row>
    <row r="129" spans="5:5" x14ac:dyDescent="0.25">
      <c r="E129" s="4">
        <f t="shared" si="4"/>
        <v>-1.2846612662542611E-11</v>
      </c>
    </row>
    <row r="130" spans="5:5" x14ac:dyDescent="0.25">
      <c r="E130" s="4">
        <f t="shared" si="4"/>
        <v>-1.2846612662542611E-11</v>
      </c>
    </row>
    <row r="131" spans="5:5" x14ac:dyDescent="0.25">
      <c r="E131" s="4">
        <f t="shared" si="4"/>
        <v>-1.2846612662542611E-11</v>
      </c>
    </row>
    <row r="132" spans="5:5" x14ac:dyDescent="0.25">
      <c r="E132" s="4">
        <f t="shared" si="4"/>
        <v>-1.2846612662542611E-11</v>
      </c>
    </row>
    <row r="133" spans="5:5" x14ac:dyDescent="0.25">
      <c r="E133" s="4">
        <f t="shared" ref="E133:E196" si="5">E132+C133-D133</f>
        <v>-1.2846612662542611E-11</v>
      </c>
    </row>
    <row r="134" spans="5:5" x14ac:dyDescent="0.25">
      <c r="E134" s="4">
        <f t="shared" si="5"/>
        <v>-1.2846612662542611E-11</v>
      </c>
    </row>
    <row r="135" spans="5:5" x14ac:dyDescent="0.25">
      <c r="E135" s="4">
        <f t="shared" si="5"/>
        <v>-1.2846612662542611E-11</v>
      </c>
    </row>
    <row r="136" spans="5:5" x14ac:dyDescent="0.25">
      <c r="E136" s="4">
        <f t="shared" si="5"/>
        <v>-1.2846612662542611E-11</v>
      </c>
    </row>
    <row r="137" spans="5:5" x14ac:dyDescent="0.25">
      <c r="E137" s="4">
        <f t="shared" si="5"/>
        <v>-1.2846612662542611E-11</v>
      </c>
    </row>
    <row r="138" spans="5:5" x14ac:dyDescent="0.25">
      <c r="E138" s="4">
        <f t="shared" si="5"/>
        <v>-1.2846612662542611E-11</v>
      </c>
    </row>
    <row r="139" spans="5:5" x14ac:dyDescent="0.25">
      <c r="E139" s="4">
        <f t="shared" si="5"/>
        <v>-1.2846612662542611E-11</v>
      </c>
    </row>
    <row r="140" spans="5:5" x14ac:dyDescent="0.25">
      <c r="E140" s="4">
        <f t="shared" si="5"/>
        <v>-1.2846612662542611E-11</v>
      </c>
    </row>
    <row r="141" spans="5:5" x14ac:dyDescent="0.25">
      <c r="E141" s="4">
        <f t="shared" si="5"/>
        <v>-1.2846612662542611E-11</v>
      </c>
    </row>
    <row r="142" spans="5:5" x14ac:dyDescent="0.25">
      <c r="E142" s="4">
        <f t="shared" si="5"/>
        <v>-1.2846612662542611E-11</v>
      </c>
    </row>
    <row r="143" spans="5:5" x14ac:dyDescent="0.25">
      <c r="E143" s="4">
        <f t="shared" si="5"/>
        <v>-1.2846612662542611E-11</v>
      </c>
    </row>
    <row r="144" spans="5:5" x14ac:dyDescent="0.25">
      <c r="E144" s="4">
        <f t="shared" si="5"/>
        <v>-1.2846612662542611E-11</v>
      </c>
    </row>
    <row r="145" spans="5:5" x14ac:dyDescent="0.25">
      <c r="E145" s="4">
        <f t="shared" si="5"/>
        <v>-1.2846612662542611E-11</v>
      </c>
    </row>
    <row r="146" spans="5:5" x14ac:dyDescent="0.25">
      <c r="E146" s="4">
        <f t="shared" si="5"/>
        <v>-1.2846612662542611E-11</v>
      </c>
    </row>
    <row r="147" spans="5:5" x14ac:dyDescent="0.25">
      <c r="E147" s="4">
        <f t="shared" si="5"/>
        <v>-1.2846612662542611E-11</v>
      </c>
    </row>
    <row r="148" spans="5:5" x14ac:dyDescent="0.25">
      <c r="E148" s="4">
        <f t="shared" si="5"/>
        <v>-1.2846612662542611E-11</v>
      </c>
    </row>
    <row r="149" spans="5:5" x14ac:dyDescent="0.25">
      <c r="E149" s="4">
        <f t="shared" si="5"/>
        <v>-1.2846612662542611E-11</v>
      </c>
    </row>
    <row r="150" spans="5:5" x14ac:dyDescent="0.25">
      <c r="E150" s="4">
        <f t="shared" si="5"/>
        <v>-1.2846612662542611E-11</v>
      </c>
    </row>
    <row r="151" spans="5:5" x14ac:dyDescent="0.25">
      <c r="E151" s="4">
        <f t="shared" si="5"/>
        <v>-1.2846612662542611E-11</v>
      </c>
    </row>
    <row r="152" spans="5:5" x14ac:dyDescent="0.25">
      <c r="E152" s="4">
        <f t="shared" si="5"/>
        <v>-1.2846612662542611E-11</v>
      </c>
    </row>
    <row r="153" spans="5:5" x14ac:dyDescent="0.25">
      <c r="E153" s="4">
        <f t="shared" si="5"/>
        <v>-1.2846612662542611E-11</v>
      </c>
    </row>
    <row r="154" spans="5:5" x14ac:dyDescent="0.25">
      <c r="E154" s="4">
        <f t="shared" si="5"/>
        <v>-1.2846612662542611E-11</v>
      </c>
    </row>
    <row r="155" spans="5:5" x14ac:dyDescent="0.25">
      <c r="E155" s="4">
        <f t="shared" si="5"/>
        <v>-1.2846612662542611E-11</v>
      </c>
    </row>
    <row r="156" spans="5:5" x14ac:dyDescent="0.25">
      <c r="E156" s="4">
        <f t="shared" si="5"/>
        <v>-1.2846612662542611E-11</v>
      </c>
    </row>
    <row r="157" spans="5:5" x14ac:dyDescent="0.25">
      <c r="E157" s="4">
        <f t="shared" si="5"/>
        <v>-1.2846612662542611E-11</v>
      </c>
    </row>
    <row r="158" spans="5:5" x14ac:dyDescent="0.25">
      <c r="E158" s="4">
        <f t="shared" si="5"/>
        <v>-1.2846612662542611E-11</v>
      </c>
    </row>
    <row r="159" spans="5:5" x14ac:dyDescent="0.25">
      <c r="E159" s="4">
        <f t="shared" si="5"/>
        <v>-1.2846612662542611E-11</v>
      </c>
    </row>
    <row r="160" spans="5:5" x14ac:dyDescent="0.25">
      <c r="E160" s="4">
        <f t="shared" si="5"/>
        <v>-1.2846612662542611E-11</v>
      </c>
    </row>
    <row r="161" spans="5:5" x14ac:dyDescent="0.25">
      <c r="E161" s="4">
        <f t="shared" si="5"/>
        <v>-1.2846612662542611E-11</v>
      </c>
    </row>
    <row r="162" spans="5:5" x14ac:dyDescent="0.25">
      <c r="E162" s="4">
        <f t="shared" si="5"/>
        <v>-1.2846612662542611E-11</v>
      </c>
    </row>
    <row r="163" spans="5:5" x14ac:dyDescent="0.25">
      <c r="E163" s="4">
        <f t="shared" si="5"/>
        <v>-1.2846612662542611E-11</v>
      </c>
    </row>
    <row r="164" spans="5:5" x14ac:dyDescent="0.25">
      <c r="E164" s="4">
        <f t="shared" si="5"/>
        <v>-1.2846612662542611E-11</v>
      </c>
    </row>
    <row r="165" spans="5:5" x14ac:dyDescent="0.25">
      <c r="E165" s="4">
        <f t="shared" si="5"/>
        <v>-1.2846612662542611E-11</v>
      </c>
    </row>
    <row r="166" spans="5:5" x14ac:dyDescent="0.25">
      <c r="E166" s="4">
        <f t="shared" si="5"/>
        <v>-1.2846612662542611E-11</v>
      </c>
    </row>
    <row r="167" spans="5:5" x14ac:dyDescent="0.25">
      <c r="E167" s="4">
        <f t="shared" si="5"/>
        <v>-1.2846612662542611E-11</v>
      </c>
    </row>
    <row r="168" spans="5:5" x14ac:dyDescent="0.25">
      <c r="E168" s="4">
        <f t="shared" si="5"/>
        <v>-1.2846612662542611E-11</v>
      </c>
    </row>
    <row r="169" spans="5:5" x14ac:dyDescent="0.25">
      <c r="E169" s="4">
        <f t="shared" si="5"/>
        <v>-1.2846612662542611E-11</v>
      </c>
    </row>
    <row r="170" spans="5:5" x14ac:dyDescent="0.25">
      <c r="E170" s="4">
        <f t="shared" si="5"/>
        <v>-1.2846612662542611E-11</v>
      </c>
    </row>
    <row r="171" spans="5:5" x14ac:dyDescent="0.25">
      <c r="E171" s="4">
        <f t="shared" si="5"/>
        <v>-1.2846612662542611E-11</v>
      </c>
    </row>
    <row r="172" spans="5:5" x14ac:dyDescent="0.25">
      <c r="E172" s="4">
        <f t="shared" si="5"/>
        <v>-1.2846612662542611E-11</v>
      </c>
    </row>
    <row r="173" spans="5:5" x14ac:dyDescent="0.25">
      <c r="E173" s="4">
        <f t="shared" si="5"/>
        <v>-1.2846612662542611E-11</v>
      </c>
    </row>
    <row r="174" spans="5:5" x14ac:dyDescent="0.25">
      <c r="E174" s="4">
        <f t="shared" si="5"/>
        <v>-1.2846612662542611E-11</v>
      </c>
    </row>
    <row r="175" spans="5:5" x14ac:dyDescent="0.25">
      <c r="E175" s="4">
        <f t="shared" si="5"/>
        <v>-1.2846612662542611E-11</v>
      </c>
    </row>
    <row r="176" spans="5:5" x14ac:dyDescent="0.25">
      <c r="E176" s="4">
        <f t="shared" si="5"/>
        <v>-1.2846612662542611E-11</v>
      </c>
    </row>
    <row r="177" spans="5:5" x14ac:dyDescent="0.25">
      <c r="E177" s="4">
        <f t="shared" si="5"/>
        <v>-1.2846612662542611E-11</v>
      </c>
    </row>
    <row r="178" spans="5:5" x14ac:dyDescent="0.25">
      <c r="E178" s="4">
        <f t="shared" si="5"/>
        <v>-1.2846612662542611E-11</v>
      </c>
    </row>
    <row r="179" spans="5:5" x14ac:dyDescent="0.25">
      <c r="E179" s="4">
        <f t="shared" si="5"/>
        <v>-1.2846612662542611E-11</v>
      </c>
    </row>
    <row r="180" spans="5:5" x14ac:dyDescent="0.25">
      <c r="E180" s="4">
        <f t="shared" si="5"/>
        <v>-1.2846612662542611E-11</v>
      </c>
    </row>
    <row r="181" spans="5:5" x14ac:dyDescent="0.25">
      <c r="E181" s="4">
        <f t="shared" si="5"/>
        <v>-1.2846612662542611E-11</v>
      </c>
    </row>
    <row r="182" spans="5:5" x14ac:dyDescent="0.25">
      <c r="E182" s="4">
        <f t="shared" si="5"/>
        <v>-1.2846612662542611E-11</v>
      </c>
    </row>
    <row r="183" spans="5:5" x14ac:dyDescent="0.25">
      <c r="E183" s="4">
        <f t="shared" si="5"/>
        <v>-1.2846612662542611E-11</v>
      </c>
    </row>
    <row r="184" spans="5:5" x14ac:dyDescent="0.25">
      <c r="E184" s="4">
        <f t="shared" si="5"/>
        <v>-1.2846612662542611E-11</v>
      </c>
    </row>
    <row r="185" spans="5:5" x14ac:dyDescent="0.25">
      <c r="E185" s="4">
        <f t="shared" si="5"/>
        <v>-1.2846612662542611E-11</v>
      </c>
    </row>
    <row r="186" spans="5:5" x14ac:dyDescent="0.25">
      <c r="E186" s="4">
        <f t="shared" si="5"/>
        <v>-1.2846612662542611E-11</v>
      </c>
    </row>
    <row r="187" spans="5:5" x14ac:dyDescent="0.25">
      <c r="E187" s="4">
        <f t="shared" si="5"/>
        <v>-1.2846612662542611E-11</v>
      </c>
    </row>
    <row r="188" spans="5:5" x14ac:dyDescent="0.25">
      <c r="E188" s="4">
        <f t="shared" si="5"/>
        <v>-1.2846612662542611E-11</v>
      </c>
    </row>
    <row r="189" spans="5:5" x14ac:dyDescent="0.25">
      <c r="E189" s="4">
        <f t="shared" si="5"/>
        <v>-1.2846612662542611E-11</v>
      </c>
    </row>
    <row r="190" spans="5:5" x14ac:dyDescent="0.25">
      <c r="E190" s="4">
        <f t="shared" si="5"/>
        <v>-1.2846612662542611E-11</v>
      </c>
    </row>
    <row r="191" spans="5:5" x14ac:dyDescent="0.25">
      <c r="E191" s="4">
        <f t="shared" si="5"/>
        <v>-1.2846612662542611E-11</v>
      </c>
    </row>
    <row r="192" spans="5:5" x14ac:dyDescent="0.25">
      <c r="E192" s="4">
        <f t="shared" si="5"/>
        <v>-1.2846612662542611E-11</v>
      </c>
    </row>
    <row r="193" spans="5:5" x14ac:dyDescent="0.25">
      <c r="E193" s="4">
        <f t="shared" si="5"/>
        <v>-1.2846612662542611E-11</v>
      </c>
    </row>
    <row r="194" spans="5:5" x14ac:dyDescent="0.25">
      <c r="E194" s="4">
        <f t="shared" si="5"/>
        <v>-1.2846612662542611E-11</v>
      </c>
    </row>
    <row r="195" spans="5:5" x14ac:dyDescent="0.25">
      <c r="E195" s="4">
        <f t="shared" si="5"/>
        <v>-1.2846612662542611E-11</v>
      </c>
    </row>
    <row r="196" spans="5:5" x14ac:dyDescent="0.25">
      <c r="E196" s="4">
        <f t="shared" si="5"/>
        <v>-1.2846612662542611E-11</v>
      </c>
    </row>
    <row r="197" spans="5:5" x14ac:dyDescent="0.25">
      <c r="E197" s="4">
        <f t="shared" ref="E197:E260" si="6">E196+C197-D197</f>
        <v>-1.2846612662542611E-11</v>
      </c>
    </row>
    <row r="198" spans="5:5" x14ac:dyDescent="0.25">
      <c r="E198" s="4">
        <f t="shared" si="6"/>
        <v>-1.2846612662542611E-11</v>
      </c>
    </row>
    <row r="199" spans="5:5" x14ac:dyDescent="0.25">
      <c r="E199" s="4">
        <f t="shared" si="6"/>
        <v>-1.2846612662542611E-11</v>
      </c>
    </row>
    <row r="200" spans="5:5" x14ac:dyDescent="0.25">
      <c r="E200" s="4">
        <f t="shared" si="6"/>
        <v>-1.2846612662542611E-11</v>
      </c>
    </row>
    <row r="201" spans="5:5" x14ac:dyDescent="0.25">
      <c r="E201" s="4">
        <f t="shared" si="6"/>
        <v>-1.2846612662542611E-11</v>
      </c>
    </row>
    <row r="202" spans="5:5" x14ac:dyDescent="0.25">
      <c r="E202" s="4">
        <f t="shared" si="6"/>
        <v>-1.2846612662542611E-11</v>
      </c>
    </row>
    <row r="203" spans="5:5" x14ac:dyDescent="0.25">
      <c r="E203" s="4">
        <f t="shared" si="6"/>
        <v>-1.2846612662542611E-11</v>
      </c>
    </row>
    <row r="204" spans="5:5" x14ac:dyDescent="0.25">
      <c r="E204" s="4">
        <f t="shared" si="6"/>
        <v>-1.2846612662542611E-11</v>
      </c>
    </row>
    <row r="205" spans="5:5" x14ac:dyDescent="0.25">
      <c r="E205" s="4">
        <f t="shared" si="6"/>
        <v>-1.2846612662542611E-11</v>
      </c>
    </row>
    <row r="206" spans="5:5" x14ac:dyDescent="0.25">
      <c r="E206" s="4">
        <f t="shared" si="6"/>
        <v>-1.2846612662542611E-11</v>
      </c>
    </row>
    <row r="207" spans="5:5" x14ac:dyDescent="0.25">
      <c r="E207" s="4">
        <f t="shared" si="6"/>
        <v>-1.2846612662542611E-11</v>
      </c>
    </row>
    <row r="208" spans="5:5" x14ac:dyDescent="0.25">
      <c r="E208" s="4">
        <f t="shared" si="6"/>
        <v>-1.2846612662542611E-11</v>
      </c>
    </row>
    <row r="209" spans="5:5" x14ac:dyDescent="0.25">
      <c r="E209" s="4">
        <f t="shared" si="6"/>
        <v>-1.2846612662542611E-11</v>
      </c>
    </row>
    <row r="210" spans="5:5" x14ac:dyDescent="0.25">
      <c r="E210" s="4">
        <f t="shared" si="6"/>
        <v>-1.2846612662542611E-11</v>
      </c>
    </row>
    <row r="211" spans="5:5" x14ac:dyDescent="0.25">
      <c r="E211" s="4">
        <f t="shared" si="6"/>
        <v>-1.2846612662542611E-11</v>
      </c>
    </row>
    <row r="212" spans="5:5" x14ac:dyDescent="0.25">
      <c r="E212" s="4">
        <f t="shared" si="6"/>
        <v>-1.2846612662542611E-11</v>
      </c>
    </row>
    <row r="213" spans="5:5" x14ac:dyDescent="0.25">
      <c r="E213" s="4">
        <f t="shared" si="6"/>
        <v>-1.2846612662542611E-11</v>
      </c>
    </row>
    <row r="214" spans="5:5" x14ac:dyDescent="0.25">
      <c r="E214" s="4">
        <f t="shared" si="6"/>
        <v>-1.2846612662542611E-11</v>
      </c>
    </row>
    <row r="215" spans="5:5" x14ac:dyDescent="0.25">
      <c r="E215" s="4">
        <f t="shared" si="6"/>
        <v>-1.2846612662542611E-11</v>
      </c>
    </row>
    <row r="216" spans="5:5" x14ac:dyDescent="0.25">
      <c r="E216" s="4">
        <f t="shared" si="6"/>
        <v>-1.2846612662542611E-11</v>
      </c>
    </row>
    <row r="217" spans="5:5" x14ac:dyDescent="0.25">
      <c r="E217" s="4">
        <f t="shared" si="6"/>
        <v>-1.2846612662542611E-11</v>
      </c>
    </row>
    <row r="218" spans="5:5" x14ac:dyDescent="0.25">
      <c r="E218" s="4">
        <f t="shared" si="6"/>
        <v>-1.2846612662542611E-11</v>
      </c>
    </row>
    <row r="219" spans="5:5" x14ac:dyDescent="0.25">
      <c r="E219" s="4">
        <f t="shared" si="6"/>
        <v>-1.2846612662542611E-11</v>
      </c>
    </row>
    <row r="220" spans="5:5" x14ac:dyDescent="0.25">
      <c r="E220" s="4">
        <f t="shared" si="6"/>
        <v>-1.2846612662542611E-11</v>
      </c>
    </row>
    <row r="221" spans="5:5" x14ac:dyDescent="0.25">
      <c r="E221" s="4">
        <f t="shared" si="6"/>
        <v>-1.2846612662542611E-11</v>
      </c>
    </row>
    <row r="222" spans="5:5" x14ac:dyDescent="0.25">
      <c r="E222" s="4">
        <f t="shared" si="6"/>
        <v>-1.2846612662542611E-11</v>
      </c>
    </row>
    <row r="223" spans="5:5" x14ac:dyDescent="0.25">
      <c r="E223" s="4">
        <f t="shared" si="6"/>
        <v>-1.2846612662542611E-11</v>
      </c>
    </row>
    <row r="224" spans="5:5" x14ac:dyDescent="0.25">
      <c r="E224" s="4">
        <f t="shared" si="6"/>
        <v>-1.2846612662542611E-11</v>
      </c>
    </row>
    <row r="225" spans="5:5" x14ac:dyDescent="0.25">
      <c r="E225" s="4">
        <f t="shared" si="6"/>
        <v>-1.2846612662542611E-11</v>
      </c>
    </row>
    <row r="226" spans="5:5" x14ac:dyDescent="0.25">
      <c r="E226" s="4">
        <f t="shared" si="6"/>
        <v>-1.2846612662542611E-11</v>
      </c>
    </row>
    <row r="227" spans="5:5" x14ac:dyDescent="0.25">
      <c r="E227" s="4">
        <f t="shared" si="6"/>
        <v>-1.2846612662542611E-11</v>
      </c>
    </row>
    <row r="228" spans="5:5" x14ac:dyDescent="0.25">
      <c r="E228" s="4">
        <f t="shared" si="6"/>
        <v>-1.2846612662542611E-11</v>
      </c>
    </row>
    <row r="229" spans="5:5" x14ac:dyDescent="0.25">
      <c r="E229" s="4">
        <f t="shared" si="6"/>
        <v>-1.2846612662542611E-11</v>
      </c>
    </row>
    <row r="230" spans="5:5" x14ac:dyDescent="0.25">
      <c r="E230" s="4">
        <f t="shared" si="6"/>
        <v>-1.2846612662542611E-11</v>
      </c>
    </row>
    <row r="231" spans="5:5" x14ac:dyDescent="0.25">
      <c r="E231" s="4">
        <f t="shared" si="6"/>
        <v>-1.2846612662542611E-11</v>
      </c>
    </row>
    <row r="232" spans="5:5" x14ac:dyDescent="0.25">
      <c r="E232" s="4">
        <f t="shared" si="6"/>
        <v>-1.2846612662542611E-11</v>
      </c>
    </row>
    <row r="233" spans="5:5" x14ac:dyDescent="0.25">
      <c r="E233" s="4">
        <f t="shared" si="6"/>
        <v>-1.2846612662542611E-11</v>
      </c>
    </row>
    <row r="234" spans="5:5" x14ac:dyDescent="0.25">
      <c r="E234" s="4">
        <f t="shared" si="6"/>
        <v>-1.2846612662542611E-11</v>
      </c>
    </row>
    <row r="235" spans="5:5" x14ac:dyDescent="0.25">
      <c r="E235" s="4">
        <f t="shared" si="6"/>
        <v>-1.2846612662542611E-11</v>
      </c>
    </row>
    <row r="236" spans="5:5" x14ac:dyDescent="0.25">
      <c r="E236" s="4">
        <f t="shared" si="6"/>
        <v>-1.2846612662542611E-11</v>
      </c>
    </row>
    <row r="237" spans="5:5" x14ac:dyDescent="0.25">
      <c r="E237" s="4">
        <f t="shared" si="6"/>
        <v>-1.2846612662542611E-11</v>
      </c>
    </row>
    <row r="238" spans="5:5" x14ac:dyDescent="0.25">
      <c r="E238" s="4">
        <f t="shared" si="6"/>
        <v>-1.2846612662542611E-11</v>
      </c>
    </row>
    <row r="239" spans="5:5" x14ac:dyDescent="0.25">
      <c r="E239" s="4">
        <f t="shared" si="6"/>
        <v>-1.2846612662542611E-11</v>
      </c>
    </row>
    <row r="240" spans="5:5" x14ac:dyDescent="0.25">
      <c r="E240" s="4">
        <f t="shared" si="6"/>
        <v>-1.2846612662542611E-11</v>
      </c>
    </row>
    <row r="241" spans="5:5" x14ac:dyDescent="0.25">
      <c r="E241" s="4">
        <f t="shared" si="6"/>
        <v>-1.2846612662542611E-11</v>
      </c>
    </row>
    <row r="242" spans="5:5" x14ac:dyDescent="0.25">
      <c r="E242" s="4">
        <f t="shared" si="6"/>
        <v>-1.2846612662542611E-11</v>
      </c>
    </row>
    <row r="243" spans="5:5" x14ac:dyDescent="0.25">
      <c r="E243" s="4">
        <f t="shared" si="6"/>
        <v>-1.2846612662542611E-11</v>
      </c>
    </row>
    <row r="244" spans="5:5" x14ac:dyDescent="0.25">
      <c r="E244" s="4">
        <f t="shared" si="6"/>
        <v>-1.2846612662542611E-11</v>
      </c>
    </row>
    <row r="245" spans="5:5" x14ac:dyDescent="0.25">
      <c r="E245" s="4">
        <f t="shared" si="6"/>
        <v>-1.2846612662542611E-11</v>
      </c>
    </row>
    <row r="246" spans="5:5" x14ac:dyDescent="0.25">
      <c r="E246" s="4">
        <f t="shared" si="6"/>
        <v>-1.2846612662542611E-11</v>
      </c>
    </row>
    <row r="247" spans="5:5" x14ac:dyDescent="0.25">
      <c r="E247" s="4">
        <f t="shared" si="6"/>
        <v>-1.2846612662542611E-11</v>
      </c>
    </row>
    <row r="248" spans="5:5" x14ac:dyDescent="0.25">
      <c r="E248" s="4">
        <f t="shared" si="6"/>
        <v>-1.2846612662542611E-11</v>
      </c>
    </row>
    <row r="249" spans="5:5" x14ac:dyDescent="0.25">
      <c r="E249" s="4">
        <f t="shared" si="6"/>
        <v>-1.2846612662542611E-11</v>
      </c>
    </row>
    <row r="250" spans="5:5" x14ac:dyDescent="0.25">
      <c r="E250" s="4">
        <f t="shared" si="6"/>
        <v>-1.2846612662542611E-11</v>
      </c>
    </row>
    <row r="251" spans="5:5" x14ac:dyDescent="0.25">
      <c r="E251" s="4">
        <f t="shared" si="6"/>
        <v>-1.2846612662542611E-11</v>
      </c>
    </row>
    <row r="252" spans="5:5" x14ac:dyDescent="0.25">
      <c r="E252" s="4">
        <f t="shared" si="6"/>
        <v>-1.2846612662542611E-11</v>
      </c>
    </row>
    <row r="253" spans="5:5" x14ac:dyDescent="0.25">
      <c r="E253" s="4">
        <f t="shared" si="6"/>
        <v>-1.2846612662542611E-11</v>
      </c>
    </row>
    <row r="254" spans="5:5" x14ac:dyDescent="0.25">
      <c r="E254" s="4">
        <f t="shared" si="6"/>
        <v>-1.2846612662542611E-11</v>
      </c>
    </row>
    <row r="255" spans="5:5" x14ac:dyDescent="0.25">
      <c r="E255" s="4">
        <f t="shared" si="6"/>
        <v>-1.2846612662542611E-11</v>
      </c>
    </row>
    <row r="256" spans="5:5" x14ac:dyDescent="0.25">
      <c r="E256" s="4">
        <f t="shared" si="6"/>
        <v>-1.2846612662542611E-11</v>
      </c>
    </row>
    <row r="257" spans="5:5" x14ac:dyDescent="0.25">
      <c r="E257" s="4">
        <f t="shared" si="6"/>
        <v>-1.2846612662542611E-11</v>
      </c>
    </row>
    <row r="258" spans="5:5" x14ac:dyDescent="0.25">
      <c r="E258" s="4">
        <f t="shared" si="6"/>
        <v>-1.2846612662542611E-11</v>
      </c>
    </row>
    <row r="259" spans="5:5" x14ac:dyDescent="0.25">
      <c r="E259" s="4">
        <f t="shared" si="6"/>
        <v>-1.2846612662542611E-11</v>
      </c>
    </row>
    <row r="260" spans="5:5" x14ac:dyDescent="0.25">
      <c r="E260" s="4">
        <f t="shared" si="6"/>
        <v>-1.2846612662542611E-11</v>
      </c>
    </row>
    <row r="261" spans="5:5" x14ac:dyDescent="0.25">
      <c r="E261" s="4">
        <f t="shared" ref="E261:E324" si="7">E260+C261-D261</f>
        <v>-1.2846612662542611E-11</v>
      </c>
    </row>
    <row r="262" spans="5:5" x14ac:dyDescent="0.25">
      <c r="E262" s="4">
        <f t="shared" si="7"/>
        <v>-1.2846612662542611E-11</v>
      </c>
    </row>
    <row r="263" spans="5:5" x14ac:dyDescent="0.25">
      <c r="E263" s="4">
        <f t="shared" si="7"/>
        <v>-1.2846612662542611E-11</v>
      </c>
    </row>
    <row r="264" spans="5:5" x14ac:dyDescent="0.25">
      <c r="E264" s="4">
        <f t="shared" si="7"/>
        <v>-1.2846612662542611E-11</v>
      </c>
    </row>
    <row r="265" spans="5:5" x14ac:dyDescent="0.25">
      <c r="E265" s="4">
        <f t="shared" si="7"/>
        <v>-1.2846612662542611E-11</v>
      </c>
    </row>
    <row r="266" spans="5:5" x14ac:dyDescent="0.25">
      <c r="E266" s="4">
        <f t="shared" si="7"/>
        <v>-1.2846612662542611E-11</v>
      </c>
    </row>
    <row r="267" spans="5:5" x14ac:dyDescent="0.25">
      <c r="E267" s="4">
        <f t="shared" si="7"/>
        <v>-1.2846612662542611E-11</v>
      </c>
    </row>
    <row r="268" spans="5:5" x14ac:dyDescent="0.25">
      <c r="E268" s="4">
        <f t="shared" si="7"/>
        <v>-1.2846612662542611E-11</v>
      </c>
    </row>
    <row r="269" spans="5:5" x14ac:dyDescent="0.25">
      <c r="E269" s="4">
        <f t="shared" si="7"/>
        <v>-1.2846612662542611E-11</v>
      </c>
    </row>
    <row r="270" spans="5:5" x14ac:dyDescent="0.25">
      <c r="E270" s="4">
        <f t="shared" si="7"/>
        <v>-1.2846612662542611E-11</v>
      </c>
    </row>
    <row r="271" spans="5:5" x14ac:dyDescent="0.25">
      <c r="E271" s="4">
        <f t="shared" si="7"/>
        <v>-1.2846612662542611E-11</v>
      </c>
    </row>
    <row r="272" spans="5:5" x14ac:dyDescent="0.25">
      <c r="E272" s="4">
        <f t="shared" si="7"/>
        <v>-1.2846612662542611E-11</v>
      </c>
    </row>
    <row r="273" spans="5:5" x14ac:dyDescent="0.25">
      <c r="E273" s="4">
        <f t="shared" si="7"/>
        <v>-1.2846612662542611E-11</v>
      </c>
    </row>
    <row r="274" spans="5:5" x14ac:dyDescent="0.25">
      <c r="E274" s="4">
        <f t="shared" si="7"/>
        <v>-1.2846612662542611E-11</v>
      </c>
    </row>
    <row r="275" spans="5:5" x14ac:dyDescent="0.25">
      <c r="E275" s="4">
        <f t="shared" si="7"/>
        <v>-1.2846612662542611E-11</v>
      </c>
    </row>
    <row r="276" spans="5:5" x14ac:dyDescent="0.25">
      <c r="E276" s="4">
        <f t="shared" si="7"/>
        <v>-1.2846612662542611E-11</v>
      </c>
    </row>
    <row r="277" spans="5:5" x14ac:dyDescent="0.25">
      <c r="E277" s="4">
        <f t="shared" si="7"/>
        <v>-1.2846612662542611E-11</v>
      </c>
    </row>
    <row r="278" spans="5:5" x14ac:dyDescent="0.25">
      <c r="E278" s="4">
        <f t="shared" si="7"/>
        <v>-1.2846612662542611E-11</v>
      </c>
    </row>
    <row r="279" spans="5:5" x14ac:dyDescent="0.25">
      <c r="E279" s="4">
        <f t="shared" si="7"/>
        <v>-1.2846612662542611E-11</v>
      </c>
    </row>
    <row r="280" spans="5:5" x14ac:dyDescent="0.25">
      <c r="E280" s="4">
        <f t="shared" si="7"/>
        <v>-1.2846612662542611E-11</v>
      </c>
    </row>
    <row r="281" spans="5:5" x14ac:dyDescent="0.25">
      <c r="E281" s="4">
        <f t="shared" si="7"/>
        <v>-1.2846612662542611E-11</v>
      </c>
    </row>
    <row r="282" spans="5:5" x14ac:dyDescent="0.25">
      <c r="E282" s="4">
        <f t="shared" si="7"/>
        <v>-1.2846612662542611E-11</v>
      </c>
    </row>
    <row r="283" spans="5:5" x14ac:dyDescent="0.25">
      <c r="E283" s="4">
        <f t="shared" si="7"/>
        <v>-1.2846612662542611E-11</v>
      </c>
    </row>
    <row r="284" spans="5:5" x14ac:dyDescent="0.25">
      <c r="E284" s="4">
        <f t="shared" si="7"/>
        <v>-1.2846612662542611E-11</v>
      </c>
    </row>
    <row r="285" spans="5:5" x14ac:dyDescent="0.25">
      <c r="E285" s="4">
        <f t="shared" si="7"/>
        <v>-1.2846612662542611E-11</v>
      </c>
    </row>
    <row r="286" spans="5:5" x14ac:dyDescent="0.25">
      <c r="E286" s="4">
        <f t="shared" si="7"/>
        <v>-1.2846612662542611E-11</v>
      </c>
    </row>
    <row r="287" spans="5:5" x14ac:dyDescent="0.25">
      <c r="E287" s="4">
        <f t="shared" si="7"/>
        <v>-1.2846612662542611E-11</v>
      </c>
    </row>
    <row r="288" spans="5:5" x14ac:dyDescent="0.25">
      <c r="E288" s="4">
        <f t="shared" si="7"/>
        <v>-1.2846612662542611E-11</v>
      </c>
    </row>
    <row r="289" spans="5:5" x14ac:dyDescent="0.25">
      <c r="E289" s="4">
        <f t="shared" si="7"/>
        <v>-1.2846612662542611E-11</v>
      </c>
    </row>
    <row r="290" spans="5:5" x14ac:dyDescent="0.25">
      <c r="E290" s="4">
        <f t="shared" si="7"/>
        <v>-1.2846612662542611E-11</v>
      </c>
    </row>
    <row r="291" spans="5:5" x14ac:dyDescent="0.25">
      <c r="E291" s="4">
        <f t="shared" si="7"/>
        <v>-1.2846612662542611E-11</v>
      </c>
    </row>
    <row r="292" spans="5:5" x14ac:dyDescent="0.25">
      <c r="E292" s="4">
        <f t="shared" si="7"/>
        <v>-1.2846612662542611E-11</v>
      </c>
    </row>
    <row r="293" spans="5:5" x14ac:dyDescent="0.25">
      <c r="E293" s="4">
        <f t="shared" si="7"/>
        <v>-1.2846612662542611E-11</v>
      </c>
    </row>
    <row r="294" spans="5:5" x14ac:dyDescent="0.25">
      <c r="E294" s="4">
        <f t="shared" si="7"/>
        <v>-1.2846612662542611E-11</v>
      </c>
    </row>
    <row r="295" spans="5:5" x14ac:dyDescent="0.25">
      <c r="E295" s="4">
        <f t="shared" si="7"/>
        <v>-1.2846612662542611E-11</v>
      </c>
    </row>
    <row r="296" spans="5:5" x14ac:dyDescent="0.25">
      <c r="E296" s="4">
        <f t="shared" si="7"/>
        <v>-1.2846612662542611E-11</v>
      </c>
    </row>
    <row r="297" spans="5:5" x14ac:dyDescent="0.25">
      <c r="E297" s="4">
        <f t="shared" si="7"/>
        <v>-1.2846612662542611E-11</v>
      </c>
    </row>
    <row r="298" spans="5:5" x14ac:dyDescent="0.25">
      <c r="E298" s="4">
        <f t="shared" si="7"/>
        <v>-1.2846612662542611E-11</v>
      </c>
    </row>
    <row r="299" spans="5:5" x14ac:dyDescent="0.25">
      <c r="E299" s="4">
        <f t="shared" si="7"/>
        <v>-1.2846612662542611E-11</v>
      </c>
    </row>
    <row r="300" spans="5:5" x14ac:dyDescent="0.25">
      <c r="E300" s="4">
        <f t="shared" si="7"/>
        <v>-1.2846612662542611E-11</v>
      </c>
    </row>
    <row r="301" spans="5:5" x14ac:dyDescent="0.25">
      <c r="E301" s="4">
        <f t="shared" si="7"/>
        <v>-1.2846612662542611E-11</v>
      </c>
    </row>
    <row r="302" spans="5:5" x14ac:dyDescent="0.25">
      <c r="E302" s="4">
        <f t="shared" si="7"/>
        <v>-1.2846612662542611E-11</v>
      </c>
    </row>
    <row r="303" spans="5:5" x14ac:dyDescent="0.25">
      <c r="E303" s="4">
        <f t="shared" si="7"/>
        <v>-1.2846612662542611E-11</v>
      </c>
    </row>
    <row r="304" spans="5:5" x14ac:dyDescent="0.25">
      <c r="E304" s="4">
        <f t="shared" si="7"/>
        <v>-1.2846612662542611E-11</v>
      </c>
    </row>
    <row r="305" spans="5:5" x14ac:dyDescent="0.25">
      <c r="E305" s="4">
        <f t="shared" si="7"/>
        <v>-1.2846612662542611E-11</v>
      </c>
    </row>
    <row r="306" spans="5:5" x14ac:dyDescent="0.25">
      <c r="E306" s="4">
        <f t="shared" si="7"/>
        <v>-1.2846612662542611E-11</v>
      </c>
    </row>
    <row r="307" spans="5:5" x14ac:dyDescent="0.25">
      <c r="E307" s="4">
        <f t="shared" si="7"/>
        <v>-1.2846612662542611E-11</v>
      </c>
    </row>
    <row r="308" spans="5:5" x14ac:dyDescent="0.25">
      <c r="E308" s="4">
        <f t="shared" si="7"/>
        <v>-1.2846612662542611E-11</v>
      </c>
    </row>
    <row r="309" spans="5:5" x14ac:dyDescent="0.25">
      <c r="E309" s="4">
        <f t="shared" si="7"/>
        <v>-1.2846612662542611E-11</v>
      </c>
    </row>
    <row r="310" spans="5:5" x14ac:dyDescent="0.25">
      <c r="E310" s="4">
        <f t="shared" si="7"/>
        <v>-1.2846612662542611E-11</v>
      </c>
    </row>
    <row r="311" spans="5:5" x14ac:dyDescent="0.25">
      <c r="E311" s="4">
        <f t="shared" si="7"/>
        <v>-1.2846612662542611E-11</v>
      </c>
    </row>
    <row r="312" spans="5:5" x14ac:dyDescent="0.25">
      <c r="E312" s="4">
        <f t="shared" si="7"/>
        <v>-1.2846612662542611E-11</v>
      </c>
    </row>
    <row r="313" spans="5:5" x14ac:dyDescent="0.25">
      <c r="E313" s="4">
        <f t="shared" si="7"/>
        <v>-1.2846612662542611E-11</v>
      </c>
    </row>
    <row r="314" spans="5:5" x14ac:dyDescent="0.25">
      <c r="E314" s="4">
        <f t="shared" si="7"/>
        <v>-1.2846612662542611E-11</v>
      </c>
    </row>
    <row r="315" spans="5:5" x14ac:dyDescent="0.25">
      <c r="E315" s="4">
        <f t="shared" si="7"/>
        <v>-1.2846612662542611E-11</v>
      </c>
    </row>
    <row r="316" spans="5:5" x14ac:dyDescent="0.25">
      <c r="E316" s="4">
        <f t="shared" si="7"/>
        <v>-1.2846612662542611E-11</v>
      </c>
    </row>
    <row r="317" spans="5:5" x14ac:dyDescent="0.25">
      <c r="E317" s="4">
        <f t="shared" si="7"/>
        <v>-1.2846612662542611E-11</v>
      </c>
    </row>
    <row r="318" spans="5:5" x14ac:dyDescent="0.25">
      <c r="E318" s="4">
        <f t="shared" si="7"/>
        <v>-1.2846612662542611E-11</v>
      </c>
    </row>
    <row r="319" spans="5:5" x14ac:dyDescent="0.25">
      <c r="E319" s="4">
        <f t="shared" si="7"/>
        <v>-1.2846612662542611E-11</v>
      </c>
    </row>
    <row r="320" spans="5:5" x14ac:dyDescent="0.25">
      <c r="E320" s="4">
        <f t="shared" si="7"/>
        <v>-1.2846612662542611E-11</v>
      </c>
    </row>
    <row r="321" spans="5:5" x14ac:dyDescent="0.25">
      <c r="E321" s="4">
        <f t="shared" si="7"/>
        <v>-1.2846612662542611E-11</v>
      </c>
    </row>
    <row r="322" spans="5:5" x14ac:dyDescent="0.25">
      <c r="E322" s="4">
        <f t="shared" si="7"/>
        <v>-1.2846612662542611E-11</v>
      </c>
    </row>
    <row r="323" spans="5:5" x14ac:dyDescent="0.25">
      <c r="E323" s="4">
        <f t="shared" si="7"/>
        <v>-1.2846612662542611E-11</v>
      </c>
    </row>
    <row r="324" spans="5:5" x14ac:dyDescent="0.25">
      <c r="E324" s="4">
        <f t="shared" si="7"/>
        <v>-1.2846612662542611E-11</v>
      </c>
    </row>
    <row r="325" spans="5:5" x14ac:dyDescent="0.25">
      <c r="E325" s="4">
        <f t="shared" ref="E325:E388" si="8">E324+C325-D325</f>
        <v>-1.2846612662542611E-11</v>
      </c>
    </row>
    <row r="326" spans="5:5" x14ac:dyDescent="0.25">
      <c r="E326" s="4">
        <f t="shared" si="8"/>
        <v>-1.2846612662542611E-11</v>
      </c>
    </row>
    <row r="327" spans="5:5" x14ac:dyDescent="0.25">
      <c r="E327" s="4">
        <f t="shared" si="8"/>
        <v>-1.2846612662542611E-11</v>
      </c>
    </row>
    <row r="328" spans="5:5" x14ac:dyDescent="0.25">
      <c r="E328" s="4">
        <f t="shared" si="8"/>
        <v>-1.2846612662542611E-11</v>
      </c>
    </row>
    <row r="329" spans="5:5" x14ac:dyDescent="0.25">
      <c r="E329" s="4">
        <f t="shared" si="8"/>
        <v>-1.2846612662542611E-11</v>
      </c>
    </row>
    <row r="330" spans="5:5" x14ac:dyDescent="0.25">
      <c r="E330" s="4">
        <f t="shared" si="8"/>
        <v>-1.2846612662542611E-11</v>
      </c>
    </row>
    <row r="331" spans="5:5" x14ac:dyDescent="0.25">
      <c r="E331" s="4">
        <f t="shared" si="8"/>
        <v>-1.2846612662542611E-11</v>
      </c>
    </row>
    <row r="332" spans="5:5" x14ac:dyDescent="0.25">
      <c r="E332" s="4">
        <f t="shared" si="8"/>
        <v>-1.2846612662542611E-11</v>
      </c>
    </row>
    <row r="333" spans="5:5" x14ac:dyDescent="0.25">
      <c r="E333" s="4">
        <f t="shared" si="8"/>
        <v>-1.2846612662542611E-11</v>
      </c>
    </row>
    <row r="334" spans="5:5" x14ac:dyDescent="0.25">
      <c r="E334" s="4">
        <f t="shared" si="8"/>
        <v>-1.2846612662542611E-11</v>
      </c>
    </row>
    <row r="335" spans="5:5" x14ac:dyDescent="0.25">
      <c r="E335" s="4">
        <f t="shared" si="8"/>
        <v>-1.2846612662542611E-11</v>
      </c>
    </row>
    <row r="336" spans="5:5" x14ac:dyDescent="0.25">
      <c r="E336" s="4">
        <f t="shared" si="8"/>
        <v>-1.2846612662542611E-11</v>
      </c>
    </row>
    <row r="337" spans="5:5" x14ac:dyDescent="0.25">
      <c r="E337" s="4">
        <f t="shared" si="8"/>
        <v>-1.2846612662542611E-11</v>
      </c>
    </row>
    <row r="338" spans="5:5" x14ac:dyDescent="0.25">
      <c r="E338" s="4">
        <f t="shared" si="8"/>
        <v>-1.2846612662542611E-11</v>
      </c>
    </row>
    <row r="339" spans="5:5" x14ac:dyDescent="0.25">
      <c r="E339" s="4">
        <f t="shared" si="8"/>
        <v>-1.2846612662542611E-11</v>
      </c>
    </row>
    <row r="340" spans="5:5" x14ac:dyDescent="0.25">
      <c r="E340" s="4">
        <f t="shared" si="8"/>
        <v>-1.2846612662542611E-11</v>
      </c>
    </row>
    <row r="341" spans="5:5" x14ac:dyDescent="0.25">
      <c r="E341" s="4">
        <f t="shared" si="8"/>
        <v>-1.2846612662542611E-11</v>
      </c>
    </row>
    <row r="342" spans="5:5" x14ac:dyDescent="0.25">
      <c r="E342" s="4">
        <f t="shared" si="8"/>
        <v>-1.2846612662542611E-11</v>
      </c>
    </row>
    <row r="343" spans="5:5" x14ac:dyDescent="0.25">
      <c r="E343" s="4">
        <f t="shared" si="8"/>
        <v>-1.2846612662542611E-11</v>
      </c>
    </row>
    <row r="344" spans="5:5" x14ac:dyDescent="0.25">
      <c r="E344" s="4">
        <f t="shared" si="8"/>
        <v>-1.2846612662542611E-11</v>
      </c>
    </row>
    <row r="345" spans="5:5" x14ac:dyDescent="0.25">
      <c r="E345" s="4">
        <f t="shared" si="8"/>
        <v>-1.2846612662542611E-11</v>
      </c>
    </row>
    <row r="346" spans="5:5" x14ac:dyDescent="0.25">
      <c r="E346" s="4">
        <f t="shared" si="8"/>
        <v>-1.2846612662542611E-11</v>
      </c>
    </row>
    <row r="347" spans="5:5" x14ac:dyDescent="0.25">
      <c r="E347" s="4">
        <f t="shared" si="8"/>
        <v>-1.2846612662542611E-11</v>
      </c>
    </row>
    <row r="348" spans="5:5" x14ac:dyDescent="0.25">
      <c r="E348" s="4">
        <f t="shared" si="8"/>
        <v>-1.2846612662542611E-11</v>
      </c>
    </row>
    <row r="349" spans="5:5" x14ac:dyDescent="0.25">
      <c r="E349" s="4">
        <f t="shared" si="8"/>
        <v>-1.2846612662542611E-11</v>
      </c>
    </row>
    <row r="350" spans="5:5" x14ac:dyDescent="0.25">
      <c r="E350" s="4">
        <f t="shared" si="8"/>
        <v>-1.2846612662542611E-11</v>
      </c>
    </row>
    <row r="351" spans="5:5" x14ac:dyDescent="0.25">
      <c r="E351" s="4">
        <f t="shared" si="8"/>
        <v>-1.2846612662542611E-11</v>
      </c>
    </row>
    <row r="352" spans="5:5" x14ac:dyDescent="0.25">
      <c r="E352" s="4">
        <f t="shared" si="8"/>
        <v>-1.2846612662542611E-11</v>
      </c>
    </row>
    <row r="353" spans="5:5" x14ac:dyDescent="0.25">
      <c r="E353" s="4">
        <f t="shared" si="8"/>
        <v>-1.2846612662542611E-11</v>
      </c>
    </row>
    <row r="354" spans="5:5" x14ac:dyDescent="0.25">
      <c r="E354" s="4">
        <f t="shared" si="8"/>
        <v>-1.2846612662542611E-11</v>
      </c>
    </row>
    <row r="355" spans="5:5" x14ac:dyDescent="0.25">
      <c r="E355" s="4">
        <f t="shared" si="8"/>
        <v>-1.2846612662542611E-11</v>
      </c>
    </row>
    <row r="356" spans="5:5" x14ac:dyDescent="0.25">
      <c r="E356" s="4">
        <f t="shared" si="8"/>
        <v>-1.2846612662542611E-11</v>
      </c>
    </row>
    <row r="357" spans="5:5" x14ac:dyDescent="0.25">
      <c r="E357" s="4">
        <f t="shared" si="8"/>
        <v>-1.2846612662542611E-11</v>
      </c>
    </row>
    <row r="358" spans="5:5" x14ac:dyDescent="0.25">
      <c r="E358" s="4">
        <f t="shared" si="8"/>
        <v>-1.2846612662542611E-11</v>
      </c>
    </row>
    <row r="359" spans="5:5" x14ac:dyDescent="0.25">
      <c r="E359" s="4">
        <f t="shared" si="8"/>
        <v>-1.2846612662542611E-11</v>
      </c>
    </row>
    <row r="360" spans="5:5" x14ac:dyDescent="0.25">
      <c r="E360" s="4">
        <f t="shared" si="8"/>
        <v>-1.2846612662542611E-11</v>
      </c>
    </row>
    <row r="361" spans="5:5" x14ac:dyDescent="0.25">
      <c r="E361" s="4">
        <f t="shared" si="8"/>
        <v>-1.2846612662542611E-11</v>
      </c>
    </row>
    <row r="362" spans="5:5" x14ac:dyDescent="0.25">
      <c r="E362" s="4">
        <f t="shared" si="8"/>
        <v>-1.2846612662542611E-11</v>
      </c>
    </row>
    <row r="363" spans="5:5" x14ac:dyDescent="0.25">
      <c r="E363" s="4">
        <f t="shared" si="8"/>
        <v>-1.2846612662542611E-11</v>
      </c>
    </row>
    <row r="364" spans="5:5" x14ac:dyDescent="0.25">
      <c r="E364" s="4">
        <f t="shared" si="8"/>
        <v>-1.2846612662542611E-11</v>
      </c>
    </row>
    <row r="365" spans="5:5" x14ac:dyDescent="0.25">
      <c r="E365" s="4">
        <f t="shared" si="8"/>
        <v>-1.2846612662542611E-11</v>
      </c>
    </row>
    <row r="366" spans="5:5" x14ac:dyDescent="0.25">
      <c r="E366" s="4">
        <f t="shared" si="8"/>
        <v>-1.2846612662542611E-11</v>
      </c>
    </row>
    <row r="367" spans="5:5" x14ac:dyDescent="0.25">
      <c r="E367" s="4">
        <f t="shared" si="8"/>
        <v>-1.2846612662542611E-11</v>
      </c>
    </row>
    <row r="368" spans="5:5" x14ac:dyDescent="0.25">
      <c r="E368" s="4">
        <f t="shared" si="8"/>
        <v>-1.2846612662542611E-11</v>
      </c>
    </row>
    <row r="369" spans="5:5" x14ac:dyDescent="0.25">
      <c r="E369" s="4">
        <f t="shared" si="8"/>
        <v>-1.2846612662542611E-11</v>
      </c>
    </row>
    <row r="370" spans="5:5" x14ac:dyDescent="0.25">
      <c r="E370" s="4">
        <f t="shared" si="8"/>
        <v>-1.2846612662542611E-11</v>
      </c>
    </row>
    <row r="371" spans="5:5" x14ac:dyDescent="0.25">
      <c r="E371" s="4">
        <f t="shared" si="8"/>
        <v>-1.2846612662542611E-11</v>
      </c>
    </row>
    <row r="372" spans="5:5" x14ac:dyDescent="0.25">
      <c r="E372" s="4">
        <f t="shared" si="8"/>
        <v>-1.2846612662542611E-11</v>
      </c>
    </row>
    <row r="373" spans="5:5" x14ac:dyDescent="0.25">
      <c r="E373" s="4">
        <f t="shared" si="8"/>
        <v>-1.2846612662542611E-11</v>
      </c>
    </row>
    <row r="374" spans="5:5" x14ac:dyDescent="0.25">
      <c r="E374" s="4">
        <f t="shared" si="8"/>
        <v>-1.2846612662542611E-11</v>
      </c>
    </row>
    <row r="375" spans="5:5" x14ac:dyDescent="0.25">
      <c r="E375" s="4">
        <f t="shared" si="8"/>
        <v>-1.2846612662542611E-11</v>
      </c>
    </row>
    <row r="376" spans="5:5" x14ac:dyDescent="0.25">
      <c r="E376" s="4">
        <f t="shared" si="8"/>
        <v>-1.2846612662542611E-11</v>
      </c>
    </row>
    <row r="377" spans="5:5" x14ac:dyDescent="0.25">
      <c r="E377" s="4">
        <f t="shared" si="8"/>
        <v>-1.2846612662542611E-11</v>
      </c>
    </row>
    <row r="378" spans="5:5" x14ac:dyDescent="0.25">
      <c r="E378" s="4">
        <f t="shared" si="8"/>
        <v>-1.2846612662542611E-11</v>
      </c>
    </row>
    <row r="379" spans="5:5" x14ac:dyDescent="0.25">
      <c r="E379" s="4">
        <f t="shared" si="8"/>
        <v>-1.2846612662542611E-11</v>
      </c>
    </row>
    <row r="380" spans="5:5" x14ac:dyDescent="0.25">
      <c r="E380" s="4">
        <f t="shared" si="8"/>
        <v>-1.2846612662542611E-11</v>
      </c>
    </row>
    <row r="381" spans="5:5" x14ac:dyDescent="0.25">
      <c r="E381" s="4">
        <f t="shared" si="8"/>
        <v>-1.2846612662542611E-11</v>
      </c>
    </row>
    <row r="382" spans="5:5" x14ac:dyDescent="0.25">
      <c r="E382" s="4">
        <f t="shared" si="8"/>
        <v>-1.2846612662542611E-11</v>
      </c>
    </row>
    <row r="383" spans="5:5" x14ac:dyDescent="0.25">
      <c r="E383" s="4">
        <f t="shared" si="8"/>
        <v>-1.2846612662542611E-11</v>
      </c>
    </row>
    <row r="384" spans="5:5" x14ac:dyDescent="0.25">
      <c r="E384" s="4">
        <f t="shared" si="8"/>
        <v>-1.2846612662542611E-11</v>
      </c>
    </row>
    <row r="385" spans="5:5" x14ac:dyDescent="0.25">
      <c r="E385" s="4">
        <f t="shared" si="8"/>
        <v>-1.2846612662542611E-11</v>
      </c>
    </row>
    <row r="386" spans="5:5" x14ac:dyDescent="0.25">
      <c r="E386" s="4">
        <f t="shared" si="8"/>
        <v>-1.2846612662542611E-11</v>
      </c>
    </row>
    <row r="387" spans="5:5" x14ac:dyDescent="0.25">
      <c r="E387" s="4">
        <f t="shared" si="8"/>
        <v>-1.2846612662542611E-11</v>
      </c>
    </row>
    <row r="388" spans="5:5" x14ac:dyDescent="0.25">
      <c r="E388" s="4">
        <f t="shared" si="8"/>
        <v>-1.2846612662542611E-11</v>
      </c>
    </row>
    <row r="389" spans="5:5" x14ac:dyDescent="0.25">
      <c r="E389" s="4">
        <f t="shared" ref="E389:E452" si="9">E388+C389-D389</f>
        <v>-1.2846612662542611E-11</v>
      </c>
    </row>
    <row r="390" spans="5:5" x14ac:dyDescent="0.25">
      <c r="E390" s="4">
        <f t="shared" si="9"/>
        <v>-1.2846612662542611E-11</v>
      </c>
    </row>
    <row r="391" spans="5:5" x14ac:dyDescent="0.25">
      <c r="E391" s="4">
        <f t="shared" si="9"/>
        <v>-1.2846612662542611E-11</v>
      </c>
    </row>
    <row r="392" spans="5:5" x14ac:dyDescent="0.25">
      <c r="E392" s="4">
        <f t="shared" si="9"/>
        <v>-1.2846612662542611E-11</v>
      </c>
    </row>
    <row r="393" spans="5:5" x14ac:dyDescent="0.25">
      <c r="E393" s="4">
        <f t="shared" si="9"/>
        <v>-1.2846612662542611E-11</v>
      </c>
    </row>
    <row r="394" spans="5:5" x14ac:dyDescent="0.25">
      <c r="E394" s="4">
        <f t="shared" si="9"/>
        <v>-1.2846612662542611E-11</v>
      </c>
    </row>
    <row r="395" spans="5:5" x14ac:dyDescent="0.25">
      <c r="E395" s="4">
        <f t="shared" si="9"/>
        <v>-1.2846612662542611E-11</v>
      </c>
    </row>
    <row r="396" spans="5:5" x14ac:dyDescent="0.25">
      <c r="E396" s="4">
        <f t="shared" si="9"/>
        <v>-1.2846612662542611E-11</v>
      </c>
    </row>
    <row r="397" spans="5:5" x14ac:dyDescent="0.25">
      <c r="E397" s="4">
        <f t="shared" si="9"/>
        <v>-1.2846612662542611E-11</v>
      </c>
    </row>
    <row r="398" spans="5:5" x14ac:dyDescent="0.25">
      <c r="E398" s="4">
        <f t="shared" si="9"/>
        <v>-1.2846612662542611E-11</v>
      </c>
    </row>
    <row r="399" spans="5:5" x14ac:dyDescent="0.25">
      <c r="E399" s="4">
        <f t="shared" si="9"/>
        <v>-1.2846612662542611E-11</v>
      </c>
    </row>
    <row r="400" spans="5:5" x14ac:dyDescent="0.25">
      <c r="E400" s="4">
        <f t="shared" si="9"/>
        <v>-1.2846612662542611E-11</v>
      </c>
    </row>
    <row r="401" spans="5:5" x14ac:dyDescent="0.25">
      <c r="E401" s="4">
        <f t="shared" si="9"/>
        <v>-1.2846612662542611E-11</v>
      </c>
    </row>
    <row r="402" spans="5:5" x14ac:dyDescent="0.25">
      <c r="E402" s="4">
        <f t="shared" si="9"/>
        <v>-1.2846612662542611E-11</v>
      </c>
    </row>
    <row r="403" spans="5:5" x14ac:dyDescent="0.25">
      <c r="E403" s="4">
        <f t="shared" si="9"/>
        <v>-1.2846612662542611E-11</v>
      </c>
    </row>
    <row r="404" spans="5:5" x14ac:dyDescent="0.25">
      <c r="E404" s="4">
        <f t="shared" si="9"/>
        <v>-1.2846612662542611E-11</v>
      </c>
    </row>
    <row r="405" spans="5:5" x14ac:dyDescent="0.25">
      <c r="E405" s="4">
        <f t="shared" si="9"/>
        <v>-1.2846612662542611E-11</v>
      </c>
    </row>
    <row r="406" spans="5:5" x14ac:dyDescent="0.25">
      <c r="E406" s="4">
        <f t="shared" si="9"/>
        <v>-1.2846612662542611E-11</v>
      </c>
    </row>
    <row r="407" spans="5:5" x14ac:dyDescent="0.25">
      <c r="E407" s="4">
        <f t="shared" si="9"/>
        <v>-1.2846612662542611E-11</v>
      </c>
    </row>
    <row r="408" spans="5:5" x14ac:dyDescent="0.25">
      <c r="E408" s="4">
        <f t="shared" si="9"/>
        <v>-1.2846612662542611E-11</v>
      </c>
    </row>
    <row r="409" spans="5:5" x14ac:dyDescent="0.25">
      <c r="E409" s="4">
        <f t="shared" si="9"/>
        <v>-1.2846612662542611E-11</v>
      </c>
    </row>
    <row r="410" spans="5:5" x14ac:dyDescent="0.25">
      <c r="E410" s="4">
        <f t="shared" si="9"/>
        <v>-1.2846612662542611E-11</v>
      </c>
    </row>
    <row r="411" spans="5:5" x14ac:dyDescent="0.25">
      <c r="E411" s="4">
        <f t="shared" si="9"/>
        <v>-1.2846612662542611E-11</v>
      </c>
    </row>
    <row r="412" spans="5:5" x14ac:dyDescent="0.25">
      <c r="E412" s="4">
        <f t="shared" si="9"/>
        <v>-1.2846612662542611E-11</v>
      </c>
    </row>
    <row r="413" spans="5:5" x14ac:dyDescent="0.25">
      <c r="E413" s="4">
        <f t="shared" si="9"/>
        <v>-1.2846612662542611E-11</v>
      </c>
    </row>
    <row r="414" spans="5:5" x14ac:dyDescent="0.25">
      <c r="E414" s="4">
        <f t="shared" si="9"/>
        <v>-1.2846612662542611E-11</v>
      </c>
    </row>
    <row r="415" spans="5:5" x14ac:dyDescent="0.25">
      <c r="E415" s="4">
        <f t="shared" si="9"/>
        <v>-1.2846612662542611E-11</v>
      </c>
    </row>
    <row r="416" spans="5:5" x14ac:dyDescent="0.25">
      <c r="E416" s="4">
        <f t="shared" si="9"/>
        <v>-1.2846612662542611E-11</v>
      </c>
    </row>
    <row r="417" spans="5:5" x14ac:dyDescent="0.25">
      <c r="E417" s="4">
        <f t="shared" si="9"/>
        <v>-1.2846612662542611E-11</v>
      </c>
    </row>
    <row r="418" spans="5:5" x14ac:dyDescent="0.25">
      <c r="E418" s="4">
        <f t="shared" si="9"/>
        <v>-1.2846612662542611E-11</v>
      </c>
    </row>
    <row r="419" spans="5:5" x14ac:dyDescent="0.25">
      <c r="E419" s="4">
        <f t="shared" si="9"/>
        <v>-1.2846612662542611E-11</v>
      </c>
    </row>
    <row r="420" spans="5:5" x14ac:dyDescent="0.25">
      <c r="E420" s="4">
        <f t="shared" si="9"/>
        <v>-1.2846612662542611E-11</v>
      </c>
    </row>
    <row r="421" spans="5:5" x14ac:dyDescent="0.25">
      <c r="E421" s="4">
        <f t="shared" si="9"/>
        <v>-1.2846612662542611E-11</v>
      </c>
    </row>
    <row r="422" spans="5:5" x14ac:dyDescent="0.25">
      <c r="E422" s="4">
        <f t="shared" si="9"/>
        <v>-1.2846612662542611E-11</v>
      </c>
    </row>
    <row r="423" spans="5:5" x14ac:dyDescent="0.25">
      <c r="E423" s="4">
        <f t="shared" si="9"/>
        <v>-1.2846612662542611E-11</v>
      </c>
    </row>
    <row r="424" spans="5:5" x14ac:dyDescent="0.25">
      <c r="E424" s="4">
        <f t="shared" si="9"/>
        <v>-1.2846612662542611E-11</v>
      </c>
    </row>
    <row r="425" spans="5:5" x14ac:dyDescent="0.25">
      <c r="E425" s="4">
        <f t="shared" si="9"/>
        <v>-1.2846612662542611E-11</v>
      </c>
    </row>
    <row r="426" spans="5:5" x14ac:dyDescent="0.25">
      <c r="E426" s="4">
        <f t="shared" si="9"/>
        <v>-1.2846612662542611E-11</v>
      </c>
    </row>
    <row r="427" spans="5:5" x14ac:dyDescent="0.25">
      <c r="E427" s="4">
        <f t="shared" si="9"/>
        <v>-1.2846612662542611E-11</v>
      </c>
    </row>
    <row r="428" spans="5:5" x14ac:dyDescent="0.25">
      <c r="E428" s="4">
        <f t="shared" si="9"/>
        <v>-1.2846612662542611E-11</v>
      </c>
    </row>
    <row r="429" spans="5:5" x14ac:dyDescent="0.25">
      <c r="E429" s="4">
        <f t="shared" si="9"/>
        <v>-1.2846612662542611E-11</v>
      </c>
    </row>
    <row r="430" spans="5:5" x14ac:dyDescent="0.25">
      <c r="E430" s="4">
        <f t="shared" si="9"/>
        <v>-1.2846612662542611E-11</v>
      </c>
    </row>
    <row r="431" spans="5:5" x14ac:dyDescent="0.25">
      <c r="E431" s="4">
        <f t="shared" si="9"/>
        <v>-1.2846612662542611E-11</v>
      </c>
    </row>
    <row r="432" spans="5:5" x14ac:dyDescent="0.25">
      <c r="E432" s="4">
        <f t="shared" si="9"/>
        <v>-1.2846612662542611E-11</v>
      </c>
    </row>
    <row r="433" spans="5:5" x14ac:dyDescent="0.25">
      <c r="E433" s="4">
        <f t="shared" si="9"/>
        <v>-1.2846612662542611E-11</v>
      </c>
    </row>
    <row r="434" spans="5:5" x14ac:dyDescent="0.25">
      <c r="E434" s="4">
        <f t="shared" si="9"/>
        <v>-1.2846612662542611E-11</v>
      </c>
    </row>
    <row r="435" spans="5:5" x14ac:dyDescent="0.25">
      <c r="E435" s="4">
        <f t="shared" si="9"/>
        <v>-1.2846612662542611E-11</v>
      </c>
    </row>
    <row r="436" spans="5:5" x14ac:dyDescent="0.25">
      <c r="E436" s="4">
        <f t="shared" si="9"/>
        <v>-1.2846612662542611E-11</v>
      </c>
    </row>
    <row r="437" spans="5:5" x14ac:dyDescent="0.25">
      <c r="E437" s="4">
        <f t="shared" si="9"/>
        <v>-1.2846612662542611E-11</v>
      </c>
    </row>
    <row r="438" spans="5:5" x14ac:dyDescent="0.25">
      <c r="E438" s="4">
        <f t="shared" si="9"/>
        <v>-1.2846612662542611E-11</v>
      </c>
    </row>
    <row r="439" spans="5:5" x14ac:dyDescent="0.25">
      <c r="E439" s="4">
        <f t="shared" si="9"/>
        <v>-1.2846612662542611E-11</v>
      </c>
    </row>
    <row r="440" spans="5:5" x14ac:dyDescent="0.25">
      <c r="E440" s="4">
        <f t="shared" si="9"/>
        <v>-1.2846612662542611E-11</v>
      </c>
    </row>
    <row r="441" spans="5:5" x14ac:dyDescent="0.25">
      <c r="E441" s="4">
        <f t="shared" si="9"/>
        <v>-1.2846612662542611E-11</v>
      </c>
    </row>
    <row r="442" spans="5:5" x14ac:dyDescent="0.25">
      <c r="E442" s="4">
        <f t="shared" si="9"/>
        <v>-1.2846612662542611E-11</v>
      </c>
    </row>
    <row r="443" spans="5:5" x14ac:dyDescent="0.25">
      <c r="E443" s="4">
        <f t="shared" si="9"/>
        <v>-1.2846612662542611E-11</v>
      </c>
    </row>
    <row r="444" spans="5:5" x14ac:dyDescent="0.25">
      <c r="E444" s="4">
        <f t="shared" si="9"/>
        <v>-1.2846612662542611E-11</v>
      </c>
    </row>
    <row r="445" spans="5:5" x14ac:dyDescent="0.25">
      <c r="E445" s="4">
        <f t="shared" si="9"/>
        <v>-1.2846612662542611E-11</v>
      </c>
    </row>
    <row r="446" spans="5:5" x14ac:dyDescent="0.25">
      <c r="E446" s="4">
        <f t="shared" si="9"/>
        <v>-1.2846612662542611E-11</v>
      </c>
    </row>
    <row r="447" spans="5:5" x14ac:dyDescent="0.25">
      <c r="E447" s="4">
        <f t="shared" si="9"/>
        <v>-1.2846612662542611E-11</v>
      </c>
    </row>
    <row r="448" spans="5:5" x14ac:dyDescent="0.25">
      <c r="E448" s="4">
        <f t="shared" si="9"/>
        <v>-1.2846612662542611E-11</v>
      </c>
    </row>
    <row r="449" spans="5:5" x14ac:dyDescent="0.25">
      <c r="E449" s="4">
        <f t="shared" si="9"/>
        <v>-1.2846612662542611E-11</v>
      </c>
    </row>
    <row r="450" spans="5:5" x14ac:dyDescent="0.25">
      <c r="E450" s="4">
        <f t="shared" si="9"/>
        <v>-1.2846612662542611E-11</v>
      </c>
    </row>
    <row r="451" spans="5:5" x14ac:dyDescent="0.25">
      <c r="E451" s="4">
        <f t="shared" si="9"/>
        <v>-1.2846612662542611E-11</v>
      </c>
    </row>
    <row r="452" spans="5:5" x14ac:dyDescent="0.25">
      <c r="E452" s="4">
        <f t="shared" si="9"/>
        <v>-1.2846612662542611E-11</v>
      </c>
    </row>
    <row r="453" spans="5:5" x14ac:dyDescent="0.25">
      <c r="E453" s="4">
        <f t="shared" ref="E453:E500" si="10">E452+C453-D453</f>
        <v>-1.2846612662542611E-11</v>
      </c>
    </row>
    <row r="454" spans="5:5" x14ac:dyDescent="0.25">
      <c r="E454" s="4">
        <f t="shared" si="10"/>
        <v>-1.2846612662542611E-11</v>
      </c>
    </row>
    <row r="455" spans="5:5" x14ac:dyDescent="0.25">
      <c r="E455" s="4">
        <f t="shared" si="10"/>
        <v>-1.2846612662542611E-11</v>
      </c>
    </row>
    <row r="456" spans="5:5" x14ac:dyDescent="0.25">
      <c r="E456" s="4">
        <f t="shared" si="10"/>
        <v>-1.2846612662542611E-11</v>
      </c>
    </row>
    <row r="457" spans="5:5" x14ac:dyDescent="0.25">
      <c r="E457" s="4">
        <f t="shared" si="10"/>
        <v>-1.2846612662542611E-11</v>
      </c>
    </row>
    <row r="458" spans="5:5" x14ac:dyDescent="0.25">
      <c r="E458" s="4">
        <f t="shared" si="10"/>
        <v>-1.2846612662542611E-11</v>
      </c>
    </row>
    <row r="459" spans="5:5" x14ac:dyDescent="0.25">
      <c r="E459" s="4">
        <f t="shared" si="10"/>
        <v>-1.2846612662542611E-11</v>
      </c>
    </row>
    <row r="460" spans="5:5" x14ac:dyDescent="0.25">
      <c r="E460" s="4">
        <f t="shared" si="10"/>
        <v>-1.2846612662542611E-11</v>
      </c>
    </row>
    <row r="461" spans="5:5" x14ac:dyDescent="0.25">
      <c r="E461" s="4">
        <f t="shared" si="10"/>
        <v>-1.2846612662542611E-11</v>
      </c>
    </row>
    <row r="462" spans="5:5" x14ac:dyDescent="0.25">
      <c r="E462" s="4">
        <f t="shared" si="10"/>
        <v>-1.2846612662542611E-11</v>
      </c>
    </row>
    <row r="463" spans="5:5" x14ac:dyDescent="0.25">
      <c r="E463" s="4">
        <f t="shared" si="10"/>
        <v>-1.2846612662542611E-11</v>
      </c>
    </row>
    <row r="464" spans="5:5" x14ac:dyDescent="0.25">
      <c r="E464" s="4">
        <f t="shared" si="10"/>
        <v>-1.2846612662542611E-11</v>
      </c>
    </row>
    <row r="465" spans="5:5" x14ac:dyDescent="0.25">
      <c r="E465" s="4">
        <f t="shared" si="10"/>
        <v>-1.2846612662542611E-11</v>
      </c>
    </row>
    <row r="466" spans="5:5" x14ac:dyDescent="0.25">
      <c r="E466" s="4">
        <f t="shared" si="10"/>
        <v>-1.2846612662542611E-11</v>
      </c>
    </row>
    <row r="467" spans="5:5" x14ac:dyDescent="0.25">
      <c r="E467" s="4">
        <f t="shared" si="10"/>
        <v>-1.2846612662542611E-11</v>
      </c>
    </row>
    <row r="468" spans="5:5" x14ac:dyDescent="0.25">
      <c r="E468" s="4">
        <f t="shared" si="10"/>
        <v>-1.2846612662542611E-11</v>
      </c>
    </row>
    <row r="469" spans="5:5" x14ac:dyDescent="0.25">
      <c r="E469" s="4">
        <f t="shared" si="10"/>
        <v>-1.2846612662542611E-11</v>
      </c>
    </row>
    <row r="470" spans="5:5" x14ac:dyDescent="0.25">
      <c r="E470" s="4">
        <f t="shared" si="10"/>
        <v>-1.2846612662542611E-11</v>
      </c>
    </row>
    <row r="471" spans="5:5" x14ac:dyDescent="0.25">
      <c r="E471" s="4">
        <f t="shared" si="10"/>
        <v>-1.2846612662542611E-11</v>
      </c>
    </row>
    <row r="472" spans="5:5" x14ac:dyDescent="0.25">
      <c r="E472" s="4">
        <f t="shared" si="10"/>
        <v>-1.2846612662542611E-11</v>
      </c>
    </row>
    <row r="473" spans="5:5" x14ac:dyDescent="0.25">
      <c r="E473" s="4">
        <f t="shared" si="10"/>
        <v>-1.2846612662542611E-11</v>
      </c>
    </row>
    <row r="474" spans="5:5" x14ac:dyDescent="0.25">
      <c r="E474" s="4">
        <f t="shared" si="10"/>
        <v>-1.2846612662542611E-11</v>
      </c>
    </row>
    <row r="475" spans="5:5" x14ac:dyDescent="0.25">
      <c r="E475" s="4">
        <f t="shared" si="10"/>
        <v>-1.2846612662542611E-11</v>
      </c>
    </row>
    <row r="476" spans="5:5" x14ac:dyDescent="0.25">
      <c r="E476" s="4">
        <f t="shared" si="10"/>
        <v>-1.2846612662542611E-11</v>
      </c>
    </row>
    <row r="477" spans="5:5" x14ac:dyDescent="0.25">
      <c r="E477" s="4">
        <f t="shared" si="10"/>
        <v>-1.2846612662542611E-11</v>
      </c>
    </row>
    <row r="478" spans="5:5" x14ac:dyDescent="0.25">
      <c r="E478" s="4">
        <f t="shared" si="10"/>
        <v>-1.2846612662542611E-11</v>
      </c>
    </row>
    <row r="479" spans="5:5" x14ac:dyDescent="0.25">
      <c r="E479" s="4">
        <f t="shared" si="10"/>
        <v>-1.2846612662542611E-11</v>
      </c>
    </row>
    <row r="480" spans="5:5" x14ac:dyDescent="0.25">
      <c r="E480" s="4">
        <f t="shared" si="10"/>
        <v>-1.2846612662542611E-11</v>
      </c>
    </row>
    <row r="481" spans="5:5" x14ac:dyDescent="0.25">
      <c r="E481" s="4">
        <f t="shared" si="10"/>
        <v>-1.2846612662542611E-11</v>
      </c>
    </row>
    <row r="482" spans="5:5" x14ac:dyDescent="0.25">
      <c r="E482" s="4">
        <f t="shared" si="10"/>
        <v>-1.2846612662542611E-11</v>
      </c>
    </row>
    <row r="483" spans="5:5" x14ac:dyDescent="0.25">
      <c r="E483" s="4">
        <f t="shared" si="10"/>
        <v>-1.2846612662542611E-11</v>
      </c>
    </row>
    <row r="484" spans="5:5" x14ac:dyDescent="0.25">
      <c r="E484" s="4">
        <f t="shared" si="10"/>
        <v>-1.2846612662542611E-11</v>
      </c>
    </row>
    <row r="485" spans="5:5" x14ac:dyDescent="0.25">
      <c r="E485" s="4">
        <f t="shared" si="10"/>
        <v>-1.2846612662542611E-11</v>
      </c>
    </row>
    <row r="486" spans="5:5" x14ac:dyDescent="0.25">
      <c r="E486" s="4">
        <f t="shared" si="10"/>
        <v>-1.2846612662542611E-11</v>
      </c>
    </row>
    <row r="487" spans="5:5" x14ac:dyDescent="0.25">
      <c r="E487" s="4">
        <f t="shared" si="10"/>
        <v>-1.2846612662542611E-11</v>
      </c>
    </row>
    <row r="488" spans="5:5" x14ac:dyDescent="0.25">
      <c r="E488" s="4">
        <f t="shared" si="10"/>
        <v>-1.2846612662542611E-11</v>
      </c>
    </row>
    <row r="489" spans="5:5" x14ac:dyDescent="0.25">
      <c r="E489" s="4">
        <f t="shared" si="10"/>
        <v>-1.2846612662542611E-11</v>
      </c>
    </row>
    <row r="490" spans="5:5" x14ac:dyDescent="0.25">
      <c r="E490" s="4">
        <f t="shared" si="10"/>
        <v>-1.2846612662542611E-11</v>
      </c>
    </row>
    <row r="491" spans="5:5" x14ac:dyDescent="0.25">
      <c r="E491" s="4">
        <f t="shared" si="10"/>
        <v>-1.2846612662542611E-11</v>
      </c>
    </row>
    <row r="492" spans="5:5" x14ac:dyDescent="0.25">
      <c r="E492" s="4">
        <f t="shared" si="10"/>
        <v>-1.2846612662542611E-11</v>
      </c>
    </row>
    <row r="493" spans="5:5" x14ac:dyDescent="0.25">
      <c r="E493" s="4">
        <f t="shared" si="10"/>
        <v>-1.2846612662542611E-11</v>
      </c>
    </row>
    <row r="494" spans="5:5" x14ac:dyDescent="0.25">
      <c r="E494" s="4">
        <f t="shared" si="10"/>
        <v>-1.2846612662542611E-11</v>
      </c>
    </row>
    <row r="495" spans="5:5" x14ac:dyDescent="0.25">
      <c r="E495" s="4">
        <f t="shared" si="10"/>
        <v>-1.2846612662542611E-11</v>
      </c>
    </row>
    <row r="496" spans="5:5" x14ac:dyDescent="0.25">
      <c r="E496" s="4">
        <f t="shared" si="10"/>
        <v>-1.2846612662542611E-11</v>
      </c>
    </row>
    <row r="497" spans="5:5" x14ac:dyDescent="0.25">
      <c r="E497" s="4">
        <f t="shared" si="10"/>
        <v>-1.2846612662542611E-11</v>
      </c>
    </row>
    <row r="498" spans="5:5" x14ac:dyDescent="0.25">
      <c r="E498" s="4">
        <f t="shared" si="10"/>
        <v>-1.2846612662542611E-11</v>
      </c>
    </row>
    <row r="499" spans="5:5" x14ac:dyDescent="0.25">
      <c r="E499" s="4">
        <f t="shared" si="10"/>
        <v>-1.2846612662542611E-11</v>
      </c>
    </row>
    <row r="500" spans="5:5" x14ac:dyDescent="0.25">
      <c r="E500" s="4">
        <f t="shared" si="10"/>
        <v>-1.2846612662542611E-11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J500"/>
  <sheetViews>
    <sheetView view="pageBreakPreview" zoomScaleNormal="100" zoomScaleSheetLayoutView="100" workbookViewId="0">
      <selection activeCell="M25" sqref="I10:M25"/>
    </sheetView>
  </sheetViews>
  <sheetFormatPr baseColWidth="10" defaultRowHeight="15" x14ac:dyDescent="0.25"/>
  <cols>
    <col min="1" max="1" width="11.42578125" style="2"/>
    <col min="2" max="2" width="34.28515625" style="2" customWidth="1"/>
    <col min="3" max="5" width="12" style="4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81</v>
      </c>
      <c r="B1" s="273"/>
      <c r="C1" s="273"/>
      <c r="D1" s="273"/>
      <c r="E1" s="273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MAX(A4:A500)</f>
        <v>44259</v>
      </c>
    </row>
    <row r="3" spans="1:10" hidden="1" x14ac:dyDescent="0.25">
      <c r="A3" s="7" t="s">
        <v>6</v>
      </c>
      <c r="B3" s="2" t="s">
        <v>83</v>
      </c>
      <c r="C3" s="4">
        <v>810</v>
      </c>
      <c r="D3" s="4">
        <v>0</v>
      </c>
      <c r="E3" s="3">
        <f>C3-D3</f>
        <v>810</v>
      </c>
    </row>
    <row r="4" spans="1:10" hidden="1" x14ac:dyDescent="0.25">
      <c r="A4" s="5">
        <v>43680</v>
      </c>
      <c r="B4" s="2" t="s">
        <v>82</v>
      </c>
      <c r="C4" s="4">
        <v>31240</v>
      </c>
      <c r="D4" s="4">
        <v>0</v>
      </c>
      <c r="E4" s="4">
        <f>E3+C4-D4</f>
        <v>32050</v>
      </c>
    </row>
    <row r="5" spans="1:10" hidden="1" x14ac:dyDescent="0.25">
      <c r="A5" s="5">
        <v>43690</v>
      </c>
      <c r="B5" s="2" t="s">
        <v>86</v>
      </c>
      <c r="C5" s="4">
        <v>0</v>
      </c>
      <c r="D5" s="4">
        <v>11000</v>
      </c>
      <c r="E5" s="4">
        <f t="shared" ref="E5:E68" si="0">E4+C5-D5</f>
        <v>21050</v>
      </c>
    </row>
    <row r="6" spans="1:10" hidden="1" x14ac:dyDescent="0.25">
      <c r="A6" s="5">
        <v>43711</v>
      </c>
      <c r="B6" s="2" t="s">
        <v>86</v>
      </c>
      <c r="C6" s="4">
        <v>0</v>
      </c>
      <c r="D6" s="4">
        <v>7000</v>
      </c>
      <c r="E6" s="4">
        <f t="shared" si="0"/>
        <v>14050</v>
      </c>
    </row>
    <row r="7" spans="1:10" hidden="1" x14ac:dyDescent="0.25">
      <c r="A7" s="5">
        <v>43741</v>
      </c>
      <c r="B7" s="2" t="s">
        <v>87</v>
      </c>
      <c r="C7" s="4">
        <v>0</v>
      </c>
      <c r="D7" s="4">
        <v>6900</v>
      </c>
      <c r="E7" s="4">
        <f t="shared" si="0"/>
        <v>7150</v>
      </c>
    </row>
    <row r="8" spans="1:10" hidden="1" x14ac:dyDescent="0.25">
      <c r="A8" s="5">
        <v>43777</v>
      </c>
      <c r="B8" s="2" t="s">
        <v>87</v>
      </c>
      <c r="C8" s="4">
        <v>0</v>
      </c>
      <c r="D8" s="4">
        <v>4700</v>
      </c>
      <c r="E8" s="4">
        <f t="shared" si="0"/>
        <v>2450</v>
      </c>
    </row>
    <row r="9" spans="1:10" hidden="1" x14ac:dyDescent="0.25">
      <c r="A9" s="5">
        <v>43777</v>
      </c>
      <c r="B9" s="2" t="s">
        <v>87</v>
      </c>
      <c r="C9" s="4">
        <v>0</v>
      </c>
      <c r="D9" s="4">
        <v>1700</v>
      </c>
      <c r="E9" s="4">
        <f t="shared" si="0"/>
        <v>750</v>
      </c>
    </row>
    <row r="10" spans="1:10" x14ac:dyDescent="0.25">
      <c r="A10" s="5">
        <v>43809</v>
      </c>
      <c r="B10" s="2" t="s">
        <v>87</v>
      </c>
      <c r="C10" s="4">
        <v>0</v>
      </c>
      <c r="D10" s="4">
        <v>10000</v>
      </c>
      <c r="E10" s="4">
        <f t="shared" si="0"/>
        <v>-9250</v>
      </c>
    </row>
    <row r="11" spans="1:10" x14ac:dyDescent="0.25">
      <c r="A11" s="5">
        <v>43899</v>
      </c>
      <c r="B11" s="2" t="s">
        <v>537</v>
      </c>
      <c r="C11" s="4">
        <v>78310</v>
      </c>
      <c r="D11" s="4">
        <v>0</v>
      </c>
      <c r="E11" s="4">
        <f t="shared" si="0"/>
        <v>69060</v>
      </c>
    </row>
    <row r="12" spans="1:10" x14ac:dyDescent="0.25">
      <c r="A12" s="5">
        <v>43899</v>
      </c>
      <c r="B12" s="2" t="s">
        <v>538</v>
      </c>
      <c r="C12" s="4">
        <v>5280</v>
      </c>
      <c r="D12" s="4">
        <v>0</v>
      </c>
      <c r="E12" s="4">
        <f t="shared" si="0"/>
        <v>74340</v>
      </c>
    </row>
    <row r="13" spans="1:10" x14ac:dyDescent="0.25">
      <c r="A13" s="5">
        <v>43966</v>
      </c>
      <c r="B13" s="2" t="s">
        <v>652</v>
      </c>
      <c r="C13" s="4">
        <v>0</v>
      </c>
      <c r="D13" s="4">
        <v>5000</v>
      </c>
      <c r="E13" s="4">
        <f t="shared" si="0"/>
        <v>69340</v>
      </c>
    </row>
    <row r="14" spans="1:10" x14ac:dyDescent="0.25">
      <c r="A14" s="5">
        <v>43981</v>
      </c>
      <c r="B14" s="2" t="s">
        <v>775</v>
      </c>
      <c r="C14" s="4">
        <v>0</v>
      </c>
      <c r="D14" s="4">
        <v>10000</v>
      </c>
      <c r="E14" s="4">
        <f t="shared" si="0"/>
        <v>59340</v>
      </c>
    </row>
    <row r="15" spans="1:10" x14ac:dyDescent="0.25">
      <c r="A15" s="5">
        <v>44020</v>
      </c>
      <c r="B15" s="2" t="s">
        <v>652</v>
      </c>
      <c r="C15" s="4">
        <v>0</v>
      </c>
      <c r="D15" s="4">
        <v>10000</v>
      </c>
      <c r="E15" s="4">
        <f t="shared" si="0"/>
        <v>49340</v>
      </c>
    </row>
    <row r="16" spans="1:10" x14ac:dyDescent="0.25">
      <c r="A16" s="5">
        <v>44050</v>
      </c>
      <c r="B16" s="2" t="s">
        <v>652</v>
      </c>
      <c r="C16" s="4">
        <v>0</v>
      </c>
      <c r="D16" s="4">
        <v>10000</v>
      </c>
      <c r="E16" s="4">
        <f t="shared" si="0"/>
        <v>39340</v>
      </c>
    </row>
    <row r="17" spans="1:5" x14ac:dyDescent="0.25">
      <c r="A17" s="5">
        <v>44078</v>
      </c>
      <c r="B17" s="2" t="s">
        <v>652</v>
      </c>
      <c r="C17" s="4">
        <v>0</v>
      </c>
      <c r="D17" s="4">
        <v>10000</v>
      </c>
      <c r="E17" s="4">
        <f t="shared" si="0"/>
        <v>29340</v>
      </c>
    </row>
    <row r="18" spans="1:5" x14ac:dyDescent="0.25">
      <c r="A18" s="5">
        <v>44111</v>
      </c>
      <c r="B18" s="2" t="s">
        <v>652</v>
      </c>
      <c r="C18" s="4">
        <v>0</v>
      </c>
      <c r="D18" s="4">
        <v>5000</v>
      </c>
      <c r="E18" s="4">
        <f t="shared" si="0"/>
        <v>24340</v>
      </c>
    </row>
    <row r="19" spans="1:5" x14ac:dyDescent="0.25">
      <c r="A19" s="5">
        <v>44140</v>
      </c>
      <c r="B19" s="2" t="s">
        <v>652</v>
      </c>
      <c r="C19" s="4">
        <v>0</v>
      </c>
      <c r="D19" s="4">
        <v>5000</v>
      </c>
      <c r="E19" s="4">
        <f t="shared" si="0"/>
        <v>19340</v>
      </c>
    </row>
    <row r="20" spans="1:5" x14ac:dyDescent="0.25">
      <c r="A20" s="5">
        <v>44181</v>
      </c>
      <c r="B20" s="2" t="s">
        <v>652</v>
      </c>
      <c r="C20" s="4">
        <v>0</v>
      </c>
      <c r="D20" s="4">
        <v>13000</v>
      </c>
      <c r="E20" s="4">
        <f t="shared" si="0"/>
        <v>6340</v>
      </c>
    </row>
    <row r="21" spans="1:5" x14ac:dyDescent="0.25">
      <c r="A21" s="5">
        <v>44229</v>
      </c>
      <c r="B21" s="2" t="s">
        <v>652</v>
      </c>
      <c r="C21" s="4">
        <v>0</v>
      </c>
      <c r="D21" s="4">
        <v>3000</v>
      </c>
      <c r="E21" s="4">
        <f t="shared" si="0"/>
        <v>3340</v>
      </c>
    </row>
    <row r="22" spans="1:5" x14ac:dyDescent="0.25">
      <c r="A22" s="5">
        <v>44259</v>
      </c>
      <c r="B22" s="2" t="s">
        <v>652</v>
      </c>
      <c r="C22" s="4">
        <v>0</v>
      </c>
      <c r="D22" s="4">
        <v>3340</v>
      </c>
      <c r="E22" s="4">
        <f t="shared" si="0"/>
        <v>0</v>
      </c>
    </row>
    <row r="23" spans="1:5" x14ac:dyDescent="0.25">
      <c r="E23" s="4">
        <f t="shared" si="0"/>
        <v>0</v>
      </c>
    </row>
    <row r="24" spans="1:5" x14ac:dyDescent="0.25">
      <c r="E24" s="4">
        <f t="shared" si="0"/>
        <v>0</v>
      </c>
    </row>
    <row r="25" spans="1:5" x14ac:dyDescent="0.25">
      <c r="E25" s="4">
        <f t="shared" si="0"/>
        <v>0</v>
      </c>
    </row>
    <row r="26" spans="1:5" x14ac:dyDescent="0.25">
      <c r="E26" s="4">
        <f t="shared" si="0"/>
        <v>0</v>
      </c>
    </row>
    <row r="27" spans="1:5" x14ac:dyDescent="0.25">
      <c r="E27" s="4">
        <f t="shared" si="0"/>
        <v>0</v>
      </c>
    </row>
    <row r="28" spans="1:5" x14ac:dyDescent="0.25">
      <c r="E28" s="4">
        <f t="shared" si="0"/>
        <v>0</v>
      </c>
    </row>
    <row r="29" spans="1:5" x14ac:dyDescent="0.25">
      <c r="E29" s="4">
        <f t="shared" si="0"/>
        <v>0</v>
      </c>
    </row>
    <row r="30" spans="1:5" x14ac:dyDescent="0.25">
      <c r="E30" s="4">
        <f t="shared" si="0"/>
        <v>0</v>
      </c>
    </row>
    <row r="31" spans="1:5" x14ac:dyDescent="0.25">
      <c r="E31" s="4">
        <f t="shared" si="0"/>
        <v>0</v>
      </c>
    </row>
    <row r="32" spans="1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501"/>
  <sheetViews>
    <sheetView topLeftCell="A48" zoomScaleNormal="100" workbookViewId="0">
      <selection activeCell="J75" sqref="J75"/>
    </sheetView>
  </sheetViews>
  <sheetFormatPr baseColWidth="10" defaultRowHeight="15" x14ac:dyDescent="0.25"/>
  <cols>
    <col min="1" max="1" width="10.7109375" style="5" bestFit="1" customWidth="1"/>
    <col min="2" max="2" width="41.85546875" style="2" customWidth="1"/>
    <col min="3" max="4" width="12.7109375" style="4" customWidth="1"/>
    <col min="5" max="5" width="12.7109375" style="3" customWidth="1"/>
    <col min="8" max="8" width="17.42578125" bestFit="1" customWidth="1"/>
    <col min="9" max="9" width="23.5703125" customWidth="1"/>
  </cols>
  <sheetData>
    <row r="1" spans="1:9" ht="16.5" customHeight="1" x14ac:dyDescent="0.3">
      <c r="A1" s="273" t="s">
        <v>5</v>
      </c>
      <c r="B1" s="273"/>
      <c r="C1" s="273"/>
      <c r="D1" s="273"/>
      <c r="E1" s="273"/>
      <c r="H1" s="10" t="s">
        <v>4</v>
      </c>
      <c r="I1" s="12">
        <f>E501</f>
        <v>-4.0017766878008842E-11</v>
      </c>
    </row>
    <row r="2" spans="1:9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H2" s="11" t="s">
        <v>92</v>
      </c>
      <c r="I2" s="13">
        <f>MAX(A4:A501)</f>
        <v>44292</v>
      </c>
    </row>
    <row r="3" spans="1:9" hidden="1" x14ac:dyDescent="0.25">
      <c r="A3" s="7" t="s">
        <v>6</v>
      </c>
      <c r="B3" s="2" t="s">
        <v>7</v>
      </c>
      <c r="C3" s="4">
        <v>0</v>
      </c>
      <c r="D3" s="4">
        <v>0</v>
      </c>
      <c r="E3" s="3">
        <v>20989.74</v>
      </c>
    </row>
    <row r="4" spans="1:9" hidden="1" x14ac:dyDescent="0.25">
      <c r="A4" s="5">
        <v>43607</v>
      </c>
      <c r="B4" s="2" t="s">
        <v>8</v>
      </c>
      <c r="C4" s="4">
        <v>40800</v>
      </c>
      <c r="D4" s="4">
        <v>0</v>
      </c>
      <c r="E4" s="3">
        <f>E3+C4-D4</f>
        <v>61789.740000000005</v>
      </c>
    </row>
    <row r="5" spans="1:9" hidden="1" x14ac:dyDescent="0.25">
      <c r="A5" s="5">
        <v>43626</v>
      </c>
      <c r="B5" s="2" t="s">
        <v>9</v>
      </c>
      <c r="C5" s="4">
        <v>0</v>
      </c>
      <c r="D5" s="4">
        <v>40800</v>
      </c>
      <c r="E5" s="3">
        <f t="shared" ref="E5:E69" si="0">E4+C5-D5</f>
        <v>20989.740000000005</v>
      </c>
    </row>
    <row r="6" spans="1:9" hidden="1" x14ac:dyDescent="0.25">
      <c r="A6" s="5">
        <v>43626</v>
      </c>
      <c r="B6" s="2" t="s">
        <v>10</v>
      </c>
      <c r="C6" s="4">
        <v>40700</v>
      </c>
      <c r="D6" s="4">
        <v>0</v>
      </c>
      <c r="E6" s="3">
        <f t="shared" si="0"/>
        <v>61689.740000000005</v>
      </c>
    </row>
    <row r="7" spans="1:9" hidden="1" x14ac:dyDescent="0.25">
      <c r="A7" s="5">
        <v>43630</v>
      </c>
      <c r="B7" s="2" t="s">
        <v>11</v>
      </c>
      <c r="C7" s="4">
        <v>10350</v>
      </c>
      <c r="D7" s="4">
        <v>0</v>
      </c>
      <c r="E7" s="3">
        <f t="shared" si="0"/>
        <v>72039.740000000005</v>
      </c>
    </row>
    <row r="8" spans="1:9" hidden="1" x14ac:dyDescent="0.25">
      <c r="A8" s="5">
        <v>43634</v>
      </c>
      <c r="B8" s="2" t="s">
        <v>12</v>
      </c>
      <c r="C8" s="4">
        <v>1800</v>
      </c>
      <c r="D8" s="4">
        <v>0</v>
      </c>
      <c r="E8" s="3">
        <f t="shared" si="0"/>
        <v>73839.740000000005</v>
      </c>
    </row>
    <row r="9" spans="1:9" hidden="1" x14ac:dyDescent="0.25">
      <c r="A9" s="5">
        <v>43636</v>
      </c>
      <c r="B9" s="2" t="s">
        <v>13</v>
      </c>
      <c r="C9" s="4">
        <v>3060</v>
      </c>
      <c r="D9" s="4">
        <v>0</v>
      </c>
      <c r="E9" s="3">
        <f t="shared" si="0"/>
        <v>76899.740000000005</v>
      </c>
    </row>
    <row r="10" spans="1:9" hidden="1" x14ac:dyDescent="0.25">
      <c r="A10" s="5">
        <v>43642</v>
      </c>
      <c r="B10" s="2" t="s">
        <v>13</v>
      </c>
      <c r="C10" s="4">
        <v>900</v>
      </c>
      <c r="D10" s="4">
        <v>0</v>
      </c>
      <c r="E10" s="3">
        <f t="shared" si="0"/>
        <v>77799.740000000005</v>
      </c>
    </row>
    <row r="11" spans="1:9" hidden="1" x14ac:dyDescent="0.25">
      <c r="A11" s="5">
        <v>43648</v>
      </c>
      <c r="B11" s="2" t="s">
        <v>14</v>
      </c>
      <c r="C11" s="4">
        <v>19890</v>
      </c>
      <c r="D11" s="4">
        <v>0</v>
      </c>
      <c r="E11" s="3">
        <f t="shared" si="0"/>
        <v>97689.74</v>
      </c>
    </row>
    <row r="12" spans="1:9" hidden="1" x14ac:dyDescent="0.25">
      <c r="A12" s="5">
        <v>43650</v>
      </c>
      <c r="B12" s="2" t="s">
        <v>15</v>
      </c>
      <c r="C12" s="4">
        <v>34110</v>
      </c>
      <c r="D12" s="4">
        <v>0</v>
      </c>
      <c r="E12" s="3">
        <f t="shared" si="0"/>
        <v>131799.74</v>
      </c>
    </row>
    <row r="13" spans="1:9" hidden="1" x14ac:dyDescent="0.25">
      <c r="A13" s="5">
        <v>43651</v>
      </c>
      <c r="B13" s="2" t="s">
        <v>16</v>
      </c>
      <c r="C13" s="4">
        <v>11220</v>
      </c>
      <c r="D13" s="4">
        <v>0</v>
      </c>
      <c r="E13" s="3">
        <f t="shared" si="0"/>
        <v>143019.74</v>
      </c>
    </row>
    <row r="14" spans="1:9" hidden="1" x14ac:dyDescent="0.25">
      <c r="A14" s="5">
        <v>43652</v>
      </c>
      <c r="B14" s="2" t="s">
        <v>17</v>
      </c>
      <c r="C14" s="4">
        <v>8505.84</v>
      </c>
      <c r="D14" s="4">
        <v>0</v>
      </c>
      <c r="E14" s="3">
        <f t="shared" si="0"/>
        <v>151525.57999999999</v>
      </c>
    </row>
    <row r="15" spans="1:9" hidden="1" x14ac:dyDescent="0.25">
      <c r="A15" s="5">
        <v>43652</v>
      </c>
      <c r="B15" s="2" t="s">
        <v>18</v>
      </c>
      <c r="C15" s="4">
        <v>0</v>
      </c>
      <c r="D15" s="4">
        <v>49009.93</v>
      </c>
      <c r="E15" s="3">
        <f t="shared" si="0"/>
        <v>102515.65</v>
      </c>
    </row>
    <row r="16" spans="1:9" hidden="1" x14ac:dyDescent="0.25">
      <c r="A16" s="5">
        <v>43662</v>
      </c>
      <c r="B16" s="2" t="s">
        <v>19</v>
      </c>
      <c r="C16" s="4">
        <v>7650</v>
      </c>
      <c r="D16" s="4">
        <v>0</v>
      </c>
      <c r="E16" s="3">
        <f t="shared" si="0"/>
        <v>110165.65</v>
      </c>
    </row>
    <row r="17" spans="1:5" hidden="1" x14ac:dyDescent="0.25">
      <c r="A17" s="5">
        <v>43664</v>
      </c>
      <c r="B17" s="2" t="s">
        <v>20</v>
      </c>
      <c r="C17" s="4">
        <v>450</v>
      </c>
      <c r="D17" s="4">
        <v>35050.83</v>
      </c>
      <c r="E17" s="3">
        <f t="shared" si="0"/>
        <v>75564.819999999992</v>
      </c>
    </row>
    <row r="18" spans="1:5" hidden="1" x14ac:dyDescent="0.25">
      <c r="A18" s="5">
        <v>43669</v>
      </c>
      <c r="B18" s="2" t="s">
        <v>21</v>
      </c>
      <c r="C18" s="4">
        <v>7440</v>
      </c>
      <c r="D18" s="4">
        <v>0</v>
      </c>
      <c r="E18" s="3">
        <f t="shared" si="0"/>
        <v>83004.819999999992</v>
      </c>
    </row>
    <row r="19" spans="1:5" hidden="1" x14ac:dyDescent="0.25">
      <c r="A19" s="5">
        <v>43671</v>
      </c>
      <c r="B19" s="2" t="s">
        <v>22</v>
      </c>
      <c r="C19" s="4">
        <v>6630</v>
      </c>
      <c r="D19" s="4">
        <v>0</v>
      </c>
      <c r="E19" s="3">
        <f t="shared" si="0"/>
        <v>89634.819999999992</v>
      </c>
    </row>
    <row r="20" spans="1:5" hidden="1" x14ac:dyDescent="0.25">
      <c r="A20" s="5">
        <v>43672</v>
      </c>
      <c r="B20" s="2" t="s">
        <v>23</v>
      </c>
      <c r="C20" s="4">
        <v>11220</v>
      </c>
      <c r="D20" s="4">
        <v>0</v>
      </c>
      <c r="E20" s="3">
        <f t="shared" si="0"/>
        <v>100854.81999999999</v>
      </c>
    </row>
    <row r="21" spans="1:5" hidden="1" x14ac:dyDescent="0.25">
      <c r="A21" s="5">
        <v>43677</v>
      </c>
      <c r="B21" s="2" t="s">
        <v>24</v>
      </c>
      <c r="C21" s="4">
        <v>14880</v>
      </c>
      <c r="D21" s="4">
        <v>20000</v>
      </c>
      <c r="E21" s="3">
        <f t="shared" si="0"/>
        <v>95734.819999999992</v>
      </c>
    </row>
    <row r="22" spans="1:5" hidden="1" x14ac:dyDescent="0.25">
      <c r="A22" s="5">
        <v>43673</v>
      </c>
      <c r="B22" s="2" t="s">
        <v>25</v>
      </c>
      <c r="C22" s="4">
        <v>6081.6</v>
      </c>
      <c r="D22" s="4">
        <v>0</v>
      </c>
      <c r="E22" s="3">
        <f t="shared" si="0"/>
        <v>101816.42</v>
      </c>
    </row>
    <row r="23" spans="1:5" hidden="1" x14ac:dyDescent="0.25">
      <c r="A23" s="5">
        <v>43682</v>
      </c>
      <c r="B23" s="2" t="s">
        <v>26</v>
      </c>
      <c r="C23" s="4">
        <v>3960</v>
      </c>
      <c r="D23" s="4">
        <v>0</v>
      </c>
      <c r="E23" s="3">
        <f t="shared" si="0"/>
        <v>105776.42</v>
      </c>
    </row>
    <row r="24" spans="1:5" hidden="1" x14ac:dyDescent="0.25">
      <c r="A24" s="5">
        <v>43690</v>
      </c>
      <c r="B24" s="2" t="s">
        <v>27</v>
      </c>
      <c r="C24" s="4">
        <v>3920</v>
      </c>
      <c r="D24" s="4">
        <v>0</v>
      </c>
      <c r="E24" s="3">
        <f t="shared" si="0"/>
        <v>109696.42</v>
      </c>
    </row>
    <row r="25" spans="1:5" hidden="1" x14ac:dyDescent="0.25">
      <c r="A25" s="5">
        <v>43690</v>
      </c>
      <c r="B25" s="2" t="s">
        <v>28</v>
      </c>
      <c r="C25" s="4">
        <v>16660</v>
      </c>
      <c r="D25" s="4">
        <v>42872.18</v>
      </c>
      <c r="E25" s="3">
        <f t="shared" si="0"/>
        <v>83484.239999999991</v>
      </c>
    </row>
    <row r="26" spans="1:5" hidden="1" x14ac:dyDescent="0.25">
      <c r="A26" s="5">
        <v>43697</v>
      </c>
      <c r="B26" s="2" t="s">
        <v>29</v>
      </c>
      <c r="C26" s="4">
        <v>7840</v>
      </c>
      <c r="D26" s="4">
        <v>0</v>
      </c>
      <c r="E26" s="3">
        <f t="shared" si="0"/>
        <v>91324.239999999991</v>
      </c>
    </row>
    <row r="27" spans="1:5" hidden="1" x14ac:dyDescent="0.25">
      <c r="A27" s="5">
        <v>43699</v>
      </c>
      <c r="B27" s="2" t="s">
        <v>30</v>
      </c>
      <c r="C27" s="4">
        <v>7350</v>
      </c>
      <c r="D27" s="4">
        <v>20000</v>
      </c>
      <c r="E27" s="3">
        <f t="shared" si="0"/>
        <v>78674.239999999991</v>
      </c>
    </row>
    <row r="28" spans="1:5" hidden="1" x14ac:dyDescent="0.25">
      <c r="A28" s="5">
        <v>43700</v>
      </c>
      <c r="B28" s="2" t="s">
        <v>31</v>
      </c>
      <c r="C28" s="4">
        <v>4410</v>
      </c>
      <c r="D28" s="4">
        <v>0</v>
      </c>
      <c r="E28" s="3">
        <f t="shared" si="0"/>
        <v>83084.239999999991</v>
      </c>
    </row>
    <row r="29" spans="1:5" hidden="1" x14ac:dyDescent="0.25">
      <c r="A29" s="5">
        <v>43703</v>
      </c>
      <c r="B29" s="2" t="s">
        <v>32</v>
      </c>
      <c r="C29" s="4">
        <v>4900</v>
      </c>
      <c r="D29" s="4">
        <v>0</v>
      </c>
      <c r="E29" s="3">
        <f t="shared" si="0"/>
        <v>87984.239999999991</v>
      </c>
    </row>
    <row r="30" spans="1:5" hidden="1" x14ac:dyDescent="0.25">
      <c r="A30" s="5">
        <v>43704</v>
      </c>
      <c r="B30" s="2" t="s">
        <v>33</v>
      </c>
      <c r="C30" s="4">
        <v>5390</v>
      </c>
      <c r="D30" s="4">
        <v>0</v>
      </c>
      <c r="E30" s="3">
        <f t="shared" si="0"/>
        <v>93374.239999999991</v>
      </c>
    </row>
    <row r="31" spans="1:5" hidden="1" x14ac:dyDescent="0.25">
      <c r="A31" s="5">
        <v>43704</v>
      </c>
      <c r="B31" s="2" t="s">
        <v>34</v>
      </c>
      <c r="C31" s="4">
        <v>19840</v>
      </c>
      <c r="D31" s="4">
        <v>17729.8</v>
      </c>
      <c r="E31" s="3">
        <f t="shared" si="0"/>
        <v>95484.439999999988</v>
      </c>
    </row>
    <row r="32" spans="1:5" hidden="1" x14ac:dyDescent="0.25">
      <c r="A32" s="5">
        <v>43706</v>
      </c>
      <c r="B32" s="2" t="s">
        <v>40</v>
      </c>
      <c r="C32" s="4">
        <v>5768.7</v>
      </c>
      <c r="D32" s="4">
        <v>0</v>
      </c>
      <c r="E32" s="3">
        <f t="shared" si="0"/>
        <v>101253.13999999998</v>
      </c>
    </row>
    <row r="33" spans="1:5" hidden="1" x14ac:dyDescent="0.25">
      <c r="A33" s="5">
        <v>43712</v>
      </c>
      <c r="B33" s="2" t="s">
        <v>35</v>
      </c>
      <c r="C33" s="4">
        <v>3400</v>
      </c>
      <c r="D33" s="4">
        <v>0</v>
      </c>
      <c r="E33" s="3">
        <f t="shared" si="0"/>
        <v>104653.13999999998</v>
      </c>
    </row>
    <row r="34" spans="1:5" hidden="1" x14ac:dyDescent="0.25">
      <c r="A34" s="5">
        <v>43712</v>
      </c>
      <c r="B34" s="2" t="s">
        <v>36</v>
      </c>
      <c r="C34" s="4">
        <v>6480</v>
      </c>
      <c r="D34" s="4">
        <v>0</v>
      </c>
      <c r="E34" s="3">
        <f t="shared" si="0"/>
        <v>111133.13999999998</v>
      </c>
    </row>
    <row r="35" spans="1:5" hidden="1" x14ac:dyDescent="0.25">
      <c r="A35" s="5">
        <v>43723</v>
      </c>
      <c r="B35" s="2" t="s">
        <v>37</v>
      </c>
      <c r="C35" s="4">
        <v>0</v>
      </c>
      <c r="D35" s="4">
        <v>10358.42</v>
      </c>
      <c r="E35" s="3">
        <f t="shared" si="0"/>
        <v>100774.71999999999</v>
      </c>
    </row>
    <row r="36" spans="1:5" hidden="1" x14ac:dyDescent="0.25">
      <c r="A36" s="5">
        <v>43721</v>
      </c>
      <c r="B36" s="2" t="s">
        <v>38</v>
      </c>
      <c r="C36" s="4">
        <v>8580</v>
      </c>
      <c r="D36" s="4">
        <v>0</v>
      </c>
      <c r="E36" s="3">
        <f t="shared" si="0"/>
        <v>109354.71999999999</v>
      </c>
    </row>
    <row r="37" spans="1:5" hidden="1" x14ac:dyDescent="0.25">
      <c r="A37" s="5">
        <v>43728</v>
      </c>
      <c r="B37" s="2" t="s">
        <v>39</v>
      </c>
      <c r="C37" s="4">
        <v>32760</v>
      </c>
      <c r="D37" s="4">
        <v>7919.93</v>
      </c>
      <c r="E37" s="3">
        <f t="shared" si="0"/>
        <v>134194.78999999998</v>
      </c>
    </row>
    <row r="38" spans="1:5" hidden="1" x14ac:dyDescent="0.25">
      <c r="A38" s="5">
        <v>43742</v>
      </c>
      <c r="B38" s="2" t="s">
        <v>41</v>
      </c>
      <c r="C38" s="4">
        <v>0</v>
      </c>
      <c r="D38" s="4">
        <v>26712.83</v>
      </c>
      <c r="E38" s="3">
        <f t="shared" si="0"/>
        <v>107481.95999999998</v>
      </c>
    </row>
    <row r="39" spans="1:5" hidden="1" x14ac:dyDescent="0.25">
      <c r="A39" s="5">
        <v>43759</v>
      </c>
      <c r="B39" s="8" t="s">
        <v>42</v>
      </c>
      <c r="C39" s="4">
        <v>0</v>
      </c>
      <c r="D39" s="4">
        <v>36817.35</v>
      </c>
      <c r="E39" s="3">
        <f t="shared" si="0"/>
        <v>70664.609999999986</v>
      </c>
    </row>
    <row r="40" spans="1:5" hidden="1" x14ac:dyDescent="0.25">
      <c r="A40" s="5">
        <v>43791</v>
      </c>
      <c r="B40" s="8" t="s">
        <v>43</v>
      </c>
      <c r="C40" s="4">
        <v>0</v>
      </c>
      <c r="D40" s="4">
        <v>16092</v>
      </c>
      <c r="E40" s="3">
        <f t="shared" si="0"/>
        <v>54572.609999999986</v>
      </c>
    </row>
    <row r="41" spans="1:5" hidden="1" x14ac:dyDescent="0.25">
      <c r="A41" s="5">
        <v>43816</v>
      </c>
      <c r="B41" s="2" t="s">
        <v>173</v>
      </c>
      <c r="C41" s="4">
        <v>0</v>
      </c>
      <c r="D41" s="4">
        <v>30478.93</v>
      </c>
      <c r="E41" s="3">
        <f t="shared" si="0"/>
        <v>24093.679999999986</v>
      </c>
    </row>
    <row r="42" spans="1:5" x14ac:dyDescent="0.25">
      <c r="A42" s="5">
        <v>43843</v>
      </c>
      <c r="B42" s="2" t="s">
        <v>255</v>
      </c>
      <c r="C42" s="4">
        <v>0</v>
      </c>
      <c r="D42" s="4">
        <v>11216</v>
      </c>
      <c r="E42" s="3">
        <f t="shared" si="0"/>
        <v>12877.679999999986</v>
      </c>
    </row>
    <row r="43" spans="1:5" x14ac:dyDescent="0.25">
      <c r="A43" s="5">
        <v>43871</v>
      </c>
      <c r="B43" s="2" t="s">
        <v>322</v>
      </c>
      <c r="C43" s="4">
        <v>19000</v>
      </c>
      <c r="D43" s="4">
        <v>0</v>
      </c>
      <c r="E43" s="3">
        <f t="shared" si="0"/>
        <v>31877.679999999986</v>
      </c>
    </row>
    <row r="44" spans="1:5" x14ac:dyDescent="0.25">
      <c r="A44" s="5">
        <v>43872</v>
      </c>
      <c r="B44" s="2" t="s">
        <v>324</v>
      </c>
      <c r="C44" s="4">
        <v>0</v>
      </c>
      <c r="D44" s="4">
        <v>11649.95</v>
      </c>
      <c r="E44" s="3">
        <f t="shared" si="0"/>
        <v>20227.729999999985</v>
      </c>
    </row>
    <row r="45" spans="1:5" x14ac:dyDescent="0.25">
      <c r="A45" s="5">
        <v>43878</v>
      </c>
      <c r="B45" s="2" t="s">
        <v>373</v>
      </c>
      <c r="C45" s="4">
        <v>27570</v>
      </c>
      <c r="D45" s="4">
        <v>0</v>
      </c>
      <c r="E45" s="3">
        <f t="shared" si="0"/>
        <v>47797.729999999981</v>
      </c>
    </row>
    <row r="46" spans="1:5" x14ac:dyDescent="0.25">
      <c r="A46" s="5">
        <v>43896</v>
      </c>
      <c r="B46" s="2" t="s">
        <v>534</v>
      </c>
      <c r="C46" s="4">
        <v>13175</v>
      </c>
      <c r="D46" s="4">
        <v>0</v>
      </c>
      <c r="E46" s="3">
        <f t="shared" si="0"/>
        <v>60972.729999999981</v>
      </c>
    </row>
    <row r="47" spans="1:5" x14ac:dyDescent="0.25">
      <c r="A47" s="5">
        <v>43907</v>
      </c>
      <c r="B47" s="2" t="s">
        <v>580</v>
      </c>
      <c r="C47" s="4">
        <v>9350</v>
      </c>
      <c r="D47" s="4">
        <v>0</v>
      </c>
      <c r="E47" s="3">
        <f t="shared" si="0"/>
        <v>70322.729999999981</v>
      </c>
    </row>
    <row r="48" spans="1:5" x14ac:dyDescent="0.25">
      <c r="A48" s="5">
        <v>43927</v>
      </c>
      <c r="B48" s="2" t="s">
        <v>597</v>
      </c>
      <c r="C48" s="4">
        <v>0</v>
      </c>
      <c r="D48" s="4">
        <v>10000</v>
      </c>
      <c r="E48" s="3">
        <f t="shared" si="0"/>
        <v>60322.729999999981</v>
      </c>
    </row>
    <row r="49" spans="1:5" x14ac:dyDescent="0.25">
      <c r="A49" s="5">
        <v>43913</v>
      </c>
      <c r="B49" s="2" t="s">
        <v>598</v>
      </c>
      <c r="C49" s="4">
        <v>19270</v>
      </c>
      <c r="D49" s="4">
        <v>0</v>
      </c>
      <c r="E49" s="3">
        <f t="shared" si="0"/>
        <v>79592.729999999981</v>
      </c>
    </row>
    <row r="50" spans="1:5" x14ac:dyDescent="0.25">
      <c r="A50" s="5">
        <v>43927</v>
      </c>
      <c r="B50" s="2" t="s">
        <v>663</v>
      </c>
      <c r="C50" s="4">
        <v>0</v>
      </c>
      <c r="D50" s="4">
        <v>45843</v>
      </c>
      <c r="E50" s="3">
        <f t="shared" si="0"/>
        <v>33749.729999999981</v>
      </c>
    </row>
    <row r="51" spans="1:5" x14ac:dyDescent="0.25">
      <c r="A51" s="5">
        <v>43958</v>
      </c>
      <c r="B51" s="2" t="s">
        <v>651</v>
      </c>
      <c r="C51" s="4">
        <v>0</v>
      </c>
      <c r="D51" s="4">
        <v>5000</v>
      </c>
      <c r="E51" s="3">
        <f t="shared" si="0"/>
        <v>28749.729999999981</v>
      </c>
    </row>
    <row r="52" spans="1:5" x14ac:dyDescent="0.25">
      <c r="A52" s="5">
        <v>43964</v>
      </c>
      <c r="B52" s="2" t="s">
        <v>651</v>
      </c>
      <c r="C52" s="4">
        <v>0</v>
      </c>
      <c r="D52" s="4">
        <v>10000</v>
      </c>
      <c r="E52" s="3">
        <f t="shared" si="0"/>
        <v>18749.729999999981</v>
      </c>
    </row>
    <row r="53" spans="1:5" x14ac:dyDescent="0.25">
      <c r="A53" s="5">
        <v>43970</v>
      </c>
      <c r="B53" s="2" t="s">
        <v>651</v>
      </c>
      <c r="C53" s="4">
        <v>0</v>
      </c>
      <c r="D53" s="4">
        <v>10000</v>
      </c>
      <c r="E53" s="3">
        <f t="shared" si="0"/>
        <v>8749.7299999999814</v>
      </c>
    </row>
    <row r="54" spans="1:5" x14ac:dyDescent="0.25">
      <c r="A54" s="5">
        <v>43971</v>
      </c>
      <c r="B54" s="2" t="s">
        <v>665</v>
      </c>
      <c r="C54" s="4">
        <v>21780</v>
      </c>
      <c r="D54" s="4">
        <v>0</v>
      </c>
      <c r="E54" s="3">
        <f t="shared" si="0"/>
        <v>30529.729999999981</v>
      </c>
    </row>
    <row r="55" spans="1:5" x14ac:dyDescent="0.25">
      <c r="A55" s="5">
        <v>43971</v>
      </c>
      <c r="B55" s="2" t="s">
        <v>662</v>
      </c>
      <c r="C55" s="4">
        <v>49113.9</v>
      </c>
      <c r="D55" s="4">
        <v>0</v>
      </c>
      <c r="E55" s="3">
        <f t="shared" si="0"/>
        <v>79643.629999999976</v>
      </c>
    </row>
    <row r="56" spans="1:5" x14ac:dyDescent="0.25">
      <c r="A56" s="5">
        <v>43977</v>
      </c>
      <c r="B56" s="2" t="s">
        <v>694</v>
      </c>
      <c r="C56" s="4">
        <v>26730</v>
      </c>
      <c r="D56" s="4">
        <v>0</v>
      </c>
      <c r="E56" s="3">
        <f t="shared" si="0"/>
        <v>106373.62999999998</v>
      </c>
    </row>
    <row r="57" spans="1:5" x14ac:dyDescent="0.25">
      <c r="A57" s="5">
        <v>43972</v>
      </c>
      <c r="B57" s="2" t="s">
        <v>695</v>
      </c>
      <c r="C57" s="4">
        <v>13176.9</v>
      </c>
      <c r="D57" s="4">
        <v>0</v>
      </c>
      <c r="E57" s="3">
        <f t="shared" si="0"/>
        <v>119550.52999999997</v>
      </c>
    </row>
    <row r="58" spans="1:5" x14ac:dyDescent="0.25">
      <c r="A58" s="5">
        <v>43980</v>
      </c>
      <c r="B58" s="2" t="s">
        <v>702</v>
      </c>
      <c r="C58" s="4">
        <v>25740</v>
      </c>
      <c r="D58" s="4">
        <v>0</v>
      </c>
      <c r="E58" s="3">
        <f t="shared" si="0"/>
        <v>145290.52999999997</v>
      </c>
    </row>
    <row r="59" spans="1:5" x14ac:dyDescent="0.25">
      <c r="A59" s="5">
        <v>43980</v>
      </c>
      <c r="B59" s="2" t="s">
        <v>703</v>
      </c>
      <c r="C59" s="4">
        <v>0</v>
      </c>
      <c r="D59" s="4">
        <v>14880.25</v>
      </c>
      <c r="E59" s="3">
        <f t="shared" si="0"/>
        <v>130410.27999999997</v>
      </c>
    </row>
    <row r="60" spans="1:5" x14ac:dyDescent="0.25">
      <c r="A60" s="5">
        <v>43984</v>
      </c>
      <c r="B60" s="2" t="s">
        <v>53</v>
      </c>
      <c r="C60" s="4">
        <v>3960</v>
      </c>
      <c r="D60" s="4">
        <v>0</v>
      </c>
      <c r="E60" s="3">
        <f t="shared" si="0"/>
        <v>134370.27999999997</v>
      </c>
    </row>
    <row r="61" spans="1:5" x14ac:dyDescent="0.25">
      <c r="A61" s="5">
        <v>44027</v>
      </c>
      <c r="B61" s="2" t="s">
        <v>924</v>
      </c>
      <c r="C61" s="4">
        <v>0</v>
      </c>
      <c r="D61" s="4">
        <v>19000</v>
      </c>
      <c r="E61" s="3">
        <f t="shared" si="0"/>
        <v>115370.27999999997</v>
      </c>
    </row>
    <row r="62" spans="1:5" x14ac:dyDescent="0.25">
      <c r="A62" s="5">
        <v>44027</v>
      </c>
      <c r="B62" s="2" t="s">
        <v>920</v>
      </c>
      <c r="C62" s="4">
        <v>0</v>
      </c>
      <c r="D62" s="4">
        <v>23901.599999999999</v>
      </c>
      <c r="E62" s="3">
        <f t="shared" si="0"/>
        <v>91468.679999999964</v>
      </c>
    </row>
    <row r="63" spans="1:5" x14ac:dyDescent="0.25">
      <c r="A63" s="5">
        <v>44027</v>
      </c>
      <c r="B63" s="2" t="s">
        <v>921</v>
      </c>
      <c r="C63" s="4">
        <v>0</v>
      </c>
      <c r="D63" s="4">
        <v>30000</v>
      </c>
      <c r="E63" s="3">
        <f t="shared" si="0"/>
        <v>61468.679999999964</v>
      </c>
    </row>
    <row r="64" spans="1:5" x14ac:dyDescent="0.25">
      <c r="A64" s="5">
        <v>44027</v>
      </c>
      <c r="B64" s="2" t="s">
        <v>923</v>
      </c>
      <c r="C64" s="4">
        <v>0</v>
      </c>
      <c r="D64" s="4">
        <v>8523.9</v>
      </c>
      <c r="E64" s="3">
        <f t="shared" si="0"/>
        <v>52944.779999999962</v>
      </c>
    </row>
    <row r="65" spans="1:5" x14ac:dyDescent="0.25">
      <c r="A65" s="5">
        <v>44027</v>
      </c>
      <c r="B65" s="2" t="s">
        <v>922</v>
      </c>
      <c r="C65" s="4">
        <v>0</v>
      </c>
      <c r="D65" s="4">
        <v>2286.9</v>
      </c>
      <c r="E65" s="3">
        <f t="shared" si="0"/>
        <v>50657.879999999961</v>
      </c>
    </row>
    <row r="66" spans="1:5" x14ac:dyDescent="0.25">
      <c r="A66" s="5">
        <v>44026</v>
      </c>
      <c r="B66" s="2" t="s">
        <v>925</v>
      </c>
      <c r="C66" s="4">
        <v>1070</v>
      </c>
      <c r="D66" s="4">
        <v>0</v>
      </c>
      <c r="E66" s="3">
        <f t="shared" si="0"/>
        <v>51727.879999999961</v>
      </c>
    </row>
    <row r="67" spans="1:5" x14ac:dyDescent="0.25">
      <c r="A67" s="5">
        <v>44029</v>
      </c>
      <c r="B67" s="2" t="s">
        <v>941</v>
      </c>
      <c r="C67" s="4">
        <v>0</v>
      </c>
      <c r="D67" s="4">
        <v>1070</v>
      </c>
      <c r="E67" s="3">
        <f t="shared" si="0"/>
        <v>50657.879999999961</v>
      </c>
    </row>
    <row r="68" spans="1:5" x14ac:dyDescent="0.25">
      <c r="A68" s="5">
        <v>44033</v>
      </c>
      <c r="B68" s="2" t="s">
        <v>953</v>
      </c>
      <c r="C68" s="4">
        <v>0</v>
      </c>
      <c r="D68" s="4">
        <v>41369.54</v>
      </c>
      <c r="E68" s="3">
        <f t="shared" si="0"/>
        <v>9288.3399999999601</v>
      </c>
    </row>
    <row r="69" spans="1:5" x14ac:dyDescent="0.25">
      <c r="A69" s="5">
        <v>44065</v>
      </c>
      <c r="B69" s="2" t="s">
        <v>1055</v>
      </c>
      <c r="C69" s="4">
        <v>0</v>
      </c>
      <c r="D69" s="4">
        <v>7623</v>
      </c>
      <c r="E69" s="3">
        <f t="shared" si="0"/>
        <v>1665.3399999999601</v>
      </c>
    </row>
    <row r="70" spans="1:5" x14ac:dyDescent="0.25">
      <c r="A70" s="5">
        <v>44093</v>
      </c>
      <c r="B70" s="2" t="s">
        <v>1150</v>
      </c>
      <c r="C70" s="4">
        <v>0</v>
      </c>
      <c r="D70" s="4">
        <v>1665.34</v>
      </c>
      <c r="E70" s="3">
        <f t="shared" ref="E70:E133" si="1">E69+C70-D70</f>
        <v>-3.979039320256561E-11</v>
      </c>
    </row>
    <row r="71" spans="1:5" x14ac:dyDescent="0.25">
      <c r="A71" s="5">
        <v>44291</v>
      </c>
      <c r="B71" s="2" t="s">
        <v>1606</v>
      </c>
      <c r="C71" s="4">
        <v>7260</v>
      </c>
      <c r="D71" s="4">
        <v>0</v>
      </c>
      <c r="E71" s="3">
        <f t="shared" si="1"/>
        <v>7259.99999999996</v>
      </c>
    </row>
    <row r="72" spans="1:5" x14ac:dyDescent="0.25">
      <c r="A72" s="5">
        <v>44292</v>
      </c>
      <c r="B72" s="2" t="s">
        <v>1150</v>
      </c>
      <c r="C72" s="4">
        <v>0</v>
      </c>
      <c r="D72" s="4">
        <v>7260</v>
      </c>
      <c r="E72" s="3">
        <f t="shared" si="1"/>
        <v>-4.0017766878008842E-11</v>
      </c>
    </row>
    <row r="73" spans="1:5" x14ac:dyDescent="0.25">
      <c r="E73" s="3">
        <f t="shared" si="1"/>
        <v>-4.0017766878008842E-11</v>
      </c>
    </row>
    <row r="74" spans="1:5" x14ac:dyDescent="0.25">
      <c r="E74" s="3">
        <f t="shared" si="1"/>
        <v>-4.0017766878008842E-11</v>
      </c>
    </row>
    <row r="75" spans="1:5" x14ac:dyDescent="0.25">
      <c r="E75" s="3">
        <f t="shared" si="1"/>
        <v>-4.0017766878008842E-11</v>
      </c>
    </row>
    <row r="76" spans="1:5" x14ac:dyDescent="0.25">
      <c r="E76" s="3">
        <f t="shared" si="1"/>
        <v>-4.0017766878008842E-11</v>
      </c>
    </row>
    <row r="77" spans="1:5" x14ac:dyDescent="0.25">
      <c r="E77" s="3">
        <f t="shared" si="1"/>
        <v>-4.0017766878008842E-11</v>
      </c>
    </row>
    <row r="78" spans="1:5" x14ac:dyDescent="0.25">
      <c r="E78" s="3">
        <f t="shared" si="1"/>
        <v>-4.0017766878008842E-11</v>
      </c>
    </row>
    <row r="79" spans="1:5" x14ac:dyDescent="0.25">
      <c r="E79" s="3">
        <f t="shared" si="1"/>
        <v>-4.0017766878008842E-11</v>
      </c>
    </row>
    <row r="80" spans="1:5" x14ac:dyDescent="0.25">
      <c r="E80" s="3">
        <f t="shared" si="1"/>
        <v>-4.0017766878008842E-11</v>
      </c>
    </row>
    <row r="81" spans="5:5" x14ac:dyDescent="0.25">
      <c r="E81" s="3">
        <f t="shared" si="1"/>
        <v>-4.0017766878008842E-11</v>
      </c>
    </row>
    <row r="82" spans="5:5" x14ac:dyDescent="0.25">
      <c r="E82" s="3">
        <f t="shared" si="1"/>
        <v>-4.0017766878008842E-11</v>
      </c>
    </row>
    <row r="83" spans="5:5" x14ac:dyDescent="0.25">
      <c r="E83" s="3">
        <f t="shared" si="1"/>
        <v>-4.0017766878008842E-11</v>
      </c>
    </row>
    <row r="84" spans="5:5" x14ac:dyDescent="0.25">
      <c r="E84" s="3">
        <f t="shared" si="1"/>
        <v>-4.0017766878008842E-11</v>
      </c>
    </row>
    <row r="85" spans="5:5" x14ac:dyDescent="0.25">
      <c r="E85" s="3">
        <f t="shared" si="1"/>
        <v>-4.0017766878008842E-11</v>
      </c>
    </row>
    <row r="86" spans="5:5" x14ac:dyDescent="0.25">
      <c r="E86" s="3">
        <f t="shared" si="1"/>
        <v>-4.0017766878008842E-11</v>
      </c>
    </row>
    <row r="87" spans="5:5" x14ac:dyDescent="0.25">
      <c r="E87" s="3">
        <f t="shared" si="1"/>
        <v>-4.0017766878008842E-11</v>
      </c>
    </row>
    <row r="88" spans="5:5" x14ac:dyDescent="0.25">
      <c r="E88" s="3">
        <f t="shared" si="1"/>
        <v>-4.0017766878008842E-11</v>
      </c>
    </row>
    <row r="89" spans="5:5" x14ac:dyDescent="0.25">
      <c r="E89" s="3">
        <f t="shared" si="1"/>
        <v>-4.0017766878008842E-11</v>
      </c>
    </row>
    <row r="90" spans="5:5" x14ac:dyDescent="0.25">
      <c r="E90" s="3">
        <f t="shared" si="1"/>
        <v>-4.0017766878008842E-11</v>
      </c>
    </row>
    <row r="91" spans="5:5" x14ac:dyDescent="0.25">
      <c r="E91" s="3">
        <f t="shared" si="1"/>
        <v>-4.0017766878008842E-11</v>
      </c>
    </row>
    <row r="92" spans="5:5" x14ac:dyDescent="0.25">
      <c r="E92" s="3">
        <f t="shared" si="1"/>
        <v>-4.0017766878008842E-11</v>
      </c>
    </row>
    <row r="93" spans="5:5" x14ac:dyDescent="0.25">
      <c r="E93" s="3">
        <f t="shared" si="1"/>
        <v>-4.0017766878008842E-11</v>
      </c>
    </row>
    <row r="94" spans="5:5" x14ac:dyDescent="0.25">
      <c r="E94" s="3">
        <f t="shared" si="1"/>
        <v>-4.0017766878008842E-11</v>
      </c>
    </row>
    <row r="95" spans="5:5" x14ac:dyDescent="0.25">
      <c r="E95" s="3">
        <f t="shared" si="1"/>
        <v>-4.0017766878008842E-11</v>
      </c>
    </row>
    <row r="96" spans="5:5" x14ac:dyDescent="0.25">
      <c r="E96" s="3">
        <f t="shared" si="1"/>
        <v>-4.0017766878008842E-11</v>
      </c>
    </row>
    <row r="97" spans="5:5" x14ac:dyDescent="0.25">
      <c r="E97" s="3">
        <f t="shared" si="1"/>
        <v>-4.0017766878008842E-11</v>
      </c>
    </row>
    <row r="98" spans="5:5" x14ac:dyDescent="0.25">
      <c r="E98" s="3">
        <f t="shared" si="1"/>
        <v>-4.0017766878008842E-11</v>
      </c>
    </row>
    <row r="99" spans="5:5" x14ac:dyDescent="0.25">
      <c r="E99" s="3">
        <f t="shared" si="1"/>
        <v>-4.0017766878008842E-11</v>
      </c>
    </row>
    <row r="100" spans="5:5" x14ac:dyDescent="0.25">
      <c r="E100" s="3">
        <f t="shared" si="1"/>
        <v>-4.0017766878008842E-11</v>
      </c>
    </row>
    <row r="101" spans="5:5" x14ac:dyDescent="0.25">
      <c r="E101" s="3">
        <f t="shared" si="1"/>
        <v>-4.0017766878008842E-11</v>
      </c>
    </row>
    <row r="102" spans="5:5" x14ac:dyDescent="0.25">
      <c r="E102" s="3">
        <f t="shared" si="1"/>
        <v>-4.0017766878008842E-11</v>
      </c>
    </row>
    <row r="103" spans="5:5" x14ac:dyDescent="0.25">
      <c r="E103" s="3">
        <f t="shared" si="1"/>
        <v>-4.0017766878008842E-11</v>
      </c>
    </row>
    <row r="104" spans="5:5" x14ac:dyDescent="0.25">
      <c r="E104" s="3">
        <f t="shared" si="1"/>
        <v>-4.0017766878008842E-11</v>
      </c>
    </row>
    <row r="105" spans="5:5" x14ac:dyDescent="0.25">
      <c r="E105" s="3">
        <f t="shared" si="1"/>
        <v>-4.0017766878008842E-11</v>
      </c>
    </row>
    <row r="106" spans="5:5" x14ac:dyDescent="0.25">
      <c r="E106" s="3">
        <f t="shared" si="1"/>
        <v>-4.0017766878008842E-11</v>
      </c>
    </row>
    <row r="107" spans="5:5" x14ac:dyDescent="0.25">
      <c r="E107" s="3">
        <f t="shared" si="1"/>
        <v>-4.0017766878008842E-11</v>
      </c>
    </row>
    <row r="108" spans="5:5" x14ac:dyDescent="0.25">
      <c r="E108" s="3">
        <f t="shared" si="1"/>
        <v>-4.0017766878008842E-11</v>
      </c>
    </row>
    <row r="109" spans="5:5" x14ac:dyDescent="0.25">
      <c r="E109" s="3">
        <f t="shared" si="1"/>
        <v>-4.0017766878008842E-11</v>
      </c>
    </row>
    <row r="110" spans="5:5" x14ac:dyDescent="0.25">
      <c r="E110" s="3">
        <f t="shared" si="1"/>
        <v>-4.0017766878008842E-11</v>
      </c>
    </row>
    <row r="111" spans="5:5" x14ac:dyDescent="0.25">
      <c r="E111" s="3">
        <f t="shared" si="1"/>
        <v>-4.0017766878008842E-11</v>
      </c>
    </row>
    <row r="112" spans="5:5" x14ac:dyDescent="0.25">
      <c r="E112" s="3">
        <f t="shared" si="1"/>
        <v>-4.0017766878008842E-11</v>
      </c>
    </row>
    <row r="113" spans="5:5" x14ac:dyDescent="0.25">
      <c r="E113" s="3">
        <f t="shared" si="1"/>
        <v>-4.0017766878008842E-11</v>
      </c>
    </row>
    <row r="114" spans="5:5" x14ac:dyDescent="0.25">
      <c r="E114" s="3">
        <f t="shared" si="1"/>
        <v>-4.0017766878008842E-11</v>
      </c>
    </row>
    <row r="115" spans="5:5" x14ac:dyDescent="0.25">
      <c r="E115" s="3">
        <f t="shared" si="1"/>
        <v>-4.0017766878008842E-11</v>
      </c>
    </row>
    <row r="116" spans="5:5" x14ac:dyDescent="0.25">
      <c r="E116" s="3">
        <f t="shared" si="1"/>
        <v>-4.0017766878008842E-11</v>
      </c>
    </row>
    <row r="117" spans="5:5" x14ac:dyDescent="0.25">
      <c r="E117" s="3">
        <f t="shared" si="1"/>
        <v>-4.0017766878008842E-11</v>
      </c>
    </row>
    <row r="118" spans="5:5" x14ac:dyDescent="0.25">
      <c r="E118" s="3">
        <f t="shared" si="1"/>
        <v>-4.0017766878008842E-11</v>
      </c>
    </row>
    <row r="119" spans="5:5" x14ac:dyDescent="0.25">
      <c r="E119" s="3">
        <f t="shared" si="1"/>
        <v>-4.0017766878008842E-11</v>
      </c>
    </row>
    <row r="120" spans="5:5" x14ac:dyDescent="0.25">
      <c r="E120" s="3">
        <f t="shared" si="1"/>
        <v>-4.0017766878008842E-11</v>
      </c>
    </row>
    <row r="121" spans="5:5" x14ac:dyDescent="0.25">
      <c r="E121" s="3">
        <f t="shared" si="1"/>
        <v>-4.0017766878008842E-11</v>
      </c>
    </row>
    <row r="122" spans="5:5" x14ac:dyDescent="0.25">
      <c r="E122" s="3">
        <f t="shared" si="1"/>
        <v>-4.0017766878008842E-11</v>
      </c>
    </row>
    <row r="123" spans="5:5" x14ac:dyDescent="0.25">
      <c r="E123" s="3">
        <f t="shared" si="1"/>
        <v>-4.0017766878008842E-11</v>
      </c>
    </row>
    <row r="124" spans="5:5" x14ac:dyDescent="0.25">
      <c r="E124" s="3">
        <f t="shared" si="1"/>
        <v>-4.0017766878008842E-11</v>
      </c>
    </row>
    <row r="125" spans="5:5" x14ac:dyDescent="0.25">
      <c r="E125" s="3">
        <f t="shared" si="1"/>
        <v>-4.0017766878008842E-11</v>
      </c>
    </row>
    <row r="126" spans="5:5" x14ac:dyDescent="0.25">
      <c r="E126" s="3">
        <f t="shared" si="1"/>
        <v>-4.0017766878008842E-11</v>
      </c>
    </row>
    <row r="127" spans="5:5" x14ac:dyDescent="0.25">
      <c r="E127" s="3">
        <f t="shared" si="1"/>
        <v>-4.0017766878008842E-11</v>
      </c>
    </row>
    <row r="128" spans="5:5" x14ac:dyDescent="0.25">
      <c r="E128" s="3">
        <f t="shared" si="1"/>
        <v>-4.0017766878008842E-11</v>
      </c>
    </row>
    <row r="129" spans="5:5" x14ac:dyDescent="0.25">
      <c r="E129" s="3">
        <f t="shared" si="1"/>
        <v>-4.0017766878008842E-11</v>
      </c>
    </row>
    <row r="130" spans="5:5" x14ac:dyDescent="0.25">
      <c r="E130" s="3">
        <f t="shared" si="1"/>
        <v>-4.0017766878008842E-11</v>
      </c>
    </row>
    <row r="131" spans="5:5" x14ac:dyDescent="0.25">
      <c r="E131" s="3">
        <f t="shared" si="1"/>
        <v>-4.0017766878008842E-11</v>
      </c>
    </row>
    <row r="132" spans="5:5" x14ac:dyDescent="0.25">
      <c r="E132" s="3">
        <f t="shared" si="1"/>
        <v>-4.0017766878008842E-11</v>
      </c>
    </row>
    <row r="133" spans="5:5" x14ac:dyDescent="0.25">
      <c r="E133" s="3">
        <f t="shared" si="1"/>
        <v>-4.0017766878008842E-11</v>
      </c>
    </row>
    <row r="134" spans="5:5" x14ac:dyDescent="0.25">
      <c r="E134" s="3">
        <f t="shared" ref="E134:E197" si="2">E133+C134-D134</f>
        <v>-4.0017766878008842E-11</v>
      </c>
    </row>
    <row r="135" spans="5:5" x14ac:dyDescent="0.25">
      <c r="E135" s="3">
        <f t="shared" si="2"/>
        <v>-4.0017766878008842E-11</v>
      </c>
    </row>
    <row r="136" spans="5:5" x14ac:dyDescent="0.25">
      <c r="E136" s="3">
        <f t="shared" si="2"/>
        <v>-4.0017766878008842E-11</v>
      </c>
    </row>
    <row r="137" spans="5:5" x14ac:dyDescent="0.25">
      <c r="E137" s="3">
        <f t="shared" si="2"/>
        <v>-4.0017766878008842E-11</v>
      </c>
    </row>
    <row r="138" spans="5:5" x14ac:dyDescent="0.25">
      <c r="E138" s="3">
        <f t="shared" si="2"/>
        <v>-4.0017766878008842E-11</v>
      </c>
    </row>
    <row r="139" spans="5:5" x14ac:dyDescent="0.25">
      <c r="E139" s="3">
        <f t="shared" si="2"/>
        <v>-4.0017766878008842E-11</v>
      </c>
    </row>
    <row r="140" spans="5:5" x14ac:dyDescent="0.25">
      <c r="E140" s="3">
        <f t="shared" si="2"/>
        <v>-4.0017766878008842E-11</v>
      </c>
    </row>
    <row r="141" spans="5:5" x14ac:dyDescent="0.25">
      <c r="E141" s="3">
        <f t="shared" si="2"/>
        <v>-4.0017766878008842E-11</v>
      </c>
    </row>
    <row r="142" spans="5:5" x14ac:dyDescent="0.25">
      <c r="E142" s="3">
        <f t="shared" si="2"/>
        <v>-4.0017766878008842E-11</v>
      </c>
    </row>
    <row r="143" spans="5:5" x14ac:dyDescent="0.25">
      <c r="E143" s="3">
        <f t="shared" si="2"/>
        <v>-4.0017766878008842E-11</v>
      </c>
    </row>
    <row r="144" spans="5:5" x14ac:dyDescent="0.25">
      <c r="E144" s="3">
        <f t="shared" si="2"/>
        <v>-4.0017766878008842E-11</v>
      </c>
    </row>
    <row r="145" spans="5:5" x14ac:dyDescent="0.25">
      <c r="E145" s="3">
        <f t="shared" si="2"/>
        <v>-4.0017766878008842E-11</v>
      </c>
    </row>
    <row r="146" spans="5:5" x14ac:dyDescent="0.25">
      <c r="E146" s="3">
        <f t="shared" si="2"/>
        <v>-4.0017766878008842E-11</v>
      </c>
    </row>
    <row r="147" spans="5:5" x14ac:dyDescent="0.25">
      <c r="E147" s="3">
        <f t="shared" si="2"/>
        <v>-4.0017766878008842E-11</v>
      </c>
    </row>
    <row r="148" spans="5:5" x14ac:dyDescent="0.25">
      <c r="E148" s="3">
        <f t="shared" si="2"/>
        <v>-4.0017766878008842E-11</v>
      </c>
    </row>
    <row r="149" spans="5:5" x14ac:dyDescent="0.25">
      <c r="E149" s="3">
        <f t="shared" si="2"/>
        <v>-4.0017766878008842E-11</v>
      </c>
    </row>
    <row r="150" spans="5:5" x14ac:dyDescent="0.25">
      <c r="E150" s="3">
        <f t="shared" si="2"/>
        <v>-4.0017766878008842E-11</v>
      </c>
    </row>
    <row r="151" spans="5:5" x14ac:dyDescent="0.25">
      <c r="E151" s="3">
        <f t="shared" si="2"/>
        <v>-4.0017766878008842E-11</v>
      </c>
    </row>
    <row r="152" spans="5:5" x14ac:dyDescent="0.25">
      <c r="E152" s="3">
        <f t="shared" si="2"/>
        <v>-4.0017766878008842E-11</v>
      </c>
    </row>
    <row r="153" spans="5:5" x14ac:dyDescent="0.25">
      <c r="E153" s="3">
        <f t="shared" si="2"/>
        <v>-4.0017766878008842E-11</v>
      </c>
    </row>
    <row r="154" spans="5:5" x14ac:dyDescent="0.25">
      <c r="E154" s="3">
        <f t="shared" si="2"/>
        <v>-4.0017766878008842E-11</v>
      </c>
    </row>
    <row r="155" spans="5:5" x14ac:dyDescent="0.25">
      <c r="E155" s="3">
        <f t="shared" si="2"/>
        <v>-4.0017766878008842E-11</v>
      </c>
    </row>
    <row r="156" spans="5:5" x14ac:dyDescent="0.25">
      <c r="E156" s="3">
        <f t="shared" si="2"/>
        <v>-4.0017766878008842E-11</v>
      </c>
    </row>
    <row r="157" spans="5:5" x14ac:dyDescent="0.25">
      <c r="E157" s="3">
        <f t="shared" si="2"/>
        <v>-4.0017766878008842E-11</v>
      </c>
    </row>
    <row r="158" spans="5:5" x14ac:dyDescent="0.25">
      <c r="E158" s="3">
        <f t="shared" si="2"/>
        <v>-4.0017766878008842E-11</v>
      </c>
    </row>
    <row r="159" spans="5:5" x14ac:dyDescent="0.25">
      <c r="E159" s="3">
        <f t="shared" si="2"/>
        <v>-4.0017766878008842E-11</v>
      </c>
    </row>
    <row r="160" spans="5:5" x14ac:dyDescent="0.25">
      <c r="E160" s="3">
        <f t="shared" si="2"/>
        <v>-4.0017766878008842E-11</v>
      </c>
    </row>
    <row r="161" spans="5:5" x14ac:dyDescent="0.25">
      <c r="E161" s="3">
        <f t="shared" si="2"/>
        <v>-4.0017766878008842E-11</v>
      </c>
    </row>
    <row r="162" spans="5:5" x14ac:dyDescent="0.25">
      <c r="E162" s="3">
        <f t="shared" si="2"/>
        <v>-4.0017766878008842E-11</v>
      </c>
    </row>
    <row r="163" spans="5:5" x14ac:dyDescent="0.25">
      <c r="E163" s="3">
        <f t="shared" si="2"/>
        <v>-4.0017766878008842E-11</v>
      </c>
    </row>
    <row r="164" spans="5:5" x14ac:dyDescent="0.25">
      <c r="E164" s="3">
        <f t="shared" si="2"/>
        <v>-4.0017766878008842E-11</v>
      </c>
    </row>
    <row r="165" spans="5:5" x14ac:dyDescent="0.25">
      <c r="E165" s="3">
        <f t="shared" si="2"/>
        <v>-4.0017766878008842E-11</v>
      </c>
    </row>
    <row r="166" spans="5:5" x14ac:dyDescent="0.25">
      <c r="E166" s="3">
        <f t="shared" si="2"/>
        <v>-4.0017766878008842E-11</v>
      </c>
    </row>
    <row r="167" spans="5:5" x14ac:dyDescent="0.25">
      <c r="E167" s="3">
        <f t="shared" si="2"/>
        <v>-4.0017766878008842E-11</v>
      </c>
    </row>
    <row r="168" spans="5:5" x14ac:dyDescent="0.25">
      <c r="E168" s="3">
        <f t="shared" si="2"/>
        <v>-4.0017766878008842E-11</v>
      </c>
    </row>
    <row r="169" spans="5:5" x14ac:dyDescent="0.25">
      <c r="E169" s="3">
        <f t="shared" si="2"/>
        <v>-4.0017766878008842E-11</v>
      </c>
    </row>
    <row r="170" spans="5:5" x14ac:dyDescent="0.25">
      <c r="E170" s="3">
        <f t="shared" si="2"/>
        <v>-4.0017766878008842E-11</v>
      </c>
    </row>
    <row r="171" spans="5:5" x14ac:dyDescent="0.25">
      <c r="E171" s="3">
        <f t="shared" si="2"/>
        <v>-4.0017766878008842E-11</v>
      </c>
    </row>
    <row r="172" spans="5:5" x14ac:dyDescent="0.25">
      <c r="E172" s="3">
        <f t="shared" si="2"/>
        <v>-4.0017766878008842E-11</v>
      </c>
    </row>
    <row r="173" spans="5:5" x14ac:dyDescent="0.25">
      <c r="E173" s="3">
        <f t="shared" si="2"/>
        <v>-4.0017766878008842E-11</v>
      </c>
    </row>
    <row r="174" spans="5:5" x14ac:dyDescent="0.25">
      <c r="E174" s="3">
        <f t="shared" si="2"/>
        <v>-4.0017766878008842E-11</v>
      </c>
    </row>
    <row r="175" spans="5:5" x14ac:dyDescent="0.25">
      <c r="E175" s="3">
        <f t="shared" si="2"/>
        <v>-4.0017766878008842E-11</v>
      </c>
    </row>
    <row r="176" spans="5:5" x14ac:dyDescent="0.25">
      <c r="E176" s="3">
        <f t="shared" si="2"/>
        <v>-4.0017766878008842E-11</v>
      </c>
    </row>
    <row r="177" spans="5:5" x14ac:dyDescent="0.25">
      <c r="E177" s="3">
        <f t="shared" si="2"/>
        <v>-4.0017766878008842E-11</v>
      </c>
    </row>
    <row r="178" spans="5:5" x14ac:dyDescent="0.25">
      <c r="E178" s="3">
        <f t="shared" si="2"/>
        <v>-4.0017766878008842E-11</v>
      </c>
    </row>
    <row r="179" spans="5:5" x14ac:dyDescent="0.25">
      <c r="E179" s="3">
        <f t="shared" si="2"/>
        <v>-4.0017766878008842E-11</v>
      </c>
    </row>
    <row r="180" spans="5:5" x14ac:dyDescent="0.25">
      <c r="E180" s="3">
        <f t="shared" si="2"/>
        <v>-4.0017766878008842E-11</v>
      </c>
    </row>
    <row r="181" spans="5:5" x14ac:dyDescent="0.25">
      <c r="E181" s="3">
        <f t="shared" si="2"/>
        <v>-4.0017766878008842E-11</v>
      </c>
    </row>
    <row r="182" spans="5:5" x14ac:dyDescent="0.25">
      <c r="E182" s="3">
        <f t="shared" si="2"/>
        <v>-4.0017766878008842E-11</v>
      </c>
    </row>
    <row r="183" spans="5:5" x14ac:dyDescent="0.25">
      <c r="E183" s="3">
        <f t="shared" si="2"/>
        <v>-4.0017766878008842E-11</v>
      </c>
    </row>
    <row r="184" spans="5:5" x14ac:dyDescent="0.25">
      <c r="E184" s="3">
        <f t="shared" si="2"/>
        <v>-4.0017766878008842E-11</v>
      </c>
    </row>
    <row r="185" spans="5:5" x14ac:dyDescent="0.25">
      <c r="E185" s="3">
        <f t="shared" si="2"/>
        <v>-4.0017766878008842E-11</v>
      </c>
    </row>
    <row r="186" spans="5:5" x14ac:dyDescent="0.25">
      <c r="E186" s="3">
        <f t="shared" si="2"/>
        <v>-4.0017766878008842E-11</v>
      </c>
    </row>
    <row r="187" spans="5:5" x14ac:dyDescent="0.25">
      <c r="E187" s="3">
        <f t="shared" si="2"/>
        <v>-4.0017766878008842E-11</v>
      </c>
    </row>
    <row r="188" spans="5:5" x14ac:dyDescent="0.25">
      <c r="E188" s="3">
        <f t="shared" si="2"/>
        <v>-4.0017766878008842E-11</v>
      </c>
    </row>
    <row r="189" spans="5:5" x14ac:dyDescent="0.25">
      <c r="E189" s="3">
        <f t="shared" si="2"/>
        <v>-4.0017766878008842E-11</v>
      </c>
    </row>
    <row r="190" spans="5:5" x14ac:dyDescent="0.25">
      <c r="E190" s="3">
        <f t="shared" si="2"/>
        <v>-4.0017766878008842E-11</v>
      </c>
    </row>
    <row r="191" spans="5:5" x14ac:dyDescent="0.25">
      <c r="E191" s="3">
        <f t="shared" si="2"/>
        <v>-4.0017766878008842E-11</v>
      </c>
    </row>
    <row r="192" spans="5:5" x14ac:dyDescent="0.25">
      <c r="E192" s="3">
        <f t="shared" si="2"/>
        <v>-4.0017766878008842E-11</v>
      </c>
    </row>
    <row r="193" spans="5:5" x14ac:dyDescent="0.25">
      <c r="E193" s="3">
        <f t="shared" si="2"/>
        <v>-4.0017766878008842E-11</v>
      </c>
    </row>
    <row r="194" spans="5:5" x14ac:dyDescent="0.25">
      <c r="E194" s="3">
        <f t="shared" si="2"/>
        <v>-4.0017766878008842E-11</v>
      </c>
    </row>
    <row r="195" spans="5:5" x14ac:dyDescent="0.25">
      <c r="E195" s="3">
        <f t="shared" si="2"/>
        <v>-4.0017766878008842E-11</v>
      </c>
    </row>
    <row r="196" spans="5:5" x14ac:dyDescent="0.25">
      <c r="E196" s="3">
        <f t="shared" si="2"/>
        <v>-4.0017766878008842E-11</v>
      </c>
    </row>
    <row r="197" spans="5:5" x14ac:dyDescent="0.25">
      <c r="E197" s="3">
        <f t="shared" si="2"/>
        <v>-4.0017766878008842E-11</v>
      </c>
    </row>
    <row r="198" spans="5:5" x14ac:dyDescent="0.25">
      <c r="E198" s="3">
        <f t="shared" ref="E198:E261" si="3">E197+C198-D198</f>
        <v>-4.0017766878008842E-11</v>
      </c>
    </row>
    <row r="199" spans="5:5" x14ac:dyDescent="0.25">
      <c r="E199" s="3">
        <f t="shared" si="3"/>
        <v>-4.0017766878008842E-11</v>
      </c>
    </row>
    <row r="200" spans="5:5" x14ac:dyDescent="0.25">
      <c r="E200" s="3">
        <f t="shared" si="3"/>
        <v>-4.0017766878008842E-11</v>
      </c>
    </row>
    <row r="201" spans="5:5" x14ac:dyDescent="0.25">
      <c r="E201" s="3">
        <f t="shared" si="3"/>
        <v>-4.0017766878008842E-11</v>
      </c>
    </row>
    <row r="202" spans="5:5" x14ac:dyDescent="0.25">
      <c r="E202" s="3">
        <f t="shared" si="3"/>
        <v>-4.0017766878008842E-11</v>
      </c>
    </row>
    <row r="203" spans="5:5" x14ac:dyDescent="0.25">
      <c r="E203" s="3">
        <f t="shared" si="3"/>
        <v>-4.0017766878008842E-11</v>
      </c>
    </row>
    <row r="204" spans="5:5" x14ac:dyDescent="0.25">
      <c r="E204" s="3">
        <f t="shared" si="3"/>
        <v>-4.0017766878008842E-11</v>
      </c>
    </row>
    <row r="205" spans="5:5" x14ac:dyDescent="0.25">
      <c r="E205" s="3">
        <f t="shared" si="3"/>
        <v>-4.0017766878008842E-11</v>
      </c>
    </row>
    <row r="206" spans="5:5" x14ac:dyDescent="0.25">
      <c r="E206" s="3">
        <f t="shared" si="3"/>
        <v>-4.0017766878008842E-11</v>
      </c>
    </row>
    <row r="207" spans="5:5" x14ac:dyDescent="0.25">
      <c r="E207" s="3">
        <f t="shared" si="3"/>
        <v>-4.0017766878008842E-11</v>
      </c>
    </row>
    <row r="208" spans="5:5" x14ac:dyDescent="0.25">
      <c r="E208" s="3">
        <f t="shared" si="3"/>
        <v>-4.0017766878008842E-11</v>
      </c>
    </row>
    <row r="209" spans="5:5" x14ac:dyDescent="0.25">
      <c r="E209" s="3">
        <f t="shared" si="3"/>
        <v>-4.0017766878008842E-11</v>
      </c>
    </row>
    <row r="210" spans="5:5" x14ac:dyDescent="0.25">
      <c r="E210" s="3">
        <f t="shared" si="3"/>
        <v>-4.0017766878008842E-11</v>
      </c>
    </row>
    <row r="211" spans="5:5" x14ac:dyDescent="0.25">
      <c r="E211" s="3">
        <f t="shared" si="3"/>
        <v>-4.0017766878008842E-11</v>
      </c>
    </row>
    <row r="212" spans="5:5" x14ac:dyDescent="0.25">
      <c r="E212" s="3">
        <f t="shared" si="3"/>
        <v>-4.0017766878008842E-11</v>
      </c>
    </row>
    <row r="213" spans="5:5" x14ac:dyDescent="0.25">
      <c r="E213" s="3">
        <f t="shared" si="3"/>
        <v>-4.0017766878008842E-11</v>
      </c>
    </row>
    <row r="214" spans="5:5" x14ac:dyDescent="0.25">
      <c r="E214" s="3">
        <f t="shared" si="3"/>
        <v>-4.0017766878008842E-11</v>
      </c>
    </row>
    <row r="215" spans="5:5" x14ac:dyDescent="0.25">
      <c r="E215" s="3">
        <f t="shared" si="3"/>
        <v>-4.0017766878008842E-11</v>
      </c>
    </row>
    <row r="216" spans="5:5" x14ac:dyDescent="0.25">
      <c r="E216" s="3">
        <f t="shared" si="3"/>
        <v>-4.0017766878008842E-11</v>
      </c>
    </row>
    <row r="217" spans="5:5" x14ac:dyDescent="0.25">
      <c r="E217" s="3">
        <f t="shared" si="3"/>
        <v>-4.0017766878008842E-11</v>
      </c>
    </row>
    <row r="218" spans="5:5" x14ac:dyDescent="0.25">
      <c r="E218" s="3">
        <f t="shared" si="3"/>
        <v>-4.0017766878008842E-11</v>
      </c>
    </row>
    <row r="219" spans="5:5" x14ac:dyDescent="0.25">
      <c r="E219" s="3">
        <f t="shared" si="3"/>
        <v>-4.0017766878008842E-11</v>
      </c>
    </row>
    <row r="220" spans="5:5" x14ac:dyDescent="0.25">
      <c r="E220" s="3">
        <f t="shared" si="3"/>
        <v>-4.0017766878008842E-11</v>
      </c>
    </row>
    <row r="221" spans="5:5" x14ac:dyDescent="0.25">
      <c r="E221" s="3">
        <f t="shared" si="3"/>
        <v>-4.0017766878008842E-11</v>
      </c>
    </row>
    <row r="222" spans="5:5" x14ac:dyDescent="0.25">
      <c r="E222" s="3">
        <f t="shared" si="3"/>
        <v>-4.0017766878008842E-11</v>
      </c>
    </row>
    <row r="223" spans="5:5" x14ac:dyDescent="0.25">
      <c r="E223" s="3">
        <f t="shared" si="3"/>
        <v>-4.0017766878008842E-11</v>
      </c>
    </row>
    <row r="224" spans="5:5" x14ac:dyDescent="0.25">
      <c r="E224" s="3">
        <f t="shared" si="3"/>
        <v>-4.0017766878008842E-11</v>
      </c>
    </row>
    <row r="225" spans="5:5" x14ac:dyDescent="0.25">
      <c r="E225" s="3">
        <f t="shared" si="3"/>
        <v>-4.0017766878008842E-11</v>
      </c>
    </row>
    <row r="226" spans="5:5" x14ac:dyDescent="0.25">
      <c r="E226" s="3">
        <f t="shared" si="3"/>
        <v>-4.0017766878008842E-11</v>
      </c>
    </row>
    <row r="227" spans="5:5" x14ac:dyDescent="0.25">
      <c r="E227" s="3">
        <f t="shared" si="3"/>
        <v>-4.0017766878008842E-11</v>
      </c>
    </row>
    <row r="228" spans="5:5" x14ac:dyDescent="0.25">
      <c r="E228" s="3">
        <f t="shared" si="3"/>
        <v>-4.0017766878008842E-11</v>
      </c>
    </row>
    <row r="229" spans="5:5" x14ac:dyDescent="0.25">
      <c r="E229" s="3">
        <f t="shared" si="3"/>
        <v>-4.0017766878008842E-11</v>
      </c>
    </row>
    <row r="230" spans="5:5" x14ac:dyDescent="0.25">
      <c r="E230" s="3">
        <f t="shared" si="3"/>
        <v>-4.0017766878008842E-11</v>
      </c>
    </row>
    <row r="231" spans="5:5" x14ac:dyDescent="0.25">
      <c r="E231" s="3">
        <f t="shared" si="3"/>
        <v>-4.0017766878008842E-11</v>
      </c>
    </row>
    <row r="232" spans="5:5" x14ac:dyDescent="0.25">
      <c r="E232" s="3">
        <f t="shared" si="3"/>
        <v>-4.0017766878008842E-11</v>
      </c>
    </row>
    <row r="233" spans="5:5" x14ac:dyDescent="0.25">
      <c r="E233" s="3">
        <f t="shared" si="3"/>
        <v>-4.0017766878008842E-11</v>
      </c>
    </row>
    <row r="234" spans="5:5" x14ac:dyDescent="0.25">
      <c r="E234" s="3">
        <f t="shared" si="3"/>
        <v>-4.0017766878008842E-11</v>
      </c>
    </row>
    <row r="235" spans="5:5" x14ac:dyDescent="0.25">
      <c r="E235" s="3">
        <f t="shared" si="3"/>
        <v>-4.0017766878008842E-11</v>
      </c>
    </row>
    <row r="236" spans="5:5" x14ac:dyDescent="0.25">
      <c r="E236" s="3">
        <f t="shared" si="3"/>
        <v>-4.0017766878008842E-11</v>
      </c>
    </row>
    <row r="237" spans="5:5" x14ac:dyDescent="0.25">
      <c r="E237" s="3">
        <f t="shared" si="3"/>
        <v>-4.0017766878008842E-11</v>
      </c>
    </row>
    <row r="238" spans="5:5" x14ac:dyDescent="0.25">
      <c r="E238" s="3">
        <f t="shared" si="3"/>
        <v>-4.0017766878008842E-11</v>
      </c>
    </row>
    <row r="239" spans="5:5" x14ac:dyDescent="0.25">
      <c r="E239" s="3">
        <f t="shared" si="3"/>
        <v>-4.0017766878008842E-11</v>
      </c>
    </row>
    <row r="240" spans="5:5" x14ac:dyDescent="0.25">
      <c r="E240" s="3">
        <f t="shared" si="3"/>
        <v>-4.0017766878008842E-11</v>
      </c>
    </row>
    <row r="241" spans="5:5" x14ac:dyDescent="0.25">
      <c r="E241" s="3">
        <f t="shared" si="3"/>
        <v>-4.0017766878008842E-11</v>
      </c>
    </row>
    <row r="242" spans="5:5" x14ac:dyDescent="0.25">
      <c r="E242" s="3">
        <f t="shared" si="3"/>
        <v>-4.0017766878008842E-11</v>
      </c>
    </row>
    <row r="243" spans="5:5" x14ac:dyDescent="0.25">
      <c r="E243" s="3">
        <f t="shared" si="3"/>
        <v>-4.0017766878008842E-11</v>
      </c>
    </row>
    <row r="244" spans="5:5" x14ac:dyDescent="0.25">
      <c r="E244" s="3">
        <f t="shared" si="3"/>
        <v>-4.0017766878008842E-11</v>
      </c>
    </row>
    <row r="245" spans="5:5" x14ac:dyDescent="0.25">
      <c r="E245" s="3">
        <f t="shared" si="3"/>
        <v>-4.0017766878008842E-11</v>
      </c>
    </row>
    <row r="246" spans="5:5" x14ac:dyDescent="0.25">
      <c r="E246" s="3">
        <f t="shared" si="3"/>
        <v>-4.0017766878008842E-11</v>
      </c>
    </row>
    <row r="247" spans="5:5" x14ac:dyDescent="0.25">
      <c r="E247" s="3">
        <f t="shared" si="3"/>
        <v>-4.0017766878008842E-11</v>
      </c>
    </row>
    <row r="248" spans="5:5" x14ac:dyDescent="0.25">
      <c r="E248" s="3">
        <f t="shared" si="3"/>
        <v>-4.0017766878008842E-11</v>
      </c>
    </row>
    <row r="249" spans="5:5" x14ac:dyDescent="0.25">
      <c r="E249" s="3">
        <f t="shared" si="3"/>
        <v>-4.0017766878008842E-11</v>
      </c>
    </row>
    <row r="250" spans="5:5" x14ac:dyDescent="0.25">
      <c r="E250" s="3">
        <f t="shared" si="3"/>
        <v>-4.0017766878008842E-11</v>
      </c>
    </row>
    <row r="251" spans="5:5" x14ac:dyDescent="0.25">
      <c r="E251" s="3">
        <f t="shared" si="3"/>
        <v>-4.0017766878008842E-11</v>
      </c>
    </row>
    <row r="252" spans="5:5" x14ac:dyDescent="0.25">
      <c r="E252" s="3">
        <f t="shared" si="3"/>
        <v>-4.0017766878008842E-11</v>
      </c>
    </row>
    <row r="253" spans="5:5" x14ac:dyDescent="0.25">
      <c r="E253" s="3">
        <f t="shared" si="3"/>
        <v>-4.0017766878008842E-11</v>
      </c>
    </row>
    <row r="254" spans="5:5" x14ac:dyDescent="0.25">
      <c r="E254" s="3">
        <f t="shared" si="3"/>
        <v>-4.0017766878008842E-11</v>
      </c>
    </row>
    <row r="255" spans="5:5" x14ac:dyDescent="0.25">
      <c r="E255" s="3">
        <f t="shared" si="3"/>
        <v>-4.0017766878008842E-11</v>
      </c>
    </row>
    <row r="256" spans="5:5" x14ac:dyDescent="0.25">
      <c r="E256" s="3">
        <f t="shared" si="3"/>
        <v>-4.0017766878008842E-11</v>
      </c>
    </row>
    <row r="257" spans="5:5" x14ac:dyDescent="0.25">
      <c r="E257" s="3">
        <f t="shared" si="3"/>
        <v>-4.0017766878008842E-11</v>
      </c>
    </row>
    <row r="258" spans="5:5" x14ac:dyDescent="0.25">
      <c r="E258" s="3">
        <f t="shared" si="3"/>
        <v>-4.0017766878008842E-11</v>
      </c>
    </row>
    <row r="259" spans="5:5" x14ac:dyDescent="0.25">
      <c r="E259" s="3">
        <f t="shared" si="3"/>
        <v>-4.0017766878008842E-11</v>
      </c>
    </row>
    <row r="260" spans="5:5" x14ac:dyDescent="0.25">
      <c r="E260" s="3">
        <f t="shared" si="3"/>
        <v>-4.0017766878008842E-11</v>
      </c>
    </row>
    <row r="261" spans="5:5" x14ac:dyDescent="0.25">
      <c r="E261" s="3">
        <f t="shared" si="3"/>
        <v>-4.0017766878008842E-11</v>
      </c>
    </row>
    <row r="262" spans="5:5" x14ac:dyDescent="0.25">
      <c r="E262" s="3">
        <f t="shared" ref="E262:E325" si="4">E261+C262-D262</f>
        <v>-4.0017766878008842E-11</v>
      </c>
    </row>
    <row r="263" spans="5:5" x14ac:dyDescent="0.25">
      <c r="E263" s="3">
        <f t="shared" si="4"/>
        <v>-4.0017766878008842E-11</v>
      </c>
    </row>
    <row r="264" spans="5:5" x14ac:dyDescent="0.25">
      <c r="E264" s="3">
        <f t="shared" si="4"/>
        <v>-4.0017766878008842E-11</v>
      </c>
    </row>
    <row r="265" spans="5:5" x14ac:dyDescent="0.25">
      <c r="E265" s="3">
        <f t="shared" si="4"/>
        <v>-4.0017766878008842E-11</v>
      </c>
    </row>
    <row r="266" spans="5:5" x14ac:dyDescent="0.25">
      <c r="E266" s="3">
        <f t="shared" si="4"/>
        <v>-4.0017766878008842E-11</v>
      </c>
    </row>
    <row r="267" spans="5:5" x14ac:dyDescent="0.25">
      <c r="E267" s="3">
        <f t="shared" si="4"/>
        <v>-4.0017766878008842E-11</v>
      </c>
    </row>
    <row r="268" spans="5:5" x14ac:dyDescent="0.25">
      <c r="E268" s="3">
        <f t="shared" si="4"/>
        <v>-4.0017766878008842E-11</v>
      </c>
    </row>
    <row r="269" spans="5:5" x14ac:dyDescent="0.25">
      <c r="E269" s="3">
        <f t="shared" si="4"/>
        <v>-4.0017766878008842E-11</v>
      </c>
    </row>
    <row r="270" spans="5:5" x14ac:dyDescent="0.25">
      <c r="E270" s="3">
        <f t="shared" si="4"/>
        <v>-4.0017766878008842E-11</v>
      </c>
    </row>
    <row r="271" spans="5:5" x14ac:dyDescent="0.25">
      <c r="E271" s="3">
        <f t="shared" si="4"/>
        <v>-4.0017766878008842E-11</v>
      </c>
    </row>
    <row r="272" spans="5:5" x14ac:dyDescent="0.25">
      <c r="E272" s="3">
        <f t="shared" si="4"/>
        <v>-4.0017766878008842E-11</v>
      </c>
    </row>
    <row r="273" spans="5:5" x14ac:dyDescent="0.25">
      <c r="E273" s="3">
        <f t="shared" si="4"/>
        <v>-4.0017766878008842E-11</v>
      </c>
    </row>
    <row r="274" spans="5:5" x14ac:dyDescent="0.25">
      <c r="E274" s="3">
        <f t="shared" si="4"/>
        <v>-4.0017766878008842E-11</v>
      </c>
    </row>
    <row r="275" spans="5:5" x14ac:dyDescent="0.25">
      <c r="E275" s="3">
        <f t="shared" si="4"/>
        <v>-4.0017766878008842E-11</v>
      </c>
    </row>
    <row r="276" spans="5:5" x14ac:dyDescent="0.25">
      <c r="E276" s="3">
        <f t="shared" si="4"/>
        <v>-4.0017766878008842E-11</v>
      </c>
    </row>
    <row r="277" spans="5:5" x14ac:dyDescent="0.25">
      <c r="E277" s="3">
        <f t="shared" si="4"/>
        <v>-4.0017766878008842E-11</v>
      </c>
    </row>
    <row r="278" spans="5:5" x14ac:dyDescent="0.25">
      <c r="E278" s="3">
        <f t="shared" si="4"/>
        <v>-4.0017766878008842E-11</v>
      </c>
    </row>
    <row r="279" spans="5:5" x14ac:dyDescent="0.25">
      <c r="E279" s="3">
        <f t="shared" si="4"/>
        <v>-4.0017766878008842E-11</v>
      </c>
    </row>
    <row r="280" spans="5:5" x14ac:dyDescent="0.25">
      <c r="E280" s="3">
        <f t="shared" si="4"/>
        <v>-4.0017766878008842E-11</v>
      </c>
    </row>
    <row r="281" spans="5:5" x14ac:dyDescent="0.25">
      <c r="E281" s="3">
        <f t="shared" si="4"/>
        <v>-4.0017766878008842E-11</v>
      </c>
    </row>
    <row r="282" spans="5:5" x14ac:dyDescent="0.25">
      <c r="E282" s="3">
        <f t="shared" si="4"/>
        <v>-4.0017766878008842E-11</v>
      </c>
    </row>
    <row r="283" spans="5:5" x14ac:dyDescent="0.25">
      <c r="E283" s="3">
        <f t="shared" si="4"/>
        <v>-4.0017766878008842E-11</v>
      </c>
    </row>
    <row r="284" spans="5:5" x14ac:dyDescent="0.25">
      <c r="E284" s="3">
        <f t="shared" si="4"/>
        <v>-4.0017766878008842E-11</v>
      </c>
    </row>
    <row r="285" spans="5:5" x14ac:dyDescent="0.25">
      <c r="E285" s="3">
        <f t="shared" si="4"/>
        <v>-4.0017766878008842E-11</v>
      </c>
    </row>
    <row r="286" spans="5:5" x14ac:dyDescent="0.25">
      <c r="E286" s="3">
        <f t="shared" si="4"/>
        <v>-4.0017766878008842E-11</v>
      </c>
    </row>
    <row r="287" spans="5:5" x14ac:dyDescent="0.25">
      <c r="E287" s="3">
        <f t="shared" si="4"/>
        <v>-4.0017766878008842E-11</v>
      </c>
    </row>
    <row r="288" spans="5:5" x14ac:dyDescent="0.25">
      <c r="E288" s="3">
        <f t="shared" si="4"/>
        <v>-4.0017766878008842E-11</v>
      </c>
    </row>
    <row r="289" spans="5:5" x14ac:dyDescent="0.25">
      <c r="E289" s="3">
        <f t="shared" si="4"/>
        <v>-4.0017766878008842E-11</v>
      </c>
    </row>
    <row r="290" spans="5:5" x14ac:dyDescent="0.25">
      <c r="E290" s="3">
        <f t="shared" si="4"/>
        <v>-4.0017766878008842E-11</v>
      </c>
    </row>
    <row r="291" spans="5:5" x14ac:dyDescent="0.25">
      <c r="E291" s="3">
        <f t="shared" si="4"/>
        <v>-4.0017766878008842E-11</v>
      </c>
    </row>
    <row r="292" spans="5:5" x14ac:dyDescent="0.25">
      <c r="E292" s="3">
        <f t="shared" si="4"/>
        <v>-4.0017766878008842E-11</v>
      </c>
    </row>
    <row r="293" spans="5:5" x14ac:dyDescent="0.25">
      <c r="E293" s="3">
        <f t="shared" si="4"/>
        <v>-4.0017766878008842E-11</v>
      </c>
    </row>
    <row r="294" spans="5:5" x14ac:dyDescent="0.25">
      <c r="E294" s="3">
        <f t="shared" si="4"/>
        <v>-4.0017766878008842E-11</v>
      </c>
    </row>
    <row r="295" spans="5:5" x14ac:dyDescent="0.25">
      <c r="E295" s="3">
        <f t="shared" si="4"/>
        <v>-4.0017766878008842E-11</v>
      </c>
    </row>
    <row r="296" spans="5:5" x14ac:dyDescent="0.25">
      <c r="E296" s="3">
        <f t="shared" si="4"/>
        <v>-4.0017766878008842E-11</v>
      </c>
    </row>
    <row r="297" spans="5:5" x14ac:dyDescent="0.25">
      <c r="E297" s="3">
        <f t="shared" si="4"/>
        <v>-4.0017766878008842E-11</v>
      </c>
    </row>
    <row r="298" spans="5:5" x14ac:dyDescent="0.25">
      <c r="E298" s="3">
        <f t="shared" si="4"/>
        <v>-4.0017766878008842E-11</v>
      </c>
    </row>
    <row r="299" spans="5:5" x14ac:dyDescent="0.25">
      <c r="E299" s="3">
        <f t="shared" si="4"/>
        <v>-4.0017766878008842E-11</v>
      </c>
    </row>
    <row r="300" spans="5:5" x14ac:dyDescent="0.25">
      <c r="E300" s="3">
        <f t="shared" si="4"/>
        <v>-4.0017766878008842E-11</v>
      </c>
    </row>
    <row r="301" spans="5:5" x14ac:dyDescent="0.25">
      <c r="E301" s="3">
        <f t="shared" si="4"/>
        <v>-4.0017766878008842E-11</v>
      </c>
    </row>
    <row r="302" spans="5:5" x14ac:dyDescent="0.25">
      <c r="E302" s="3">
        <f t="shared" si="4"/>
        <v>-4.0017766878008842E-11</v>
      </c>
    </row>
    <row r="303" spans="5:5" x14ac:dyDescent="0.25">
      <c r="E303" s="3">
        <f t="shared" si="4"/>
        <v>-4.0017766878008842E-11</v>
      </c>
    </row>
    <row r="304" spans="5:5" x14ac:dyDescent="0.25">
      <c r="E304" s="3">
        <f t="shared" si="4"/>
        <v>-4.0017766878008842E-11</v>
      </c>
    </row>
    <row r="305" spans="5:5" x14ac:dyDescent="0.25">
      <c r="E305" s="3">
        <f t="shared" si="4"/>
        <v>-4.0017766878008842E-11</v>
      </c>
    </row>
    <row r="306" spans="5:5" x14ac:dyDescent="0.25">
      <c r="E306" s="3">
        <f t="shared" si="4"/>
        <v>-4.0017766878008842E-11</v>
      </c>
    </row>
    <row r="307" spans="5:5" x14ac:dyDescent="0.25">
      <c r="E307" s="3">
        <f t="shared" si="4"/>
        <v>-4.0017766878008842E-11</v>
      </c>
    </row>
    <row r="308" spans="5:5" x14ac:dyDescent="0.25">
      <c r="E308" s="3">
        <f t="shared" si="4"/>
        <v>-4.0017766878008842E-11</v>
      </c>
    </row>
    <row r="309" spans="5:5" x14ac:dyDescent="0.25">
      <c r="E309" s="3">
        <f t="shared" si="4"/>
        <v>-4.0017766878008842E-11</v>
      </c>
    </row>
    <row r="310" spans="5:5" x14ac:dyDescent="0.25">
      <c r="E310" s="3">
        <f t="shared" si="4"/>
        <v>-4.0017766878008842E-11</v>
      </c>
    </row>
    <row r="311" spans="5:5" x14ac:dyDescent="0.25">
      <c r="E311" s="3">
        <f t="shared" si="4"/>
        <v>-4.0017766878008842E-11</v>
      </c>
    </row>
    <row r="312" spans="5:5" x14ac:dyDescent="0.25">
      <c r="E312" s="3">
        <f t="shared" si="4"/>
        <v>-4.0017766878008842E-11</v>
      </c>
    </row>
    <row r="313" spans="5:5" x14ac:dyDescent="0.25">
      <c r="E313" s="3">
        <f t="shared" si="4"/>
        <v>-4.0017766878008842E-11</v>
      </c>
    </row>
    <row r="314" spans="5:5" x14ac:dyDescent="0.25">
      <c r="E314" s="3">
        <f t="shared" si="4"/>
        <v>-4.0017766878008842E-11</v>
      </c>
    </row>
    <row r="315" spans="5:5" x14ac:dyDescent="0.25">
      <c r="E315" s="3">
        <f t="shared" si="4"/>
        <v>-4.0017766878008842E-11</v>
      </c>
    </row>
    <row r="316" spans="5:5" x14ac:dyDescent="0.25">
      <c r="E316" s="3">
        <f t="shared" si="4"/>
        <v>-4.0017766878008842E-11</v>
      </c>
    </row>
    <row r="317" spans="5:5" x14ac:dyDescent="0.25">
      <c r="E317" s="3">
        <f t="shared" si="4"/>
        <v>-4.0017766878008842E-11</v>
      </c>
    </row>
    <row r="318" spans="5:5" x14ac:dyDescent="0.25">
      <c r="E318" s="3">
        <f t="shared" si="4"/>
        <v>-4.0017766878008842E-11</v>
      </c>
    </row>
    <row r="319" spans="5:5" x14ac:dyDescent="0.25">
      <c r="E319" s="3">
        <f t="shared" si="4"/>
        <v>-4.0017766878008842E-11</v>
      </c>
    </row>
    <row r="320" spans="5:5" x14ac:dyDescent="0.25">
      <c r="E320" s="3">
        <f t="shared" si="4"/>
        <v>-4.0017766878008842E-11</v>
      </c>
    </row>
    <row r="321" spans="5:5" x14ac:dyDescent="0.25">
      <c r="E321" s="3">
        <f t="shared" si="4"/>
        <v>-4.0017766878008842E-11</v>
      </c>
    </row>
    <row r="322" spans="5:5" x14ac:dyDescent="0.25">
      <c r="E322" s="3">
        <f t="shared" si="4"/>
        <v>-4.0017766878008842E-11</v>
      </c>
    </row>
    <row r="323" spans="5:5" x14ac:dyDescent="0.25">
      <c r="E323" s="3">
        <f t="shared" si="4"/>
        <v>-4.0017766878008842E-11</v>
      </c>
    </row>
    <row r="324" spans="5:5" x14ac:dyDescent="0.25">
      <c r="E324" s="3">
        <f t="shared" si="4"/>
        <v>-4.0017766878008842E-11</v>
      </c>
    </row>
    <row r="325" spans="5:5" x14ac:dyDescent="0.25">
      <c r="E325" s="3">
        <f t="shared" si="4"/>
        <v>-4.0017766878008842E-11</v>
      </c>
    </row>
    <row r="326" spans="5:5" x14ac:dyDescent="0.25">
      <c r="E326" s="3">
        <f t="shared" ref="E326:E389" si="5">E325+C326-D326</f>
        <v>-4.0017766878008842E-11</v>
      </c>
    </row>
    <row r="327" spans="5:5" x14ac:dyDescent="0.25">
      <c r="E327" s="3">
        <f t="shared" si="5"/>
        <v>-4.0017766878008842E-11</v>
      </c>
    </row>
    <row r="328" spans="5:5" x14ac:dyDescent="0.25">
      <c r="E328" s="3">
        <f t="shared" si="5"/>
        <v>-4.0017766878008842E-11</v>
      </c>
    </row>
    <row r="329" spans="5:5" x14ac:dyDescent="0.25">
      <c r="E329" s="3">
        <f t="shared" si="5"/>
        <v>-4.0017766878008842E-11</v>
      </c>
    </row>
    <row r="330" spans="5:5" x14ac:dyDescent="0.25">
      <c r="E330" s="3">
        <f t="shared" si="5"/>
        <v>-4.0017766878008842E-11</v>
      </c>
    </row>
    <row r="331" spans="5:5" x14ac:dyDescent="0.25">
      <c r="E331" s="3">
        <f t="shared" si="5"/>
        <v>-4.0017766878008842E-11</v>
      </c>
    </row>
    <row r="332" spans="5:5" x14ac:dyDescent="0.25">
      <c r="E332" s="3">
        <f t="shared" si="5"/>
        <v>-4.0017766878008842E-11</v>
      </c>
    </row>
    <row r="333" spans="5:5" x14ac:dyDescent="0.25">
      <c r="E333" s="3">
        <f t="shared" si="5"/>
        <v>-4.0017766878008842E-11</v>
      </c>
    </row>
    <row r="334" spans="5:5" x14ac:dyDescent="0.25">
      <c r="E334" s="3">
        <f t="shared" si="5"/>
        <v>-4.0017766878008842E-11</v>
      </c>
    </row>
    <row r="335" spans="5:5" x14ac:dyDescent="0.25">
      <c r="E335" s="3">
        <f t="shared" si="5"/>
        <v>-4.0017766878008842E-11</v>
      </c>
    </row>
    <row r="336" spans="5:5" x14ac:dyDescent="0.25">
      <c r="E336" s="3">
        <f t="shared" si="5"/>
        <v>-4.0017766878008842E-11</v>
      </c>
    </row>
    <row r="337" spans="5:5" x14ac:dyDescent="0.25">
      <c r="E337" s="3">
        <f t="shared" si="5"/>
        <v>-4.0017766878008842E-11</v>
      </c>
    </row>
    <row r="338" spans="5:5" x14ac:dyDescent="0.25">
      <c r="E338" s="3">
        <f t="shared" si="5"/>
        <v>-4.0017766878008842E-11</v>
      </c>
    </row>
    <row r="339" spans="5:5" x14ac:dyDescent="0.25">
      <c r="E339" s="3">
        <f t="shared" si="5"/>
        <v>-4.0017766878008842E-11</v>
      </c>
    </row>
    <row r="340" spans="5:5" x14ac:dyDescent="0.25">
      <c r="E340" s="3">
        <f t="shared" si="5"/>
        <v>-4.0017766878008842E-11</v>
      </c>
    </row>
    <row r="341" spans="5:5" x14ac:dyDescent="0.25">
      <c r="E341" s="3">
        <f t="shared" si="5"/>
        <v>-4.0017766878008842E-11</v>
      </c>
    </row>
    <row r="342" spans="5:5" x14ac:dyDescent="0.25">
      <c r="E342" s="3">
        <f t="shared" si="5"/>
        <v>-4.0017766878008842E-11</v>
      </c>
    </row>
    <row r="343" spans="5:5" x14ac:dyDescent="0.25">
      <c r="E343" s="3">
        <f t="shared" si="5"/>
        <v>-4.0017766878008842E-11</v>
      </c>
    </row>
    <row r="344" spans="5:5" x14ac:dyDescent="0.25">
      <c r="E344" s="3">
        <f t="shared" si="5"/>
        <v>-4.0017766878008842E-11</v>
      </c>
    </row>
    <row r="345" spans="5:5" x14ac:dyDescent="0.25">
      <c r="E345" s="3">
        <f t="shared" si="5"/>
        <v>-4.0017766878008842E-11</v>
      </c>
    </row>
    <row r="346" spans="5:5" x14ac:dyDescent="0.25">
      <c r="E346" s="3">
        <f t="shared" si="5"/>
        <v>-4.0017766878008842E-11</v>
      </c>
    </row>
    <row r="347" spans="5:5" x14ac:dyDescent="0.25">
      <c r="E347" s="3">
        <f t="shared" si="5"/>
        <v>-4.0017766878008842E-11</v>
      </c>
    </row>
    <row r="348" spans="5:5" x14ac:dyDescent="0.25">
      <c r="E348" s="3">
        <f t="shared" si="5"/>
        <v>-4.0017766878008842E-11</v>
      </c>
    </row>
    <row r="349" spans="5:5" x14ac:dyDescent="0.25">
      <c r="E349" s="3">
        <f t="shared" si="5"/>
        <v>-4.0017766878008842E-11</v>
      </c>
    </row>
    <row r="350" spans="5:5" x14ac:dyDescent="0.25">
      <c r="E350" s="3">
        <f t="shared" si="5"/>
        <v>-4.0017766878008842E-11</v>
      </c>
    </row>
    <row r="351" spans="5:5" x14ac:dyDescent="0.25">
      <c r="E351" s="3">
        <f t="shared" si="5"/>
        <v>-4.0017766878008842E-11</v>
      </c>
    </row>
    <row r="352" spans="5:5" x14ac:dyDescent="0.25">
      <c r="E352" s="3">
        <f t="shared" si="5"/>
        <v>-4.0017766878008842E-11</v>
      </c>
    </row>
    <row r="353" spans="5:5" x14ac:dyDescent="0.25">
      <c r="E353" s="3">
        <f t="shared" si="5"/>
        <v>-4.0017766878008842E-11</v>
      </c>
    </row>
    <row r="354" spans="5:5" x14ac:dyDescent="0.25">
      <c r="E354" s="3">
        <f t="shared" si="5"/>
        <v>-4.0017766878008842E-11</v>
      </c>
    </row>
    <row r="355" spans="5:5" x14ac:dyDescent="0.25">
      <c r="E355" s="3">
        <f t="shared" si="5"/>
        <v>-4.0017766878008842E-11</v>
      </c>
    </row>
    <row r="356" spans="5:5" x14ac:dyDescent="0.25">
      <c r="E356" s="3">
        <f t="shared" si="5"/>
        <v>-4.0017766878008842E-11</v>
      </c>
    </row>
    <row r="357" spans="5:5" x14ac:dyDescent="0.25">
      <c r="E357" s="3">
        <f t="shared" si="5"/>
        <v>-4.0017766878008842E-11</v>
      </c>
    </row>
    <row r="358" spans="5:5" x14ac:dyDescent="0.25">
      <c r="E358" s="3">
        <f t="shared" si="5"/>
        <v>-4.0017766878008842E-11</v>
      </c>
    </row>
    <row r="359" spans="5:5" x14ac:dyDescent="0.25">
      <c r="E359" s="3">
        <f t="shared" si="5"/>
        <v>-4.0017766878008842E-11</v>
      </c>
    </row>
    <row r="360" spans="5:5" x14ac:dyDescent="0.25">
      <c r="E360" s="3">
        <f t="shared" si="5"/>
        <v>-4.0017766878008842E-11</v>
      </c>
    </row>
    <row r="361" spans="5:5" x14ac:dyDescent="0.25">
      <c r="E361" s="3">
        <f t="shared" si="5"/>
        <v>-4.0017766878008842E-11</v>
      </c>
    </row>
    <row r="362" spans="5:5" x14ac:dyDescent="0.25">
      <c r="E362" s="3">
        <f t="shared" si="5"/>
        <v>-4.0017766878008842E-11</v>
      </c>
    </row>
    <row r="363" spans="5:5" x14ac:dyDescent="0.25">
      <c r="E363" s="3">
        <f t="shared" si="5"/>
        <v>-4.0017766878008842E-11</v>
      </c>
    </row>
    <row r="364" spans="5:5" x14ac:dyDescent="0.25">
      <c r="E364" s="3">
        <f t="shared" si="5"/>
        <v>-4.0017766878008842E-11</v>
      </c>
    </row>
    <row r="365" spans="5:5" x14ac:dyDescent="0.25">
      <c r="E365" s="3">
        <f t="shared" si="5"/>
        <v>-4.0017766878008842E-11</v>
      </c>
    </row>
    <row r="366" spans="5:5" x14ac:dyDescent="0.25">
      <c r="E366" s="3">
        <f t="shared" si="5"/>
        <v>-4.0017766878008842E-11</v>
      </c>
    </row>
    <row r="367" spans="5:5" x14ac:dyDescent="0.25">
      <c r="E367" s="3">
        <f t="shared" si="5"/>
        <v>-4.0017766878008842E-11</v>
      </c>
    </row>
    <row r="368" spans="5:5" x14ac:dyDescent="0.25">
      <c r="E368" s="3">
        <f t="shared" si="5"/>
        <v>-4.0017766878008842E-11</v>
      </c>
    </row>
    <row r="369" spans="5:5" x14ac:dyDescent="0.25">
      <c r="E369" s="3">
        <f t="shared" si="5"/>
        <v>-4.0017766878008842E-11</v>
      </c>
    </row>
    <row r="370" spans="5:5" x14ac:dyDescent="0.25">
      <c r="E370" s="3">
        <f t="shared" si="5"/>
        <v>-4.0017766878008842E-11</v>
      </c>
    </row>
    <row r="371" spans="5:5" x14ac:dyDescent="0.25">
      <c r="E371" s="3">
        <f t="shared" si="5"/>
        <v>-4.0017766878008842E-11</v>
      </c>
    </row>
    <row r="372" spans="5:5" x14ac:dyDescent="0.25">
      <c r="E372" s="3">
        <f t="shared" si="5"/>
        <v>-4.0017766878008842E-11</v>
      </c>
    </row>
    <row r="373" spans="5:5" x14ac:dyDescent="0.25">
      <c r="E373" s="3">
        <f t="shared" si="5"/>
        <v>-4.0017766878008842E-11</v>
      </c>
    </row>
    <row r="374" spans="5:5" x14ac:dyDescent="0.25">
      <c r="E374" s="3">
        <f t="shared" si="5"/>
        <v>-4.0017766878008842E-11</v>
      </c>
    </row>
    <row r="375" spans="5:5" x14ac:dyDescent="0.25">
      <c r="E375" s="3">
        <f t="shared" si="5"/>
        <v>-4.0017766878008842E-11</v>
      </c>
    </row>
    <row r="376" spans="5:5" x14ac:dyDescent="0.25">
      <c r="E376" s="3">
        <f t="shared" si="5"/>
        <v>-4.0017766878008842E-11</v>
      </c>
    </row>
    <row r="377" spans="5:5" x14ac:dyDescent="0.25">
      <c r="E377" s="3">
        <f t="shared" si="5"/>
        <v>-4.0017766878008842E-11</v>
      </c>
    </row>
    <row r="378" spans="5:5" x14ac:dyDescent="0.25">
      <c r="E378" s="3">
        <f t="shared" si="5"/>
        <v>-4.0017766878008842E-11</v>
      </c>
    </row>
    <row r="379" spans="5:5" x14ac:dyDescent="0.25">
      <c r="E379" s="3">
        <f t="shared" si="5"/>
        <v>-4.0017766878008842E-11</v>
      </c>
    </row>
    <row r="380" spans="5:5" x14ac:dyDescent="0.25">
      <c r="E380" s="3">
        <f t="shared" si="5"/>
        <v>-4.0017766878008842E-11</v>
      </c>
    </row>
    <row r="381" spans="5:5" x14ac:dyDescent="0.25">
      <c r="E381" s="3">
        <f t="shared" si="5"/>
        <v>-4.0017766878008842E-11</v>
      </c>
    </row>
    <row r="382" spans="5:5" x14ac:dyDescent="0.25">
      <c r="E382" s="3">
        <f t="shared" si="5"/>
        <v>-4.0017766878008842E-11</v>
      </c>
    </row>
    <row r="383" spans="5:5" x14ac:dyDescent="0.25">
      <c r="E383" s="3">
        <f t="shared" si="5"/>
        <v>-4.0017766878008842E-11</v>
      </c>
    </row>
    <row r="384" spans="5:5" x14ac:dyDescent="0.25">
      <c r="E384" s="3">
        <f t="shared" si="5"/>
        <v>-4.0017766878008842E-11</v>
      </c>
    </row>
    <row r="385" spans="5:5" x14ac:dyDescent="0.25">
      <c r="E385" s="3">
        <f t="shared" si="5"/>
        <v>-4.0017766878008842E-11</v>
      </c>
    </row>
    <row r="386" spans="5:5" x14ac:dyDescent="0.25">
      <c r="E386" s="3">
        <f t="shared" si="5"/>
        <v>-4.0017766878008842E-11</v>
      </c>
    </row>
    <row r="387" spans="5:5" x14ac:dyDescent="0.25">
      <c r="E387" s="3">
        <f t="shared" si="5"/>
        <v>-4.0017766878008842E-11</v>
      </c>
    </row>
    <row r="388" spans="5:5" x14ac:dyDescent="0.25">
      <c r="E388" s="3">
        <f t="shared" si="5"/>
        <v>-4.0017766878008842E-11</v>
      </c>
    </row>
    <row r="389" spans="5:5" x14ac:dyDescent="0.25">
      <c r="E389" s="3">
        <f t="shared" si="5"/>
        <v>-4.0017766878008842E-11</v>
      </c>
    </row>
    <row r="390" spans="5:5" x14ac:dyDescent="0.25">
      <c r="E390" s="3">
        <f t="shared" ref="E390:E453" si="6">E389+C390-D390</f>
        <v>-4.0017766878008842E-11</v>
      </c>
    </row>
    <row r="391" spans="5:5" x14ac:dyDescent="0.25">
      <c r="E391" s="3">
        <f t="shared" si="6"/>
        <v>-4.0017766878008842E-11</v>
      </c>
    </row>
    <row r="392" spans="5:5" x14ac:dyDescent="0.25">
      <c r="E392" s="3">
        <f t="shared" si="6"/>
        <v>-4.0017766878008842E-11</v>
      </c>
    </row>
    <row r="393" spans="5:5" x14ac:dyDescent="0.25">
      <c r="E393" s="3">
        <f t="shared" si="6"/>
        <v>-4.0017766878008842E-11</v>
      </c>
    </row>
    <row r="394" spans="5:5" x14ac:dyDescent="0.25">
      <c r="E394" s="3">
        <f t="shared" si="6"/>
        <v>-4.0017766878008842E-11</v>
      </c>
    </row>
    <row r="395" spans="5:5" x14ac:dyDescent="0.25">
      <c r="E395" s="3">
        <f t="shared" si="6"/>
        <v>-4.0017766878008842E-11</v>
      </c>
    </row>
    <row r="396" spans="5:5" x14ac:dyDescent="0.25">
      <c r="E396" s="3">
        <f t="shared" si="6"/>
        <v>-4.0017766878008842E-11</v>
      </c>
    </row>
    <row r="397" spans="5:5" x14ac:dyDescent="0.25">
      <c r="E397" s="3">
        <f t="shared" si="6"/>
        <v>-4.0017766878008842E-11</v>
      </c>
    </row>
    <row r="398" spans="5:5" x14ac:dyDescent="0.25">
      <c r="E398" s="3">
        <f t="shared" si="6"/>
        <v>-4.0017766878008842E-11</v>
      </c>
    </row>
    <row r="399" spans="5:5" x14ac:dyDescent="0.25">
      <c r="E399" s="3">
        <f t="shared" si="6"/>
        <v>-4.0017766878008842E-11</v>
      </c>
    </row>
    <row r="400" spans="5:5" x14ac:dyDescent="0.25">
      <c r="E400" s="3">
        <f t="shared" si="6"/>
        <v>-4.0017766878008842E-11</v>
      </c>
    </row>
    <row r="401" spans="5:5" x14ac:dyDescent="0.25">
      <c r="E401" s="3">
        <f t="shared" si="6"/>
        <v>-4.0017766878008842E-11</v>
      </c>
    </row>
    <row r="402" spans="5:5" x14ac:dyDescent="0.25">
      <c r="E402" s="3">
        <f t="shared" si="6"/>
        <v>-4.0017766878008842E-11</v>
      </c>
    </row>
    <row r="403" spans="5:5" x14ac:dyDescent="0.25">
      <c r="E403" s="3">
        <f t="shared" si="6"/>
        <v>-4.0017766878008842E-11</v>
      </c>
    </row>
    <row r="404" spans="5:5" x14ac:dyDescent="0.25">
      <c r="E404" s="3">
        <f t="shared" si="6"/>
        <v>-4.0017766878008842E-11</v>
      </c>
    </row>
    <row r="405" spans="5:5" x14ac:dyDescent="0.25">
      <c r="E405" s="3">
        <f t="shared" si="6"/>
        <v>-4.0017766878008842E-11</v>
      </c>
    </row>
    <row r="406" spans="5:5" x14ac:dyDescent="0.25">
      <c r="E406" s="3">
        <f t="shared" si="6"/>
        <v>-4.0017766878008842E-11</v>
      </c>
    </row>
    <row r="407" spans="5:5" x14ac:dyDescent="0.25">
      <c r="E407" s="3">
        <f t="shared" si="6"/>
        <v>-4.0017766878008842E-11</v>
      </c>
    </row>
    <row r="408" spans="5:5" x14ac:dyDescent="0.25">
      <c r="E408" s="3">
        <f t="shared" si="6"/>
        <v>-4.0017766878008842E-11</v>
      </c>
    </row>
    <row r="409" spans="5:5" x14ac:dyDescent="0.25">
      <c r="E409" s="3">
        <f t="shared" si="6"/>
        <v>-4.0017766878008842E-11</v>
      </c>
    </row>
    <row r="410" spans="5:5" x14ac:dyDescent="0.25">
      <c r="E410" s="3">
        <f t="shared" si="6"/>
        <v>-4.0017766878008842E-11</v>
      </c>
    </row>
    <row r="411" spans="5:5" x14ac:dyDescent="0.25">
      <c r="E411" s="3">
        <f t="shared" si="6"/>
        <v>-4.0017766878008842E-11</v>
      </c>
    </row>
    <row r="412" spans="5:5" x14ac:dyDescent="0.25">
      <c r="E412" s="3">
        <f t="shared" si="6"/>
        <v>-4.0017766878008842E-11</v>
      </c>
    </row>
    <row r="413" spans="5:5" x14ac:dyDescent="0.25">
      <c r="E413" s="3">
        <f t="shared" si="6"/>
        <v>-4.0017766878008842E-11</v>
      </c>
    </row>
    <row r="414" spans="5:5" x14ac:dyDescent="0.25">
      <c r="E414" s="3">
        <f t="shared" si="6"/>
        <v>-4.0017766878008842E-11</v>
      </c>
    </row>
    <row r="415" spans="5:5" x14ac:dyDescent="0.25">
      <c r="E415" s="3">
        <f t="shared" si="6"/>
        <v>-4.0017766878008842E-11</v>
      </c>
    </row>
    <row r="416" spans="5:5" x14ac:dyDescent="0.25">
      <c r="E416" s="3">
        <f t="shared" si="6"/>
        <v>-4.0017766878008842E-11</v>
      </c>
    </row>
    <row r="417" spans="5:5" x14ac:dyDescent="0.25">
      <c r="E417" s="3">
        <f t="shared" si="6"/>
        <v>-4.0017766878008842E-11</v>
      </c>
    </row>
    <row r="418" spans="5:5" x14ac:dyDescent="0.25">
      <c r="E418" s="3">
        <f t="shared" si="6"/>
        <v>-4.0017766878008842E-11</v>
      </c>
    </row>
    <row r="419" spans="5:5" x14ac:dyDescent="0.25">
      <c r="E419" s="3">
        <f t="shared" si="6"/>
        <v>-4.0017766878008842E-11</v>
      </c>
    </row>
    <row r="420" spans="5:5" x14ac:dyDescent="0.25">
      <c r="E420" s="3">
        <f t="shared" si="6"/>
        <v>-4.0017766878008842E-11</v>
      </c>
    </row>
    <row r="421" spans="5:5" x14ac:dyDescent="0.25">
      <c r="E421" s="3">
        <f t="shared" si="6"/>
        <v>-4.0017766878008842E-11</v>
      </c>
    </row>
    <row r="422" spans="5:5" x14ac:dyDescent="0.25">
      <c r="E422" s="3">
        <f t="shared" si="6"/>
        <v>-4.0017766878008842E-11</v>
      </c>
    </row>
    <row r="423" spans="5:5" x14ac:dyDescent="0.25">
      <c r="E423" s="3">
        <f t="shared" si="6"/>
        <v>-4.0017766878008842E-11</v>
      </c>
    </row>
    <row r="424" spans="5:5" x14ac:dyDescent="0.25">
      <c r="E424" s="3">
        <f t="shared" si="6"/>
        <v>-4.0017766878008842E-11</v>
      </c>
    </row>
    <row r="425" spans="5:5" x14ac:dyDescent="0.25">
      <c r="E425" s="3">
        <f t="shared" si="6"/>
        <v>-4.0017766878008842E-11</v>
      </c>
    </row>
    <row r="426" spans="5:5" x14ac:dyDescent="0.25">
      <c r="E426" s="3">
        <f t="shared" si="6"/>
        <v>-4.0017766878008842E-11</v>
      </c>
    </row>
    <row r="427" spans="5:5" x14ac:dyDescent="0.25">
      <c r="E427" s="3">
        <f t="shared" si="6"/>
        <v>-4.0017766878008842E-11</v>
      </c>
    </row>
    <row r="428" spans="5:5" x14ac:dyDescent="0.25">
      <c r="E428" s="3">
        <f t="shared" si="6"/>
        <v>-4.0017766878008842E-11</v>
      </c>
    </row>
    <row r="429" spans="5:5" x14ac:dyDescent="0.25">
      <c r="E429" s="3">
        <f t="shared" si="6"/>
        <v>-4.0017766878008842E-11</v>
      </c>
    </row>
    <row r="430" spans="5:5" x14ac:dyDescent="0.25">
      <c r="E430" s="3">
        <f t="shared" si="6"/>
        <v>-4.0017766878008842E-11</v>
      </c>
    </row>
    <row r="431" spans="5:5" x14ac:dyDescent="0.25">
      <c r="E431" s="3">
        <f t="shared" si="6"/>
        <v>-4.0017766878008842E-11</v>
      </c>
    </row>
    <row r="432" spans="5:5" x14ac:dyDescent="0.25">
      <c r="E432" s="3">
        <f t="shared" si="6"/>
        <v>-4.0017766878008842E-11</v>
      </c>
    </row>
    <row r="433" spans="5:5" x14ac:dyDescent="0.25">
      <c r="E433" s="3">
        <f t="shared" si="6"/>
        <v>-4.0017766878008842E-11</v>
      </c>
    </row>
    <row r="434" spans="5:5" x14ac:dyDescent="0.25">
      <c r="E434" s="3">
        <f t="shared" si="6"/>
        <v>-4.0017766878008842E-11</v>
      </c>
    </row>
    <row r="435" spans="5:5" x14ac:dyDescent="0.25">
      <c r="E435" s="3">
        <f t="shared" si="6"/>
        <v>-4.0017766878008842E-11</v>
      </c>
    </row>
    <row r="436" spans="5:5" x14ac:dyDescent="0.25">
      <c r="E436" s="3">
        <f t="shared" si="6"/>
        <v>-4.0017766878008842E-11</v>
      </c>
    </row>
    <row r="437" spans="5:5" x14ac:dyDescent="0.25">
      <c r="E437" s="3">
        <f t="shared" si="6"/>
        <v>-4.0017766878008842E-11</v>
      </c>
    </row>
    <row r="438" spans="5:5" x14ac:dyDescent="0.25">
      <c r="E438" s="3">
        <f t="shared" si="6"/>
        <v>-4.0017766878008842E-11</v>
      </c>
    </row>
    <row r="439" spans="5:5" x14ac:dyDescent="0.25">
      <c r="E439" s="3">
        <f t="shared" si="6"/>
        <v>-4.0017766878008842E-11</v>
      </c>
    </row>
    <row r="440" spans="5:5" x14ac:dyDescent="0.25">
      <c r="E440" s="3">
        <f t="shared" si="6"/>
        <v>-4.0017766878008842E-11</v>
      </c>
    </row>
    <row r="441" spans="5:5" x14ac:dyDescent="0.25">
      <c r="E441" s="3">
        <f t="shared" si="6"/>
        <v>-4.0017766878008842E-11</v>
      </c>
    </row>
    <row r="442" spans="5:5" x14ac:dyDescent="0.25">
      <c r="E442" s="3">
        <f t="shared" si="6"/>
        <v>-4.0017766878008842E-11</v>
      </c>
    </row>
    <row r="443" spans="5:5" x14ac:dyDescent="0.25">
      <c r="E443" s="3">
        <f t="shared" si="6"/>
        <v>-4.0017766878008842E-11</v>
      </c>
    </row>
    <row r="444" spans="5:5" x14ac:dyDescent="0.25">
      <c r="E444" s="3">
        <f t="shared" si="6"/>
        <v>-4.0017766878008842E-11</v>
      </c>
    </row>
    <row r="445" spans="5:5" x14ac:dyDescent="0.25">
      <c r="E445" s="3">
        <f t="shared" si="6"/>
        <v>-4.0017766878008842E-11</v>
      </c>
    </row>
    <row r="446" spans="5:5" x14ac:dyDescent="0.25">
      <c r="E446" s="3">
        <f t="shared" si="6"/>
        <v>-4.0017766878008842E-11</v>
      </c>
    </row>
    <row r="447" spans="5:5" x14ac:dyDescent="0.25">
      <c r="E447" s="3">
        <f t="shared" si="6"/>
        <v>-4.0017766878008842E-11</v>
      </c>
    </row>
    <row r="448" spans="5:5" x14ac:dyDescent="0.25">
      <c r="E448" s="3">
        <f t="shared" si="6"/>
        <v>-4.0017766878008842E-11</v>
      </c>
    </row>
    <row r="449" spans="5:5" x14ac:dyDescent="0.25">
      <c r="E449" s="3">
        <f t="shared" si="6"/>
        <v>-4.0017766878008842E-11</v>
      </c>
    </row>
    <row r="450" spans="5:5" x14ac:dyDescent="0.25">
      <c r="E450" s="3">
        <f t="shared" si="6"/>
        <v>-4.0017766878008842E-11</v>
      </c>
    </row>
    <row r="451" spans="5:5" x14ac:dyDescent="0.25">
      <c r="E451" s="3">
        <f t="shared" si="6"/>
        <v>-4.0017766878008842E-11</v>
      </c>
    </row>
    <row r="452" spans="5:5" x14ac:dyDescent="0.25">
      <c r="E452" s="3">
        <f t="shared" si="6"/>
        <v>-4.0017766878008842E-11</v>
      </c>
    </row>
    <row r="453" spans="5:5" x14ac:dyDescent="0.25">
      <c r="E453" s="3">
        <f t="shared" si="6"/>
        <v>-4.0017766878008842E-11</v>
      </c>
    </row>
    <row r="454" spans="5:5" x14ac:dyDescent="0.25">
      <c r="E454" s="3">
        <f t="shared" ref="E454:E501" si="7">E453+C454-D454</f>
        <v>-4.0017766878008842E-11</v>
      </c>
    </row>
    <row r="455" spans="5:5" x14ac:dyDescent="0.25">
      <c r="E455" s="3">
        <f t="shared" si="7"/>
        <v>-4.0017766878008842E-11</v>
      </c>
    </row>
    <row r="456" spans="5:5" x14ac:dyDescent="0.25">
      <c r="E456" s="3">
        <f t="shared" si="7"/>
        <v>-4.0017766878008842E-11</v>
      </c>
    </row>
    <row r="457" spans="5:5" x14ac:dyDescent="0.25">
      <c r="E457" s="3">
        <f t="shared" si="7"/>
        <v>-4.0017766878008842E-11</v>
      </c>
    </row>
    <row r="458" spans="5:5" x14ac:dyDescent="0.25">
      <c r="E458" s="3">
        <f t="shared" si="7"/>
        <v>-4.0017766878008842E-11</v>
      </c>
    </row>
    <row r="459" spans="5:5" x14ac:dyDescent="0.25">
      <c r="E459" s="3">
        <f t="shared" si="7"/>
        <v>-4.0017766878008842E-11</v>
      </c>
    </row>
    <row r="460" spans="5:5" x14ac:dyDescent="0.25">
      <c r="E460" s="3">
        <f t="shared" si="7"/>
        <v>-4.0017766878008842E-11</v>
      </c>
    </row>
    <row r="461" spans="5:5" x14ac:dyDescent="0.25">
      <c r="E461" s="3">
        <f t="shared" si="7"/>
        <v>-4.0017766878008842E-11</v>
      </c>
    </row>
    <row r="462" spans="5:5" x14ac:dyDescent="0.25">
      <c r="E462" s="3">
        <f t="shared" si="7"/>
        <v>-4.0017766878008842E-11</v>
      </c>
    </row>
    <row r="463" spans="5:5" x14ac:dyDescent="0.25">
      <c r="E463" s="3">
        <f t="shared" si="7"/>
        <v>-4.0017766878008842E-11</v>
      </c>
    </row>
    <row r="464" spans="5:5" x14ac:dyDescent="0.25">
      <c r="E464" s="3">
        <f t="shared" si="7"/>
        <v>-4.0017766878008842E-11</v>
      </c>
    </row>
    <row r="465" spans="5:5" x14ac:dyDescent="0.25">
      <c r="E465" s="3">
        <f t="shared" si="7"/>
        <v>-4.0017766878008842E-11</v>
      </c>
    </row>
    <row r="466" spans="5:5" x14ac:dyDescent="0.25">
      <c r="E466" s="3">
        <f t="shared" si="7"/>
        <v>-4.0017766878008842E-11</v>
      </c>
    </row>
    <row r="467" spans="5:5" x14ac:dyDescent="0.25">
      <c r="E467" s="3">
        <f t="shared" si="7"/>
        <v>-4.0017766878008842E-11</v>
      </c>
    </row>
    <row r="468" spans="5:5" x14ac:dyDescent="0.25">
      <c r="E468" s="3">
        <f t="shared" si="7"/>
        <v>-4.0017766878008842E-11</v>
      </c>
    </row>
    <row r="469" spans="5:5" x14ac:dyDescent="0.25">
      <c r="E469" s="3">
        <f t="shared" si="7"/>
        <v>-4.0017766878008842E-11</v>
      </c>
    </row>
    <row r="470" spans="5:5" x14ac:dyDescent="0.25">
      <c r="E470" s="3">
        <f t="shared" si="7"/>
        <v>-4.0017766878008842E-11</v>
      </c>
    </row>
    <row r="471" spans="5:5" x14ac:dyDescent="0.25">
      <c r="E471" s="3">
        <f t="shared" si="7"/>
        <v>-4.0017766878008842E-11</v>
      </c>
    </row>
    <row r="472" spans="5:5" x14ac:dyDescent="0.25">
      <c r="E472" s="3">
        <f t="shared" si="7"/>
        <v>-4.0017766878008842E-11</v>
      </c>
    </row>
    <row r="473" spans="5:5" x14ac:dyDescent="0.25">
      <c r="E473" s="3">
        <f t="shared" si="7"/>
        <v>-4.0017766878008842E-11</v>
      </c>
    </row>
    <row r="474" spans="5:5" x14ac:dyDescent="0.25">
      <c r="E474" s="3">
        <f t="shared" si="7"/>
        <v>-4.0017766878008842E-11</v>
      </c>
    </row>
    <row r="475" spans="5:5" x14ac:dyDescent="0.25">
      <c r="E475" s="3">
        <f t="shared" si="7"/>
        <v>-4.0017766878008842E-11</v>
      </c>
    </row>
    <row r="476" spans="5:5" x14ac:dyDescent="0.25">
      <c r="E476" s="3">
        <f t="shared" si="7"/>
        <v>-4.0017766878008842E-11</v>
      </c>
    </row>
    <row r="477" spans="5:5" x14ac:dyDescent="0.25">
      <c r="E477" s="3">
        <f t="shared" si="7"/>
        <v>-4.0017766878008842E-11</v>
      </c>
    </row>
    <row r="478" spans="5:5" x14ac:dyDescent="0.25">
      <c r="E478" s="3">
        <f t="shared" si="7"/>
        <v>-4.0017766878008842E-11</v>
      </c>
    </row>
    <row r="479" spans="5:5" x14ac:dyDescent="0.25">
      <c r="E479" s="3">
        <f t="shared" si="7"/>
        <v>-4.0017766878008842E-11</v>
      </c>
    </row>
    <row r="480" spans="5:5" x14ac:dyDescent="0.25">
      <c r="E480" s="3">
        <f t="shared" si="7"/>
        <v>-4.0017766878008842E-11</v>
      </c>
    </row>
    <row r="481" spans="5:5" x14ac:dyDescent="0.25">
      <c r="E481" s="3">
        <f t="shared" si="7"/>
        <v>-4.0017766878008842E-11</v>
      </c>
    </row>
    <row r="482" spans="5:5" x14ac:dyDescent="0.25">
      <c r="E482" s="3">
        <f t="shared" si="7"/>
        <v>-4.0017766878008842E-11</v>
      </c>
    </row>
    <row r="483" spans="5:5" x14ac:dyDescent="0.25">
      <c r="E483" s="3">
        <f t="shared" si="7"/>
        <v>-4.0017766878008842E-11</v>
      </c>
    </row>
    <row r="484" spans="5:5" x14ac:dyDescent="0.25">
      <c r="E484" s="3">
        <f t="shared" si="7"/>
        <v>-4.0017766878008842E-11</v>
      </c>
    </row>
    <row r="485" spans="5:5" x14ac:dyDescent="0.25">
      <c r="E485" s="3">
        <f t="shared" si="7"/>
        <v>-4.0017766878008842E-11</v>
      </c>
    </row>
    <row r="486" spans="5:5" x14ac:dyDescent="0.25">
      <c r="E486" s="3">
        <f t="shared" si="7"/>
        <v>-4.0017766878008842E-11</v>
      </c>
    </row>
    <row r="487" spans="5:5" x14ac:dyDescent="0.25">
      <c r="E487" s="3">
        <f t="shared" si="7"/>
        <v>-4.0017766878008842E-11</v>
      </c>
    </row>
    <row r="488" spans="5:5" x14ac:dyDescent="0.25">
      <c r="E488" s="3">
        <f t="shared" si="7"/>
        <v>-4.0017766878008842E-11</v>
      </c>
    </row>
    <row r="489" spans="5:5" x14ac:dyDescent="0.25">
      <c r="E489" s="3">
        <f t="shared" si="7"/>
        <v>-4.0017766878008842E-11</v>
      </c>
    </row>
    <row r="490" spans="5:5" x14ac:dyDescent="0.25">
      <c r="E490" s="3">
        <f t="shared" si="7"/>
        <v>-4.0017766878008842E-11</v>
      </c>
    </row>
    <row r="491" spans="5:5" x14ac:dyDescent="0.25">
      <c r="E491" s="3">
        <f t="shared" si="7"/>
        <v>-4.0017766878008842E-11</v>
      </c>
    </row>
    <row r="492" spans="5:5" x14ac:dyDescent="0.25">
      <c r="E492" s="3">
        <f t="shared" si="7"/>
        <v>-4.0017766878008842E-11</v>
      </c>
    </row>
    <row r="493" spans="5:5" x14ac:dyDescent="0.25">
      <c r="E493" s="3">
        <f t="shared" si="7"/>
        <v>-4.0017766878008842E-11</v>
      </c>
    </row>
    <row r="494" spans="5:5" x14ac:dyDescent="0.25">
      <c r="E494" s="3">
        <f t="shared" si="7"/>
        <v>-4.0017766878008842E-11</v>
      </c>
    </row>
    <row r="495" spans="5:5" x14ac:dyDescent="0.25">
      <c r="E495" s="3">
        <f t="shared" si="7"/>
        <v>-4.0017766878008842E-11</v>
      </c>
    </row>
    <row r="496" spans="5:5" x14ac:dyDescent="0.25">
      <c r="E496" s="3">
        <f t="shared" si="7"/>
        <v>-4.0017766878008842E-11</v>
      </c>
    </row>
    <row r="497" spans="5:5" x14ac:dyDescent="0.25">
      <c r="E497" s="3">
        <f t="shared" si="7"/>
        <v>-4.0017766878008842E-11</v>
      </c>
    </row>
    <row r="498" spans="5:5" x14ac:dyDescent="0.25">
      <c r="E498" s="3">
        <f t="shared" si="7"/>
        <v>-4.0017766878008842E-11</v>
      </c>
    </row>
    <row r="499" spans="5:5" x14ac:dyDescent="0.25">
      <c r="E499" s="3">
        <f t="shared" si="7"/>
        <v>-4.0017766878008842E-11</v>
      </c>
    </row>
    <row r="500" spans="5:5" x14ac:dyDescent="0.25">
      <c r="E500" s="3">
        <f t="shared" si="7"/>
        <v>-4.0017766878008842E-11</v>
      </c>
    </row>
    <row r="501" spans="5:5" x14ac:dyDescent="0.25">
      <c r="E501" s="3">
        <f t="shared" si="7"/>
        <v>-4.0017766878008842E-11</v>
      </c>
    </row>
  </sheetData>
  <mergeCells count="1">
    <mergeCell ref="A1:E1"/>
  </mergeCells>
  <pageMargins left="0.25" right="0.25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500"/>
  <sheetViews>
    <sheetView view="pageLayout" topLeftCell="A10" zoomScaleNormal="100" workbookViewId="0">
      <selection activeCell="L25" sqref="L25"/>
    </sheetView>
  </sheetViews>
  <sheetFormatPr baseColWidth="10" defaultRowHeight="15" x14ac:dyDescent="0.25"/>
  <cols>
    <col min="1" max="1" width="11.42578125" style="5"/>
    <col min="2" max="2" width="34.140625" style="2" customWidth="1"/>
    <col min="3" max="5" width="12" style="4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88</v>
      </c>
      <c r="B1" s="273"/>
      <c r="C1" s="273"/>
      <c r="D1" s="273"/>
      <c r="E1" s="273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44165</v>
      </c>
    </row>
    <row r="3" spans="1:10" x14ac:dyDescent="0.25">
      <c r="A3" s="7">
        <v>43762</v>
      </c>
      <c r="B3" s="2" t="s">
        <v>89</v>
      </c>
      <c r="C3" s="4">
        <v>7620</v>
      </c>
      <c r="D3" s="4">
        <v>0</v>
      </c>
      <c r="E3" s="9">
        <f>C3-D3</f>
        <v>7620</v>
      </c>
    </row>
    <row r="4" spans="1:10" x14ac:dyDescent="0.25">
      <c r="A4" s="5">
        <v>43811</v>
      </c>
      <c r="B4" s="2" t="s">
        <v>122</v>
      </c>
      <c r="C4" s="4">
        <v>0</v>
      </c>
      <c r="D4" s="4">
        <v>7620</v>
      </c>
      <c r="E4" s="4">
        <f>E3+C4-D4</f>
        <v>0</v>
      </c>
    </row>
    <row r="5" spans="1:10" x14ac:dyDescent="0.25">
      <c r="A5" s="5">
        <v>43817</v>
      </c>
      <c r="B5" s="2" t="s">
        <v>242</v>
      </c>
      <c r="C5" s="4">
        <v>2950</v>
      </c>
      <c r="D5" s="4">
        <v>2950</v>
      </c>
      <c r="E5" s="4">
        <f t="shared" ref="E5:E68" si="0">E4+C5-D5</f>
        <v>0</v>
      </c>
    </row>
    <row r="6" spans="1:10" x14ac:dyDescent="0.25">
      <c r="A6" s="5">
        <v>43937</v>
      </c>
      <c r="B6" s="2" t="s">
        <v>601</v>
      </c>
      <c r="C6" s="4">
        <v>67060</v>
      </c>
      <c r="D6" s="4">
        <v>30000</v>
      </c>
      <c r="E6" s="4">
        <f t="shared" si="0"/>
        <v>37060</v>
      </c>
    </row>
    <row r="7" spans="1:10" x14ac:dyDescent="0.25">
      <c r="A7" s="5">
        <v>43957</v>
      </c>
      <c r="B7" s="2" t="s">
        <v>57</v>
      </c>
      <c r="C7" s="4">
        <v>0</v>
      </c>
      <c r="D7" s="4">
        <v>10000</v>
      </c>
      <c r="E7" s="4">
        <f t="shared" si="0"/>
        <v>27060</v>
      </c>
    </row>
    <row r="8" spans="1:10" x14ac:dyDescent="0.25">
      <c r="A8" s="5">
        <v>43957</v>
      </c>
      <c r="B8" s="2" t="s">
        <v>700</v>
      </c>
      <c r="C8" s="4">
        <v>6000</v>
      </c>
      <c r="D8" s="4">
        <v>6000</v>
      </c>
      <c r="E8" s="4">
        <f t="shared" si="0"/>
        <v>27060</v>
      </c>
    </row>
    <row r="9" spans="1:10" x14ac:dyDescent="0.25">
      <c r="A9" s="5">
        <v>43957</v>
      </c>
      <c r="B9" s="2" t="s">
        <v>627</v>
      </c>
      <c r="C9" s="4">
        <v>2400</v>
      </c>
      <c r="D9" s="4">
        <v>2400</v>
      </c>
      <c r="E9" s="4">
        <f t="shared" si="0"/>
        <v>27060</v>
      </c>
    </row>
    <row r="10" spans="1:10" x14ac:dyDescent="0.25">
      <c r="A10" s="5">
        <v>43973</v>
      </c>
      <c r="B10" s="2" t="s">
        <v>57</v>
      </c>
      <c r="C10" s="4">
        <v>0</v>
      </c>
      <c r="D10" s="4">
        <v>20000</v>
      </c>
      <c r="E10" s="4">
        <f t="shared" si="0"/>
        <v>7060</v>
      </c>
    </row>
    <row r="11" spans="1:10" x14ac:dyDescent="0.25">
      <c r="A11" s="5">
        <v>43973</v>
      </c>
      <c r="B11" s="2" t="s">
        <v>57</v>
      </c>
      <c r="C11" s="4">
        <v>0</v>
      </c>
      <c r="D11" s="4">
        <v>1060</v>
      </c>
      <c r="E11" s="4">
        <f t="shared" si="0"/>
        <v>6000</v>
      </c>
    </row>
    <row r="12" spans="1:10" x14ac:dyDescent="0.25">
      <c r="A12" s="5">
        <v>43980</v>
      </c>
      <c r="B12" s="2" t="s">
        <v>701</v>
      </c>
      <c r="C12" s="4">
        <v>0</v>
      </c>
      <c r="D12" s="4">
        <v>6000</v>
      </c>
      <c r="E12" s="4">
        <f t="shared" si="0"/>
        <v>0</v>
      </c>
    </row>
    <row r="13" spans="1:10" x14ac:dyDescent="0.25">
      <c r="A13" s="5">
        <v>43984</v>
      </c>
      <c r="B13" s="2" t="s">
        <v>720</v>
      </c>
      <c r="C13" s="4">
        <v>11040</v>
      </c>
      <c r="D13" s="4">
        <v>0</v>
      </c>
      <c r="E13" s="4">
        <f t="shared" si="0"/>
        <v>11040</v>
      </c>
    </row>
    <row r="14" spans="1:10" x14ac:dyDescent="0.25">
      <c r="A14" s="5">
        <v>43986</v>
      </c>
      <c r="B14" s="2" t="s">
        <v>732</v>
      </c>
      <c r="C14" s="4">
        <v>2200</v>
      </c>
      <c r="D14" s="4">
        <v>0</v>
      </c>
      <c r="E14" s="4">
        <f t="shared" si="0"/>
        <v>13240</v>
      </c>
    </row>
    <row r="15" spans="1:10" x14ac:dyDescent="0.25">
      <c r="A15" s="5">
        <v>43993</v>
      </c>
      <c r="B15" s="2" t="s">
        <v>56</v>
      </c>
      <c r="C15" s="4">
        <v>1920</v>
      </c>
      <c r="D15" s="4">
        <v>0</v>
      </c>
      <c r="E15" s="4">
        <f t="shared" si="0"/>
        <v>15160</v>
      </c>
    </row>
    <row r="16" spans="1:10" x14ac:dyDescent="0.25">
      <c r="A16" s="5">
        <v>43993</v>
      </c>
      <c r="B16" s="2" t="s">
        <v>806</v>
      </c>
      <c r="C16" s="4">
        <v>0</v>
      </c>
      <c r="D16" s="4">
        <v>10000</v>
      </c>
      <c r="E16" s="4">
        <f t="shared" si="0"/>
        <v>5160</v>
      </c>
    </row>
    <row r="17" spans="1:5" x14ac:dyDescent="0.25">
      <c r="A17" s="5">
        <v>43999</v>
      </c>
      <c r="B17" s="2" t="s">
        <v>805</v>
      </c>
      <c r="C17" s="4">
        <v>1840</v>
      </c>
      <c r="D17" s="4">
        <v>7000</v>
      </c>
      <c r="E17" s="4">
        <f t="shared" si="0"/>
        <v>0</v>
      </c>
    </row>
    <row r="18" spans="1:5" x14ac:dyDescent="0.25">
      <c r="A18" s="5">
        <v>44032</v>
      </c>
      <c r="B18" s="2" t="s">
        <v>949</v>
      </c>
      <c r="C18" s="4">
        <v>4500</v>
      </c>
      <c r="D18" s="4">
        <v>0</v>
      </c>
      <c r="E18" s="4">
        <f t="shared" si="0"/>
        <v>4500</v>
      </c>
    </row>
    <row r="19" spans="1:5" x14ac:dyDescent="0.25">
      <c r="A19" s="5">
        <v>44032</v>
      </c>
      <c r="B19" s="2" t="s">
        <v>958</v>
      </c>
      <c r="C19" s="4">
        <v>0</v>
      </c>
      <c r="D19" s="4">
        <v>4500</v>
      </c>
      <c r="E19" s="4">
        <f t="shared" si="0"/>
        <v>0</v>
      </c>
    </row>
    <row r="20" spans="1:5" x14ac:dyDescent="0.25">
      <c r="A20" s="5">
        <v>44037</v>
      </c>
      <c r="B20" s="2" t="s">
        <v>968</v>
      </c>
      <c r="C20" s="4">
        <v>6470</v>
      </c>
      <c r="D20" s="4">
        <v>0</v>
      </c>
      <c r="E20" s="4">
        <f t="shared" si="0"/>
        <v>6470</v>
      </c>
    </row>
    <row r="21" spans="1:5" x14ac:dyDescent="0.25">
      <c r="A21" s="5">
        <v>44042</v>
      </c>
      <c r="B21" s="2" t="s">
        <v>27</v>
      </c>
      <c r="C21" s="4">
        <v>0</v>
      </c>
      <c r="D21" s="4">
        <v>6470</v>
      </c>
      <c r="E21" s="4">
        <f t="shared" si="0"/>
        <v>0</v>
      </c>
    </row>
    <row r="22" spans="1:5" x14ac:dyDescent="0.25">
      <c r="A22" s="5">
        <v>44043</v>
      </c>
      <c r="B22" s="2" t="s">
        <v>999</v>
      </c>
      <c r="C22" s="4">
        <v>4600</v>
      </c>
      <c r="D22" s="4">
        <v>0</v>
      </c>
      <c r="E22" s="4">
        <f t="shared" si="0"/>
        <v>4600</v>
      </c>
    </row>
    <row r="23" spans="1:5" x14ac:dyDescent="0.25">
      <c r="A23" s="5">
        <v>44056</v>
      </c>
      <c r="B23" s="2" t="s">
        <v>1033</v>
      </c>
      <c r="C23" s="4">
        <v>0</v>
      </c>
      <c r="D23" s="4">
        <v>4600</v>
      </c>
      <c r="E23" s="4">
        <f t="shared" si="0"/>
        <v>0</v>
      </c>
    </row>
    <row r="24" spans="1:5" x14ac:dyDescent="0.25">
      <c r="A24" s="5">
        <v>44056</v>
      </c>
      <c r="B24" s="2" t="s">
        <v>1034</v>
      </c>
      <c r="C24" s="4">
        <v>16990</v>
      </c>
      <c r="D24" s="4">
        <v>0</v>
      </c>
      <c r="E24" s="4">
        <f t="shared" si="0"/>
        <v>16990</v>
      </c>
    </row>
    <row r="25" spans="1:5" x14ac:dyDescent="0.25">
      <c r="A25" s="5">
        <v>44075</v>
      </c>
      <c r="B25" s="2" t="s">
        <v>1084</v>
      </c>
      <c r="C25" s="4">
        <v>0</v>
      </c>
      <c r="D25" s="4">
        <v>10000</v>
      </c>
      <c r="E25" s="4">
        <f t="shared" si="0"/>
        <v>6990</v>
      </c>
    </row>
    <row r="26" spans="1:5" x14ac:dyDescent="0.25">
      <c r="A26" s="5">
        <v>44091</v>
      </c>
      <c r="B26" s="2" t="s">
        <v>1138</v>
      </c>
      <c r="C26" s="4">
        <v>0</v>
      </c>
      <c r="D26" s="4">
        <v>6990</v>
      </c>
      <c r="E26" s="4">
        <f t="shared" si="0"/>
        <v>0</v>
      </c>
    </row>
    <row r="27" spans="1:5" x14ac:dyDescent="0.25">
      <c r="A27" s="5">
        <v>44133</v>
      </c>
      <c r="B27" s="2" t="s">
        <v>1263</v>
      </c>
      <c r="C27" s="4">
        <v>20440</v>
      </c>
      <c r="D27" s="4">
        <v>0</v>
      </c>
      <c r="E27" s="4">
        <f t="shared" si="0"/>
        <v>20440</v>
      </c>
    </row>
    <row r="28" spans="1:5" x14ac:dyDescent="0.25">
      <c r="A28" s="5">
        <v>44154</v>
      </c>
      <c r="B28" s="2" t="s">
        <v>1309</v>
      </c>
      <c r="C28" s="4">
        <v>0</v>
      </c>
      <c r="D28" s="4">
        <v>10000</v>
      </c>
      <c r="E28" s="4">
        <f t="shared" si="0"/>
        <v>10440</v>
      </c>
    </row>
    <row r="29" spans="1:5" x14ac:dyDescent="0.25">
      <c r="A29" s="5">
        <v>44165</v>
      </c>
      <c r="B29" s="2" t="s">
        <v>1324</v>
      </c>
      <c r="C29" s="4">
        <v>0</v>
      </c>
      <c r="D29" s="4">
        <v>10440</v>
      </c>
      <c r="E29" s="4">
        <f t="shared" si="0"/>
        <v>0</v>
      </c>
    </row>
    <row r="30" spans="1:5" x14ac:dyDescent="0.25">
      <c r="E30" s="4">
        <f t="shared" si="0"/>
        <v>0</v>
      </c>
    </row>
    <row r="31" spans="1:5" x14ac:dyDescent="0.25">
      <c r="E31" s="4">
        <f t="shared" si="0"/>
        <v>0</v>
      </c>
    </row>
    <row r="32" spans="1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  <headerFooter>
    <oddHeader>&amp;CS.E.U.O.&amp;RTejidos Lucania</oddHeader>
    <oddFooter>&amp;CS.E.U.O.&amp;RTejidos Lucania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500"/>
  <sheetViews>
    <sheetView zoomScaleNormal="100" zoomScaleSheetLayoutView="100" workbookViewId="0">
      <selection activeCell="J30" sqref="J30"/>
    </sheetView>
  </sheetViews>
  <sheetFormatPr baseColWidth="10" defaultRowHeight="15" x14ac:dyDescent="0.25"/>
  <cols>
    <col min="1" max="1" width="11.42578125" style="2"/>
    <col min="2" max="2" width="33.85546875" style="2" customWidth="1"/>
    <col min="3" max="5" width="12" style="4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1479</v>
      </c>
      <c r="B1" s="273"/>
      <c r="C1" s="273"/>
      <c r="D1" s="273"/>
      <c r="E1" s="273"/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I2" s="11" t="s">
        <v>92</v>
      </c>
      <c r="J2" s="13">
        <f>MAX(A3:A500)</f>
        <v>44340</v>
      </c>
    </row>
    <row r="3" spans="1:10" x14ac:dyDescent="0.25">
      <c r="A3" s="7">
        <v>44256</v>
      </c>
      <c r="B3" s="2" t="s">
        <v>1480</v>
      </c>
      <c r="C3" s="4">
        <v>66880</v>
      </c>
      <c r="D3" s="4">
        <v>0</v>
      </c>
      <c r="E3" s="9">
        <f>C3-D3</f>
        <v>66880</v>
      </c>
    </row>
    <row r="4" spans="1:10" x14ac:dyDescent="0.25">
      <c r="A4" s="5"/>
      <c r="B4" s="2" t="s">
        <v>1644</v>
      </c>
      <c r="C4" s="4">
        <v>0</v>
      </c>
      <c r="D4" s="4">
        <v>66880</v>
      </c>
      <c r="E4" s="4">
        <f>E3+C4-D4</f>
        <v>0</v>
      </c>
      <c r="F4" t="s">
        <v>1677</v>
      </c>
    </row>
    <row r="5" spans="1:10" x14ac:dyDescent="0.25">
      <c r="A5" s="5">
        <v>44301</v>
      </c>
      <c r="B5" s="2" t="s">
        <v>1645</v>
      </c>
      <c r="C5" s="4">
        <v>8180</v>
      </c>
      <c r="D5" s="4">
        <v>0</v>
      </c>
      <c r="E5" s="4">
        <f t="shared" ref="E5:E68" si="0">E4+C5-D5</f>
        <v>8180</v>
      </c>
    </row>
    <row r="6" spans="1:10" x14ac:dyDescent="0.25">
      <c r="A6" s="5">
        <v>44305</v>
      </c>
      <c r="B6" s="2" t="s">
        <v>57</v>
      </c>
      <c r="C6" s="4">
        <v>0</v>
      </c>
      <c r="D6" s="4">
        <v>8180</v>
      </c>
      <c r="E6" s="4">
        <f t="shared" si="0"/>
        <v>0</v>
      </c>
    </row>
    <row r="7" spans="1:10" x14ac:dyDescent="0.25">
      <c r="A7" s="5">
        <v>44305</v>
      </c>
      <c r="B7" s="2" t="s">
        <v>1676</v>
      </c>
      <c r="C7" s="4">
        <v>13440</v>
      </c>
      <c r="D7" s="4">
        <v>0</v>
      </c>
      <c r="E7" s="4">
        <f t="shared" si="0"/>
        <v>13440</v>
      </c>
    </row>
    <row r="8" spans="1:10" x14ac:dyDescent="0.25">
      <c r="A8" s="5">
        <v>44312</v>
      </c>
      <c r="B8" s="2" t="s">
        <v>1710</v>
      </c>
      <c r="C8" s="4">
        <v>0</v>
      </c>
      <c r="D8" s="4">
        <v>5240</v>
      </c>
      <c r="E8" s="4">
        <f t="shared" si="0"/>
        <v>8200</v>
      </c>
    </row>
    <row r="9" spans="1:10" x14ac:dyDescent="0.25">
      <c r="A9" s="5">
        <v>44312</v>
      </c>
      <c r="B9" s="2" t="s">
        <v>1711</v>
      </c>
      <c r="C9" s="4">
        <v>0</v>
      </c>
      <c r="D9" s="4">
        <v>8200</v>
      </c>
      <c r="E9" s="4">
        <f t="shared" si="0"/>
        <v>0</v>
      </c>
    </row>
    <row r="10" spans="1:10" x14ac:dyDescent="0.25">
      <c r="A10" s="5">
        <v>44320</v>
      </c>
      <c r="B10" s="2" t="s">
        <v>1735</v>
      </c>
      <c r="C10" s="4">
        <v>11600</v>
      </c>
      <c r="D10" s="4">
        <v>0</v>
      </c>
      <c r="E10" s="4">
        <f t="shared" si="0"/>
        <v>11600</v>
      </c>
    </row>
    <row r="11" spans="1:10" x14ac:dyDescent="0.25">
      <c r="A11" s="5">
        <v>44340</v>
      </c>
      <c r="B11" s="2" t="s">
        <v>1820</v>
      </c>
      <c r="C11" s="4">
        <v>0</v>
      </c>
      <c r="D11" s="4">
        <v>9880</v>
      </c>
      <c r="E11" s="4">
        <f t="shared" si="0"/>
        <v>1720</v>
      </c>
    </row>
    <row r="12" spans="1:10" x14ac:dyDescent="0.25">
      <c r="A12" s="5">
        <v>44340</v>
      </c>
      <c r="B12" s="2" t="s">
        <v>57</v>
      </c>
      <c r="C12" s="4">
        <v>0</v>
      </c>
      <c r="D12" s="4">
        <v>1720</v>
      </c>
      <c r="E12" s="4">
        <f t="shared" si="0"/>
        <v>0</v>
      </c>
    </row>
    <row r="13" spans="1:10" x14ac:dyDescent="0.25">
      <c r="A13" s="5"/>
      <c r="E13" s="4">
        <f t="shared" si="0"/>
        <v>0</v>
      </c>
    </row>
    <row r="14" spans="1:10" x14ac:dyDescent="0.25">
      <c r="E14" s="4">
        <f t="shared" si="0"/>
        <v>0</v>
      </c>
    </row>
    <row r="15" spans="1:10" x14ac:dyDescent="0.25">
      <c r="E15" s="4">
        <f t="shared" si="0"/>
        <v>0</v>
      </c>
    </row>
    <row r="16" spans="1:10" x14ac:dyDescent="0.25">
      <c r="E16" s="4">
        <f t="shared" si="0"/>
        <v>0</v>
      </c>
    </row>
    <row r="17" spans="5:5" x14ac:dyDescent="0.25">
      <c r="E17" s="4">
        <f t="shared" si="0"/>
        <v>0</v>
      </c>
    </row>
    <row r="18" spans="5:5" x14ac:dyDescent="0.25">
      <c r="E18" s="4">
        <f t="shared" si="0"/>
        <v>0</v>
      </c>
    </row>
    <row r="19" spans="5:5" x14ac:dyDescent="0.25">
      <c r="E19" s="4">
        <f t="shared" si="0"/>
        <v>0</v>
      </c>
    </row>
    <row r="20" spans="5:5" x14ac:dyDescent="0.25">
      <c r="E20" s="4">
        <f t="shared" si="0"/>
        <v>0</v>
      </c>
    </row>
    <row r="21" spans="5:5" x14ac:dyDescent="0.25">
      <c r="E21" s="4">
        <f t="shared" si="0"/>
        <v>0</v>
      </c>
    </row>
    <row r="22" spans="5:5" x14ac:dyDescent="0.25">
      <c r="E22" s="4">
        <f t="shared" si="0"/>
        <v>0</v>
      </c>
    </row>
    <row r="23" spans="5:5" x14ac:dyDescent="0.25">
      <c r="E23" s="4">
        <f t="shared" si="0"/>
        <v>0</v>
      </c>
    </row>
    <row r="24" spans="5:5" x14ac:dyDescent="0.25">
      <c r="E24" s="4">
        <f t="shared" si="0"/>
        <v>0</v>
      </c>
    </row>
    <row r="25" spans="5:5" x14ac:dyDescent="0.25">
      <c r="E25" s="4">
        <f t="shared" si="0"/>
        <v>0</v>
      </c>
    </row>
    <row r="26" spans="5:5" x14ac:dyDescent="0.25">
      <c r="E26" s="4">
        <f t="shared" si="0"/>
        <v>0</v>
      </c>
    </row>
    <row r="27" spans="5:5" x14ac:dyDescent="0.25">
      <c r="E27" s="4">
        <f t="shared" si="0"/>
        <v>0</v>
      </c>
    </row>
    <row r="28" spans="5:5" x14ac:dyDescent="0.25">
      <c r="E28" s="4">
        <f t="shared" si="0"/>
        <v>0</v>
      </c>
    </row>
    <row r="29" spans="5:5" x14ac:dyDescent="0.25">
      <c r="E29" s="4">
        <f t="shared" si="0"/>
        <v>0</v>
      </c>
    </row>
    <row r="30" spans="5:5" x14ac:dyDescent="0.25">
      <c r="E30" s="4">
        <f t="shared" si="0"/>
        <v>0</v>
      </c>
    </row>
    <row r="31" spans="5:5" x14ac:dyDescent="0.25">
      <c r="E31" s="4">
        <f t="shared" si="0"/>
        <v>0</v>
      </c>
    </row>
    <row r="32" spans="5:5" x14ac:dyDescent="0.25">
      <c r="E32" s="4">
        <f t="shared" si="0"/>
        <v>0</v>
      </c>
    </row>
    <row r="33" spans="5:5" x14ac:dyDescent="0.25">
      <c r="E33" s="4">
        <f t="shared" si="0"/>
        <v>0</v>
      </c>
    </row>
    <row r="34" spans="5:5" x14ac:dyDescent="0.25">
      <c r="E34" s="4">
        <f t="shared" si="0"/>
        <v>0</v>
      </c>
    </row>
    <row r="35" spans="5:5" x14ac:dyDescent="0.25">
      <c r="E35" s="4">
        <f t="shared" si="0"/>
        <v>0</v>
      </c>
    </row>
    <row r="36" spans="5:5" x14ac:dyDescent="0.25">
      <c r="E36" s="4">
        <f t="shared" si="0"/>
        <v>0</v>
      </c>
    </row>
    <row r="37" spans="5:5" x14ac:dyDescent="0.25">
      <c r="E37" s="4">
        <f t="shared" si="0"/>
        <v>0</v>
      </c>
    </row>
    <row r="38" spans="5:5" x14ac:dyDescent="0.25">
      <c r="E38" s="4">
        <f t="shared" si="0"/>
        <v>0</v>
      </c>
    </row>
    <row r="39" spans="5:5" x14ac:dyDescent="0.25">
      <c r="E39" s="4">
        <f t="shared" si="0"/>
        <v>0</v>
      </c>
    </row>
    <row r="40" spans="5:5" x14ac:dyDescent="0.25">
      <c r="E40" s="4">
        <f t="shared" si="0"/>
        <v>0</v>
      </c>
    </row>
    <row r="41" spans="5:5" x14ac:dyDescent="0.25">
      <c r="E41" s="4">
        <f t="shared" si="0"/>
        <v>0</v>
      </c>
    </row>
    <row r="42" spans="5:5" x14ac:dyDescent="0.25">
      <c r="E42" s="4">
        <f t="shared" si="0"/>
        <v>0</v>
      </c>
    </row>
    <row r="43" spans="5:5" x14ac:dyDescent="0.25">
      <c r="E43" s="4">
        <f t="shared" si="0"/>
        <v>0</v>
      </c>
    </row>
    <row r="44" spans="5:5" x14ac:dyDescent="0.25">
      <c r="E44" s="4">
        <f t="shared" si="0"/>
        <v>0</v>
      </c>
    </row>
    <row r="45" spans="5:5" x14ac:dyDescent="0.25">
      <c r="E45" s="4">
        <f t="shared" si="0"/>
        <v>0</v>
      </c>
    </row>
    <row r="46" spans="5:5" x14ac:dyDescent="0.25">
      <c r="E46" s="4">
        <f t="shared" si="0"/>
        <v>0</v>
      </c>
    </row>
    <row r="47" spans="5:5" x14ac:dyDescent="0.25">
      <c r="E47" s="4">
        <f t="shared" si="0"/>
        <v>0</v>
      </c>
    </row>
    <row r="48" spans="5:5" x14ac:dyDescent="0.25">
      <c r="E48" s="4">
        <f t="shared" si="0"/>
        <v>0</v>
      </c>
    </row>
    <row r="49" spans="5:5" x14ac:dyDescent="0.25">
      <c r="E49" s="4">
        <f t="shared" si="0"/>
        <v>0</v>
      </c>
    </row>
    <row r="50" spans="5:5" x14ac:dyDescent="0.25">
      <c r="E50" s="4">
        <f t="shared" si="0"/>
        <v>0</v>
      </c>
    </row>
    <row r="51" spans="5:5" x14ac:dyDescent="0.25">
      <c r="E51" s="4">
        <f t="shared" si="0"/>
        <v>0</v>
      </c>
    </row>
    <row r="52" spans="5:5" x14ac:dyDescent="0.25">
      <c r="E52" s="4">
        <f t="shared" si="0"/>
        <v>0</v>
      </c>
    </row>
    <row r="53" spans="5:5" x14ac:dyDescent="0.25">
      <c r="E53" s="4">
        <f t="shared" si="0"/>
        <v>0</v>
      </c>
    </row>
    <row r="54" spans="5:5" x14ac:dyDescent="0.25">
      <c r="E54" s="4">
        <f t="shared" si="0"/>
        <v>0</v>
      </c>
    </row>
    <row r="55" spans="5:5" x14ac:dyDescent="0.25">
      <c r="E55" s="4">
        <f t="shared" si="0"/>
        <v>0</v>
      </c>
    </row>
    <row r="56" spans="5:5" x14ac:dyDescent="0.25">
      <c r="E56" s="4">
        <f t="shared" si="0"/>
        <v>0</v>
      </c>
    </row>
    <row r="57" spans="5:5" x14ac:dyDescent="0.25">
      <c r="E57" s="4">
        <f t="shared" si="0"/>
        <v>0</v>
      </c>
    </row>
    <row r="58" spans="5:5" x14ac:dyDescent="0.25">
      <c r="E58" s="4">
        <f t="shared" si="0"/>
        <v>0</v>
      </c>
    </row>
    <row r="59" spans="5:5" x14ac:dyDescent="0.25">
      <c r="E59" s="4">
        <f t="shared" si="0"/>
        <v>0</v>
      </c>
    </row>
    <row r="60" spans="5:5" x14ac:dyDescent="0.25">
      <c r="E60" s="4">
        <f t="shared" si="0"/>
        <v>0</v>
      </c>
    </row>
    <row r="61" spans="5:5" x14ac:dyDescent="0.25">
      <c r="E61" s="4">
        <f t="shared" si="0"/>
        <v>0</v>
      </c>
    </row>
    <row r="62" spans="5:5" x14ac:dyDescent="0.25">
      <c r="E62" s="4">
        <f t="shared" si="0"/>
        <v>0</v>
      </c>
    </row>
    <row r="63" spans="5:5" x14ac:dyDescent="0.25">
      <c r="E63" s="4">
        <f t="shared" si="0"/>
        <v>0</v>
      </c>
    </row>
    <row r="64" spans="5:5" x14ac:dyDescent="0.25">
      <c r="E64" s="4">
        <f t="shared" si="0"/>
        <v>0</v>
      </c>
    </row>
    <row r="65" spans="5:5" x14ac:dyDescent="0.25">
      <c r="E65" s="4">
        <f t="shared" si="0"/>
        <v>0</v>
      </c>
    </row>
    <row r="66" spans="5:5" x14ac:dyDescent="0.25">
      <c r="E66" s="4">
        <f t="shared" si="0"/>
        <v>0</v>
      </c>
    </row>
    <row r="67" spans="5:5" x14ac:dyDescent="0.25">
      <c r="E67" s="4">
        <f t="shared" si="0"/>
        <v>0</v>
      </c>
    </row>
    <row r="68" spans="5:5" x14ac:dyDescent="0.25">
      <c r="E68" s="4">
        <f t="shared" si="0"/>
        <v>0</v>
      </c>
    </row>
    <row r="69" spans="5:5" x14ac:dyDescent="0.25">
      <c r="E69" s="4">
        <f t="shared" ref="E69:E132" si="1">E68+C69-D69</f>
        <v>0</v>
      </c>
    </row>
    <row r="70" spans="5:5" x14ac:dyDescent="0.25">
      <c r="E70" s="4">
        <f t="shared" si="1"/>
        <v>0</v>
      </c>
    </row>
    <row r="71" spans="5:5" x14ac:dyDescent="0.25">
      <c r="E71" s="4">
        <f t="shared" si="1"/>
        <v>0</v>
      </c>
    </row>
    <row r="72" spans="5:5" x14ac:dyDescent="0.25">
      <c r="E72" s="4">
        <f t="shared" si="1"/>
        <v>0</v>
      </c>
    </row>
    <row r="73" spans="5:5" x14ac:dyDescent="0.25">
      <c r="E73" s="4">
        <f t="shared" si="1"/>
        <v>0</v>
      </c>
    </row>
    <row r="74" spans="5:5" x14ac:dyDescent="0.25">
      <c r="E74" s="4">
        <f t="shared" si="1"/>
        <v>0</v>
      </c>
    </row>
    <row r="75" spans="5:5" x14ac:dyDescent="0.25">
      <c r="E75" s="4">
        <f t="shared" si="1"/>
        <v>0</v>
      </c>
    </row>
    <row r="76" spans="5:5" x14ac:dyDescent="0.25">
      <c r="E76" s="4">
        <f t="shared" si="1"/>
        <v>0</v>
      </c>
    </row>
    <row r="77" spans="5:5" x14ac:dyDescent="0.25">
      <c r="E77" s="4">
        <f t="shared" si="1"/>
        <v>0</v>
      </c>
    </row>
    <row r="78" spans="5:5" x14ac:dyDescent="0.25">
      <c r="E78" s="4">
        <f t="shared" si="1"/>
        <v>0</v>
      </c>
    </row>
    <row r="79" spans="5:5" x14ac:dyDescent="0.25">
      <c r="E79" s="4">
        <f t="shared" si="1"/>
        <v>0</v>
      </c>
    </row>
    <row r="80" spans="5:5" x14ac:dyDescent="0.25">
      <c r="E80" s="4">
        <f t="shared" si="1"/>
        <v>0</v>
      </c>
    </row>
    <row r="81" spans="5:5" x14ac:dyDescent="0.25">
      <c r="E81" s="4">
        <f t="shared" si="1"/>
        <v>0</v>
      </c>
    </row>
    <row r="82" spans="5:5" x14ac:dyDescent="0.25">
      <c r="E82" s="4">
        <f t="shared" si="1"/>
        <v>0</v>
      </c>
    </row>
    <row r="83" spans="5:5" x14ac:dyDescent="0.25">
      <c r="E83" s="4">
        <f t="shared" si="1"/>
        <v>0</v>
      </c>
    </row>
    <row r="84" spans="5:5" x14ac:dyDescent="0.25">
      <c r="E84" s="4">
        <f t="shared" si="1"/>
        <v>0</v>
      </c>
    </row>
    <row r="85" spans="5:5" x14ac:dyDescent="0.25">
      <c r="E85" s="4">
        <f t="shared" si="1"/>
        <v>0</v>
      </c>
    </row>
    <row r="86" spans="5:5" x14ac:dyDescent="0.25">
      <c r="E86" s="4">
        <f t="shared" si="1"/>
        <v>0</v>
      </c>
    </row>
    <row r="87" spans="5:5" x14ac:dyDescent="0.25">
      <c r="E87" s="4">
        <f t="shared" si="1"/>
        <v>0</v>
      </c>
    </row>
    <row r="88" spans="5:5" x14ac:dyDescent="0.25">
      <c r="E88" s="4">
        <f t="shared" si="1"/>
        <v>0</v>
      </c>
    </row>
    <row r="89" spans="5:5" x14ac:dyDescent="0.25">
      <c r="E89" s="4">
        <f t="shared" si="1"/>
        <v>0</v>
      </c>
    </row>
    <row r="90" spans="5:5" x14ac:dyDescent="0.25">
      <c r="E90" s="4">
        <f t="shared" si="1"/>
        <v>0</v>
      </c>
    </row>
    <row r="91" spans="5:5" x14ac:dyDescent="0.25">
      <c r="E91" s="4">
        <f t="shared" si="1"/>
        <v>0</v>
      </c>
    </row>
    <row r="92" spans="5:5" x14ac:dyDescent="0.25">
      <c r="E92" s="4">
        <f t="shared" si="1"/>
        <v>0</v>
      </c>
    </row>
    <row r="93" spans="5:5" x14ac:dyDescent="0.25">
      <c r="E93" s="4">
        <f t="shared" si="1"/>
        <v>0</v>
      </c>
    </row>
    <row r="94" spans="5:5" x14ac:dyDescent="0.25">
      <c r="E94" s="4">
        <f t="shared" si="1"/>
        <v>0</v>
      </c>
    </row>
    <row r="95" spans="5:5" x14ac:dyDescent="0.25">
      <c r="E95" s="4">
        <f t="shared" si="1"/>
        <v>0</v>
      </c>
    </row>
    <row r="96" spans="5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1">
    <mergeCell ref="A1:E1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500"/>
  <sheetViews>
    <sheetView workbookViewId="0">
      <selection activeCell="F16" sqref="F16"/>
    </sheetView>
  </sheetViews>
  <sheetFormatPr baseColWidth="10" defaultRowHeight="15" x14ac:dyDescent="0.25"/>
  <cols>
    <col min="1" max="1" width="11.5703125" style="2" customWidth="1"/>
    <col min="2" max="2" width="23.85546875" style="2" bestFit="1" customWidth="1"/>
    <col min="3" max="5" width="12" style="4" bestFit="1" customWidth="1"/>
    <col min="6" max="6" width="16.140625" style="38" bestFit="1" customWidth="1"/>
    <col min="7" max="7" width="7.5703125" style="186" bestFit="1" customWidth="1"/>
    <col min="8" max="8" width="16.140625" style="38" bestFit="1" customWidth="1"/>
    <col min="9" max="9" width="17.42578125" bestFit="1" customWidth="1"/>
    <col min="10" max="10" width="16.5703125" bestFit="1" customWidth="1"/>
  </cols>
  <sheetData>
    <row r="1" spans="1:10" ht="18.75" x14ac:dyDescent="0.3">
      <c r="A1" s="273" t="s">
        <v>1826</v>
      </c>
      <c r="B1" s="273"/>
      <c r="C1" s="273"/>
      <c r="D1" s="273"/>
      <c r="E1" s="273"/>
      <c r="F1" s="278" t="s">
        <v>359</v>
      </c>
      <c r="G1" s="289" t="s">
        <v>1196</v>
      </c>
      <c r="H1" s="278" t="s">
        <v>1441</v>
      </c>
      <c r="I1" s="10" t="s">
        <v>4</v>
      </c>
      <c r="J1" s="12">
        <f>E500</f>
        <v>0</v>
      </c>
    </row>
    <row r="2" spans="1:10" ht="18.75" x14ac:dyDescent="0.3">
      <c r="A2" s="6" t="s">
        <v>0</v>
      </c>
      <c r="B2" s="1" t="s">
        <v>1</v>
      </c>
      <c r="C2" s="3" t="s">
        <v>2</v>
      </c>
      <c r="D2" s="3" t="s">
        <v>3</v>
      </c>
      <c r="E2" s="3" t="s">
        <v>4</v>
      </c>
      <c r="F2" s="279"/>
      <c r="G2" s="290"/>
      <c r="H2" s="279"/>
      <c r="I2" s="11" t="s">
        <v>92</v>
      </c>
      <c r="J2" s="13">
        <f>MAX(A3:A500)</f>
        <v>44426</v>
      </c>
    </row>
    <row r="3" spans="1:10" x14ac:dyDescent="0.25">
      <c r="A3" s="7">
        <v>44333</v>
      </c>
      <c r="B3" s="2" t="s">
        <v>1827</v>
      </c>
      <c r="C3" s="4">
        <v>648</v>
      </c>
      <c r="D3" s="4">
        <v>648</v>
      </c>
      <c r="E3" s="3">
        <f>C3-D3</f>
        <v>0</v>
      </c>
      <c r="G3" s="186">
        <v>27</v>
      </c>
    </row>
    <row r="4" spans="1:10" x14ac:dyDescent="0.25">
      <c r="A4" s="5">
        <v>44336</v>
      </c>
      <c r="B4" s="2" t="s">
        <v>1831</v>
      </c>
      <c r="C4" s="4">
        <v>510</v>
      </c>
      <c r="D4" s="4">
        <v>510</v>
      </c>
      <c r="E4" s="4">
        <f>E3+C4-D4</f>
        <v>0</v>
      </c>
      <c r="F4" s="38">
        <v>5.0999999999999996</v>
      </c>
    </row>
    <row r="5" spans="1:10" x14ac:dyDescent="0.25">
      <c r="A5" s="5">
        <v>44385</v>
      </c>
      <c r="B5" s="2" t="s">
        <v>2060</v>
      </c>
      <c r="C5" s="4">
        <v>17100</v>
      </c>
      <c r="D5" s="4">
        <v>0</v>
      </c>
      <c r="E5" s="4">
        <f t="shared" ref="E5:E68" si="0">E4+C5-D5</f>
        <v>17100</v>
      </c>
    </row>
    <row r="6" spans="1:10" x14ac:dyDescent="0.25">
      <c r="A6" s="5">
        <v>44385</v>
      </c>
      <c r="B6" s="2" t="s">
        <v>2086</v>
      </c>
      <c r="C6" s="4">
        <v>2829</v>
      </c>
      <c r="D6" s="4">
        <v>2500</v>
      </c>
      <c r="E6" s="4">
        <f t="shared" si="0"/>
        <v>17429</v>
      </c>
      <c r="H6" s="38">
        <v>2.2999999999999998</v>
      </c>
    </row>
    <row r="7" spans="1:10" x14ac:dyDescent="0.25">
      <c r="A7" s="5">
        <v>44390</v>
      </c>
      <c r="B7" s="2" t="s">
        <v>2088</v>
      </c>
      <c r="C7" s="4">
        <v>0</v>
      </c>
      <c r="D7" s="4">
        <v>15390</v>
      </c>
      <c r="E7" s="4">
        <f t="shared" si="0"/>
        <v>2039</v>
      </c>
    </row>
    <row r="8" spans="1:10" x14ac:dyDescent="0.25">
      <c r="A8" s="5">
        <v>44390</v>
      </c>
      <c r="B8" s="2" t="s">
        <v>2089</v>
      </c>
      <c r="C8" s="4">
        <v>0</v>
      </c>
      <c r="D8" s="4">
        <v>2039</v>
      </c>
      <c r="E8" s="4">
        <f t="shared" si="0"/>
        <v>0</v>
      </c>
    </row>
    <row r="9" spans="1:10" x14ac:dyDescent="0.25">
      <c r="A9" s="5">
        <v>44392</v>
      </c>
      <c r="B9" s="2" t="s">
        <v>2107</v>
      </c>
      <c r="C9" s="4">
        <v>23340</v>
      </c>
      <c r="D9" s="4">
        <v>0</v>
      </c>
      <c r="E9" s="4">
        <f t="shared" si="0"/>
        <v>23340</v>
      </c>
    </row>
    <row r="10" spans="1:10" x14ac:dyDescent="0.25">
      <c r="A10" s="5">
        <v>44399</v>
      </c>
      <c r="B10" s="2" t="s">
        <v>2144</v>
      </c>
      <c r="C10" s="4">
        <v>1380</v>
      </c>
      <c r="D10" s="4">
        <v>0</v>
      </c>
      <c r="E10" s="4">
        <f t="shared" si="0"/>
        <v>24720</v>
      </c>
    </row>
    <row r="11" spans="1:10" x14ac:dyDescent="0.25">
      <c r="A11" s="5">
        <v>44418</v>
      </c>
      <c r="B11" s="2" t="s">
        <v>2214</v>
      </c>
      <c r="C11" s="4">
        <v>0</v>
      </c>
      <c r="D11" s="4">
        <v>20580</v>
      </c>
      <c r="E11" s="4">
        <f t="shared" si="0"/>
        <v>4140</v>
      </c>
    </row>
    <row r="12" spans="1:10" x14ac:dyDescent="0.25">
      <c r="A12" s="5">
        <v>44418</v>
      </c>
      <c r="B12" s="2" t="s">
        <v>2216</v>
      </c>
      <c r="C12" s="4">
        <v>0</v>
      </c>
      <c r="D12" s="4">
        <v>4140</v>
      </c>
      <c r="E12" s="4">
        <f t="shared" si="0"/>
        <v>0</v>
      </c>
    </row>
    <row r="13" spans="1:10" x14ac:dyDescent="0.25">
      <c r="A13" s="5">
        <v>44418</v>
      </c>
      <c r="B13" s="2" t="s">
        <v>2215</v>
      </c>
      <c r="C13" s="4">
        <v>22710</v>
      </c>
      <c r="D13" s="4">
        <v>0</v>
      </c>
      <c r="E13" s="4">
        <f t="shared" si="0"/>
        <v>22710</v>
      </c>
    </row>
    <row r="14" spans="1:10" x14ac:dyDescent="0.25">
      <c r="A14" s="5">
        <v>44424</v>
      </c>
      <c r="B14" s="2" t="s">
        <v>2224</v>
      </c>
      <c r="C14" s="4">
        <v>3850</v>
      </c>
      <c r="D14" s="4">
        <v>0</v>
      </c>
      <c r="E14" s="4">
        <f t="shared" si="0"/>
        <v>26560</v>
      </c>
    </row>
    <row r="15" spans="1:10" x14ac:dyDescent="0.25">
      <c r="A15" s="5">
        <v>44426</v>
      </c>
      <c r="B15" s="2" t="s">
        <v>2229</v>
      </c>
      <c r="C15" s="4">
        <v>0</v>
      </c>
      <c r="D15" s="4">
        <v>21460</v>
      </c>
      <c r="E15" s="4">
        <f t="shared" si="0"/>
        <v>5100</v>
      </c>
    </row>
    <row r="16" spans="1:10" x14ac:dyDescent="0.25">
      <c r="A16" s="5">
        <v>44426</v>
      </c>
      <c r="B16" s="2" t="s">
        <v>2230</v>
      </c>
      <c r="C16" s="4">
        <v>0</v>
      </c>
      <c r="D16" s="4">
        <v>5100</v>
      </c>
      <c r="E16" s="4">
        <f t="shared" si="0"/>
        <v>0</v>
      </c>
    </row>
    <row r="17" spans="1:5" x14ac:dyDescent="0.25">
      <c r="A17" s="5"/>
      <c r="E17" s="4">
        <f t="shared" si="0"/>
        <v>0</v>
      </c>
    </row>
    <row r="18" spans="1:5" x14ac:dyDescent="0.25">
      <c r="A18" s="5"/>
      <c r="E18" s="4">
        <f t="shared" si="0"/>
        <v>0</v>
      </c>
    </row>
    <row r="19" spans="1:5" x14ac:dyDescent="0.25">
      <c r="A19" s="5"/>
      <c r="E19" s="4">
        <f t="shared" si="0"/>
        <v>0</v>
      </c>
    </row>
    <row r="20" spans="1:5" x14ac:dyDescent="0.25">
      <c r="A20" s="5"/>
      <c r="E20" s="4">
        <f t="shared" si="0"/>
        <v>0</v>
      </c>
    </row>
    <row r="21" spans="1:5" x14ac:dyDescent="0.25">
      <c r="A21" s="5"/>
      <c r="E21" s="4">
        <f t="shared" si="0"/>
        <v>0</v>
      </c>
    </row>
    <row r="22" spans="1:5" x14ac:dyDescent="0.25">
      <c r="A22" s="5"/>
      <c r="E22" s="4">
        <f t="shared" si="0"/>
        <v>0</v>
      </c>
    </row>
    <row r="23" spans="1:5" x14ac:dyDescent="0.25">
      <c r="A23" s="5"/>
      <c r="E23" s="4">
        <f t="shared" si="0"/>
        <v>0</v>
      </c>
    </row>
    <row r="24" spans="1:5" x14ac:dyDescent="0.25">
      <c r="A24" s="5"/>
      <c r="E24" s="4">
        <f t="shared" si="0"/>
        <v>0</v>
      </c>
    </row>
    <row r="25" spans="1:5" x14ac:dyDescent="0.25">
      <c r="A25" s="5"/>
      <c r="E25" s="4">
        <f t="shared" si="0"/>
        <v>0</v>
      </c>
    </row>
    <row r="26" spans="1:5" x14ac:dyDescent="0.25">
      <c r="A26" s="5"/>
      <c r="E26" s="4">
        <f t="shared" si="0"/>
        <v>0</v>
      </c>
    </row>
    <row r="27" spans="1:5" x14ac:dyDescent="0.25">
      <c r="A27" s="5"/>
      <c r="E27" s="4">
        <f t="shared" si="0"/>
        <v>0</v>
      </c>
    </row>
    <row r="28" spans="1:5" x14ac:dyDescent="0.25">
      <c r="A28" s="5"/>
      <c r="E28" s="4">
        <f t="shared" si="0"/>
        <v>0</v>
      </c>
    </row>
    <row r="29" spans="1:5" x14ac:dyDescent="0.25">
      <c r="A29" s="5"/>
      <c r="E29" s="4">
        <f t="shared" si="0"/>
        <v>0</v>
      </c>
    </row>
    <row r="30" spans="1:5" x14ac:dyDescent="0.25">
      <c r="A30" s="5"/>
      <c r="E30" s="4">
        <f t="shared" si="0"/>
        <v>0</v>
      </c>
    </row>
    <row r="31" spans="1:5" x14ac:dyDescent="0.25">
      <c r="A31" s="5"/>
      <c r="E31" s="4">
        <f t="shared" si="0"/>
        <v>0</v>
      </c>
    </row>
    <row r="32" spans="1:5" x14ac:dyDescent="0.25">
      <c r="A32" s="5"/>
      <c r="E32" s="4">
        <f t="shared" si="0"/>
        <v>0</v>
      </c>
    </row>
    <row r="33" spans="1:5" x14ac:dyDescent="0.25">
      <c r="A33" s="5"/>
      <c r="E33" s="4">
        <f t="shared" si="0"/>
        <v>0</v>
      </c>
    </row>
    <row r="34" spans="1:5" x14ac:dyDescent="0.25">
      <c r="A34" s="5"/>
      <c r="E34" s="4">
        <f t="shared" si="0"/>
        <v>0</v>
      </c>
    </row>
    <row r="35" spans="1:5" x14ac:dyDescent="0.25">
      <c r="A35" s="5"/>
      <c r="E35" s="4">
        <f t="shared" si="0"/>
        <v>0</v>
      </c>
    </row>
    <row r="36" spans="1:5" x14ac:dyDescent="0.25">
      <c r="A36" s="5"/>
      <c r="E36" s="4">
        <f t="shared" si="0"/>
        <v>0</v>
      </c>
    </row>
    <row r="37" spans="1:5" x14ac:dyDescent="0.25">
      <c r="A37" s="5"/>
      <c r="E37" s="4">
        <f t="shared" si="0"/>
        <v>0</v>
      </c>
    </row>
    <row r="38" spans="1:5" x14ac:dyDescent="0.25">
      <c r="A38" s="5"/>
      <c r="E38" s="4">
        <f t="shared" si="0"/>
        <v>0</v>
      </c>
    </row>
    <row r="39" spans="1:5" x14ac:dyDescent="0.25">
      <c r="A39" s="5"/>
      <c r="E39" s="4">
        <f t="shared" si="0"/>
        <v>0</v>
      </c>
    </row>
    <row r="40" spans="1:5" x14ac:dyDescent="0.25">
      <c r="A40" s="5"/>
      <c r="E40" s="4">
        <f t="shared" si="0"/>
        <v>0</v>
      </c>
    </row>
    <row r="41" spans="1:5" x14ac:dyDescent="0.25">
      <c r="A41" s="5"/>
      <c r="E41" s="4">
        <f t="shared" si="0"/>
        <v>0</v>
      </c>
    </row>
    <row r="42" spans="1:5" x14ac:dyDescent="0.25">
      <c r="A42" s="5"/>
      <c r="E42" s="4">
        <f t="shared" si="0"/>
        <v>0</v>
      </c>
    </row>
    <row r="43" spans="1:5" x14ac:dyDescent="0.25">
      <c r="A43" s="5"/>
      <c r="E43" s="4">
        <f t="shared" si="0"/>
        <v>0</v>
      </c>
    </row>
    <row r="44" spans="1:5" x14ac:dyDescent="0.25">
      <c r="A44" s="5"/>
      <c r="E44" s="4">
        <f t="shared" si="0"/>
        <v>0</v>
      </c>
    </row>
    <row r="45" spans="1:5" x14ac:dyDescent="0.25">
      <c r="A45" s="5"/>
      <c r="E45" s="4">
        <f t="shared" si="0"/>
        <v>0</v>
      </c>
    </row>
    <row r="46" spans="1:5" x14ac:dyDescent="0.25">
      <c r="A46" s="5"/>
      <c r="E46" s="4">
        <f t="shared" si="0"/>
        <v>0</v>
      </c>
    </row>
    <row r="47" spans="1:5" x14ac:dyDescent="0.25">
      <c r="A47" s="5"/>
      <c r="E47" s="4">
        <f t="shared" si="0"/>
        <v>0</v>
      </c>
    </row>
    <row r="48" spans="1:5" x14ac:dyDescent="0.25">
      <c r="A48" s="5"/>
      <c r="E48" s="4">
        <f t="shared" si="0"/>
        <v>0</v>
      </c>
    </row>
    <row r="49" spans="1:5" x14ac:dyDescent="0.25">
      <c r="A49" s="5"/>
      <c r="E49" s="4">
        <f t="shared" si="0"/>
        <v>0</v>
      </c>
    </row>
    <row r="50" spans="1:5" x14ac:dyDescent="0.25">
      <c r="A50" s="5"/>
      <c r="E50" s="4">
        <f t="shared" si="0"/>
        <v>0</v>
      </c>
    </row>
    <row r="51" spans="1:5" x14ac:dyDescent="0.25">
      <c r="A51" s="5"/>
      <c r="E51" s="4">
        <f t="shared" si="0"/>
        <v>0</v>
      </c>
    </row>
    <row r="52" spans="1:5" x14ac:dyDescent="0.25">
      <c r="A52" s="5"/>
      <c r="E52" s="4">
        <f t="shared" si="0"/>
        <v>0</v>
      </c>
    </row>
    <row r="53" spans="1:5" x14ac:dyDescent="0.25">
      <c r="A53" s="5"/>
      <c r="E53" s="4">
        <f t="shared" si="0"/>
        <v>0</v>
      </c>
    </row>
    <row r="54" spans="1:5" x14ac:dyDescent="0.25">
      <c r="A54" s="5"/>
      <c r="E54" s="4">
        <f t="shared" si="0"/>
        <v>0</v>
      </c>
    </row>
    <row r="55" spans="1:5" x14ac:dyDescent="0.25">
      <c r="A55" s="5"/>
      <c r="E55" s="4">
        <f t="shared" si="0"/>
        <v>0</v>
      </c>
    </row>
    <row r="56" spans="1:5" x14ac:dyDescent="0.25">
      <c r="A56" s="5"/>
      <c r="E56" s="4">
        <f t="shared" si="0"/>
        <v>0</v>
      </c>
    </row>
    <row r="57" spans="1:5" x14ac:dyDescent="0.25">
      <c r="A57" s="5"/>
      <c r="E57" s="4">
        <f t="shared" si="0"/>
        <v>0</v>
      </c>
    </row>
    <row r="58" spans="1:5" x14ac:dyDescent="0.25">
      <c r="A58" s="5"/>
      <c r="E58" s="4">
        <f t="shared" si="0"/>
        <v>0</v>
      </c>
    </row>
    <row r="59" spans="1:5" x14ac:dyDescent="0.25">
      <c r="A59" s="5"/>
      <c r="E59" s="4">
        <f t="shared" si="0"/>
        <v>0</v>
      </c>
    </row>
    <row r="60" spans="1:5" x14ac:dyDescent="0.25">
      <c r="A60" s="5"/>
      <c r="E60" s="4">
        <f t="shared" si="0"/>
        <v>0</v>
      </c>
    </row>
    <row r="61" spans="1:5" x14ac:dyDescent="0.25">
      <c r="A61" s="5"/>
      <c r="E61" s="4">
        <f t="shared" si="0"/>
        <v>0</v>
      </c>
    </row>
    <row r="62" spans="1:5" x14ac:dyDescent="0.25">
      <c r="A62" s="5"/>
      <c r="E62" s="4">
        <f t="shared" si="0"/>
        <v>0</v>
      </c>
    </row>
    <row r="63" spans="1:5" x14ac:dyDescent="0.25">
      <c r="A63" s="5"/>
      <c r="B63" s="127"/>
      <c r="E63" s="4">
        <f t="shared" si="0"/>
        <v>0</v>
      </c>
    </row>
    <row r="64" spans="1:5" x14ac:dyDescent="0.25">
      <c r="A64" s="5"/>
      <c r="E64" s="4">
        <f t="shared" si="0"/>
        <v>0</v>
      </c>
    </row>
    <row r="65" spans="1:9" x14ac:dyDescent="0.25">
      <c r="A65" s="5"/>
      <c r="E65" s="4">
        <f t="shared" si="0"/>
        <v>0</v>
      </c>
    </row>
    <row r="66" spans="1:9" x14ac:dyDescent="0.25">
      <c r="A66" s="5"/>
      <c r="E66" s="4">
        <f t="shared" si="0"/>
        <v>0</v>
      </c>
    </row>
    <row r="67" spans="1:9" x14ac:dyDescent="0.25">
      <c r="A67" s="5"/>
      <c r="E67" s="4">
        <f t="shared" si="0"/>
        <v>0</v>
      </c>
    </row>
    <row r="68" spans="1:9" x14ac:dyDescent="0.25">
      <c r="A68" s="5"/>
      <c r="E68" s="4">
        <f t="shared" si="0"/>
        <v>0</v>
      </c>
    </row>
    <row r="69" spans="1:9" x14ac:dyDescent="0.25">
      <c r="A69" s="5"/>
      <c r="E69" s="4">
        <f t="shared" ref="E69:E132" si="1">E68+C69-D69</f>
        <v>0</v>
      </c>
    </row>
    <row r="70" spans="1:9" x14ac:dyDescent="0.25">
      <c r="A70" s="5"/>
      <c r="E70" s="4">
        <f t="shared" si="1"/>
        <v>0</v>
      </c>
    </row>
    <row r="71" spans="1:9" x14ac:dyDescent="0.25">
      <c r="A71" s="5"/>
      <c r="E71" s="4">
        <f t="shared" si="1"/>
        <v>0</v>
      </c>
    </row>
    <row r="72" spans="1:9" x14ac:dyDescent="0.25">
      <c r="A72" s="5"/>
      <c r="E72" s="4">
        <f t="shared" si="1"/>
        <v>0</v>
      </c>
      <c r="I72" s="14"/>
    </row>
    <row r="73" spans="1:9" x14ac:dyDescent="0.25">
      <c r="A73" s="5"/>
      <c r="E73" s="4">
        <f t="shared" si="1"/>
        <v>0</v>
      </c>
      <c r="I73" s="14"/>
    </row>
    <row r="74" spans="1:9" x14ac:dyDescent="0.25">
      <c r="A74" s="5"/>
      <c r="E74" s="4">
        <f t="shared" si="1"/>
        <v>0</v>
      </c>
    </row>
    <row r="75" spans="1:9" x14ac:dyDescent="0.25">
      <c r="A75" s="5"/>
      <c r="E75" s="4">
        <f t="shared" si="1"/>
        <v>0</v>
      </c>
    </row>
    <row r="76" spans="1:9" x14ac:dyDescent="0.25">
      <c r="A76" s="5"/>
      <c r="E76" s="4">
        <f t="shared" si="1"/>
        <v>0</v>
      </c>
    </row>
    <row r="77" spans="1:9" x14ac:dyDescent="0.25">
      <c r="A77" s="5"/>
      <c r="E77" s="4">
        <f t="shared" si="1"/>
        <v>0</v>
      </c>
    </row>
    <row r="78" spans="1:9" x14ac:dyDescent="0.25">
      <c r="A78" s="5"/>
      <c r="E78" s="4">
        <f t="shared" si="1"/>
        <v>0</v>
      </c>
    </row>
    <row r="79" spans="1:9" x14ac:dyDescent="0.25">
      <c r="A79" s="5"/>
      <c r="E79" s="4">
        <f t="shared" si="1"/>
        <v>0</v>
      </c>
    </row>
    <row r="80" spans="1:9" x14ac:dyDescent="0.25">
      <c r="A80" s="5"/>
      <c r="E80" s="4">
        <f t="shared" si="1"/>
        <v>0</v>
      </c>
    </row>
    <row r="81" spans="1:5" x14ac:dyDescent="0.25">
      <c r="A81" s="5"/>
      <c r="E81" s="4">
        <f t="shared" si="1"/>
        <v>0</v>
      </c>
    </row>
    <row r="82" spans="1:5" x14ac:dyDescent="0.25">
      <c r="A82" s="5"/>
      <c r="E82" s="4">
        <f t="shared" si="1"/>
        <v>0</v>
      </c>
    </row>
    <row r="83" spans="1:5" x14ac:dyDescent="0.25">
      <c r="A83" s="5"/>
      <c r="E83" s="4">
        <f t="shared" si="1"/>
        <v>0</v>
      </c>
    </row>
    <row r="84" spans="1:5" x14ac:dyDescent="0.25">
      <c r="A84" s="5"/>
      <c r="E84" s="4">
        <f t="shared" si="1"/>
        <v>0</v>
      </c>
    </row>
    <row r="85" spans="1:5" x14ac:dyDescent="0.25">
      <c r="A85" s="5"/>
      <c r="E85" s="4">
        <f t="shared" si="1"/>
        <v>0</v>
      </c>
    </row>
    <row r="86" spans="1:5" x14ac:dyDescent="0.25">
      <c r="E86" s="4">
        <f t="shared" si="1"/>
        <v>0</v>
      </c>
    </row>
    <row r="87" spans="1:5" x14ac:dyDescent="0.25">
      <c r="E87" s="4">
        <f t="shared" si="1"/>
        <v>0</v>
      </c>
    </row>
    <row r="88" spans="1:5" x14ac:dyDescent="0.25">
      <c r="E88" s="4">
        <f t="shared" si="1"/>
        <v>0</v>
      </c>
    </row>
    <row r="89" spans="1:5" x14ac:dyDescent="0.25">
      <c r="E89" s="4">
        <f t="shared" si="1"/>
        <v>0</v>
      </c>
    </row>
    <row r="90" spans="1:5" x14ac:dyDescent="0.25">
      <c r="E90" s="4">
        <f t="shared" si="1"/>
        <v>0</v>
      </c>
    </row>
    <row r="91" spans="1:5" x14ac:dyDescent="0.25">
      <c r="E91" s="4">
        <f t="shared" si="1"/>
        <v>0</v>
      </c>
    </row>
    <row r="92" spans="1:5" x14ac:dyDescent="0.25">
      <c r="E92" s="4">
        <f t="shared" si="1"/>
        <v>0</v>
      </c>
    </row>
    <row r="93" spans="1:5" x14ac:dyDescent="0.25">
      <c r="E93" s="4">
        <f t="shared" si="1"/>
        <v>0</v>
      </c>
    </row>
    <row r="94" spans="1:5" x14ac:dyDescent="0.25">
      <c r="E94" s="4">
        <f t="shared" si="1"/>
        <v>0</v>
      </c>
    </row>
    <row r="95" spans="1:5" x14ac:dyDescent="0.25">
      <c r="E95" s="4">
        <f t="shared" si="1"/>
        <v>0</v>
      </c>
    </row>
    <row r="96" spans="1:5" x14ac:dyDescent="0.25">
      <c r="E96" s="4">
        <f t="shared" si="1"/>
        <v>0</v>
      </c>
    </row>
    <row r="97" spans="5:5" x14ac:dyDescent="0.25">
      <c r="E97" s="4">
        <f t="shared" si="1"/>
        <v>0</v>
      </c>
    </row>
    <row r="98" spans="5:5" x14ac:dyDescent="0.25">
      <c r="E98" s="4">
        <f t="shared" si="1"/>
        <v>0</v>
      </c>
    </row>
    <row r="99" spans="5:5" x14ac:dyDescent="0.25">
      <c r="E99" s="4">
        <f t="shared" si="1"/>
        <v>0</v>
      </c>
    </row>
    <row r="100" spans="5:5" x14ac:dyDescent="0.25">
      <c r="E100" s="4">
        <f t="shared" si="1"/>
        <v>0</v>
      </c>
    </row>
    <row r="101" spans="5:5" x14ac:dyDescent="0.25">
      <c r="E101" s="4">
        <f t="shared" si="1"/>
        <v>0</v>
      </c>
    </row>
    <row r="102" spans="5:5" x14ac:dyDescent="0.25">
      <c r="E102" s="4">
        <f t="shared" si="1"/>
        <v>0</v>
      </c>
    </row>
    <row r="103" spans="5:5" x14ac:dyDescent="0.25">
      <c r="E103" s="4">
        <f t="shared" si="1"/>
        <v>0</v>
      </c>
    </row>
    <row r="104" spans="5:5" x14ac:dyDescent="0.25">
      <c r="E104" s="4">
        <f t="shared" si="1"/>
        <v>0</v>
      </c>
    </row>
    <row r="105" spans="5:5" x14ac:dyDescent="0.25">
      <c r="E105" s="4">
        <f t="shared" si="1"/>
        <v>0</v>
      </c>
    </row>
    <row r="106" spans="5:5" x14ac:dyDescent="0.25">
      <c r="E106" s="4">
        <f t="shared" si="1"/>
        <v>0</v>
      </c>
    </row>
    <row r="107" spans="5:5" x14ac:dyDescent="0.25">
      <c r="E107" s="4">
        <f t="shared" si="1"/>
        <v>0</v>
      </c>
    </row>
    <row r="108" spans="5:5" x14ac:dyDescent="0.25">
      <c r="E108" s="4">
        <f t="shared" si="1"/>
        <v>0</v>
      </c>
    </row>
    <row r="109" spans="5:5" x14ac:dyDescent="0.25">
      <c r="E109" s="4">
        <f t="shared" si="1"/>
        <v>0</v>
      </c>
    </row>
    <row r="110" spans="5:5" x14ac:dyDescent="0.25">
      <c r="E110" s="4">
        <f t="shared" si="1"/>
        <v>0</v>
      </c>
    </row>
    <row r="111" spans="5:5" x14ac:dyDescent="0.25">
      <c r="E111" s="4">
        <f t="shared" si="1"/>
        <v>0</v>
      </c>
    </row>
    <row r="112" spans="5:5" x14ac:dyDescent="0.25">
      <c r="E112" s="4">
        <f t="shared" si="1"/>
        <v>0</v>
      </c>
    </row>
    <row r="113" spans="5:5" x14ac:dyDescent="0.25">
      <c r="E113" s="4">
        <f t="shared" si="1"/>
        <v>0</v>
      </c>
    </row>
    <row r="114" spans="5:5" x14ac:dyDescent="0.25">
      <c r="E114" s="4">
        <f t="shared" si="1"/>
        <v>0</v>
      </c>
    </row>
    <row r="115" spans="5:5" x14ac:dyDescent="0.25">
      <c r="E115" s="4">
        <f t="shared" si="1"/>
        <v>0</v>
      </c>
    </row>
    <row r="116" spans="5:5" x14ac:dyDescent="0.25">
      <c r="E116" s="4">
        <f t="shared" si="1"/>
        <v>0</v>
      </c>
    </row>
    <row r="117" spans="5:5" x14ac:dyDescent="0.25">
      <c r="E117" s="4">
        <f t="shared" si="1"/>
        <v>0</v>
      </c>
    </row>
    <row r="118" spans="5:5" x14ac:dyDescent="0.25">
      <c r="E118" s="4">
        <f t="shared" si="1"/>
        <v>0</v>
      </c>
    </row>
    <row r="119" spans="5:5" x14ac:dyDescent="0.25">
      <c r="E119" s="4">
        <f t="shared" si="1"/>
        <v>0</v>
      </c>
    </row>
    <row r="120" spans="5:5" x14ac:dyDescent="0.25">
      <c r="E120" s="4">
        <f t="shared" si="1"/>
        <v>0</v>
      </c>
    </row>
    <row r="121" spans="5:5" x14ac:dyDescent="0.25">
      <c r="E121" s="4">
        <f t="shared" si="1"/>
        <v>0</v>
      </c>
    </row>
    <row r="122" spans="5:5" x14ac:dyDescent="0.25">
      <c r="E122" s="4">
        <f t="shared" si="1"/>
        <v>0</v>
      </c>
    </row>
    <row r="123" spans="5:5" x14ac:dyDescent="0.25">
      <c r="E123" s="4">
        <f t="shared" si="1"/>
        <v>0</v>
      </c>
    </row>
    <row r="124" spans="5:5" x14ac:dyDescent="0.25">
      <c r="E124" s="4">
        <f t="shared" si="1"/>
        <v>0</v>
      </c>
    </row>
    <row r="125" spans="5:5" x14ac:dyDescent="0.25">
      <c r="E125" s="4">
        <f t="shared" si="1"/>
        <v>0</v>
      </c>
    </row>
    <row r="126" spans="5:5" x14ac:dyDescent="0.25">
      <c r="E126" s="4">
        <f t="shared" si="1"/>
        <v>0</v>
      </c>
    </row>
    <row r="127" spans="5:5" x14ac:dyDescent="0.25">
      <c r="E127" s="4">
        <f t="shared" si="1"/>
        <v>0</v>
      </c>
    </row>
    <row r="128" spans="5:5" x14ac:dyDescent="0.25">
      <c r="E128" s="4">
        <f t="shared" si="1"/>
        <v>0</v>
      </c>
    </row>
    <row r="129" spans="5:5" x14ac:dyDescent="0.25">
      <c r="E129" s="4">
        <f t="shared" si="1"/>
        <v>0</v>
      </c>
    </row>
    <row r="130" spans="5:5" x14ac:dyDescent="0.25">
      <c r="E130" s="4">
        <f t="shared" si="1"/>
        <v>0</v>
      </c>
    </row>
    <row r="131" spans="5:5" x14ac:dyDescent="0.25">
      <c r="E131" s="4">
        <f t="shared" si="1"/>
        <v>0</v>
      </c>
    </row>
    <row r="132" spans="5:5" x14ac:dyDescent="0.25">
      <c r="E132" s="4">
        <f t="shared" si="1"/>
        <v>0</v>
      </c>
    </row>
    <row r="133" spans="5:5" x14ac:dyDescent="0.25">
      <c r="E133" s="4">
        <f t="shared" ref="E133:E196" si="2">E132+C133-D133</f>
        <v>0</v>
      </c>
    </row>
    <row r="134" spans="5:5" x14ac:dyDescent="0.25">
      <c r="E134" s="4">
        <f t="shared" si="2"/>
        <v>0</v>
      </c>
    </row>
    <row r="135" spans="5:5" x14ac:dyDescent="0.25">
      <c r="E135" s="4">
        <f t="shared" si="2"/>
        <v>0</v>
      </c>
    </row>
    <row r="136" spans="5:5" x14ac:dyDescent="0.25">
      <c r="E136" s="4">
        <f t="shared" si="2"/>
        <v>0</v>
      </c>
    </row>
    <row r="137" spans="5:5" x14ac:dyDescent="0.25">
      <c r="E137" s="4">
        <f t="shared" si="2"/>
        <v>0</v>
      </c>
    </row>
    <row r="138" spans="5:5" x14ac:dyDescent="0.25">
      <c r="E138" s="4">
        <f t="shared" si="2"/>
        <v>0</v>
      </c>
    </row>
    <row r="139" spans="5:5" x14ac:dyDescent="0.25">
      <c r="E139" s="4">
        <f t="shared" si="2"/>
        <v>0</v>
      </c>
    </row>
    <row r="140" spans="5:5" x14ac:dyDescent="0.25">
      <c r="E140" s="4">
        <f t="shared" si="2"/>
        <v>0</v>
      </c>
    </row>
    <row r="141" spans="5:5" x14ac:dyDescent="0.25">
      <c r="E141" s="4">
        <f t="shared" si="2"/>
        <v>0</v>
      </c>
    </row>
    <row r="142" spans="5:5" x14ac:dyDescent="0.25">
      <c r="E142" s="4">
        <f t="shared" si="2"/>
        <v>0</v>
      </c>
    </row>
    <row r="143" spans="5:5" x14ac:dyDescent="0.25">
      <c r="E143" s="4">
        <f t="shared" si="2"/>
        <v>0</v>
      </c>
    </row>
    <row r="144" spans="5:5" x14ac:dyDescent="0.25">
      <c r="E144" s="4">
        <f t="shared" si="2"/>
        <v>0</v>
      </c>
    </row>
    <row r="145" spans="5:5" x14ac:dyDescent="0.25">
      <c r="E145" s="4">
        <f t="shared" si="2"/>
        <v>0</v>
      </c>
    </row>
    <row r="146" spans="5:5" x14ac:dyDescent="0.25">
      <c r="E146" s="4">
        <f t="shared" si="2"/>
        <v>0</v>
      </c>
    </row>
    <row r="147" spans="5:5" x14ac:dyDescent="0.25">
      <c r="E147" s="4">
        <f t="shared" si="2"/>
        <v>0</v>
      </c>
    </row>
    <row r="148" spans="5:5" x14ac:dyDescent="0.25">
      <c r="E148" s="4">
        <f t="shared" si="2"/>
        <v>0</v>
      </c>
    </row>
    <row r="149" spans="5:5" x14ac:dyDescent="0.25">
      <c r="E149" s="4">
        <f t="shared" si="2"/>
        <v>0</v>
      </c>
    </row>
    <row r="150" spans="5:5" x14ac:dyDescent="0.25">
      <c r="E150" s="4">
        <f t="shared" si="2"/>
        <v>0</v>
      </c>
    </row>
    <row r="151" spans="5:5" x14ac:dyDescent="0.25">
      <c r="E151" s="4">
        <f t="shared" si="2"/>
        <v>0</v>
      </c>
    </row>
    <row r="152" spans="5:5" x14ac:dyDescent="0.25">
      <c r="E152" s="4">
        <f t="shared" si="2"/>
        <v>0</v>
      </c>
    </row>
    <row r="153" spans="5:5" x14ac:dyDescent="0.25">
      <c r="E153" s="4">
        <f t="shared" si="2"/>
        <v>0</v>
      </c>
    </row>
    <row r="154" spans="5:5" x14ac:dyDescent="0.25">
      <c r="E154" s="4">
        <f t="shared" si="2"/>
        <v>0</v>
      </c>
    </row>
    <row r="155" spans="5:5" x14ac:dyDescent="0.25">
      <c r="E155" s="4">
        <f t="shared" si="2"/>
        <v>0</v>
      </c>
    </row>
    <row r="156" spans="5:5" x14ac:dyDescent="0.25">
      <c r="E156" s="4">
        <f t="shared" si="2"/>
        <v>0</v>
      </c>
    </row>
    <row r="157" spans="5:5" x14ac:dyDescent="0.25">
      <c r="E157" s="4">
        <f t="shared" si="2"/>
        <v>0</v>
      </c>
    </row>
    <row r="158" spans="5:5" x14ac:dyDescent="0.25">
      <c r="E158" s="4">
        <f t="shared" si="2"/>
        <v>0</v>
      </c>
    </row>
    <row r="159" spans="5:5" x14ac:dyDescent="0.25">
      <c r="E159" s="4">
        <f t="shared" si="2"/>
        <v>0</v>
      </c>
    </row>
    <row r="160" spans="5:5" x14ac:dyDescent="0.25">
      <c r="E160" s="4">
        <f t="shared" si="2"/>
        <v>0</v>
      </c>
    </row>
    <row r="161" spans="5:5" x14ac:dyDescent="0.25">
      <c r="E161" s="4">
        <f t="shared" si="2"/>
        <v>0</v>
      </c>
    </row>
    <row r="162" spans="5:5" x14ac:dyDescent="0.25">
      <c r="E162" s="4">
        <f t="shared" si="2"/>
        <v>0</v>
      </c>
    </row>
    <row r="163" spans="5:5" x14ac:dyDescent="0.25">
      <c r="E163" s="4">
        <f t="shared" si="2"/>
        <v>0</v>
      </c>
    </row>
    <row r="164" spans="5:5" x14ac:dyDescent="0.25">
      <c r="E164" s="4">
        <f t="shared" si="2"/>
        <v>0</v>
      </c>
    </row>
    <row r="165" spans="5:5" x14ac:dyDescent="0.25">
      <c r="E165" s="4">
        <f t="shared" si="2"/>
        <v>0</v>
      </c>
    </row>
    <row r="166" spans="5:5" x14ac:dyDescent="0.25">
      <c r="E166" s="4">
        <f t="shared" si="2"/>
        <v>0</v>
      </c>
    </row>
    <row r="167" spans="5:5" x14ac:dyDescent="0.25">
      <c r="E167" s="4">
        <f t="shared" si="2"/>
        <v>0</v>
      </c>
    </row>
    <row r="168" spans="5:5" x14ac:dyDescent="0.25">
      <c r="E168" s="4">
        <f t="shared" si="2"/>
        <v>0</v>
      </c>
    </row>
    <row r="169" spans="5:5" x14ac:dyDescent="0.25">
      <c r="E169" s="4">
        <f t="shared" si="2"/>
        <v>0</v>
      </c>
    </row>
    <row r="170" spans="5:5" x14ac:dyDescent="0.25">
      <c r="E170" s="4">
        <f t="shared" si="2"/>
        <v>0</v>
      </c>
    </row>
    <row r="171" spans="5:5" x14ac:dyDescent="0.25">
      <c r="E171" s="4">
        <f t="shared" si="2"/>
        <v>0</v>
      </c>
    </row>
    <row r="172" spans="5:5" x14ac:dyDescent="0.25">
      <c r="E172" s="4">
        <f t="shared" si="2"/>
        <v>0</v>
      </c>
    </row>
    <row r="173" spans="5:5" x14ac:dyDescent="0.25">
      <c r="E173" s="4">
        <f t="shared" si="2"/>
        <v>0</v>
      </c>
    </row>
    <row r="174" spans="5:5" x14ac:dyDescent="0.25">
      <c r="E174" s="4">
        <f t="shared" si="2"/>
        <v>0</v>
      </c>
    </row>
    <row r="175" spans="5:5" x14ac:dyDescent="0.25">
      <c r="E175" s="4">
        <f t="shared" si="2"/>
        <v>0</v>
      </c>
    </row>
    <row r="176" spans="5:5" x14ac:dyDescent="0.25">
      <c r="E176" s="4">
        <f t="shared" si="2"/>
        <v>0</v>
      </c>
    </row>
    <row r="177" spans="5:5" x14ac:dyDescent="0.25">
      <c r="E177" s="4">
        <f t="shared" si="2"/>
        <v>0</v>
      </c>
    </row>
    <row r="178" spans="5:5" x14ac:dyDescent="0.25">
      <c r="E178" s="4">
        <f t="shared" si="2"/>
        <v>0</v>
      </c>
    </row>
    <row r="179" spans="5:5" x14ac:dyDescent="0.25">
      <c r="E179" s="4">
        <f t="shared" si="2"/>
        <v>0</v>
      </c>
    </row>
    <row r="180" spans="5:5" x14ac:dyDescent="0.25">
      <c r="E180" s="4">
        <f t="shared" si="2"/>
        <v>0</v>
      </c>
    </row>
    <row r="181" spans="5:5" x14ac:dyDescent="0.25">
      <c r="E181" s="4">
        <f t="shared" si="2"/>
        <v>0</v>
      </c>
    </row>
    <row r="182" spans="5:5" x14ac:dyDescent="0.25">
      <c r="E182" s="4">
        <f t="shared" si="2"/>
        <v>0</v>
      </c>
    </row>
    <row r="183" spans="5:5" x14ac:dyDescent="0.25">
      <c r="E183" s="4">
        <f t="shared" si="2"/>
        <v>0</v>
      </c>
    </row>
    <row r="184" spans="5:5" x14ac:dyDescent="0.25">
      <c r="E184" s="4">
        <f t="shared" si="2"/>
        <v>0</v>
      </c>
    </row>
    <row r="185" spans="5:5" x14ac:dyDescent="0.25">
      <c r="E185" s="4">
        <f t="shared" si="2"/>
        <v>0</v>
      </c>
    </row>
    <row r="186" spans="5:5" x14ac:dyDescent="0.25">
      <c r="E186" s="4">
        <f t="shared" si="2"/>
        <v>0</v>
      </c>
    </row>
    <row r="187" spans="5:5" x14ac:dyDescent="0.25">
      <c r="E187" s="4">
        <f t="shared" si="2"/>
        <v>0</v>
      </c>
    </row>
    <row r="188" spans="5:5" x14ac:dyDescent="0.25">
      <c r="E188" s="4">
        <f t="shared" si="2"/>
        <v>0</v>
      </c>
    </row>
    <row r="189" spans="5:5" x14ac:dyDescent="0.25">
      <c r="E189" s="4">
        <f t="shared" si="2"/>
        <v>0</v>
      </c>
    </row>
    <row r="190" spans="5:5" x14ac:dyDescent="0.25">
      <c r="E190" s="4">
        <f t="shared" si="2"/>
        <v>0</v>
      </c>
    </row>
    <row r="191" spans="5:5" x14ac:dyDescent="0.25">
      <c r="E191" s="4">
        <f t="shared" si="2"/>
        <v>0</v>
      </c>
    </row>
    <row r="192" spans="5:5" x14ac:dyDescent="0.25">
      <c r="E192" s="4">
        <f t="shared" si="2"/>
        <v>0</v>
      </c>
    </row>
    <row r="193" spans="5:5" x14ac:dyDescent="0.25">
      <c r="E193" s="4">
        <f t="shared" si="2"/>
        <v>0</v>
      </c>
    </row>
    <row r="194" spans="5:5" x14ac:dyDescent="0.25">
      <c r="E194" s="4">
        <f t="shared" si="2"/>
        <v>0</v>
      </c>
    </row>
    <row r="195" spans="5:5" x14ac:dyDescent="0.25">
      <c r="E195" s="4">
        <f t="shared" si="2"/>
        <v>0</v>
      </c>
    </row>
    <row r="196" spans="5:5" x14ac:dyDescent="0.25">
      <c r="E196" s="4">
        <f t="shared" si="2"/>
        <v>0</v>
      </c>
    </row>
    <row r="197" spans="5:5" x14ac:dyDescent="0.25">
      <c r="E197" s="4">
        <f t="shared" ref="E197:E260" si="3">E196+C197-D197</f>
        <v>0</v>
      </c>
    </row>
    <row r="198" spans="5:5" x14ac:dyDescent="0.25">
      <c r="E198" s="4">
        <f t="shared" si="3"/>
        <v>0</v>
      </c>
    </row>
    <row r="199" spans="5:5" x14ac:dyDescent="0.25">
      <c r="E199" s="4">
        <f t="shared" si="3"/>
        <v>0</v>
      </c>
    </row>
    <row r="200" spans="5:5" x14ac:dyDescent="0.25">
      <c r="E200" s="4">
        <f t="shared" si="3"/>
        <v>0</v>
      </c>
    </row>
    <row r="201" spans="5:5" x14ac:dyDescent="0.25">
      <c r="E201" s="4">
        <f t="shared" si="3"/>
        <v>0</v>
      </c>
    </row>
    <row r="202" spans="5:5" x14ac:dyDescent="0.25">
      <c r="E202" s="4">
        <f t="shared" si="3"/>
        <v>0</v>
      </c>
    </row>
    <row r="203" spans="5:5" x14ac:dyDescent="0.25">
      <c r="E203" s="4">
        <f t="shared" si="3"/>
        <v>0</v>
      </c>
    </row>
    <row r="204" spans="5:5" x14ac:dyDescent="0.25">
      <c r="E204" s="4">
        <f t="shared" si="3"/>
        <v>0</v>
      </c>
    </row>
    <row r="205" spans="5:5" x14ac:dyDescent="0.25">
      <c r="E205" s="4">
        <f t="shared" si="3"/>
        <v>0</v>
      </c>
    </row>
    <row r="206" spans="5:5" x14ac:dyDescent="0.25">
      <c r="E206" s="4">
        <f t="shared" si="3"/>
        <v>0</v>
      </c>
    </row>
    <row r="207" spans="5:5" x14ac:dyDescent="0.25">
      <c r="E207" s="4">
        <f t="shared" si="3"/>
        <v>0</v>
      </c>
    </row>
    <row r="208" spans="5:5" x14ac:dyDescent="0.25">
      <c r="E208" s="4">
        <f t="shared" si="3"/>
        <v>0</v>
      </c>
    </row>
    <row r="209" spans="5:5" x14ac:dyDescent="0.25">
      <c r="E209" s="4">
        <f t="shared" si="3"/>
        <v>0</v>
      </c>
    </row>
    <row r="210" spans="5:5" x14ac:dyDescent="0.25">
      <c r="E210" s="4">
        <f t="shared" si="3"/>
        <v>0</v>
      </c>
    </row>
    <row r="211" spans="5:5" x14ac:dyDescent="0.25">
      <c r="E211" s="4">
        <f t="shared" si="3"/>
        <v>0</v>
      </c>
    </row>
    <row r="212" spans="5:5" x14ac:dyDescent="0.25">
      <c r="E212" s="4">
        <f t="shared" si="3"/>
        <v>0</v>
      </c>
    </row>
    <row r="213" spans="5:5" x14ac:dyDescent="0.25">
      <c r="E213" s="4">
        <f t="shared" si="3"/>
        <v>0</v>
      </c>
    </row>
    <row r="214" spans="5:5" x14ac:dyDescent="0.25">
      <c r="E214" s="4">
        <f t="shared" si="3"/>
        <v>0</v>
      </c>
    </row>
    <row r="215" spans="5:5" x14ac:dyDescent="0.25">
      <c r="E215" s="4">
        <f t="shared" si="3"/>
        <v>0</v>
      </c>
    </row>
    <row r="216" spans="5:5" x14ac:dyDescent="0.25">
      <c r="E216" s="4">
        <f t="shared" si="3"/>
        <v>0</v>
      </c>
    </row>
    <row r="217" spans="5:5" x14ac:dyDescent="0.25">
      <c r="E217" s="4">
        <f t="shared" si="3"/>
        <v>0</v>
      </c>
    </row>
    <row r="218" spans="5:5" x14ac:dyDescent="0.25">
      <c r="E218" s="4">
        <f t="shared" si="3"/>
        <v>0</v>
      </c>
    </row>
    <row r="219" spans="5:5" x14ac:dyDescent="0.25">
      <c r="E219" s="4">
        <f t="shared" si="3"/>
        <v>0</v>
      </c>
    </row>
    <row r="220" spans="5:5" x14ac:dyDescent="0.25">
      <c r="E220" s="4">
        <f t="shared" si="3"/>
        <v>0</v>
      </c>
    </row>
    <row r="221" spans="5:5" x14ac:dyDescent="0.25">
      <c r="E221" s="4">
        <f t="shared" si="3"/>
        <v>0</v>
      </c>
    </row>
    <row r="222" spans="5:5" x14ac:dyDescent="0.25">
      <c r="E222" s="4">
        <f t="shared" si="3"/>
        <v>0</v>
      </c>
    </row>
    <row r="223" spans="5:5" x14ac:dyDescent="0.25">
      <c r="E223" s="4">
        <f t="shared" si="3"/>
        <v>0</v>
      </c>
    </row>
    <row r="224" spans="5:5" x14ac:dyDescent="0.25">
      <c r="E224" s="4">
        <f t="shared" si="3"/>
        <v>0</v>
      </c>
    </row>
    <row r="225" spans="5:5" x14ac:dyDescent="0.25">
      <c r="E225" s="4">
        <f t="shared" si="3"/>
        <v>0</v>
      </c>
    </row>
    <row r="226" spans="5:5" x14ac:dyDescent="0.25">
      <c r="E226" s="4">
        <f t="shared" si="3"/>
        <v>0</v>
      </c>
    </row>
    <row r="227" spans="5:5" x14ac:dyDescent="0.25">
      <c r="E227" s="4">
        <f t="shared" si="3"/>
        <v>0</v>
      </c>
    </row>
    <row r="228" spans="5:5" x14ac:dyDescent="0.25">
      <c r="E228" s="4">
        <f t="shared" si="3"/>
        <v>0</v>
      </c>
    </row>
    <row r="229" spans="5:5" x14ac:dyDescent="0.25">
      <c r="E229" s="4">
        <f t="shared" si="3"/>
        <v>0</v>
      </c>
    </row>
    <row r="230" spans="5:5" x14ac:dyDescent="0.25">
      <c r="E230" s="4">
        <f t="shared" si="3"/>
        <v>0</v>
      </c>
    </row>
    <row r="231" spans="5:5" x14ac:dyDescent="0.25">
      <c r="E231" s="4">
        <f t="shared" si="3"/>
        <v>0</v>
      </c>
    </row>
    <row r="232" spans="5:5" x14ac:dyDescent="0.25">
      <c r="E232" s="4">
        <f t="shared" si="3"/>
        <v>0</v>
      </c>
    </row>
    <row r="233" spans="5:5" x14ac:dyDescent="0.25">
      <c r="E233" s="4">
        <f t="shared" si="3"/>
        <v>0</v>
      </c>
    </row>
    <row r="234" spans="5:5" x14ac:dyDescent="0.25">
      <c r="E234" s="4">
        <f t="shared" si="3"/>
        <v>0</v>
      </c>
    </row>
    <row r="235" spans="5:5" x14ac:dyDescent="0.25">
      <c r="E235" s="4">
        <f t="shared" si="3"/>
        <v>0</v>
      </c>
    </row>
    <row r="236" spans="5:5" x14ac:dyDescent="0.25">
      <c r="E236" s="4">
        <f t="shared" si="3"/>
        <v>0</v>
      </c>
    </row>
    <row r="237" spans="5:5" x14ac:dyDescent="0.25">
      <c r="E237" s="4">
        <f t="shared" si="3"/>
        <v>0</v>
      </c>
    </row>
    <row r="238" spans="5:5" x14ac:dyDescent="0.25">
      <c r="E238" s="4">
        <f t="shared" si="3"/>
        <v>0</v>
      </c>
    </row>
    <row r="239" spans="5:5" x14ac:dyDescent="0.25">
      <c r="E239" s="4">
        <f t="shared" si="3"/>
        <v>0</v>
      </c>
    </row>
    <row r="240" spans="5:5" x14ac:dyDescent="0.25">
      <c r="E240" s="4">
        <f t="shared" si="3"/>
        <v>0</v>
      </c>
    </row>
    <row r="241" spans="5:5" x14ac:dyDescent="0.25">
      <c r="E241" s="4">
        <f t="shared" si="3"/>
        <v>0</v>
      </c>
    </row>
    <row r="242" spans="5:5" x14ac:dyDescent="0.25">
      <c r="E242" s="4">
        <f t="shared" si="3"/>
        <v>0</v>
      </c>
    </row>
    <row r="243" spans="5:5" x14ac:dyDescent="0.25">
      <c r="E243" s="4">
        <f t="shared" si="3"/>
        <v>0</v>
      </c>
    </row>
    <row r="244" spans="5:5" x14ac:dyDescent="0.25">
      <c r="E244" s="4">
        <f t="shared" si="3"/>
        <v>0</v>
      </c>
    </row>
    <row r="245" spans="5:5" x14ac:dyDescent="0.25">
      <c r="E245" s="4">
        <f t="shared" si="3"/>
        <v>0</v>
      </c>
    </row>
    <row r="246" spans="5:5" x14ac:dyDescent="0.25">
      <c r="E246" s="4">
        <f t="shared" si="3"/>
        <v>0</v>
      </c>
    </row>
    <row r="247" spans="5:5" x14ac:dyDescent="0.25">
      <c r="E247" s="4">
        <f t="shared" si="3"/>
        <v>0</v>
      </c>
    </row>
    <row r="248" spans="5:5" x14ac:dyDescent="0.25">
      <c r="E248" s="4">
        <f t="shared" si="3"/>
        <v>0</v>
      </c>
    </row>
    <row r="249" spans="5:5" x14ac:dyDescent="0.25">
      <c r="E249" s="4">
        <f t="shared" si="3"/>
        <v>0</v>
      </c>
    </row>
    <row r="250" spans="5:5" x14ac:dyDescent="0.25">
      <c r="E250" s="4">
        <f t="shared" si="3"/>
        <v>0</v>
      </c>
    </row>
    <row r="251" spans="5:5" x14ac:dyDescent="0.25">
      <c r="E251" s="4">
        <f t="shared" si="3"/>
        <v>0</v>
      </c>
    </row>
    <row r="252" spans="5:5" x14ac:dyDescent="0.25">
      <c r="E252" s="4">
        <f t="shared" si="3"/>
        <v>0</v>
      </c>
    </row>
    <row r="253" spans="5:5" x14ac:dyDescent="0.25">
      <c r="E253" s="4">
        <f t="shared" si="3"/>
        <v>0</v>
      </c>
    </row>
    <row r="254" spans="5:5" x14ac:dyDescent="0.25">
      <c r="E254" s="4">
        <f t="shared" si="3"/>
        <v>0</v>
      </c>
    </row>
    <row r="255" spans="5:5" x14ac:dyDescent="0.25">
      <c r="E255" s="4">
        <f t="shared" si="3"/>
        <v>0</v>
      </c>
    </row>
    <row r="256" spans="5:5" x14ac:dyDescent="0.25">
      <c r="E256" s="4">
        <f t="shared" si="3"/>
        <v>0</v>
      </c>
    </row>
    <row r="257" spans="5:5" x14ac:dyDescent="0.25">
      <c r="E257" s="4">
        <f t="shared" si="3"/>
        <v>0</v>
      </c>
    </row>
    <row r="258" spans="5:5" x14ac:dyDescent="0.25">
      <c r="E258" s="4">
        <f t="shared" si="3"/>
        <v>0</v>
      </c>
    </row>
    <row r="259" spans="5:5" x14ac:dyDescent="0.25">
      <c r="E259" s="4">
        <f t="shared" si="3"/>
        <v>0</v>
      </c>
    </row>
    <row r="260" spans="5:5" x14ac:dyDescent="0.25">
      <c r="E260" s="4">
        <f t="shared" si="3"/>
        <v>0</v>
      </c>
    </row>
    <row r="261" spans="5:5" x14ac:dyDescent="0.25">
      <c r="E261" s="4">
        <f t="shared" ref="E261:E324" si="4">E260+C261-D261</f>
        <v>0</v>
      </c>
    </row>
    <row r="262" spans="5:5" x14ac:dyDescent="0.25">
      <c r="E262" s="4">
        <f t="shared" si="4"/>
        <v>0</v>
      </c>
    </row>
    <row r="263" spans="5:5" x14ac:dyDescent="0.25">
      <c r="E263" s="4">
        <f t="shared" si="4"/>
        <v>0</v>
      </c>
    </row>
    <row r="264" spans="5:5" x14ac:dyDescent="0.25">
      <c r="E264" s="4">
        <f t="shared" si="4"/>
        <v>0</v>
      </c>
    </row>
    <row r="265" spans="5:5" x14ac:dyDescent="0.25">
      <c r="E265" s="4">
        <f t="shared" si="4"/>
        <v>0</v>
      </c>
    </row>
    <row r="266" spans="5:5" x14ac:dyDescent="0.25">
      <c r="E266" s="4">
        <f t="shared" si="4"/>
        <v>0</v>
      </c>
    </row>
    <row r="267" spans="5:5" x14ac:dyDescent="0.25">
      <c r="E267" s="4">
        <f t="shared" si="4"/>
        <v>0</v>
      </c>
    </row>
    <row r="268" spans="5:5" x14ac:dyDescent="0.25">
      <c r="E268" s="4">
        <f t="shared" si="4"/>
        <v>0</v>
      </c>
    </row>
    <row r="269" spans="5:5" x14ac:dyDescent="0.25">
      <c r="E269" s="4">
        <f t="shared" si="4"/>
        <v>0</v>
      </c>
    </row>
    <row r="270" spans="5:5" x14ac:dyDescent="0.25">
      <c r="E270" s="4">
        <f t="shared" si="4"/>
        <v>0</v>
      </c>
    </row>
    <row r="271" spans="5:5" x14ac:dyDescent="0.25">
      <c r="E271" s="4">
        <f t="shared" si="4"/>
        <v>0</v>
      </c>
    </row>
    <row r="272" spans="5:5" x14ac:dyDescent="0.25">
      <c r="E272" s="4">
        <f t="shared" si="4"/>
        <v>0</v>
      </c>
    </row>
    <row r="273" spans="5:5" x14ac:dyDescent="0.25">
      <c r="E273" s="4">
        <f t="shared" si="4"/>
        <v>0</v>
      </c>
    </row>
    <row r="274" spans="5:5" x14ac:dyDescent="0.25">
      <c r="E274" s="4">
        <f t="shared" si="4"/>
        <v>0</v>
      </c>
    </row>
    <row r="275" spans="5:5" x14ac:dyDescent="0.25">
      <c r="E275" s="4">
        <f t="shared" si="4"/>
        <v>0</v>
      </c>
    </row>
    <row r="276" spans="5:5" x14ac:dyDescent="0.25">
      <c r="E276" s="4">
        <f t="shared" si="4"/>
        <v>0</v>
      </c>
    </row>
    <row r="277" spans="5:5" x14ac:dyDescent="0.25">
      <c r="E277" s="4">
        <f t="shared" si="4"/>
        <v>0</v>
      </c>
    </row>
    <row r="278" spans="5:5" x14ac:dyDescent="0.25">
      <c r="E278" s="4">
        <f t="shared" si="4"/>
        <v>0</v>
      </c>
    </row>
    <row r="279" spans="5:5" x14ac:dyDescent="0.25">
      <c r="E279" s="4">
        <f t="shared" si="4"/>
        <v>0</v>
      </c>
    </row>
    <row r="280" spans="5:5" x14ac:dyDescent="0.25">
      <c r="E280" s="4">
        <f t="shared" si="4"/>
        <v>0</v>
      </c>
    </row>
    <row r="281" spans="5:5" x14ac:dyDescent="0.25">
      <c r="E281" s="4">
        <f t="shared" si="4"/>
        <v>0</v>
      </c>
    </row>
    <row r="282" spans="5:5" x14ac:dyDescent="0.25">
      <c r="E282" s="4">
        <f t="shared" si="4"/>
        <v>0</v>
      </c>
    </row>
    <row r="283" spans="5:5" x14ac:dyDescent="0.25">
      <c r="E283" s="4">
        <f t="shared" si="4"/>
        <v>0</v>
      </c>
    </row>
    <row r="284" spans="5:5" x14ac:dyDescent="0.25">
      <c r="E284" s="4">
        <f t="shared" si="4"/>
        <v>0</v>
      </c>
    </row>
    <row r="285" spans="5:5" x14ac:dyDescent="0.25">
      <c r="E285" s="4">
        <f t="shared" si="4"/>
        <v>0</v>
      </c>
    </row>
    <row r="286" spans="5:5" x14ac:dyDescent="0.25">
      <c r="E286" s="4">
        <f t="shared" si="4"/>
        <v>0</v>
      </c>
    </row>
    <row r="287" spans="5:5" x14ac:dyDescent="0.25">
      <c r="E287" s="4">
        <f t="shared" si="4"/>
        <v>0</v>
      </c>
    </row>
    <row r="288" spans="5:5" x14ac:dyDescent="0.25">
      <c r="E288" s="4">
        <f t="shared" si="4"/>
        <v>0</v>
      </c>
    </row>
    <row r="289" spans="5:5" x14ac:dyDescent="0.25">
      <c r="E289" s="4">
        <f t="shared" si="4"/>
        <v>0</v>
      </c>
    </row>
    <row r="290" spans="5:5" x14ac:dyDescent="0.25">
      <c r="E290" s="4">
        <f t="shared" si="4"/>
        <v>0</v>
      </c>
    </row>
    <row r="291" spans="5:5" x14ac:dyDescent="0.25">
      <c r="E291" s="4">
        <f t="shared" si="4"/>
        <v>0</v>
      </c>
    </row>
    <row r="292" spans="5:5" x14ac:dyDescent="0.25">
      <c r="E292" s="4">
        <f t="shared" si="4"/>
        <v>0</v>
      </c>
    </row>
    <row r="293" spans="5:5" x14ac:dyDescent="0.25">
      <c r="E293" s="4">
        <f t="shared" si="4"/>
        <v>0</v>
      </c>
    </row>
    <row r="294" spans="5:5" x14ac:dyDescent="0.25">
      <c r="E294" s="4">
        <f t="shared" si="4"/>
        <v>0</v>
      </c>
    </row>
    <row r="295" spans="5:5" x14ac:dyDescent="0.25">
      <c r="E295" s="4">
        <f t="shared" si="4"/>
        <v>0</v>
      </c>
    </row>
    <row r="296" spans="5:5" x14ac:dyDescent="0.25">
      <c r="E296" s="4">
        <f t="shared" si="4"/>
        <v>0</v>
      </c>
    </row>
    <row r="297" spans="5:5" x14ac:dyDescent="0.25">
      <c r="E297" s="4">
        <f t="shared" si="4"/>
        <v>0</v>
      </c>
    </row>
    <row r="298" spans="5:5" x14ac:dyDescent="0.25">
      <c r="E298" s="4">
        <f t="shared" si="4"/>
        <v>0</v>
      </c>
    </row>
    <row r="299" spans="5:5" x14ac:dyDescent="0.25">
      <c r="E299" s="4">
        <f t="shared" si="4"/>
        <v>0</v>
      </c>
    </row>
    <row r="300" spans="5:5" x14ac:dyDescent="0.25">
      <c r="E300" s="4">
        <f t="shared" si="4"/>
        <v>0</v>
      </c>
    </row>
    <row r="301" spans="5:5" x14ac:dyDescent="0.25">
      <c r="E301" s="4">
        <f t="shared" si="4"/>
        <v>0</v>
      </c>
    </row>
    <row r="302" spans="5:5" x14ac:dyDescent="0.25">
      <c r="E302" s="4">
        <f t="shared" si="4"/>
        <v>0</v>
      </c>
    </row>
    <row r="303" spans="5:5" x14ac:dyDescent="0.25">
      <c r="E303" s="4">
        <f t="shared" si="4"/>
        <v>0</v>
      </c>
    </row>
    <row r="304" spans="5:5" x14ac:dyDescent="0.25">
      <c r="E304" s="4">
        <f t="shared" si="4"/>
        <v>0</v>
      </c>
    </row>
    <row r="305" spans="5:5" x14ac:dyDescent="0.25">
      <c r="E305" s="4">
        <f t="shared" si="4"/>
        <v>0</v>
      </c>
    </row>
    <row r="306" spans="5:5" x14ac:dyDescent="0.25">
      <c r="E306" s="4">
        <f t="shared" si="4"/>
        <v>0</v>
      </c>
    </row>
    <row r="307" spans="5:5" x14ac:dyDescent="0.25">
      <c r="E307" s="4">
        <f t="shared" si="4"/>
        <v>0</v>
      </c>
    </row>
    <row r="308" spans="5:5" x14ac:dyDescent="0.25">
      <c r="E308" s="4">
        <f t="shared" si="4"/>
        <v>0</v>
      </c>
    </row>
    <row r="309" spans="5:5" x14ac:dyDescent="0.25">
      <c r="E309" s="4">
        <f t="shared" si="4"/>
        <v>0</v>
      </c>
    </row>
    <row r="310" spans="5:5" x14ac:dyDescent="0.25">
      <c r="E310" s="4">
        <f t="shared" si="4"/>
        <v>0</v>
      </c>
    </row>
    <row r="311" spans="5:5" x14ac:dyDescent="0.25">
      <c r="E311" s="4">
        <f t="shared" si="4"/>
        <v>0</v>
      </c>
    </row>
    <row r="312" spans="5:5" x14ac:dyDescent="0.25">
      <c r="E312" s="4">
        <f t="shared" si="4"/>
        <v>0</v>
      </c>
    </row>
    <row r="313" spans="5:5" x14ac:dyDescent="0.25">
      <c r="E313" s="4">
        <f t="shared" si="4"/>
        <v>0</v>
      </c>
    </row>
    <row r="314" spans="5:5" x14ac:dyDescent="0.25">
      <c r="E314" s="4">
        <f t="shared" si="4"/>
        <v>0</v>
      </c>
    </row>
    <row r="315" spans="5:5" x14ac:dyDescent="0.25">
      <c r="E315" s="4">
        <f t="shared" si="4"/>
        <v>0</v>
      </c>
    </row>
    <row r="316" spans="5:5" x14ac:dyDescent="0.25">
      <c r="E316" s="4">
        <f t="shared" si="4"/>
        <v>0</v>
      </c>
    </row>
    <row r="317" spans="5:5" x14ac:dyDescent="0.25">
      <c r="E317" s="4">
        <f t="shared" si="4"/>
        <v>0</v>
      </c>
    </row>
    <row r="318" spans="5:5" x14ac:dyDescent="0.25">
      <c r="E318" s="4">
        <f t="shared" si="4"/>
        <v>0</v>
      </c>
    </row>
    <row r="319" spans="5:5" x14ac:dyDescent="0.25">
      <c r="E319" s="4">
        <f t="shared" si="4"/>
        <v>0</v>
      </c>
    </row>
    <row r="320" spans="5:5" x14ac:dyDescent="0.25">
      <c r="E320" s="4">
        <f t="shared" si="4"/>
        <v>0</v>
      </c>
    </row>
    <row r="321" spans="5:5" x14ac:dyDescent="0.25">
      <c r="E321" s="4">
        <f t="shared" si="4"/>
        <v>0</v>
      </c>
    </row>
    <row r="322" spans="5:5" x14ac:dyDescent="0.25">
      <c r="E322" s="4">
        <f t="shared" si="4"/>
        <v>0</v>
      </c>
    </row>
    <row r="323" spans="5:5" x14ac:dyDescent="0.25">
      <c r="E323" s="4">
        <f t="shared" si="4"/>
        <v>0</v>
      </c>
    </row>
    <row r="324" spans="5:5" x14ac:dyDescent="0.25">
      <c r="E324" s="4">
        <f t="shared" si="4"/>
        <v>0</v>
      </c>
    </row>
    <row r="325" spans="5:5" x14ac:dyDescent="0.25">
      <c r="E325" s="4">
        <f t="shared" ref="E325:E388" si="5">E324+C325-D325</f>
        <v>0</v>
      </c>
    </row>
    <row r="326" spans="5:5" x14ac:dyDescent="0.25">
      <c r="E326" s="4">
        <f t="shared" si="5"/>
        <v>0</v>
      </c>
    </row>
    <row r="327" spans="5:5" x14ac:dyDescent="0.25">
      <c r="E327" s="4">
        <f t="shared" si="5"/>
        <v>0</v>
      </c>
    </row>
    <row r="328" spans="5:5" x14ac:dyDescent="0.25">
      <c r="E328" s="4">
        <f t="shared" si="5"/>
        <v>0</v>
      </c>
    </row>
    <row r="329" spans="5:5" x14ac:dyDescent="0.25">
      <c r="E329" s="4">
        <f t="shared" si="5"/>
        <v>0</v>
      </c>
    </row>
    <row r="330" spans="5:5" x14ac:dyDescent="0.25">
      <c r="E330" s="4">
        <f t="shared" si="5"/>
        <v>0</v>
      </c>
    </row>
    <row r="331" spans="5:5" x14ac:dyDescent="0.25">
      <c r="E331" s="4">
        <f t="shared" si="5"/>
        <v>0</v>
      </c>
    </row>
    <row r="332" spans="5:5" x14ac:dyDescent="0.25">
      <c r="E332" s="4">
        <f t="shared" si="5"/>
        <v>0</v>
      </c>
    </row>
    <row r="333" spans="5:5" x14ac:dyDescent="0.25">
      <c r="E333" s="4">
        <f t="shared" si="5"/>
        <v>0</v>
      </c>
    </row>
    <row r="334" spans="5:5" x14ac:dyDescent="0.25">
      <c r="E334" s="4">
        <f t="shared" si="5"/>
        <v>0</v>
      </c>
    </row>
    <row r="335" spans="5:5" x14ac:dyDescent="0.25">
      <c r="E335" s="4">
        <f t="shared" si="5"/>
        <v>0</v>
      </c>
    </row>
    <row r="336" spans="5:5" x14ac:dyDescent="0.25">
      <c r="E336" s="4">
        <f t="shared" si="5"/>
        <v>0</v>
      </c>
    </row>
    <row r="337" spans="5:5" x14ac:dyDescent="0.25">
      <c r="E337" s="4">
        <f t="shared" si="5"/>
        <v>0</v>
      </c>
    </row>
    <row r="338" spans="5:5" x14ac:dyDescent="0.25">
      <c r="E338" s="4">
        <f t="shared" si="5"/>
        <v>0</v>
      </c>
    </row>
    <row r="339" spans="5:5" x14ac:dyDescent="0.25">
      <c r="E339" s="4">
        <f t="shared" si="5"/>
        <v>0</v>
      </c>
    </row>
    <row r="340" spans="5:5" x14ac:dyDescent="0.25">
      <c r="E340" s="4">
        <f t="shared" si="5"/>
        <v>0</v>
      </c>
    </row>
    <row r="341" spans="5:5" x14ac:dyDescent="0.25">
      <c r="E341" s="4">
        <f t="shared" si="5"/>
        <v>0</v>
      </c>
    </row>
    <row r="342" spans="5:5" x14ac:dyDescent="0.25">
      <c r="E342" s="4">
        <f t="shared" si="5"/>
        <v>0</v>
      </c>
    </row>
    <row r="343" spans="5:5" x14ac:dyDescent="0.25">
      <c r="E343" s="4">
        <f t="shared" si="5"/>
        <v>0</v>
      </c>
    </row>
    <row r="344" spans="5:5" x14ac:dyDescent="0.25">
      <c r="E344" s="4">
        <f t="shared" si="5"/>
        <v>0</v>
      </c>
    </row>
    <row r="345" spans="5:5" x14ac:dyDescent="0.25">
      <c r="E345" s="4">
        <f t="shared" si="5"/>
        <v>0</v>
      </c>
    </row>
    <row r="346" spans="5:5" x14ac:dyDescent="0.25">
      <c r="E346" s="4">
        <f t="shared" si="5"/>
        <v>0</v>
      </c>
    </row>
    <row r="347" spans="5:5" x14ac:dyDescent="0.25">
      <c r="E347" s="4">
        <f t="shared" si="5"/>
        <v>0</v>
      </c>
    </row>
    <row r="348" spans="5:5" x14ac:dyDescent="0.25">
      <c r="E348" s="4">
        <f t="shared" si="5"/>
        <v>0</v>
      </c>
    </row>
    <row r="349" spans="5:5" x14ac:dyDescent="0.25">
      <c r="E349" s="4">
        <f t="shared" si="5"/>
        <v>0</v>
      </c>
    </row>
    <row r="350" spans="5:5" x14ac:dyDescent="0.25">
      <c r="E350" s="4">
        <f t="shared" si="5"/>
        <v>0</v>
      </c>
    </row>
    <row r="351" spans="5:5" x14ac:dyDescent="0.25">
      <c r="E351" s="4">
        <f t="shared" si="5"/>
        <v>0</v>
      </c>
    </row>
    <row r="352" spans="5:5" x14ac:dyDescent="0.25">
      <c r="E352" s="4">
        <f t="shared" si="5"/>
        <v>0</v>
      </c>
    </row>
    <row r="353" spans="5:5" x14ac:dyDescent="0.25">
      <c r="E353" s="4">
        <f t="shared" si="5"/>
        <v>0</v>
      </c>
    </row>
    <row r="354" spans="5:5" x14ac:dyDescent="0.25">
      <c r="E354" s="4">
        <f t="shared" si="5"/>
        <v>0</v>
      </c>
    </row>
    <row r="355" spans="5:5" x14ac:dyDescent="0.25">
      <c r="E355" s="4">
        <f t="shared" si="5"/>
        <v>0</v>
      </c>
    </row>
    <row r="356" spans="5:5" x14ac:dyDescent="0.25">
      <c r="E356" s="4">
        <f t="shared" si="5"/>
        <v>0</v>
      </c>
    </row>
    <row r="357" spans="5:5" x14ac:dyDescent="0.25">
      <c r="E357" s="4">
        <f t="shared" si="5"/>
        <v>0</v>
      </c>
    </row>
    <row r="358" spans="5:5" x14ac:dyDescent="0.25">
      <c r="E358" s="4">
        <f t="shared" si="5"/>
        <v>0</v>
      </c>
    </row>
    <row r="359" spans="5:5" x14ac:dyDescent="0.25">
      <c r="E359" s="4">
        <f t="shared" si="5"/>
        <v>0</v>
      </c>
    </row>
    <row r="360" spans="5:5" x14ac:dyDescent="0.25">
      <c r="E360" s="4">
        <f t="shared" si="5"/>
        <v>0</v>
      </c>
    </row>
    <row r="361" spans="5:5" x14ac:dyDescent="0.25">
      <c r="E361" s="4">
        <f t="shared" si="5"/>
        <v>0</v>
      </c>
    </row>
    <row r="362" spans="5:5" x14ac:dyDescent="0.25">
      <c r="E362" s="4">
        <f t="shared" si="5"/>
        <v>0</v>
      </c>
    </row>
    <row r="363" spans="5:5" x14ac:dyDescent="0.25">
      <c r="E363" s="4">
        <f t="shared" si="5"/>
        <v>0</v>
      </c>
    </row>
    <row r="364" spans="5:5" x14ac:dyDescent="0.25">
      <c r="E364" s="4">
        <f t="shared" si="5"/>
        <v>0</v>
      </c>
    </row>
    <row r="365" spans="5:5" x14ac:dyDescent="0.25">
      <c r="E365" s="4">
        <f t="shared" si="5"/>
        <v>0</v>
      </c>
    </row>
    <row r="366" spans="5:5" x14ac:dyDescent="0.25">
      <c r="E366" s="4">
        <f t="shared" si="5"/>
        <v>0</v>
      </c>
    </row>
    <row r="367" spans="5:5" x14ac:dyDescent="0.25">
      <c r="E367" s="4">
        <f t="shared" si="5"/>
        <v>0</v>
      </c>
    </row>
    <row r="368" spans="5:5" x14ac:dyDescent="0.25">
      <c r="E368" s="4">
        <f t="shared" si="5"/>
        <v>0</v>
      </c>
    </row>
    <row r="369" spans="5:5" x14ac:dyDescent="0.25">
      <c r="E369" s="4">
        <f t="shared" si="5"/>
        <v>0</v>
      </c>
    </row>
    <row r="370" spans="5:5" x14ac:dyDescent="0.25">
      <c r="E370" s="4">
        <f t="shared" si="5"/>
        <v>0</v>
      </c>
    </row>
    <row r="371" spans="5:5" x14ac:dyDescent="0.25">
      <c r="E371" s="4">
        <f t="shared" si="5"/>
        <v>0</v>
      </c>
    </row>
    <row r="372" spans="5:5" x14ac:dyDescent="0.25">
      <c r="E372" s="4">
        <f t="shared" si="5"/>
        <v>0</v>
      </c>
    </row>
    <row r="373" spans="5:5" x14ac:dyDescent="0.25">
      <c r="E373" s="4">
        <f t="shared" si="5"/>
        <v>0</v>
      </c>
    </row>
    <row r="374" spans="5:5" x14ac:dyDescent="0.25">
      <c r="E374" s="4">
        <f t="shared" si="5"/>
        <v>0</v>
      </c>
    </row>
    <row r="375" spans="5:5" x14ac:dyDescent="0.25">
      <c r="E375" s="4">
        <f t="shared" si="5"/>
        <v>0</v>
      </c>
    </row>
    <row r="376" spans="5:5" x14ac:dyDescent="0.25">
      <c r="E376" s="4">
        <f t="shared" si="5"/>
        <v>0</v>
      </c>
    </row>
    <row r="377" spans="5:5" x14ac:dyDescent="0.25">
      <c r="E377" s="4">
        <f t="shared" si="5"/>
        <v>0</v>
      </c>
    </row>
    <row r="378" spans="5:5" x14ac:dyDescent="0.25">
      <c r="E378" s="4">
        <f t="shared" si="5"/>
        <v>0</v>
      </c>
    </row>
    <row r="379" spans="5:5" x14ac:dyDescent="0.25">
      <c r="E379" s="4">
        <f t="shared" si="5"/>
        <v>0</v>
      </c>
    </row>
    <row r="380" spans="5:5" x14ac:dyDescent="0.25">
      <c r="E380" s="4">
        <f t="shared" si="5"/>
        <v>0</v>
      </c>
    </row>
    <row r="381" spans="5:5" x14ac:dyDescent="0.25">
      <c r="E381" s="4">
        <f t="shared" si="5"/>
        <v>0</v>
      </c>
    </row>
    <row r="382" spans="5:5" x14ac:dyDescent="0.25">
      <c r="E382" s="4">
        <f t="shared" si="5"/>
        <v>0</v>
      </c>
    </row>
    <row r="383" spans="5:5" x14ac:dyDescent="0.25">
      <c r="E383" s="4">
        <f t="shared" si="5"/>
        <v>0</v>
      </c>
    </row>
    <row r="384" spans="5:5" x14ac:dyDescent="0.25">
      <c r="E384" s="4">
        <f t="shared" si="5"/>
        <v>0</v>
      </c>
    </row>
    <row r="385" spans="5:5" x14ac:dyDescent="0.25">
      <c r="E385" s="4">
        <f t="shared" si="5"/>
        <v>0</v>
      </c>
    </row>
    <row r="386" spans="5:5" x14ac:dyDescent="0.25">
      <c r="E386" s="4">
        <f t="shared" si="5"/>
        <v>0</v>
      </c>
    </row>
    <row r="387" spans="5:5" x14ac:dyDescent="0.25">
      <c r="E387" s="4">
        <f t="shared" si="5"/>
        <v>0</v>
      </c>
    </row>
    <row r="388" spans="5:5" x14ac:dyDescent="0.25">
      <c r="E388" s="4">
        <f t="shared" si="5"/>
        <v>0</v>
      </c>
    </row>
    <row r="389" spans="5:5" x14ac:dyDescent="0.25">
      <c r="E389" s="4">
        <f t="shared" ref="E389:E452" si="6">E388+C389-D389</f>
        <v>0</v>
      </c>
    </row>
    <row r="390" spans="5:5" x14ac:dyDescent="0.25">
      <c r="E390" s="4">
        <f t="shared" si="6"/>
        <v>0</v>
      </c>
    </row>
    <row r="391" spans="5:5" x14ac:dyDescent="0.25">
      <c r="E391" s="4">
        <f t="shared" si="6"/>
        <v>0</v>
      </c>
    </row>
    <row r="392" spans="5:5" x14ac:dyDescent="0.25">
      <c r="E392" s="4">
        <f t="shared" si="6"/>
        <v>0</v>
      </c>
    </row>
    <row r="393" spans="5:5" x14ac:dyDescent="0.25">
      <c r="E393" s="4">
        <f t="shared" si="6"/>
        <v>0</v>
      </c>
    </row>
    <row r="394" spans="5:5" x14ac:dyDescent="0.25">
      <c r="E394" s="4">
        <f t="shared" si="6"/>
        <v>0</v>
      </c>
    </row>
    <row r="395" spans="5:5" x14ac:dyDescent="0.25">
      <c r="E395" s="4">
        <f t="shared" si="6"/>
        <v>0</v>
      </c>
    </row>
    <row r="396" spans="5:5" x14ac:dyDescent="0.25">
      <c r="E396" s="4">
        <f t="shared" si="6"/>
        <v>0</v>
      </c>
    </row>
    <row r="397" spans="5:5" x14ac:dyDescent="0.25">
      <c r="E397" s="4">
        <f t="shared" si="6"/>
        <v>0</v>
      </c>
    </row>
    <row r="398" spans="5:5" x14ac:dyDescent="0.25">
      <c r="E398" s="4">
        <f t="shared" si="6"/>
        <v>0</v>
      </c>
    </row>
    <row r="399" spans="5:5" x14ac:dyDescent="0.25">
      <c r="E399" s="4">
        <f t="shared" si="6"/>
        <v>0</v>
      </c>
    </row>
    <row r="400" spans="5:5" x14ac:dyDescent="0.25">
      <c r="E400" s="4">
        <f t="shared" si="6"/>
        <v>0</v>
      </c>
    </row>
    <row r="401" spans="5:5" x14ac:dyDescent="0.25">
      <c r="E401" s="4">
        <f t="shared" si="6"/>
        <v>0</v>
      </c>
    </row>
    <row r="402" spans="5:5" x14ac:dyDescent="0.25">
      <c r="E402" s="4">
        <f t="shared" si="6"/>
        <v>0</v>
      </c>
    </row>
    <row r="403" spans="5:5" x14ac:dyDescent="0.25">
      <c r="E403" s="4">
        <f t="shared" si="6"/>
        <v>0</v>
      </c>
    </row>
    <row r="404" spans="5:5" x14ac:dyDescent="0.25">
      <c r="E404" s="4">
        <f t="shared" si="6"/>
        <v>0</v>
      </c>
    </row>
    <row r="405" spans="5:5" x14ac:dyDescent="0.25">
      <c r="E405" s="4">
        <f t="shared" si="6"/>
        <v>0</v>
      </c>
    </row>
    <row r="406" spans="5:5" x14ac:dyDescent="0.25">
      <c r="E406" s="4">
        <f t="shared" si="6"/>
        <v>0</v>
      </c>
    </row>
    <row r="407" spans="5:5" x14ac:dyDescent="0.25">
      <c r="E407" s="4">
        <f t="shared" si="6"/>
        <v>0</v>
      </c>
    </row>
    <row r="408" spans="5:5" x14ac:dyDescent="0.25">
      <c r="E408" s="4">
        <f t="shared" si="6"/>
        <v>0</v>
      </c>
    </row>
    <row r="409" spans="5:5" x14ac:dyDescent="0.25">
      <c r="E409" s="4">
        <f t="shared" si="6"/>
        <v>0</v>
      </c>
    </row>
    <row r="410" spans="5:5" x14ac:dyDescent="0.25">
      <c r="E410" s="4">
        <f t="shared" si="6"/>
        <v>0</v>
      </c>
    </row>
    <row r="411" spans="5:5" x14ac:dyDescent="0.25">
      <c r="E411" s="4">
        <f t="shared" si="6"/>
        <v>0</v>
      </c>
    </row>
    <row r="412" spans="5:5" x14ac:dyDescent="0.25">
      <c r="E412" s="4">
        <f t="shared" si="6"/>
        <v>0</v>
      </c>
    </row>
    <row r="413" spans="5:5" x14ac:dyDescent="0.25">
      <c r="E413" s="4">
        <f t="shared" si="6"/>
        <v>0</v>
      </c>
    </row>
    <row r="414" spans="5:5" x14ac:dyDescent="0.25">
      <c r="E414" s="4">
        <f t="shared" si="6"/>
        <v>0</v>
      </c>
    </row>
    <row r="415" spans="5:5" x14ac:dyDescent="0.25">
      <c r="E415" s="4">
        <f t="shared" si="6"/>
        <v>0</v>
      </c>
    </row>
    <row r="416" spans="5:5" x14ac:dyDescent="0.25">
      <c r="E416" s="4">
        <f t="shared" si="6"/>
        <v>0</v>
      </c>
    </row>
    <row r="417" spans="5:5" x14ac:dyDescent="0.25">
      <c r="E417" s="4">
        <f t="shared" si="6"/>
        <v>0</v>
      </c>
    </row>
    <row r="418" spans="5:5" x14ac:dyDescent="0.25">
      <c r="E418" s="4">
        <f t="shared" si="6"/>
        <v>0</v>
      </c>
    </row>
    <row r="419" spans="5:5" x14ac:dyDescent="0.25">
      <c r="E419" s="4">
        <f t="shared" si="6"/>
        <v>0</v>
      </c>
    </row>
    <row r="420" spans="5:5" x14ac:dyDescent="0.25">
      <c r="E420" s="4">
        <f t="shared" si="6"/>
        <v>0</v>
      </c>
    </row>
    <row r="421" spans="5:5" x14ac:dyDescent="0.25">
      <c r="E421" s="4">
        <f t="shared" si="6"/>
        <v>0</v>
      </c>
    </row>
    <row r="422" spans="5:5" x14ac:dyDescent="0.25">
      <c r="E422" s="4">
        <f t="shared" si="6"/>
        <v>0</v>
      </c>
    </row>
    <row r="423" spans="5:5" x14ac:dyDescent="0.25">
      <c r="E423" s="4">
        <f t="shared" si="6"/>
        <v>0</v>
      </c>
    </row>
    <row r="424" spans="5:5" x14ac:dyDescent="0.25">
      <c r="E424" s="4">
        <f t="shared" si="6"/>
        <v>0</v>
      </c>
    </row>
    <row r="425" spans="5:5" x14ac:dyDescent="0.25">
      <c r="E425" s="4">
        <f t="shared" si="6"/>
        <v>0</v>
      </c>
    </row>
    <row r="426" spans="5:5" x14ac:dyDescent="0.25">
      <c r="E426" s="4">
        <f t="shared" si="6"/>
        <v>0</v>
      </c>
    </row>
    <row r="427" spans="5:5" x14ac:dyDescent="0.25">
      <c r="E427" s="4">
        <f t="shared" si="6"/>
        <v>0</v>
      </c>
    </row>
    <row r="428" spans="5:5" x14ac:dyDescent="0.25">
      <c r="E428" s="4">
        <f t="shared" si="6"/>
        <v>0</v>
      </c>
    </row>
    <row r="429" spans="5:5" x14ac:dyDescent="0.25">
      <c r="E429" s="4">
        <f t="shared" si="6"/>
        <v>0</v>
      </c>
    </row>
    <row r="430" spans="5:5" x14ac:dyDescent="0.25">
      <c r="E430" s="4">
        <f t="shared" si="6"/>
        <v>0</v>
      </c>
    </row>
    <row r="431" spans="5:5" x14ac:dyDescent="0.25">
      <c r="E431" s="4">
        <f t="shared" si="6"/>
        <v>0</v>
      </c>
    </row>
    <row r="432" spans="5:5" x14ac:dyDescent="0.25">
      <c r="E432" s="4">
        <f t="shared" si="6"/>
        <v>0</v>
      </c>
    </row>
    <row r="433" spans="5:5" x14ac:dyDescent="0.25">
      <c r="E433" s="4">
        <f t="shared" si="6"/>
        <v>0</v>
      </c>
    </row>
    <row r="434" spans="5:5" x14ac:dyDescent="0.25">
      <c r="E434" s="4">
        <f t="shared" si="6"/>
        <v>0</v>
      </c>
    </row>
    <row r="435" spans="5:5" x14ac:dyDescent="0.25">
      <c r="E435" s="4">
        <f t="shared" si="6"/>
        <v>0</v>
      </c>
    </row>
    <row r="436" spans="5:5" x14ac:dyDescent="0.25">
      <c r="E436" s="4">
        <f t="shared" si="6"/>
        <v>0</v>
      </c>
    </row>
    <row r="437" spans="5:5" x14ac:dyDescent="0.25">
      <c r="E437" s="4">
        <f t="shared" si="6"/>
        <v>0</v>
      </c>
    </row>
    <row r="438" spans="5:5" x14ac:dyDescent="0.25">
      <c r="E438" s="4">
        <f t="shared" si="6"/>
        <v>0</v>
      </c>
    </row>
    <row r="439" spans="5:5" x14ac:dyDescent="0.25">
      <c r="E439" s="4">
        <f t="shared" si="6"/>
        <v>0</v>
      </c>
    </row>
    <row r="440" spans="5:5" x14ac:dyDescent="0.25">
      <c r="E440" s="4">
        <f t="shared" si="6"/>
        <v>0</v>
      </c>
    </row>
    <row r="441" spans="5:5" x14ac:dyDescent="0.25">
      <c r="E441" s="4">
        <f t="shared" si="6"/>
        <v>0</v>
      </c>
    </row>
    <row r="442" spans="5:5" x14ac:dyDescent="0.25">
      <c r="E442" s="4">
        <f t="shared" si="6"/>
        <v>0</v>
      </c>
    </row>
    <row r="443" spans="5:5" x14ac:dyDescent="0.25">
      <c r="E443" s="4">
        <f t="shared" si="6"/>
        <v>0</v>
      </c>
    </row>
    <row r="444" spans="5:5" x14ac:dyDescent="0.25">
      <c r="E444" s="4">
        <f t="shared" si="6"/>
        <v>0</v>
      </c>
    </row>
    <row r="445" spans="5:5" x14ac:dyDescent="0.25">
      <c r="E445" s="4">
        <f t="shared" si="6"/>
        <v>0</v>
      </c>
    </row>
    <row r="446" spans="5:5" x14ac:dyDescent="0.25">
      <c r="E446" s="4">
        <f t="shared" si="6"/>
        <v>0</v>
      </c>
    </row>
    <row r="447" spans="5:5" x14ac:dyDescent="0.25">
      <c r="E447" s="4">
        <f t="shared" si="6"/>
        <v>0</v>
      </c>
    </row>
    <row r="448" spans="5:5" x14ac:dyDescent="0.25">
      <c r="E448" s="4">
        <f t="shared" si="6"/>
        <v>0</v>
      </c>
    </row>
    <row r="449" spans="5:5" x14ac:dyDescent="0.25">
      <c r="E449" s="4">
        <f t="shared" si="6"/>
        <v>0</v>
      </c>
    </row>
    <row r="450" spans="5:5" x14ac:dyDescent="0.25">
      <c r="E450" s="4">
        <f t="shared" si="6"/>
        <v>0</v>
      </c>
    </row>
    <row r="451" spans="5:5" x14ac:dyDescent="0.25">
      <c r="E451" s="4">
        <f t="shared" si="6"/>
        <v>0</v>
      </c>
    </row>
    <row r="452" spans="5:5" x14ac:dyDescent="0.25">
      <c r="E452" s="4">
        <f t="shared" si="6"/>
        <v>0</v>
      </c>
    </row>
    <row r="453" spans="5:5" x14ac:dyDescent="0.25">
      <c r="E453" s="4">
        <f t="shared" ref="E453:E500" si="7">E452+C453-D453</f>
        <v>0</v>
      </c>
    </row>
    <row r="454" spans="5:5" x14ac:dyDescent="0.25">
      <c r="E454" s="4">
        <f t="shared" si="7"/>
        <v>0</v>
      </c>
    </row>
    <row r="455" spans="5:5" x14ac:dyDescent="0.25">
      <c r="E455" s="4">
        <f t="shared" si="7"/>
        <v>0</v>
      </c>
    </row>
    <row r="456" spans="5:5" x14ac:dyDescent="0.25">
      <c r="E456" s="4">
        <f t="shared" si="7"/>
        <v>0</v>
      </c>
    </row>
    <row r="457" spans="5:5" x14ac:dyDescent="0.25">
      <c r="E457" s="4">
        <f t="shared" si="7"/>
        <v>0</v>
      </c>
    </row>
    <row r="458" spans="5:5" x14ac:dyDescent="0.25">
      <c r="E458" s="4">
        <f t="shared" si="7"/>
        <v>0</v>
      </c>
    </row>
    <row r="459" spans="5:5" x14ac:dyDescent="0.25">
      <c r="E459" s="4">
        <f t="shared" si="7"/>
        <v>0</v>
      </c>
    </row>
    <row r="460" spans="5:5" x14ac:dyDescent="0.25">
      <c r="E460" s="4">
        <f t="shared" si="7"/>
        <v>0</v>
      </c>
    </row>
    <row r="461" spans="5:5" x14ac:dyDescent="0.25">
      <c r="E461" s="4">
        <f t="shared" si="7"/>
        <v>0</v>
      </c>
    </row>
    <row r="462" spans="5:5" x14ac:dyDescent="0.25">
      <c r="E462" s="4">
        <f t="shared" si="7"/>
        <v>0</v>
      </c>
    </row>
    <row r="463" spans="5:5" x14ac:dyDescent="0.25">
      <c r="E463" s="4">
        <f t="shared" si="7"/>
        <v>0</v>
      </c>
    </row>
    <row r="464" spans="5:5" x14ac:dyDescent="0.25">
      <c r="E464" s="4">
        <f t="shared" si="7"/>
        <v>0</v>
      </c>
    </row>
    <row r="465" spans="5:5" x14ac:dyDescent="0.25">
      <c r="E465" s="4">
        <f t="shared" si="7"/>
        <v>0</v>
      </c>
    </row>
    <row r="466" spans="5:5" x14ac:dyDescent="0.25">
      <c r="E466" s="4">
        <f t="shared" si="7"/>
        <v>0</v>
      </c>
    </row>
    <row r="467" spans="5:5" x14ac:dyDescent="0.25">
      <c r="E467" s="4">
        <f t="shared" si="7"/>
        <v>0</v>
      </c>
    </row>
    <row r="468" spans="5:5" x14ac:dyDescent="0.25">
      <c r="E468" s="4">
        <f t="shared" si="7"/>
        <v>0</v>
      </c>
    </row>
    <row r="469" spans="5:5" x14ac:dyDescent="0.25">
      <c r="E469" s="4">
        <f t="shared" si="7"/>
        <v>0</v>
      </c>
    </row>
    <row r="470" spans="5:5" x14ac:dyDescent="0.25">
      <c r="E470" s="4">
        <f t="shared" si="7"/>
        <v>0</v>
      </c>
    </row>
    <row r="471" spans="5:5" x14ac:dyDescent="0.25">
      <c r="E471" s="4">
        <f t="shared" si="7"/>
        <v>0</v>
      </c>
    </row>
    <row r="472" spans="5:5" x14ac:dyDescent="0.25">
      <c r="E472" s="4">
        <f t="shared" si="7"/>
        <v>0</v>
      </c>
    </row>
    <row r="473" spans="5:5" x14ac:dyDescent="0.25">
      <c r="E473" s="4">
        <f t="shared" si="7"/>
        <v>0</v>
      </c>
    </row>
    <row r="474" spans="5:5" x14ac:dyDescent="0.25">
      <c r="E474" s="4">
        <f t="shared" si="7"/>
        <v>0</v>
      </c>
    </row>
    <row r="475" spans="5:5" x14ac:dyDescent="0.25">
      <c r="E475" s="4">
        <f t="shared" si="7"/>
        <v>0</v>
      </c>
    </row>
    <row r="476" spans="5:5" x14ac:dyDescent="0.25">
      <c r="E476" s="4">
        <f t="shared" si="7"/>
        <v>0</v>
      </c>
    </row>
    <row r="477" spans="5:5" x14ac:dyDescent="0.25">
      <c r="E477" s="4">
        <f t="shared" si="7"/>
        <v>0</v>
      </c>
    </row>
    <row r="478" spans="5:5" x14ac:dyDescent="0.25">
      <c r="E478" s="4">
        <f t="shared" si="7"/>
        <v>0</v>
      </c>
    </row>
    <row r="479" spans="5:5" x14ac:dyDescent="0.25">
      <c r="E479" s="4">
        <f t="shared" si="7"/>
        <v>0</v>
      </c>
    </row>
    <row r="480" spans="5:5" x14ac:dyDescent="0.25">
      <c r="E480" s="4">
        <f t="shared" si="7"/>
        <v>0</v>
      </c>
    </row>
    <row r="481" spans="5:5" x14ac:dyDescent="0.25">
      <c r="E481" s="4">
        <f t="shared" si="7"/>
        <v>0</v>
      </c>
    </row>
    <row r="482" spans="5:5" x14ac:dyDescent="0.25">
      <c r="E482" s="4">
        <f t="shared" si="7"/>
        <v>0</v>
      </c>
    </row>
    <row r="483" spans="5:5" x14ac:dyDescent="0.25">
      <c r="E483" s="4">
        <f t="shared" si="7"/>
        <v>0</v>
      </c>
    </row>
    <row r="484" spans="5:5" x14ac:dyDescent="0.25">
      <c r="E484" s="4">
        <f t="shared" si="7"/>
        <v>0</v>
      </c>
    </row>
    <row r="485" spans="5:5" x14ac:dyDescent="0.25">
      <c r="E485" s="4">
        <f t="shared" si="7"/>
        <v>0</v>
      </c>
    </row>
    <row r="486" spans="5:5" x14ac:dyDescent="0.25">
      <c r="E486" s="4">
        <f t="shared" si="7"/>
        <v>0</v>
      </c>
    </row>
    <row r="487" spans="5:5" x14ac:dyDescent="0.25">
      <c r="E487" s="4">
        <f t="shared" si="7"/>
        <v>0</v>
      </c>
    </row>
    <row r="488" spans="5:5" x14ac:dyDescent="0.25">
      <c r="E488" s="4">
        <f t="shared" si="7"/>
        <v>0</v>
      </c>
    </row>
    <row r="489" spans="5:5" x14ac:dyDescent="0.25">
      <c r="E489" s="4">
        <f t="shared" si="7"/>
        <v>0</v>
      </c>
    </row>
    <row r="490" spans="5:5" x14ac:dyDescent="0.25">
      <c r="E490" s="4">
        <f t="shared" si="7"/>
        <v>0</v>
      </c>
    </row>
    <row r="491" spans="5:5" x14ac:dyDescent="0.25">
      <c r="E491" s="4">
        <f t="shared" si="7"/>
        <v>0</v>
      </c>
    </row>
    <row r="492" spans="5:5" x14ac:dyDescent="0.25">
      <c r="E492" s="4">
        <f t="shared" si="7"/>
        <v>0</v>
      </c>
    </row>
    <row r="493" spans="5:5" x14ac:dyDescent="0.25">
      <c r="E493" s="4">
        <f t="shared" si="7"/>
        <v>0</v>
      </c>
    </row>
    <row r="494" spans="5:5" x14ac:dyDescent="0.25">
      <c r="E494" s="4">
        <f t="shared" si="7"/>
        <v>0</v>
      </c>
    </row>
    <row r="495" spans="5:5" x14ac:dyDescent="0.25">
      <c r="E495" s="4">
        <f t="shared" si="7"/>
        <v>0</v>
      </c>
    </row>
    <row r="496" spans="5:5" x14ac:dyDescent="0.25">
      <c r="E496" s="4">
        <f t="shared" si="7"/>
        <v>0</v>
      </c>
    </row>
    <row r="497" spans="5:5" x14ac:dyDescent="0.25">
      <c r="E497" s="4">
        <f t="shared" si="7"/>
        <v>0</v>
      </c>
    </row>
    <row r="498" spans="5:5" x14ac:dyDescent="0.25">
      <c r="E498" s="4">
        <f t="shared" si="7"/>
        <v>0</v>
      </c>
    </row>
    <row r="499" spans="5:5" x14ac:dyDescent="0.25">
      <c r="E499" s="4">
        <f t="shared" si="7"/>
        <v>0</v>
      </c>
    </row>
    <row r="500" spans="5:5" x14ac:dyDescent="0.25">
      <c r="E500" s="4">
        <f t="shared" si="7"/>
        <v>0</v>
      </c>
    </row>
  </sheetData>
  <mergeCells count="4">
    <mergeCell ref="A1:E1"/>
    <mergeCell ref="F1:F2"/>
    <mergeCell ref="G1:G2"/>
    <mergeCell ref="H1:H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66</vt:i4>
      </vt:variant>
      <vt:variant>
        <vt:lpstr>Rangos con nombre</vt:lpstr>
      </vt:variant>
      <vt:variant>
        <vt:i4>43</vt:i4>
      </vt:variant>
    </vt:vector>
  </HeadingPairs>
  <TitlesOfParts>
    <vt:vector size="109" baseType="lpstr">
      <vt:lpstr>Resumen</vt:lpstr>
      <vt:lpstr>VENTAS</vt:lpstr>
      <vt:lpstr>Dario Petrich - Ver2022</vt:lpstr>
      <vt:lpstr>Miguel Cabello</vt:lpstr>
      <vt:lpstr>Signori Luis Alberto</vt:lpstr>
      <vt:lpstr>Borra</vt:lpstr>
      <vt:lpstr>El club del diseño</vt:lpstr>
      <vt:lpstr>Luciano</vt:lpstr>
      <vt:lpstr>Alfredo- Deportes de Cordillera</vt:lpstr>
      <vt:lpstr>Martinez</vt:lpstr>
      <vt:lpstr>Serra</vt:lpstr>
      <vt:lpstr>Marina Ferrando</vt:lpstr>
      <vt:lpstr>Cassibba</vt:lpstr>
      <vt:lpstr>Raul Carrizo</vt:lpstr>
      <vt:lpstr>Riabis B</vt:lpstr>
      <vt:lpstr>Maria Jose Escala</vt:lpstr>
      <vt:lpstr>Fernando Sosa -Indico-</vt:lpstr>
      <vt:lpstr>Cristina Elias</vt:lpstr>
      <vt:lpstr>Sabrina - Borra</vt:lpstr>
      <vt:lpstr>Tejiendo Arte</vt:lpstr>
      <vt:lpstr>Dalat</vt:lpstr>
      <vt:lpstr>Ruben - Yumbel</vt:lpstr>
      <vt:lpstr>La Casita - Solis Miriam</vt:lpstr>
      <vt:lpstr>Tifosi</vt:lpstr>
      <vt:lpstr>Dodero</vt:lpstr>
      <vt:lpstr>Riabis A</vt:lpstr>
      <vt:lpstr>Horacio</vt:lpstr>
      <vt:lpstr>Mirta Aldes- Colegiales</vt:lpstr>
      <vt:lpstr>Rocio del Mar</vt:lpstr>
      <vt:lpstr>Eliana Ochoa</vt:lpstr>
      <vt:lpstr>Belen</vt:lpstr>
      <vt:lpstr>Rita Ferrando</vt:lpstr>
      <vt:lpstr>Paracas</vt:lpstr>
      <vt:lpstr>Magdalena - Mancha HandMade</vt:lpstr>
      <vt:lpstr>Daniel Veira</vt:lpstr>
      <vt:lpstr>Andrea Vargas</vt:lpstr>
      <vt:lpstr>Marcelo Jerez</vt:lpstr>
      <vt:lpstr>Gustavo Mennilli</vt:lpstr>
      <vt:lpstr>Bonifacio</vt:lpstr>
      <vt:lpstr>Majo y German</vt:lpstr>
      <vt:lpstr>Alejandro Manzo</vt:lpstr>
      <vt:lpstr>Marcelo Manzo</vt:lpstr>
      <vt:lpstr>Pablo</vt:lpstr>
      <vt:lpstr>Jorge Toledo</vt:lpstr>
      <vt:lpstr>Matias Fernandez</vt:lpstr>
      <vt:lpstr>BM</vt:lpstr>
      <vt:lpstr>Dario Petrich - Inv2021</vt:lpstr>
      <vt:lpstr>Maria Cerone</vt:lpstr>
      <vt:lpstr>AONI</vt:lpstr>
      <vt:lpstr>Dario Petrich - Ver20-21</vt:lpstr>
      <vt:lpstr>Dario Petrich-Inv2020</vt:lpstr>
      <vt:lpstr>Carlos Bouzyk</vt:lpstr>
      <vt:lpstr>Virginia - Uniformes San Miguel</vt:lpstr>
      <vt:lpstr>El Fogon</vt:lpstr>
      <vt:lpstr>Enrique - Bula</vt:lpstr>
      <vt:lpstr>Pablo Aguero</vt:lpstr>
      <vt:lpstr>Monica Alegre</vt:lpstr>
      <vt:lpstr>D-STROY</vt:lpstr>
      <vt:lpstr>Pascual Berardo</vt:lpstr>
      <vt:lpstr>Hand Made SRL A</vt:lpstr>
      <vt:lpstr>Pablo Gianotti</vt:lpstr>
      <vt:lpstr>Ricardo Salto </vt:lpstr>
      <vt:lpstr>Gayone</vt:lpstr>
      <vt:lpstr>Carlos Class</vt:lpstr>
      <vt:lpstr>Jorge Marino</vt:lpstr>
      <vt:lpstr>Dipolitto</vt:lpstr>
      <vt:lpstr>'Alfredo- Deportes de Cordillera'!Área_de_impresión</vt:lpstr>
      <vt:lpstr>AONI!Área_de_impresión</vt:lpstr>
      <vt:lpstr>Belen!Área_de_impresión</vt:lpstr>
      <vt:lpstr>BM!Área_de_impresión</vt:lpstr>
      <vt:lpstr>Borra!Área_de_impresión</vt:lpstr>
      <vt:lpstr>Cassibba!Área_de_impresión</vt:lpstr>
      <vt:lpstr>'Cristina Elias'!Área_de_impresión</vt:lpstr>
      <vt:lpstr>Dalat!Área_de_impresión</vt:lpstr>
      <vt:lpstr>'Daniel Veira'!Área_de_impresión</vt:lpstr>
      <vt:lpstr>'Dario Petrich - Inv2021'!Área_de_impresión</vt:lpstr>
      <vt:lpstr>'Dario Petrich - Ver20-21'!Área_de_impresión</vt:lpstr>
      <vt:lpstr>'Dario Petrich - Ver2022'!Área_de_impresión</vt:lpstr>
      <vt:lpstr>'Dario Petrich-Inv2020'!Área_de_impresión</vt:lpstr>
      <vt:lpstr>Dodero!Área_de_impresión</vt:lpstr>
      <vt:lpstr>'El club del diseño'!Área_de_impresión</vt:lpstr>
      <vt:lpstr>'Eliana Ochoa'!Área_de_impresión</vt:lpstr>
      <vt:lpstr>Horacio!Área_de_impresión</vt:lpstr>
      <vt:lpstr>'Jorge Marino'!Área_de_impresión</vt:lpstr>
      <vt:lpstr>'Jorge Toledo'!Área_de_impresión</vt:lpstr>
      <vt:lpstr>'La Casita - Solis Miriam'!Área_de_impresión</vt:lpstr>
      <vt:lpstr>Luciano!Área_de_impresión</vt:lpstr>
      <vt:lpstr>'Magdalena - Mancha HandMade'!Área_de_impresión</vt:lpstr>
      <vt:lpstr>'Marcelo Jerez'!Área_de_impresión</vt:lpstr>
      <vt:lpstr>'Maria Jose Escala'!Área_de_impresión</vt:lpstr>
      <vt:lpstr>'Marina Ferrando'!Área_de_impresión</vt:lpstr>
      <vt:lpstr>'Matias Fernandez'!Área_de_impresión</vt:lpstr>
      <vt:lpstr>'Miguel Cabello'!Área_de_impresión</vt:lpstr>
      <vt:lpstr>'Mirta Aldes- Colegiales'!Área_de_impresión</vt:lpstr>
      <vt:lpstr>'Pablo Gianotti'!Área_de_impresión</vt:lpstr>
      <vt:lpstr>Paracas!Área_de_impresión</vt:lpstr>
      <vt:lpstr>'Raul Carrizo'!Área_de_impresión</vt:lpstr>
      <vt:lpstr>Resumen!Área_de_impresión</vt:lpstr>
      <vt:lpstr>'Riabis A'!Área_de_impresión</vt:lpstr>
      <vt:lpstr>'Riabis B'!Área_de_impresión</vt:lpstr>
      <vt:lpstr>'Ricardo Salto '!Área_de_impresión</vt:lpstr>
      <vt:lpstr>'Rita Ferrando'!Área_de_impresión</vt:lpstr>
      <vt:lpstr>'Rocio del Mar'!Área_de_impresión</vt:lpstr>
      <vt:lpstr>'Ruben - Yumbel'!Área_de_impresión</vt:lpstr>
      <vt:lpstr>'Sabrina - Borra'!Área_de_impresión</vt:lpstr>
      <vt:lpstr>Serra!Área_de_impresión</vt:lpstr>
      <vt:lpstr>'Signori Luis Alberto'!Área_de_impresión</vt:lpstr>
      <vt:lpstr>'Tejiendo Arte'!Área_de_impresión</vt:lpstr>
      <vt:lpstr>'Dario Petrich-Inv2020'!Títulos_a_imprimir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2021-10-21T13:34:34Z</dcterms:modified>
</cp:coreProperties>
</file>