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ngenieria\2k24\herramientas_II\Herramientas_II\"/>
    </mc:Choice>
  </mc:AlternateContent>
  <bookViews>
    <workbookView xWindow="0" yWindow="0" windowWidth="20490" windowHeight="7755" activeTab="4"/>
  </bookViews>
  <sheets>
    <sheet name="Inicio" sheetId="8" r:id="rId1"/>
    <sheet name="BUSCARV" sheetId="4" r:id="rId2"/>
    <sheet name="Ejercicio 1" sheetId="1" r:id="rId3"/>
    <sheet name="COINCIDIR INDICE" sheetId="2" r:id="rId4"/>
    <sheet name="Ejercicio 2" sheetId="9" r:id="rId5"/>
    <sheet name="Tipos errores" sheetId="6" r:id="rId6"/>
    <sheet name="Fnes p Validar errores" sheetId="7" r:id="rId7"/>
  </sheets>
  <externalReferences>
    <externalReference r:id="rId8"/>
  </externalReferences>
  <definedNames>
    <definedName name="__f" hidden="1">3</definedName>
    <definedName name="_f" hidden="1">3</definedName>
    <definedName name="_xlnm._FilterDatabase" localSheetId="3" hidden="1">'COINCIDIR INDICE'!$G$12:$H$12</definedName>
    <definedName name="_xlnm._FilterDatabase" localSheetId="2" hidden="1">'Ejercicio 1'!$A$4:$G$4</definedName>
    <definedName name="_xlnm._FilterDatabase" localSheetId="4" hidden="1">'Ejercicio 2'!$A$4:$G$4</definedName>
    <definedName name="_Key1" localSheetId="4" hidden="1">[1]Atenciones!#REF!</definedName>
    <definedName name="_Key1" localSheetId="6" hidden="1">[1]Atenciones!#REF!</definedName>
    <definedName name="_Key1" hidden="1">[1]Atenciones!#REF!</definedName>
    <definedName name="_Order1" hidden="1">255</definedName>
    <definedName name="a" localSheetId="4" hidden="1">[1]Atenciones!#REF!</definedName>
    <definedName name="a" localSheetId="6" hidden="1">[1]Atenciones!#REF!</definedName>
    <definedName name="a" hidden="1">[1]Atenciones!#REF!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nuevo" hidden="1">2</definedName>
    <definedName name="sencount" hidden="1">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9" l="1"/>
  <c r="L15" i="9"/>
  <c r="I15" i="9"/>
  <c r="N9" i="9"/>
  <c r="L11" i="9"/>
  <c r="I11" i="9"/>
  <c r="N5" i="9"/>
  <c r="L7" i="9"/>
  <c r="I29" i="1"/>
  <c r="J27" i="1"/>
  <c r="D15" i="2"/>
  <c r="C18" i="2"/>
  <c r="C16" i="2"/>
  <c r="K17" i="1"/>
  <c r="K13" i="1"/>
  <c r="K12" i="1"/>
  <c r="K8" i="1"/>
  <c r="K7" i="1"/>
  <c r="K17" i="4"/>
  <c r="K12" i="4"/>
  <c r="K16" i="4"/>
  <c r="K15" i="4"/>
  <c r="K14" i="4"/>
  <c r="K13" i="4"/>
  <c r="D16" i="2" l="1"/>
</calcChain>
</file>

<file path=xl/sharedStrings.xml><?xml version="1.0" encoding="utf-8"?>
<sst xmlns="http://schemas.openxmlformats.org/spreadsheetml/2006/main" count="366" uniqueCount="114">
  <si>
    <t>FUNCIONES:</t>
  </si>
  <si>
    <t>BUSCARV(valor_buscado; tabla; columna_resultado; [ordenado])</t>
  </si>
  <si>
    <t>CONSULTAV(valor_buscado; tabla; columna_resultado; [ordenado])</t>
  </si>
  <si>
    <t>Código Empleado</t>
  </si>
  <si>
    <t>Fecha-Ingreso</t>
  </si>
  <si>
    <t>Apellido, Nombre</t>
  </si>
  <si>
    <t>Sede</t>
  </si>
  <si>
    <t>Categoría</t>
  </si>
  <si>
    <t>Departamento</t>
  </si>
  <si>
    <t>Salario</t>
  </si>
  <si>
    <t>Marín, Angel</t>
  </si>
  <si>
    <t>Vigo</t>
  </si>
  <si>
    <t>Administrativo</t>
  </si>
  <si>
    <t>Financiero</t>
  </si>
  <si>
    <t>Fernández, Fernando</t>
  </si>
  <si>
    <t>Albacete</t>
  </si>
  <si>
    <t>Subirats, Nuria</t>
  </si>
  <si>
    <t>Personal</t>
  </si>
  <si>
    <t>López-Gil, José</t>
  </si>
  <si>
    <t>Martínez, Segundo</t>
  </si>
  <si>
    <t xml:space="preserve"> Alvarez, Cesar</t>
  </si>
  <si>
    <t>Gutiérrez, Sonsoles</t>
  </si>
  <si>
    <t>De Miguel, José</t>
  </si>
  <si>
    <t>Comercial</t>
  </si>
  <si>
    <t>Ventas</t>
  </si>
  <si>
    <t>Olabarría, Felipe</t>
  </si>
  <si>
    <t>Ruiz, Lorenzo</t>
  </si>
  <si>
    <t>García, Reyes</t>
  </si>
  <si>
    <t>Sotillos, Ana</t>
  </si>
  <si>
    <t>Díaz, Saúl</t>
  </si>
  <si>
    <t>Fernández, Laureano</t>
  </si>
  <si>
    <t>Segura, Enrique</t>
  </si>
  <si>
    <t>Directivo</t>
  </si>
  <si>
    <t>Alcalde, Juan</t>
  </si>
  <si>
    <t>Dirección</t>
  </si>
  <si>
    <t>Arozamena, Felicidad</t>
  </si>
  <si>
    <t>Cauce, Gerardo</t>
  </si>
  <si>
    <t>Villamanta, Asunción</t>
  </si>
  <si>
    <t>Técnico</t>
  </si>
  <si>
    <t>Alvarez, Rosa</t>
  </si>
  <si>
    <t>Funcion COINCIDIR</t>
  </si>
  <si>
    <t>COINCIDIR(valor_buscado;matriz_buscada; [tipo_de_coincidencia])</t>
  </si>
  <si>
    <t>Nombre de Producto:</t>
  </si>
  <si>
    <t>Bananas</t>
  </si>
  <si>
    <t>Producto</t>
  </si>
  <si>
    <t>Unidades</t>
  </si>
  <si>
    <t>Peras</t>
  </si>
  <si>
    <t>Manzanas</t>
  </si>
  <si>
    <t>Naranjas</t>
  </si>
  <si>
    <t>Funcion INDICE</t>
  </si>
  <si>
    <t>INDICE(matriz; núm_fila; [núm_columna])</t>
  </si>
  <si>
    <t>Ejemplos: Funciones de Busqueda</t>
  </si>
  <si>
    <t>Formulario de Consulta</t>
  </si>
  <si>
    <t>Código de Empleado:</t>
  </si>
  <si>
    <t>Datos del Empleado</t>
  </si>
  <si>
    <t>UNIDADES</t>
  </si>
  <si>
    <t>Si no se encuentra el cod de empleado consultado</t>
  </si>
  <si>
    <t>las celdas de los Datos del empleado se debe mostrar en blanco</t>
  </si>
  <si>
    <t>ESERR</t>
  </si>
  <si>
    <t>Comprueba si un valor es un error (excepto #N/A) y devuelve VERDADERO o FALSO.</t>
  </si>
  <si>
    <t>ESERROR</t>
  </si>
  <si>
    <t>Comprueba si un valor es un error (incluyendo #N/A) y devuelve VERDADERO o FALSO.</t>
  </si>
  <si>
    <t>SI.ERROR</t>
  </si>
  <si>
    <t>Devuelve un valor si la expresión es un error y otro valor si no lo es.</t>
  </si>
  <si>
    <t>Funciones para validar errores</t>
  </si>
  <si>
    <t>1 Mostrar el nombre del empleado con mayor antiguedad?</t>
  </si>
  <si>
    <t>2 Mostrar el nombre del empleado con menor antiguedad?</t>
  </si>
  <si>
    <t>3 Mostrar el nombre completo del empleado José?</t>
  </si>
  <si>
    <t>Tipos de errores en Excel.</t>
  </si>
  <si>
    <t>Excel posee una serie de errores característicos que aparecen de forma común en el transcurso del trabajo con la hoja de cálculo. A continuación vamos a enumerar cuales son:</t>
  </si>
  <si>
    <t>#¡N/A.</t>
  </si>
  <si>
    <t xml:space="preserve"> Este error aparece cuando un valor buscado ya sea mediante formula o referencia, no encuentra ninguna coincidencia exacta. Es decir, el valor no está disponible. Este tipo de error es muy común al utilizar la función BUSCARV.</t>
  </si>
  <si>
    <t>#¡NUM!.</t>
  </si>
  <si>
    <t>Se produce cuando introducimos un valor no numérico cuando se espera un valor de este tipo; suele aparecer con frecuencia en las formulas, al ingresar un argumento no numérico. También es común ver este error cuando se espera un tipo de valor numérico y se introduce un número que no coincide con ese tipo de valor: Ej. una celda que no admita valores negativos.</t>
  </si>
  <si>
    <t>#¡DIV/0!.</t>
  </si>
  <si>
    <t>Este error es causado al dividir cualquier valor por 0 o hacer referencia a un cero.</t>
  </si>
  <si>
    <t xml:space="preserve">#¡REF!. </t>
  </si>
  <si>
    <t>Este error es uno de los más populares, se produce al eliminar una fila o columna que posea parte de una fórmula, el cálculo no puede realizarse y origina este error. Siempre que se produzca este error deberemos de pensar que hemos eliminado una referencia que está siendo utilizada en otro lugar.</t>
  </si>
  <si>
    <t>#¿NOMBRE?.</t>
  </si>
  <si>
    <t>Este error es característico de las formulas mal escritas: error de ortografía, falta de comillas o dos puntos.</t>
  </si>
  <si>
    <t xml:space="preserve">#¡VALOR!. </t>
  </si>
  <si>
    <t>Aparece ante la introducción de argumentos erróneos dentro de una fórmula o función: Ej. escribir un número cuando pide texto o introducir una fecha cuando necesita otro valor.</t>
  </si>
  <si>
    <t>#¡NULO!.</t>
  </si>
  <si>
    <t>Este error se genera al especificar mal el rango en una función, para entendernos cuando obviamos los dos puntos: Resta= K3 - D3 D5, en este caso debería de ser D3:D5.</t>
  </si>
  <si>
    <t>#####.</t>
  </si>
  <si>
    <t>Este error ocurre cuando el valor resultante no cabe en el ancho de la celda, basta con dar formato al ancho o largo de la celda.</t>
  </si>
  <si>
    <t>Devolver las unidades de un determinado Producto</t>
  </si>
  <si>
    <t xml:space="preserve">La función COINCIDIR busca un elemento especificado en un rango de celdas y, </t>
  </si>
  <si>
    <t xml:space="preserve">a continuación, devuelve la posición relativa de ese elemento en el rango. </t>
  </si>
  <si>
    <t>Mostrar la fecha de ingreso del empleado Díaz, Saúl?</t>
  </si>
  <si>
    <t>1 Mostrar la fecha de ingreso del empleado Díaz, Saúl?</t>
  </si>
  <si>
    <t>2 Mostrar el nombre del empleado con menor salario</t>
  </si>
  <si>
    <t>3 Mostrar el nombre del empleado con mayor salario</t>
  </si>
  <si>
    <t xml:space="preserve">OBS: </t>
  </si>
  <si>
    <t>* Si no encuentra el valor buscado devuelve ERROR</t>
  </si>
  <si>
    <t>* Si hay mas de un valor que coincide con el valor buscado devuelve el 1ero que encuentra</t>
  </si>
  <si>
    <t>* Busca en la 1er columna del rango definido en el 2do argumento</t>
  </si>
  <si>
    <t>Alvarez, Cesar</t>
  </si>
  <si>
    <t xml:space="preserve">En general, estas funciones se usan de manera </t>
  </si>
  <si>
    <t>combinada  para devolver el valor buscado.</t>
  </si>
  <si>
    <t xml:space="preserve">El nombre de la funcion, BUSCARV o CONSULTAV, </t>
  </si>
  <si>
    <t>depende de la version de Office utilizada</t>
  </si>
  <si>
    <t>Fecha de ingreso:</t>
  </si>
  <si>
    <t>Nombre:</t>
  </si>
  <si>
    <t>Consigna:</t>
  </si>
  <si>
    <t>definido por su posicion relativa en el rango o tabla</t>
  </si>
  <si>
    <t>Devuelve el valor de un elemento de una tabla o rango</t>
  </si>
  <si>
    <t>SI.ERROR(Valor; Valor_si_error)</t>
  </si>
  <si>
    <t>FUNCION:</t>
  </si>
  <si>
    <t>con buscarv</t>
  </si>
  <si>
    <t>para su resolucion ver la funcion coincidir indice.</t>
  </si>
  <si>
    <t>aplicamos primero funcion coincidir</t>
  </si>
  <si>
    <t>luego fn indice sin el tercer argumento.</t>
  </si>
  <si>
    <t>error porque unidades esta antes que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</si>
</sst>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Arial"/>
      <family val="2"/>
    </font>
    <font>
      <b/>
      <sz val="18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07F09"/>
      <name val="Century Gothic"/>
      <family val="2"/>
    </font>
    <font>
      <sz val="12"/>
      <name val="Calibri"/>
      <family val="2"/>
    </font>
    <font>
      <b/>
      <sz val="18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6"/>
      <color rgb="FFF97F0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14" fontId="0" fillId="0" borderId="0" xfId="0" applyNumberFormat="1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4" fillId="5" borderId="1" xfId="0" applyFont="1" applyFill="1" applyBorder="1" applyAlignment="1">
      <alignment horizontal="center"/>
    </xf>
    <xf numFmtId="0" fontId="3" fillId="0" borderId="0" xfId="0" applyFont="1" applyBorder="1"/>
    <xf numFmtId="0" fontId="7" fillId="0" borderId="0" xfId="0" applyFont="1"/>
    <xf numFmtId="0" fontId="8" fillId="2" borderId="1" xfId="0" applyFont="1" applyFill="1" applyBorder="1" applyAlignment="1">
      <alignment horizontal="center" wrapText="1"/>
    </xf>
    <xf numFmtId="0" fontId="0" fillId="0" borderId="1" xfId="0" applyFont="1" applyBorder="1"/>
    <xf numFmtId="14" fontId="0" fillId="0" borderId="1" xfId="0" applyNumberFormat="1" applyFont="1" applyBorder="1"/>
    <xf numFmtId="164" fontId="0" fillId="0" borderId="1" xfId="0" applyNumberFormat="1" applyFont="1" applyBorder="1"/>
    <xf numFmtId="0" fontId="9" fillId="0" borderId="0" xfId="0" applyFont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11" fillId="0" borderId="0" xfId="0" applyFont="1" applyBorder="1"/>
    <xf numFmtId="0" fontId="11" fillId="0" borderId="5" xfId="0" applyFont="1" applyBorder="1"/>
    <xf numFmtId="0" fontId="11" fillId="0" borderId="1" xfId="0" applyFont="1" applyBorder="1"/>
    <xf numFmtId="0" fontId="6" fillId="0" borderId="0" xfId="0" applyFont="1" applyBorder="1" applyAlignment="1">
      <alignment horizontal="center"/>
    </xf>
    <xf numFmtId="0" fontId="3" fillId="0" borderId="1" xfId="0" applyNumberFormat="1" applyFont="1" applyBorder="1"/>
    <xf numFmtId="14" fontId="11" fillId="0" borderId="1" xfId="0" applyNumberFormat="1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6" fillId="4" borderId="1" xfId="0" applyFont="1" applyFill="1" applyBorder="1"/>
    <xf numFmtId="0" fontId="6" fillId="3" borderId="1" xfId="0" applyFont="1" applyFill="1" applyBorder="1" applyAlignment="1">
      <alignment horizontal="left" vertical="center"/>
    </xf>
    <xf numFmtId="0" fontId="11" fillId="0" borderId="0" xfId="0" applyFont="1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wrapText="1"/>
    </xf>
    <xf numFmtId="0" fontId="4" fillId="6" borderId="1" xfId="0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3" fillId="0" borderId="0" xfId="0" applyFont="1" applyBorder="1" applyAlignment="1"/>
    <xf numFmtId="164" fontId="0" fillId="0" borderId="0" xfId="0" applyNumberFormat="1"/>
    <xf numFmtId="0" fontId="21" fillId="0" borderId="0" xfId="0" quotePrefix="1" applyFont="1"/>
    <xf numFmtId="0" fontId="22" fillId="0" borderId="0" xfId="0" applyFont="1"/>
    <xf numFmtId="0" fontId="22" fillId="0" borderId="0" xfId="0" applyFont="1" applyAlignment="1">
      <alignment horizontal="right"/>
    </xf>
    <xf numFmtId="0" fontId="10" fillId="0" borderId="3" xfId="0" applyFont="1" applyBorder="1"/>
    <xf numFmtId="0" fontId="0" fillId="0" borderId="2" xfId="0" applyBorder="1"/>
    <xf numFmtId="0" fontId="0" fillId="0" borderId="9" xfId="0" applyFont="1" applyBorder="1"/>
    <xf numFmtId="0" fontId="0" fillId="0" borderId="4" xfId="0" applyBorder="1"/>
    <xf numFmtId="0" fontId="0" fillId="0" borderId="6" xfId="0" applyBorder="1"/>
    <xf numFmtId="0" fontId="6" fillId="2" borderId="1" xfId="0" applyFont="1" applyFill="1" applyBorder="1"/>
    <xf numFmtId="0" fontId="12" fillId="2" borderId="1" xfId="0" applyFont="1" applyFill="1" applyBorder="1" applyAlignment="1">
      <alignment horizontal="left" wrapText="1"/>
    </xf>
    <xf numFmtId="164" fontId="11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14" fontId="0" fillId="4" borderId="1" xfId="0" applyNumberFormat="1" applyFill="1" applyBorder="1"/>
    <xf numFmtId="0" fontId="0" fillId="4" borderId="1" xfId="0" applyFill="1" applyBorder="1"/>
    <xf numFmtId="0" fontId="0" fillId="7" borderId="0" xfId="0" applyFill="1"/>
    <xf numFmtId="0" fontId="3" fillId="7" borderId="0" xfId="0" applyFont="1" applyFill="1"/>
    <xf numFmtId="0" fontId="23" fillId="0" borderId="0" xfId="0" applyFont="1"/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7</xdr:row>
      <xdr:rowOff>15240</xdr:rowOff>
    </xdr:from>
    <xdr:to>
      <xdr:col>8</xdr:col>
      <xdr:colOff>579120</xdr:colOff>
      <xdr:row>11</xdr:row>
      <xdr:rowOff>15240</xdr:rowOff>
    </xdr:to>
    <xdr:sp macro="" textlink="">
      <xdr:nvSpPr>
        <xdr:cNvPr id="2" name="Cerrar llave 1"/>
        <xdr:cNvSpPr/>
      </xdr:nvSpPr>
      <xdr:spPr>
        <a:xfrm>
          <a:off x="6499860" y="1691640"/>
          <a:ext cx="419100" cy="899160"/>
        </a:xfrm>
        <a:prstGeom prst="rightBrace">
          <a:avLst>
            <a:gd name="adj1" fmla="val 28586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129540</xdr:colOff>
      <xdr:row>2</xdr:row>
      <xdr:rowOff>121920</xdr:rowOff>
    </xdr:from>
    <xdr:to>
      <xdr:col>8</xdr:col>
      <xdr:colOff>548640</xdr:colOff>
      <xdr:row>6</xdr:row>
      <xdr:rowOff>7620</xdr:rowOff>
    </xdr:to>
    <xdr:sp macro="" textlink="">
      <xdr:nvSpPr>
        <xdr:cNvPr id="3" name="Cerrar llave 2"/>
        <xdr:cNvSpPr/>
      </xdr:nvSpPr>
      <xdr:spPr>
        <a:xfrm>
          <a:off x="6469380" y="601980"/>
          <a:ext cx="419100" cy="899160"/>
        </a:xfrm>
        <a:prstGeom prst="rightBrace">
          <a:avLst>
            <a:gd name="adj1" fmla="val 28586"/>
            <a:gd name="adj2" fmla="val 50000"/>
          </a:avLst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ime\EJERCICIOS%20EXCEL\Excel\Ejemplos\New%20Folder\Mierco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enciones"/>
      <sheetName val="Valores"/>
      <sheetName val="Credito"/>
      <sheetName val="Chart1"/>
      <sheetName val="Sheet1"/>
      <sheetName val="TDina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10"/>
  <sheetViews>
    <sheetView workbookViewId="0">
      <selection activeCell="C17" sqref="C17"/>
    </sheetView>
  </sheetViews>
  <sheetFormatPr baseColWidth="10" defaultRowHeight="15" x14ac:dyDescent="0.25"/>
  <sheetData>
    <row r="1" spans="1:10" ht="23.25" x14ac:dyDescent="0.35">
      <c r="A1" s="18" t="s">
        <v>51</v>
      </c>
    </row>
    <row r="3" spans="1:10" ht="23.25" x14ac:dyDescent="0.35">
      <c r="A3" s="40" t="s">
        <v>0</v>
      </c>
    </row>
    <row r="4" spans="1:10" ht="21" x14ac:dyDescent="0.35">
      <c r="B4" s="1" t="s">
        <v>1</v>
      </c>
      <c r="J4" s="6" t="s">
        <v>100</v>
      </c>
    </row>
    <row r="5" spans="1:10" ht="21" x14ac:dyDescent="0.35">
      <c r="B5" s="1" t="s">
        <v>2</v>
      </c>
      <c r="J5" s="6" t="s">
        <v>101</v>
      </c>
    </row>
    <row r="9" spans="1:10" ht="21" x14ac:dyDescent="0.35">
      <c r="B9" s="41" t="s">
        <v>41</v>
      </c>
      <c r="J9" s="6" t="s">
        <v>98</v>
      </c>
    </row>
    <row r="10" spans="1:10" ht="21" x14ac:dyDescent="0.35">
      <c r="B10" s="41" t="s">
        <v>50</v>
      </c>
      <c r="J10" s="6" t="s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0000"/>
  </sheetPr>
  <dimension ref="A1:L26"/>
  <sheetViews>
    <sheetView zoomScale="90" zoomScaleNormal="90" workbookViewId="0"/>
  </sheetViews>
  <sheetFormatPr baseColWidth="10" defaultRowHeight="15" x14ac:dyDescent="0.25"/>
  <cols>
    <col min="3" max="3" width="18.42578125" customWidth="1"/>
    <col min="7" max="7" width="13.5703125" customWidth="1"/>
    <col min="9" max="9" width="6.140625" customWidth="1"/>
    <col min="10" max="10" width="23" customWidth="1"/>
    <col min="11" max="11" width="20.28515625" customWidth="1"/>
    <col min="12" max="12" width="3.85546875" customWidth="1"/>
    <col min="13" max="13" width="20.28515625" customWidth="1"/>
    <col min="14" max="14" width="6.140625" customWidth="1"/>
  </cols>
  <sheetData>
    <row r="1" spans="1:12" ht="23.25" x14ac:dyDescent="0.35">
      <c r="A1" s="18" t="s">
        <v>51</v>
      </c>
      <c r="H1" s="46" t="s">
        <v>93</v>
      </c>
      <c r="I1" s="45" t="s">
        <v>96</v>
      </c>
    </row>
    <row r="2" spans="1:12" ht="21" x14ac:dyDescent="0.35">
      <c r="H2" s="44"/>
      <c r="I2" s="45" t="s">
        <v>94</v>
      </c>
    </row>
    <row r="3" spans="1:12" ht="26.25" x14ac:dyDescent="0.4">
      <c r="A3" s="29"/>
      <c r="B3" s="28" t="s">
        <v>1</v>
      </c>
      <c r="I3" s="45" t="s">
        <v>95</v>
      </c>
    </row>
    <row r="5" spans="1:12" ht="15.75" thickBot="1" x14ac:dyDescent="0.3"/>
    <row r="6" spans="1:12" ht="30" x14ac:dyDescent="0.25">
      <c r="A6" s="14" t="s">
        <v>3</v>
      </c>
      <c r="B6" s="14" t="s">
        <v>4</v>
      </c>
      <c r="C6" s="14" t="s">
        <v>5</v>
      </c>
      <c r="D6" s="14" t="s">
        <v>6</v>
      </c>
      <c r="E6" s="14" t="s">
        <v>7</v>
      </c>
      <c r="F6" s="14" t="s">
        <v>8</v>
      </c>
      <c r="G6" s="14" t="s">
        <v>9</v>
      </c>
      <c r="I6" s="48"/>
      <c r="J6" s="47"/>
      <c r="K6" s="19"/>
      <c r="L6" s="49"/>
    </row>
    <row r="7" spans="1:12" ht="18.75" x14ac:dyDescent="0.25">
      <c r="A7" s="15">
        <v>1</v>
      </c>
      <c r="B7" s="16">
        <v>36710</v>
      </c>
      <c r="C7" s="15" t="s">
        <v>10</v>
      </c>
      <c r="D7" s="15" t="s">
        <v>11</v>
      </c>
      <c r="E7" s="15" t="s">
        <v>12</v>
      </c>
      <c r="F7" s="15" t="s">
        <v>13</v>
      </c>
      <c r="G7" s="17">
        <v>32100</v>
      </c>
      <c r="I7" s="62" t="s">
        <v>52</v>
      </c>
      <c r="J7" s="63"/>
      <c r="K7" s="63"/>
      <c r="L7" s="64"/>
    </row>
    <row r="8" spans="1:12" ht="15.75" x14ac:dyDescent="0.25">
      <c r="A8" s="15">
        <v>3</v>
      </c>
      <c r="B8" s="16">
        <v>36344</v>
      </c>
      <c r="C8" s="15" t="s">
        <v>14</v>
      </c>
      <c r="D8" s="15" t="s">
        <v>15</v>
      </c>
      <c r="E8" s="15" t="s">
        <v>12</v>
      </c>
      <c r="F8" s="15" t="s">
        <v>13</v>
      </c>
      <c r="G8" s="17">
        <v>35000</v>
      </c>
      <c r="I8" s="50"/>
      <c r="J8" s="22"/>
      <c r="K8" s="22"/>
      <c r="L8" s="23"/>
    </row>
    <row r="9" spans="1:12" ht="15.75" x14ac:dyDescent="0.25">
      <c r="A9" s="15">
        <v>8</v>
      </c>
      <c r="B9" s="16">
        <v>34566</v>
      </c>
      <c r="C9" s="15" t="s">
        <v>16</v>
      </c>
      <c r="D9" s="15" t="s">
        <v>15</v>
      </c>
      <c r="E9" s="15" t="s">
        <v>12</v>
      </c>
      <c r="F9" s="15" t="s">
        <v>17</v>
      </c>
      <c r="G9" s="17">
        <v>29000</v>
      </c>
      <c r="I9" s="50"/>
      <c r="J9" s="32" t="s">
        <v>53</v>
      </c>
      <c r="K9" s="24">
        <v>896</v>
      </c>
      <c r="L9" s="23"/>
    </row>
    <row r="10" spans="1:12" ht="15.75" x14ac:dyDescent="0.25">
      <c r="A10" s="15">
        <v>10</v>
      </c>
      <c r="B10" s="16">
        <v>36336</v>
      </c>
      <c r="C10" s="15" t="s">
        <v>18</v>
      </c>
      <c r="D10" s="15" t="s">
        <v>15</v>
      </c>
      <c r="E10" s="15" t="s">
        <v>12</v>
      </c>
      <c r="F10" s="15" t="s">
        <v>13</v>
      </c>
      <c r="G10" s="17">
        <v>38500</v>
      </c>
      <c r="I10" s="50"/>
      <c r="J10" s="22"/>
      <c r="K10" s="22"/>
      <c r="L10" s="23"/>
    </row>
    <row r="11" spans="1:12" ht="15.75" x14ac:dyDescent="0.25">
      <c r="A11" s="15">
        <v>15</v>
      </c>
      <c r="B11" s="16">
        <v>34653</v>
      </c>
      <c r="C11" s="15" t="s">
        <v>19</v>
      </c>
      <c r="D11" s="15" t="s">
        <v>15</v>
      </c>
      <c r="E11" s="15" t="s">
        <v>12</v>
      </c>
      <c r="F11" s="15" t="s">
        <v>13</v>
      </c>
      <c r="G11" s="17">
        <v>35000</v>
      </c>
      <c r="I11" s="50"/>
      <c r="J11" s="25" t="s">
        <v>54</v>
      </c>
      <c r="K11" s="25"/>
      <c r="L11" s="23"/>
    </row>
    <row r="12" spans="1:12" ht="15.75" x14ac:dyDescent="0.25">
      <c r="A12" s="15">
        <v>18</v>
      </c>
      <c r="B12" s="16">
        <v>34495</v>
      </c>
      <c r="C12" s="15" t="s">
        <v>97</v>
      </c>
      <c r="D12" s="15" t="s">
        <v>15</v>
      </c>
      <c r="E12" s="15" t="s">
        <v>12</v>
      </c>
      <c r="F12" s="15" t="s">
        <v>17</v>
      </c>
      <c r="G12" s="17">
        <v>34250</v>
      </c>
      <c r="I12" s="50"/>
      <c r="J12" s="52" t="s">
        <v>4</v>
      </c>
      <c r="K12" s="27" t="str">
        <f>IFERROR(VLOOKUP(K9,A7:G26,2,),"")</f>
        <v/>
      </c>
      <c r="L12" s="23"/>
    </row>
    <row r="13" spans="1:12" ht="15.75" x14ac:dyDescent="0.25">
      <c r="A13" s="15">
        <v>19</v>
      </c>
      <c r="B13" s="16">
        <v>35040</v>
      </c>
      <c r="C13" s="15" t="s">
        <v>21</v>
      </c>
      <c r="D13" s="15" t="s">
        <v>15</v>
      </c>
      <c r="E13" s="15" t="s">
        <v>12</v>
      </c>
      <c r="F13" s="15" t="s">
        <v>13</v>
      </c>
      <c r="G13" s="17">
        <v>32500</v>
      </c>
      <c r="I13" s="50"/>
      <c r="J13" s="53" t="s">
        <v>5</v>
      </c>
      <c r="K13" s="27" t="e">
        <f>VLOOKUP(K9,A7:G26,3,)</f>
        <v>#N/A</v>
      </c>
      <c r="L13" s="23"/>
    </row>
    <row r="14" spans="1:12" ht="15.75" x14ac:dyDescent="0.25">
      <c r="A14" s="15">
        <v>2</v>
      </c>
      <c r="B14" s="16">
        <v>35445</v>
      </c>
      <c r="C14" s="15" t="s">
        <v>22</v>
      </c>
      <c r="D14" s="15" t="s">
        <v>11</v>
      </c>
      <c r="E14" s="15" t="s">
        <v>23</v>
      </c>
      <c r="F14" s="15" t="s">
        <v>24</v>
      </c>
      <c r="G14" s="17">
        <v>53800</v>
      </c>
      <c r="I14" s="50"/>
      <c r="J14" s="53" t="s">
        <v>6</v>
      </c>
      <c r="K14" s="27" t="e">
        <f>VLOOKUP(K9,A7:G26,4,)</f>
        <v>#N/A</v>
      </c>
      <c r="L14" s="23"/>
    </row>
    <row r="15" spans="1:12" ht="15.75" x14ac:dyDescent="0.25">
      <c r="A15" s="15">
        <v>5</v>
      </c>
      <c r="B15" s="16">
        <v>35894</v>
      </c>
      <c r="C15" s="15" t="s">
        <v>25</v>
      </c>
      <c r="D15" s="15" t="s">
        <v>11</v>
      </c>
      <c r="E15" s="15" t="s">
        <v>23</v>
      </c>
      <c r="F15" s="15" t="s">
        <v>24</v>
      </c>
      <c r="G15" s="17">
        <v>56800</v>
      </c>
      <c r="I15" s="50"/>
      <c r="J15" s="53" t="s">
        <v>7</v>
      </c>
      <c r="K15" s="27" t="e">
        <f>VLOOKUP(K9,A7:G26,5,)</f>
        <v>#N/A</v>
      </c>
      <c r="L15" s="23"/>
    </row>
    <row r="16" spans="1:12" ht="15.75" x14ac:dyDescent="0.25">
      <c r="A16" s="15">
        <v>12</v>
      </c>
      <c r="B16" s="16">
        <v>36346</v>
      </c>
      <c r="C16" s="15" t="s">
        <v>26</v>
      </c>
      <c r="D16" s="15" t="s">
        <v>11</v>
      </c>
      <c r="E16" s="15" t="s">
        <v>23</v>
      </c>
      <c r="F16" s="15" t="s">
        <v>24</v>
      </c>
      <c r="G16" s="17">
        <v>58000</v>
      </c>
      <c r="I16" s="50"/>
      <c r="J16" s="53" t="s">
        <v>8</v>
      </c>
      <c r="K16" s="27" t="e">
        <f>VLOOKUP(K9,A7:G26,6,)</f>
        <v>#N/A</v>
      </c>
      <c r="L16" s="23"/>
    </row>
    <row r="17" spans="1:12" ht="15.75" x14ac:dyDescent="0.25">
      <c r="A17" s="15">
        <v>14</v>
      </c>
      <c r="B17" s="16">
        <v>36338</v>
      </c>
      <c r="C17" s="15" t="s">
        <v>27</v>
      </c>
      <c r="D17" s="15" t="s">
        <v>11</v>
      </c>
      <c r="E17" s="15" t="s">
        <v>23</v>
      </c>
      <c r="F17" s="15" t="s">
        <v>24</v>
      </c>
      <c r="G17" s="17">
        <v>55000</v>
      </c>
      <c r="I17" s="50"/>
      <c r="J17" s="53" t="s">
        <v>9</v>
      </c>
      <c r="K17" s="54" t="str">
        <f>IFERROR(VLOOKUP(K9,A7:G26,7,),"")</f>
        <v/>
      </c>
      <c r="L17" s="23"/>
    </row>
    <row r="18" spans="1:12" ht="15.75" thickBot="1" x14ac:dyDescent="0.3">
      <c r="A18" s="15">
        <v>17</v>
      </c>
      <c r="B18" s="16">
        <v>36252</v>
      </c>
      <c r="C18" s="15" t="s">
        <v>28</v>
      </c>
      <c r="D18" s="15" t="s">
        <v>11</v>
      </c>
      <c r="E18" s="15" t="s">
        <v>23</v>
      </c>
      <c r="F18" s="15" t="s">
        <v>24</v>
      </c>
      <c r="G18" s="17">
        <v>53400</v>
      </c>
      <c r="I18" s="51"/>
      <c r="J18" s="20"/>
      <c r="K18" s="20"/>
      <c r="L18" s="21"/>
    </row>
    <row r="19" spans="1:12" x14ac:dyDescent="0.25">
      <c r="A19" s="15">
        <v>6</v>
      </c>
      <c r="B19" s="16">
        <v>35886</v>
      </c>
      <c r="C19" s="15" t="s">
        <v>29</v>
      </c>
      <c r="D19" s="15" t="s">
        <v>15</v>
      </c>
      <c r="E19" s="15" t="s">
        <v>23</v>
      </c>
      <c r="F19" s="15" t="s">
        <v>24</v>
      </c>
      <c r="G19" s="17">
        <v>60000</v>
      </c>
    </row>
    <row r="20" spans="1:12" ht="15.75" x14ac:dyDescent="0.25">
      <c r="A20" s="15">
        <v>16</v>
      </c>
      <c r="B20" s="16">
        <v>36882</v>
      </c>
      <c r="C20" s="15" t="s">
        <v>30</v>
      </c>
      <c r="D20" s="15" t="s">
        <v>15</v>
      </c>
      <c r="E20" s="15" t="s">
        <v>23</v>
      </c>
      <c r="F20" s="15" t="s">
        <v>24</v>
      </c>
      <c r="G20" s="17">
        <v>53400</v>
      </c>
      <c r="J20" s="34" t="s">
        <v>56</v>
      </c>
    </row>
    <row r="21" spans="1:12" ht="15.75" x14ac:dyDescent="0.25">
      <c r="A21" s="15">
        <v>9</v>
      </c>
      <c r="B21" s="16">
        <v>34965</v>
      </c>
      <c r="C21" s="15" t="s">
        <v>31</v>
      </c>
      <c r="D21" s="15" t="s">
        <v>11</v>
      </c>
      <c r="E21" s="15" t="s">
        <v>32</v>
      </c>
      <c r="F21" s="15" t="s">
        <v>24</v>
      </c>
      <c r="G21" s="17">
        <v>125000</v>
      </c>
      <c r="J21" s="34" t="s">
        <v>57</v>
      </c>
    </row>
    <row r="22" spans="1:12" x14ac:dyDescent="0.25">
      <c r="A22" s="15">
        <v>11</v>
      </c>
      <c r="B22" s="16">
        <v>34446</v>
      </c>
      <c r="C22" s="15" t="s">
        <v>33</v>
      </c>
      <c r="D22" s="15" t="s">
        <v>11</v>
      </c>
      <c r="E22" s="15" t="s">
        <v>32</v>
      </c>
      <c r="F22" s="15" t="s">
        <v>34</v>
      </c>
      <c r="G22" s="17">
        <v>140000</v>
      </c>
    </row>
    <row r="23" spans="1:12" x14ac:dyDescent="0.25">
      <c r="A23" s="15">
        <v>13</v>
      </c>
      <c r="B23" s="16">
        <v>34503</v>
      </c>
      <c r="C23" s="15" t="s">
        <v>35</v>
      </c>
      <c r="D23" s="15" t="s">
        <v>11</v>
      </c>
      <c r="E23" s="15" t="s">
        <v>32</v>
      </c>
      <c r="F23" s="15" t="s">
        <v>17</v>
      </c>
      <c r="G23" s="17">
        <v>95000</v>
      </c>
    </row>
    <row r="24" spans="1:12" ht="21" x14ac:dyDescent="0.35">
      <c r="A24" s="15">
        <v>20</v>
      </c>
      <c r="B24" s="16">
        <v>34438</v>
      </c>
      <c r="C24" s="15" t="s">
        <v>36</v>
      </c>
      <c r="D24" s="15" t="s">
        <v>15</v>
      </c>
      <c r="E24" s="15" t="s">
        <v>32</v>
      </c>
      <c r="F24" s="15" t="s">
        <v>34</v>
      </c>
      <c r="G24" s="17">
        <v>140000</v>
      </c>
      <c r="J24" s="61" t="s">
        <v>107</v>
      </c>
    </row>
    <row r="25" spans="1:12" x14ac:dyDescent="0.25">
      <c r="A25" s="15">
        <v>4</v>
      </c>
      <c r="B25" s="16">
        <v>35032</v>
      </c>
      <c r="C25" s="15" t="s">
        <v>37</v>
      </c>
      <c r="D25" s="15" t="s">
        <v>15</v>
      </c>
      <c r="E25" s="15" t="s">
        <v>38</v>
      </c>
      <c r="F25" s="15" t="s">
        <v>17</v>
      </c>
      <c r="G25" s="17">
        <v>41000</v>
      </c>
    </row>
    <row r="26" spans="1:12" x14ac:dyDescent="0.25">
      <c r="A26" s="15">
        <v>7</v>
      </c>
      <c r="B26" s="16">
        <v>36823</v>
      </c>
      <c r="C26" s="15" t="s">
        <v>39</v>
      </c>
      <c r="D26" s="15" t="s">
        <v>15</v>
      </c>
      <c r="E26" s="15" t="s">
        <v>38</v>
      </c>
      <c r="F26" s="15" t="s">
        <v>17</v>
      </c>
      <c r="G26" s="17">
        <v>40000</v>
      </c>
    </row>
  </sheetData>
  <mergeCells count="1">
    <mergeCell ref="I7:L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9"/>
  <sheetViews>
    <sheetView topLeftCell="A10" zoomScaleNormal="100" workbookViewId="0">
      <selection activeCell="J30" sqref="J30"/>
    </sheetView>
  </sheetViews>
  <sheetFormatPr baseColWidth="10" defaultRowHeight="15" x14ac:dyDescent="0.25"/>
  <cols>
    <col min="2" max="2" width="17" customWidth="1"/>
    <col min="3" max="3" width="23.28515625" customWidth="1"/>
    <col min="7" max="7" width="16.85546875" customWidth="1"/>
    <col min="8" max="8" width="3.85546875" customWidth="1"/>
    <col min="9" max="9" width="12.28515625" bestFit="1" customWidth="1"/>
    <col min="10" max="10" width="15" customWidth="1"/>
  </cols>
  <sheetData>
    <row r="1" spans="1:11" ht="23.25" x14ac:dyDescent="0.35">
      <c r="A1" s="30" t="s">
        <v>108</v>
      </c>
      <c r="B1" s="13"/>
      <c r="C1" s="28" t="s">
        <v>1</v>
      </c>
      <c r="I1" s="46" t="s">
        <v>93</v>
      </c>
      <c r="J1" s="45" t="s">
        <v>96</v>
      </c>
    </row>
    <row r="2" spans="1:11" ht="23.25" x14ac:dyDescent="0.35">
      <c r="A2" s="13"/>
      <c r="C2" s="28"/>
      <c r="I2" s="44"/>
      <c r="J2" s="45" t="s">
        <v>94</v>
      </c>
    </row>
    <row r="3" spans="1:11" x14ac:dyDescent="0.25">
      <c r="G3" s="2"/>
      <c r="H3" s="3"/>
      <c r="J3" s="45" t="s">
        <v>95</v>
      </c>
    </row>
    <row r="4" spans="1:11" ht="30" x14ac:dyDescent="0.25">
      <c r="A4" s="14" t="s">
        <v>3</v>
      </c>
      <c r="B4" s="14" t="s">
        <v>4</v>
      </c>
      <c r="C4" s="14" t="s">
        <v>5</v>
      </c>
      <c r="D4" s="14" t="s">
        <v>6</v>
      </c>
      <c r="E4" s="14" t="s">
        <v>7</v>
      </c>
      <c r="F4" s="14" t="s">
        <v>8</v>
      </c>
      <c r="G4" s="14" t="s">
        <v>9</v>
      </c>
    </row>
    <row r="5" spans="1:11" ht="15.75" x14ac:dyDescent="0.25">
      <c r="A5" s="15">
        <v>18</v>
      </c>
      <c r="B5" s="16">
        <v>34495</v>
      </c>
      <c r="C5" s="15" t="s">
        <v>20</v>
      </c>
      <c r="D5" s="15" t="s">
        <v>15</v>
      </c>
      <c r="E5" s="15" t="s">
        <v>12</v>
      </c>
      <c r="F5" s="15" t="s">
        <v>17</v>
      </c>
      <c r="G5" s="17">
        <v>34250</v>
      </c>
      <c r="H5" s="4"/>
      <c r="I5" s="39" t="s">
        <v>65</v>
      </c>
      <c r="J5" s="4"/>
    </row>
    <row r="6" spans="1:11" x14ac:dyDescent="0.25">
      <c r="A6" s="15">
        <v>11</v>
      </c>
      <c r="B6" s="16">
        <v>34446</v>
      </c>
      <c r="C6" s="15" t="s">
        <v>33</v>
      </c>
      <c r="D6" s="15" t="s">
        <v>11</v>
      </c>
      <c r="E6" s="15" t="s">
        <v>32</v>
      </c>
      <c r="F6" s="15" t="s">
        <v>34</v>
      </c>
      <c r="G6" s="17">
        <v>140000</v>
      </c>
    </row>
    <row r="7" spans="1:11" x14ac:dyDescent="0.25">
      <c r="A7" s="15">
        <v>7</v>
      </c>
      <c r="B7" s="16">
        <v>36823</v>
      </c>
      <c r="C7" s="15" t="s">
        <v>39</v>
      </c>
      <c r="D7" s="15" t="s">
        <v>15</v>
      </c>
      <c r="E7" s="15" t="s">
        <v>38</v>
      </c>
      <c r="F7" s="15" t="s">
        <v>17</v>
      </c>
      <c r="G7" s="17">
        <v>40000</v>
      </c>
      <c r="J7" s="57" t="s">
        <v>102</v>
      </c>
      <c r="K7" s="55">
        <f>MIN(B5:B24)</f>
        <v>34438</v>
      </c>
    </row>
    <row r="8" spans="1:11" x14ac:dyDescent="0.25">
      <c r="A8" s="15">
        <v>13</v>
      </c>
      <c r="B8" s="16">
        <v>34503</v>
      </c>
      <c r="C8" s="15" t="s">
        <v>35</v>
      </c>
      <c r="D8" s="15" t="s">
        <v>11</v>
      </c>
      <c r="E8" s="15" t="s">
        <v>32</v>
      </c>
      <c r="F8" s="15" t="s">
        <v>17</v>
      </c>
      <c r="G8" s="17">
        <v>95000</v>
      </c>
      <c r="J8" s="58" t="s">
        <v>103</v>
      </c>
      <c r="K8" s="56" t="str">
        <f>VLOOKUP(K7,B5:G24,2,)</f>
        <v>Cauce, Gerardo</v>
      </c>
    </row>
    <row r="9" spans="1:11" x14ac:dyDescent="0.25">
      <c r="A9" s="15">
        <v>20</v>
      </c>
      <c r="B9" s="16">
        <v>34438</v>
      </c>
      <c r="C9" s="15" t="s">
        <v>36</v>
      </c>
      <c r="D9" s="15" t="s">
        <v>15</v>
      </c>
      <c r="E9" s="15" t="s">
        <v>32</v>
      </c>
      <c r="F9" s="15" t="s">
        <v>34</v>
      </c>
      <c r="G9" s="17">
        <v>140000</v>
      </c>
    </row>
    <row r="10" spans="1:11" ht="15.75" x14ac:dyDescent="0.25">
      <c r="A10" s="15">
        <v>2</v>
      </c>
      <c r="B10" s="16">
        <v>35445</v>
      </c>
      <c r="C10" s="15" t="s">
        <v>22</v>
      </c>
      <c r="D10" s="15" t="s">
        <v>11</v>
      </c>
      <c r="E10" s="15" t="s">
        <v>23</v>
      </c>
      <c r="F10" s="15" t="s">
        <v>24</v>
      </c>
      <c r="G10" s="17">
        <v>53800</v>
      </c>
      <c r="I10" s="39" t="s">
        <v>66</v>
      </c>
    </row>
    <row r="11" spans="1:11" x14ac:dyDescent="0.25">
      <c r="A11" s="15">
        <v>6</v>
      </c>
      <c r="B11" s="16">
        <v>35886</v>
      </c>
      <c r="C11" s="15" t="s">
        <v>29</v>
      </c>
      <c r="D11" s="15" t="s">
        <v>15</v>
      </c>
      <c r="E11" s="15" t="s">
        <v>23</v>
      </c>
      <c r="F11" s="15" t="s">
        <v>24</v>
      </c>
      <c r="G11" s="17">
        <v>60000</v>
      </c>
      <c r="J11" s="4"/>
      <c r="K11" s="4"/>
    </row>
    <row r="12" spans="1:11" x14ac:dyDescent="0.25">
      <c r="A12" s="15">
        <v>3</v>
      </c>
      <c r="B12" s="16">
        <v>36344</v>
      </c>
      <c r="C12" s="15" t="s">
        <v>14</v>
      </c>
      <c r="D12" s="15" t="s">
        <v>15</v>
      </c>
      <c r="E12" s="15" t="s">
        <v>12</v>
      </c>
      <c r="F12" s="15" t="s">
        <v>13</v>
      </c>
      <c r="G12" s="17">
        <v>35000</v>
      </c>
      <c r="J12" s="57" t="s">
        <v>102</v>
      </c>
      <c r="K12" s="55">
        <f>MAX(B5:B24)</f>
        <v>36882</v>
      </c>
    </row>
    <row r="13" spans="1:11" x14ac:dyDescent="0.25">
      <c r="A13" s="15">
        <v>16</v>
      </c>
      <c r="B13" s="16">
        <v>36882</v>
      </c>
      <c r="C13" s="15" t="s">
        <v>30</v>
      </c>
      <c r="D13" s="15" t="s">
        <v>15</v>
      </c>
      <c r="E13" s="15" t="s">
        <v>23</v>
      </c>
      <c r="F13" s="15" t="s">
        <v>24</v>
      </c>
      <c r="G13" s="17">
        <v>53400</v>
      </c>
      <c r="J13" s="58" t="s">
        <v>103</v>
      </c>
      <c r="K13" s="56" t="str">
        <f>VLOOKUP(K12,B5:G24,2,)</f>
        <v>Fernández, Laureano</v>
      </c>
    </row>
    <row r="14" spans="1:11" x14ac:dyDescent="0.25">
      <c r="A14" s="15">
        <v>14</v>
      </c>
      <c r="B14" s="16">
        <v>36338</v>
      </c>
      <c r="C14" s="15" t="s">
        <v>27</v>
      </c>
      <c r="D14" s="15" t="s">
        <v>11</v>
      </c>
      <c r="E14" s="15" t="s">
        <v>23</v>
      </c>
      <c r="F14" s="15" t="s">
        <v>24</v>
      </c>
      <c r="G14" s="17">
        <v>55000</v>
      </c>
    </row>
    <row r="15" spans="1:11" ht="15.75" x14ac:dyDescent="0.25">
      <c r="A15" s="15">
        <v>19</v>
      </c>
      <c r="B15" s="16">
        <v>35040</v>
      </c>
      <c r="C15" s="15" t="s">
        <v>21</v>
      </c>
      <c r="D15" s="15" t="s">
        <v>15</v>
      </c>
      <c r="E15" s="15" t="s">
        <v>12</v>
      </c>
      <c r="F15" s="15" t="s">
        <v>13</v>
      </c>
      <c r="G15" s="17">
        <v>32500</v>
      </c>
      <c r="I15" s="39" t="s">
        <v>67</v>
      </c>
    </row>
    <row r="16" spans="1:11" x14ac:dyDescent="0.25">
      <c r="A16" s="15">
        <v>10</v>
      </c>
      <c r="B16" s="16">
        <v>36336</v>
      </c>
      <c r="C16" s="15" t="s">
        <v>18</v>
      </c>
      <c r="D16" s="15" t="s">
        <v>15</v>
      </c>
      <c r="E16" s="15" t="s">
        <v>12</v>
      </c>
      <c r="F16" s="15" t="s">
        <v>13</v>
      </c>
      <c r="G16" s="17">
        <v>38500</v>
      </c>
    </row>
    <row r="17" spans="1:11" x14ac:dyDescent="0.25">
      <c r="A17" s="15">
        <v>1</v>
      </c>
      <c r="B17" s="16">
        <v>36710</v>
      </c>
      <c r="C17" s="15" t="s">
        <v>10</v>
      </c>
      <c r="D17" s="15" t="s">
        <v>11</v>
      </c>
      <c r="E17" s="15" t="s">
        <v>12</v>
      </c>
      <c r="F17" s="15" t="s">
        <v>13</v>
      </c>
      <c r="G17" s="17">
        <v>32100</v>
      </c>
      <c r="J17" s="58" t="s">
        <v>103</v>
      </c>
      <c r="K17" s="56" t="str">
        <f>VLOOKUP("*José*",C5:G24,1,)</f>
        <v>De Miguel, José</v>
      </c>
    </row>
    <row r="18" spans="1:11" x14ac:dyDescent="0.25">
      <c r="A18" s="15">
        <v>15</v>
      </c>
      <c r="B18" s="16">
        <v>34653</v>
      </c>
      <c r="C18" s="15" t="s">
        <v>19</v>
      </c>
      <c r="D18" s="15" t="s">
        <v>15</v>
      </c>
      <c r="E18" s="15" t="s">
        <v>12</v>
      </c>
      <c r="F18" s="15" t="s">
        <v>13</v>
      </c>
      <c r="G18" s="17">
        <v>35000</v>
      </c>
    </row>
    <row r="19" spans="1:11" x14ac:dyDescent="0.25">
      <c r="A19" s="15">
        <v>5</v>
      </c>
      <c r="B19" s="16">
        <v>35894</v>
      </c>
      <c r="C19" s="15" t="s">
        <v>25</v>
      </c>
      <c r="D19" s="15" t="s">
        <v>11</v>
      </c>
      <c r="E19" s="15" t="s">
        <v>23</v>
      </c>
      <c r="F19" s="15" t="s">
        <v>24</v>
      </c>
      <c r="G19" s="17">
        <v>56800</v>
      </c>
    </row>
    <row r="20" spans="1:11" x14ac:dyDescent="0.25">
      <c r="A20" s="15">
        <v>12</v>
      </c>
      <c r="B20" s="16">
        <v>36346</v>
      </c>
      <c r="C20" s="15" t="s">
        <v>26</v>
      </c>
      <c r="D20" s="15" t="s">
        <v>11</v>
      </c>
      <c r="E20" s="15" t="s">
        <v>23</v>
      </c>
      <c r="F20" s="15" t="s">
        <v>24</v>
      </c>
      <c r="G20" s="17">
        <v>58000</v>
      </c>
    </row>
    <row r="21" spans="1:11" x14ac:dyDescent="0.25">
      <c r="A21" s="15">
        <v>9</v>
      </c>
      <c r="B21" s="16">
        <v>34965</v>
      </c>
      <c r="C21" s="15" t="s">
        <v>31</v>
      </c>
      <c r="D21" s="15" t="s">
        <v>11</v>
      </c>
      <c r="E21" s="15" t="s">
        <v>32</v>
      </c>
      <c r="F21" s="15" t="s">
        <v>24</v>
      </c>
      <c r="G21" s="17">
        <v>125000</v>
      </c>
    </row>
    <row r="22" spans="1:11" x14ac:dyDescent="0.25">
      <c r="A22" s="15">
        <v>17</v>
      </c>
      <c r="B22" s="16">
        <v>36252</v>
      </c>
      <c r="C22" s="15" t="s">
        <v>28</v>
      </c>
      <c r="D22" s="15" t="s">
        <v>11</v>
      </c>
      <c r="E22" s="15" t="s">
        <v>23</v>
      </c>
      <c r="F22" s="15" t="s">
        <v>24</v>
      </c>
      <c r="G22" s="17">
        <v>53400</v>
      </c>
    </row>
    <row r="23" spans="1:11" ht="15.75" x14ac:dyDescent="0.25">
      <c r="A23" s="15">
        <v>8</v>
      </c>
      <c r="B23" s="16">
        <v>34566</v>
      </c>
      <c r="C23" s="15" t="s">
        <v>16</v>
      </c>
      <c r="D23" s="15" t="s">
        <v>15</v>
      </c>
      <c r="E23" s="15" t="s">
        <v>12</v>
      </c>
      <c r="F23" s="15" t="s">
        <v>17</v>
      </c>
      <c r="G23" s="17">
        <v>29000</v>
      </c>
      <c r="I23" s="39" t="s">
        <v>89</v>
      </c>
    </row>
    <row r="24" spans="1:11" x14ac:dyDescent="0.25">
      <c r="A24" s="15">
        <v>4</v>
      </c>
      <c r="B24" s="16">
        <v>35032</v>
      </c>
      <c r="C24" s="15" t="s">
        <v>37</v>
      </c>
      <c r="D24" s="15" t="s">
        <v>15</v>
      </c>
      <c r="E24" s="15" t="s">
        <v>38</v>
      </c>
      <c r="F24" s="15" t="s">
        <v>17</v>
      </c>
      <c r="G24" s="17">
        <v>41000</v>
      </c>
    </row>
    <row r="25" spans="1:11" x14ac:dyDescent="0.25">
      <c r="I25" t="s">
        <v>110</v>
      </c>
    </row>
    <row r="27" spans="1:11" x14ac:dyDescent="0.25">
      <c r="I27" t="s">
        <v>29</v>
      </c>
      <c r="J27">
        <f>MATCH(I27,C5:C24,0)</f>
        <v>7</v>
      </c>
      <c r="K27" t="s">
        <v>111</v>
      </c>
    </row>
    <row r="29" spans="1:11" x14ac:dyDescent="0.25">
      <c r="I29" s="4">
        <f>INDEX(B5:B24,J27)</f>
        <v>35886</v>
      </c>
      <c r="J29" t="s">
        <v>112</v>
      </c>
    </row>
  </sheetData>
  <autoFilter ref="A4:G4">
    <sortState ref="A5:G24">
      <sortCondition ref="C4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A1:L27"/>
  <sheetViews>
    <sheetView topLeftCell="A12" zoomScale="90" zoomScaleNormal="90" workbookViewId="0">
      <selection activeCell="D19" sqref="D19"/>
    </sheetView>
  </sheetViews>
  <sheetFormatPr baseColWidth="10" defaultRowHeight="15" x14ac:dyDescent="0.25"/>
  <cols>
    <col min="2" max="2" width="28.28515625" customWidth="1"/>
    <col min="3" max="3" width="28.42578125" customWidth="1"/>
    <col min="4" max="4" width="29.85546875" customWidth="1"/>
    <col min="5" max="5" width="1.42578125" customWidth="1"/>
    <col min="6" max="6" width="10.7109375" customWidth="1"/>
    <col min="7" max="7" width="17.140625" customWidth="1"/>
    <col min="8" max="8" width="14" customWidth="1"/>
  </cols>
  <sheetData>
    <row r="1" spans="1:12" x14ac:dyDescent="0.25">
      <c r="E1" s="59"/>
    </row>
    <row r="2" spans="1:12" ht="23.25" x14ac:dyDescent="0.35">
      <c r="A2" s="40" t="s">
        <v>40</v>
      </c>
      <c r="E2" s="59"/>
      <c r="F2" s="40" t="s">
        <v>49</v>
      </c>
    </row>
    <row r="3" spans="1:12" x14ac:dyDescent="0.25">
      <c r="E3" s="59"/>
    </row>
    <row r="4" spans="1:12" ht="18.75" x14ac:dyDescent="0.3">
      <c r="B4" s="6" t="s">
        <v>87</v>
      </c>
      <c r="E4" s="59"/>
      <c r="G4" s="6" t="s">
        <v>106</v>
      </c>
    </row>
    <row r="5" spans="1:12" ht="18.75" x14ac:dyDescent="0.3">
      <c r="B5" s="6" t="s">
        <v>88</v>
      </c>
      <c r="E5" s="59"/>
      <c r="G5" s="6" t="s">
        <v>105</v>
      </c>
    </row>
    <row r="6" spans="1:12" x14ac:dyDescent="0.25">
      <c r="E6" s="59"/>
    </row>
    <row r="7" spans="1:12" ht="21" x14ac:dyDescent="0.35">
      <c r="B7" s="1" t="s">
        <v>41</v>
      </c>
      <c r="E7" s="59"/>
      <c r="G7" s="1" t="s">
        <v>50</v>
      </c>
    </row>
    <row r="8" spans="1:12" ht="18.75" x14ac:dyDescent="0.3">
      <c r="A8" s="6"/>
      <c r="E8" s="59"/>
    </row>
    <row r="9" spans="1:12" ht="8.4499999999999993" customHeight="1" x14ac:dyDescent="0.3">
      <c r="A9" s="60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2" spans="1:12" ht="22.5" x14ac:dyDescent="0.3">
      <c r="B12" s="31" t="s">
        <v>104</v>
      </c>
      <c r="H12" s="11" t="s">
        <v>45</v>
      </c>
      <c r="I12" s="11" t="s">
        <v>44</v>
      </c>
    </row>
    <row r="13" spans="1:12" ht="18.75" x14ac:dyDescent="0.3">
      <c r="B13" s="42" t="s">
        <v>86</v>
      </c>
      <c r="H13" s="26">
        <v>25</v>
      </c>
      <c r="I13" s="5" t="s">
        <v>43</v>
      </c>
    </row>
    <row r="14" spans="1:12" ht="18.75" x14ac:dyDescent="0.3">
      <c r="B14" s="10"/>
      <c r="H14" s="26">
        <v>40</v>
      </c>
      <c r="I14" s="5" t="s">
        <v>47</v>
      </c>
    </row>
    <row r="15" spans="1:12" ht="18.75" x14ac:dyDescent="0.3">
      <c r="B15" s="32" t="s">
        <v>42</v>
      </c>
      <c r="C15" s="5" t="s">
        <v>47</v>
      </c>
      <c r="D15">
        <f>MATCH(C15,I13:I16,0)</f>
        <v>2</v>
      </c>
      <c r="H15" s="26">
        <v>38</v>
      </c>
      <c r="I15" s="5" t="s">
        <v>48</v>
      </c>
    </row>
    <row r="16" spans="1:12" ht="18.75" x14ac:dyDescent="0.3">
      <c r="B16" s="33" t="s">
        <v>55</v>
      </c>
      <c r="C16" s="26">
        <f>INDEX(H13:H16,D15)</f>
        <v>40</v>
      </c>
      <c r="D16">
        <f>INDEX(H13:H16,D15)</f>
        <v>40</v>
      </c>
      <c r="H16" s="26">
        <v>41</v>
      </c>
      <c r="I16" s="5" t="s">
        <v>46</v>
      </c>
    </row>
    <row r="18" spans="2:10" x14ac:dyDescent="0.25">
      <c r="B18" t="s">
        <v>109</v>
      </c>
      <c r="C18" t="e">
        <f>VLOOKUP(C15,H13:I16,1,)</f>
        <v>#N/A</v>
      </c>
      <c r="D18" t="s">
        <v>113</v>
      </c>
    </row>
    <row r="20" spans="2:10" ht="18.75" x14ac:dyDescent="0.3">
      <c r="B20" s="9"/>
      <c r="C20" s="6"/>
    </row>
    <row r="26" spans="2:10" ht="18.75" x14ac:dyDescent="0.3">
      <c r="C26" s="12"/>
      <c r="D26" s="12"/>
    </row>
    <row r="27" spans="2:10" ht="14.45" customHeight="1" x14ac:dyDescent="0.3">
      <c r="C27" s="12"/>
      <c r="D27" s="12"/>
      <c r="I27" s="12"/>
      <c r="J27" s="12"/>
    </row>
  </sheetData>
  <dataValidations count="1">
    <dataValidation type="list" allowBlank="1" showInputMessage="1" showErrorMessage="1" sqref="C15">
      <formula1>$I$13:$I$16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N24"/>
  <sheetViews>
    <sheetView tabSelected="1" topLeftCell="A3" zoomScaleNormal="100" workbookViewId="0">
      <selection activeCell="N4" sqref="N4"/>
    </sheetView>
  </sheetViews>
  <sheetFormatPr baseColWidth="10" defaultRowHeight="15" x14ac:dyDescent="0.25"/>
  <cols>
    <col min="2" max="2" width="17" customWidth="1"/>
    <col min="3" max="3" width="23.28515625" customWidth="1"/>
    <col min="7" max="7" width="16.85546875" customWidth="1"/>
    <col min="8" max="8" width="3.85546875" customWidth="1"/>
    <col min="9" max="9" width="12.28515625" bestFit="1" customWidth="1"/>
    <col min="14" max="14" width="17.5703125" customWidth="1"/>
  </cols>
  <sheetData>
    <row r="1" spans="1:14" ht="23.25" x14ac:dyDescent="0.35">
      <c r="A1" s="30" t="s">
        <v>0</v>
      </c>
      <c r="B1" s="13"/>
      <c r="C1" s="1" t="s">
        <v>41</v>
      </c>
      <c r="J1" s="46" t="s">
        <v>93</v>
      </c>
      <c r="K1" s="45" t="s">
        <v>94</v>
      </c>
    </row>
    <row r="2" spans="1:14" ht="23.25" x14ac:dyDescent="0.35">
      <c r="A2" s="13"/>
      <c r="C2" s="1" t="s">
        <v>50</v>
      </c>
      <c r="I2" s="44"/>
      <c r="J2" s="44"/>
      <c r="K2" s="45" t="s">
        <v>95</v>
      </c>
    </row>
    <row r="3" spans="1:14" x14ac:dyDescent="0.25">
      <c r="G3" s="2"/>
      <c r="H3" s="3"/>
    </row>
    <row r="4" spans="1:14" ht="30" x14ac:dyDescent="0.25">
      <c r="A4" s="14" t="s">
        <v>3</v>
      </c>
      <c r="B4" s="14" t="s">
        <v>4</v>
      </c>
      <c r="C4" s="14" t="s">
        <v>5</v>
      </c>
      <c r="D4" s="14" t="s">
        <v>6</v>
      </c>
      <c r="E4" s="14" t="s">
        <v>7</v>
      </c>
      <c r="F4" s="14" t="s">
        <v>8</v>
      </c>
      <c r="G4" s="14" t="s">
        <v>9</v>
      </c>
    </row>
    <row r="5" spans="1:14" ht="15.75" x14ac:dyDescent="0.25">
      <c r="A5" s="15">
        <v>11</v>
      </c>
      <c r="B5" s="16">
        <v>34446</v>
      </c>
      <c r="C5" s="15" t="s">
        <v>33</v>
      </c>
      <c r="D5" s="15" t="s">
        <v>11</v>
      </c>
      <c r="E5" s="15" t="s">
        <v>32</v>
      </c>
      <c r="F5" s="15" t="s">
        <v>34</v>
      </c>
      <c r="G5" s="17">
        <v>140000</v>
      </c>
      <c r="H5" s="4"/>
      <c r="I5" s="39" t="s">
        <v>90</v>
      </c>
      <c r="N5" s="27">
        <f>INDEX(B5:B24,L7)</f>
        <v>35886</v>
      </c>
    </row>
    <row r="6" spans="1:14" x14ac:dyDescent="0.25">
      <c r="A6" s="15">
        <v>20</v>
      </c>
      <c r="B6" s="16">
        <v>34438</v>
      </c>
      <c r="C6" s="15" t="s">
        <v>36</v>
      </c>
      <c r="D6" s="15" t="s">
        <v>15</v>
      </c>
      <c r="E6" s="15" t="s">
        <v>32</v>
      </c>
      <c r="F6" s="15" t="s">
        <v>34</v>
      </c>
      <c r="G6" s="17">
        <v>140000</v>
      </c>
    </row>
    <row r="7" spans="1:14" x14ac:dyDescent="0.25">
      <c r="A7" s="15">
        <v>9</v>
      </c>
      <c r="B7" s="16">
        <v>34965</v>
      </c>
      <c r="C7" s="15" t="s">
        <v>31</v>
      </c>
      <c r="D7" s="15" t="s">
        <v>11</v>
      </c>
      <c r="E7" s="15" t="s">
        <v>32</v>
      </c>
      <c r="F7" s="15" t="s">
        <v>24</v>
      </c>
      <c r="G7" s="17">
        <v>125000</v>
      </c>
      <c r="K7" s="14" t="s">
        <v>29</v>
      </c>
      <c r="L7">
        <f>MATCH(K7,C5:C24,)</f>
        <v>5</v>
      </c>
    </row>
    <row r="8" spans="1:14" x14ac:dyDescent="0.25">
      <c r="A8" s="15">
        <v>13</v>
      </c>
      <c r="B8" s="16">
        <v>34503</v>
      </c>
      <c r="C8" s="15" t="s">
        <v>35</v>
      </c>
      <c r="D8" s="15" t="s">
        <v>11</v>
      </c>
      <c r="E8" s="15" t="s">
        <v>32</v>
      </c>
      <c r="F8" s="15" t="s">
        <v>17</v>
      </c>
      <c r="G8" s="17">
        <v>95000</v>
      </c>
    </row>
    <row r="9" spans="1:14" ht="15.75" x14ac:dyDescent="0.25">
      <c r="A9" s="15">
        <v>6</v>
      </c>
      <c r="B9" s="16">
        <v>35886</v>
      </c>
      <c r="C9" s="15" t="s">
        <v>29</v>
      </c>
      <c r="D9" s="15" t="s">
        <v>15</v>
      </c>
      <c r="E9" s="15" t="s">
        <v>23</v>
      </c>
      <c r="F9" s="15" t="s">
        <v>24</v>
      </c>
      <c r="G9" s="17">
        <v>60000</v>
      </c>
      <c r="I9" s="39" t="s">
        <v>91</v>
      </c>
      <c r="N9" s="24" t="str">
        <f>INDEX(C5:C24,L11)</f>
        <v>Subirats, Nuria</v>
      </c>
    </row>
    <row r="10" spans="1:14" x14ac:dyDescent="0.25">
      <c r="A10" s="15">
        <v>12</v>
      </c>
      <c r="B10" s="16">
        <v>36346</v>
      </c>
      <c r="C10" s="15" t="s">
        <v>26</v>
      </c>
      <c r="D10" s="15" t="s">
        <v>11</v>
      </c>
      <c r="E10" s="15" t="s">
        <v>23</v>
      </c>
      <c r="F10" s="15" t="s">
        <v>24</v>
      </c>
      <c r="G10" s="17">
        <v>58000</v>
      </c>
      <c r="N10" s="2"/>
    </row>
    <row r="11" spans="1:14" x14ac:dyDescent="0.25">
      <c r="A11" s="15">
        <v>5</v>
      </c>
      <c r="B11" s="16">
        <v>35894</v>
      </c>
      <c r="C11" s="15" t="s">
        <v>25</v>
      </c>
      <c r="D11" s="15" t="s">
        <v>11</v>
      </c>
      <c r="E11" s="15" t="s">
        <v>23</v>
      </c>
      <c r="F11" s="15" t="s">
        <v>24</v>
      </c>
      <c r="G11" s="17">
        <v>56800</v>
      </c>
      <c r="I11" s="43">
        <f>MIN(G5:G24)</f>
        <v>29000</v>
      </c>
      <c r="J11" s="43"/>
      <c r="K11" s="14" t="s">
        <v>9</v>
      </c>
      <c r="L11" s="65">
        <f>MATCH(I11,G5:G24,)</f>
        <v>20</v>
      </c>
      <c r="N11" s="2"/>
    </row>
    <row r="12" spans="1:14" x14ac:dyDescent="0.25">
      <c r="A12" s="15">
        <v>14</v>
      </c>
      <c r="B12" s="16">
        <v>36338</v>
      </c>
      <c r="C12" s="15" t="s">
        <v>27</v>
      </c>
      <c r="D12" s="15" t="s">
        <v>11</v>
      </c>
      <c r="E12" s="15" t="s">
        <v>23</v>
      </c>
      <c r="F12" s="15" t="s">
        <v>24</v>
      </c>
      <c r="G12" s="17">
        <v>55000</v>
      </c>
      <c r="N12" s="2"/>
    </row>
    <row r="13" spans="1:14" ht="15.75" x14ac:dyDescent="0.25">
      <c r="A13" s="15">
        <v>2</v>
      </c>
      <c r="B13" s="16">
        <v>35445</v>
      </c>
      <c r="C13" s="15" t="s">
        <v>22</v>
      </c>
      <c r="D13" s="15" t="s">
        <v>11</v>
      </c>
      <c r="E13" s="15" t="s">
        <v>23</v>
      </c>
      <c r="F13" s="15" t="s">
        <v>24</v>
      </c>
      <c r="G13" s="17">
        <v>53800</v>
      </c>
      <c r="I13" s="39" t="s">
        <v>92</v>
      </c>
      <c r="N13" s="24" t="str">
        <f>INDEX(C5:C24,L15)</f>
        <v>Alcalde, Juan</v>
      </c>
    </row>
    <row r="14" spans="1:14" x14ac:dyDescent="0.25">
      <c r="A14" s="15">
        <v>16</v>
      </c>
      <c r="B14" s="16">
        <v>36882</v>
      </c>
      <c r="C14" s="15" t="s">
        <v>30</v>
      </c>
      <c r="D14" s="15" t="s">
        <v>15</v>
      </c>
      <c r="E14" s="15" t="s">
        <v>23</v>
      </c>
      <c r="F14" s="15" t="s">
        <v>24</v>
      </c>
      <c r="G14" s="17">
        <v>53400</v>
      </c>
    </row>
    <row r="15" spans="1:14" x14ac:dyDescent="0.25">
      <c r="A15" s="15">
        <v>17</v>
      </c>
      <c r="B15" s="16">
        <v>36252</v>
      </c>
      <c r="C15" s="15" t="s">
        <v>28</v>
      </c>
      <c r="D15" s="15" t="s">
        <v>11</v>
      </c>
      <c r="E15" s="15" t="s">
        <v>23</v>
      </c>
      <c r="F15" s="15" t="s">
        <v>24</v>
      </c>
      <c r="G15" s="17">
        <v>53400</v>
      </c>
      <c r="I15" s="43">
        <f>MAX(G5:G24)</f>
        <v>140000</v>
      </c>
      <c r="K15" s="14" t="s">
        <v>9</v>
      </c>
      <c r="L15" s="65">
        <f>MATCH(I15,G5:G24,)</f>
        <v>1</v>
      </c>
    </row>
    <row r="16" spans="1:14" x14ac:dyDescent="0.25">
      <c r="A16" s="15">
        <v>4</v>
      </c>
      <c r="B16" s="16">
        <v>35032</v>
      </c>
      <c r="C16" s="15" t="s">
        <v>37</v>
      </c>
      <c r="D16" s="15" t="s">
        <v>15</v>
      </c>
      <c r="E16" s="15" t="s">
        <v>38</v>
      </c>
      <c r="F16" s="15" t="s">
        <v>17</v>
      </c>
      <c r="G16" s="17">
        <v>41000</v>
      </c>
      <c r="I16" s="43"/>
    </row>
    <row r="17" spans="1:7" x14ac:dyDescent="0.25">
      <c r="A17" s="15">
        <v>7</v>
      </c>
      <c r="B17" s="16">
        <v>36823</v>
      </c>
      <c r="C17" s="15" t="s">
        <v>39</v>
      </c>
      <c r="D17" s="15" t="s">
        <v>15</v>
      </c>
      <c r="E17" s="15" t="s">
        <v>38</v>
      </c>
      <c r="F17" s="15" t="s">
        <v>17</v>
      </c>
      <c r="G17" s="17">
        <v>40000</v>
      </c>
    </row>
    <row r="18" spans="1:7" x14ac:dyDescent="0.25">
      <c r="A18" s="15">
        <v>10</v>
      </c>
      <c r="B18" s="16">
        <v>36336</v>
      </c>
      <c r="C18" s="15" t="s">
        <v>18</v>
      </c>
      <c r="D18" s="15" t="s">
        <v>15</v>
      </c>
      <c r="E18" s="15" t="s">
        <v>12</v>
      </c>
      <c r="F18" s="15" t="s">
        <v>13</v>
      </c>
      <c r="G18" s="17">
        <v>38500</v>
      </c>
    </row>
    <row r="19" spans="1:7" x14ac:dyDescent="0.25">
      <c r="A19" s="15">
        <v>3</v>
      </c>
      <c r="B19" s="16">
        <v>36344</v>
      </c>
      <c r="C19" s="15" t="s">
        <v>14</v>
      </c>
      <c r="D19" s="15" t="s">
        <v>15</v>
      </c>
      <c r="E19" s="15" t="s">
        <v>12</v>
      </c>
      <c r="F19" s="15" t="s">
        <v>13</v>
      </c>
      <c r="G19" s="17">
        <v>35000</v>
      </c>
    </row>
    <row r="20" spans="1:7" x14ac:dyDescent="0.25">
      <c r="A20" s="15">
        <v>15</v>
      </c>
      <c r="B20" s="16">
        <v>34653</v>
      </c>
      <c r="C20" s="15" t="s">
        <v>19</v>
      </c>
      <c r="D20" s="15" t="s">
        <v>15</v>
      </c>
      <c r="E20" s="15" t="s">
        <v>12</v>
      </c>
      <c r="F20" s="15" t="s">
        <v>13</v>
      </c>
      <c r="G20" s="17">
        <v>35000</v>
      </c>
    </row>
    <row r="21" spans="1:7" x14ac:dyDescent="0.25">
      <c r="A21" s="15">
        <v>18</v>
      </c>
      <c r="B21" s="16">
        <v>34495</v>
      </c>
      <c r="C21" s="15" t="s">
        <v>97</v>
      </c>
      <c r="D21" s="15" t="s">
        <v>15</v>
      </c>
      <c r="E21" s="15" t="s">
        <v>12</v>
      </c>
      <c r="F21" s="15" t="s">
        <v>17</v>
      </c>
      <c r="G21" s="17">
        <v>34250</v>
      </c>
    </row>
    <row r="22" spans="1:7" x14ac:dyDescent="0.25">
      <c r="A22" s="15">
        <v>19</v>
      </c>
      <c r="B22" s="16">
        <v>35040</v>
      </c>
      <c r="C22" s="15" t="s">
        <v>21</v>
      </c>
      <c r="D22" s="15" t="s">
        <v>15</v>
      </c>
      <c r="E22" s="15" t="s">
        <v>12</v>
      </c>
      <c r="F22" s="15" t="s">
        <v>13</v>
      </c>
      <c r="G22" s="17">
        <v>32500</v>
      </c>
    </row>
    <row r="23" spans="1:7" x14ac:dyDescent="0.25">
      <c r="A23" s="15">
        <v>1</v>
      </c>
      <c r="B23" s="16">
        <v>36710</v>
      </c>
      <c r="C23" s="15" t="s">
        <v>10</v>
      </c>
      <c r="D23" s="15" t="s">
        <v>11</v>
      </c>
      <c r="E23" s="15" t="s">
        <v>12</v>
      </c>
      <c r="F23" s="15" t="s">
        <v>13</v>
      </c>
      <c r="G23" s="17">
        <v>32100</v>
      </c>
    </row>
    <row r="24" spans="1:7" x14ac:dyDescent="0.25">
      <c r="A24" s="15">
        <v>8</v>
      </c>
      <c r="B24" s="16">
        <v>34566</v>
      </c>
      <c r="C24" s="15" t="s">
        <v>16</v>
      </c>
      <c r="D24" s="15" t="s">
        <v>15</v>
      </c>
      <c r="E24" s="15" t="s">
        <v>12</v>
      </c>
      <c r="F24" s="15" t="s">
        <v>17</v>
      </c>
      <c r="G24" s="17">
        <v>29000</v>
      </c>
    </row>
  </sheetData>
  <autoFilter ref="A4:G4">
    <sortState ref="A5:G24">
      <sortCondition descending="1" ref="G4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B13"/>
  <sheetViews>
    <sheetView workbookViewId="0">
      <selection activeCell="B8" sqref="B8"/>
    </sheetView>
  </sheetViews>
  <sheetFormatPr baseColWidth="10" defaultRowHeight="15" x14ac:dyDescent="0.25"/>
  <cols>
    <col min="1" max="1" width="14.85546875" style="36" bestFit="1" customWidth="1"/>
    <col min="2" max="2" width="98.42578125" customWidth="1"/>
  </cols>
  <sheetData>
    <row r="2" spans="1:2" ht="23.25" x14ac:dyDescent="0.25">
      <c r="A2" s="35" t="s">
        <v>68</v>
      </c>
    </row>
    <row r="3" spans="1:2" ht="18.75" x14ac:dyDescent="0.3">
      <c r="B3" s="6"/>
    </row>
    <row r="4" spans="1:2" ht="56.25" x14ac:dyDescent="0.3">
      <c r="B4" s="37" t="s">
        <v>69</v>
      </c>
    </row>
    <row r="5" spans="1:2" ht="18.75" x14ac:dyDescent="0.3">
      <c r="B5" s="6"/>
    </row>
    <row r="6" spans="1:2" ht="56.25" x14ac:dyDescent="0.3">
      <c r="A6" s="38" t="s">
        <v>70</v>
      </c>
      <c r="B6" s="8" t="s">
        <v>71</v>
      </c>
    </row>
    <row r="7" spans="1:2" ht="93.75" x14ac:dyDescent="0.3">
      <c r="A7" s="38" t="s">
        <v>72</v>
      </c>
      <c r="B7" s="8" t="s">
        <v>73</v>
      </c>
    </row>
    <row r="8" spans="1:2" ht="18.75" x14ac:dyDescent="0.3">
      <c r="A8" s="38" t="s">
        <v>74</v>
      </c>
      <c r="B8" s="8" t="s">
        <v>75</v>
      </c>
    </row>
    <row r="9" spans="1:2" ht="75" x14ac:dyDescent="0.3">
      <c r="A9" s="38" t="s">
        <v>76</v>
      </c>
      <c r="B9" s="8" t="s">
        <v>77</v>
      </c>
    </row>
    <row r="10" spans="1:2" ht="37.5" x14ac:dyDescent="0.3">
      <c r="A10" s="38" t="s">
        <v>78</v>
      </c>
      <c r="B10" s="8" t="s">
        <v>79</v>
      </c>
    </row>
    <row r="11" spans="1:2" ht="56.25" x14ac:dyDescent="0.3">
      <c r="A11" s="38" t="s">
        <v>80</v>
      </c>
      <c r="B11" s="8" t="s">
        <v>81</v>
      </c>
    </row>
    <row r="12" spans="1:2" ht="56.25" x14ac:dyDescent="0.3">
      <c r="A12" s="38" t="s">
        <v>82</v>
      </c>
      <c r="B12" s="8" t="s">
        <v>83</v>
      </c>
    </row>
    <row r="13" spans="1:2" ht="37.5" x14ac:dyDescent="0.3">
      <c r="A13" s="38" t="s">
        <v>84</v>
      </c>
      <c r="B13" s="8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6"/>
  <sheetViews>
    <sheetView workbookViewId="0">
      <selection activeCell="B9" sqref="B9"/>
    </sheetView>
  </sheetViews>
  <sheetFormatPr baseColWidth="10" defaultRowHeight="15" x14ac:dyDescent="0.25"/>
  <cols>
    <col min="1" max="1" width="4.5703125" customWidth="1"/>
  </cols>
  <sheetData>
    <row r="1" spans="1:5" ht="21" x14ac:dyDescent="0.35">
      <c r="A1" s="1" t="s">
        <v>64</v>
      </c>
      <c r="B1" s="6"/>
      <c r="C1" s="6"/>
      <c r="D1" s="6"/>
      <c r="E1" s="6"/>
    </row>
    <row r="2" spans="1:5" ht="18.75" x14ac:dyDescent="0.3">
      <c r="A2" s="6"/>
      <c r="B2" s="6"/>
      <c r="C2" s="6"/>
      <c r="D2" s="6"/>
      <c r="E2" s="6"/>
    </row>
    <row r="3" spans="1:5" ht="18.75" x14ac:dyDescent="0.3">
      <c r="A3" s="6"/>
      <c r="B3" s="7" t="s">
        <v>58</v>
      </c>
      <c r="C3" s="6" t="s">
        <v>59</v>
      </c>
      <c r="D3" s="6"/>
      <c r="E3" s="6"/>
    </row>
    <row r="4" spans="1:5" ht="18.75" x14ac:dyDescent="0.3">
      <c r="A4" s="6"/>
      <c r="B4" s="7" t="s">
        <v>60</v>
      </c>
      <c r="C4" s="6" t="s">
        <v>61</v>
      </c>
      <c r="D4" s="6"/>
      <c r="E4" s="6"/>
    </row>
    <row r="5" spans="1:5" ht="18.75" x14ac:dyDescent="0.3">
      <c r="A5" s="6"/>
      <c r="B5" s="7" t="s">
        <v>62</v>
      </c>
      <c r="C5" s="6" t="s">
        <v>63</v>
      </c>
      <c r="D5" s="6"/>
      <c r="E5" s="6"/>
    </row>
    <row r="6" spans="1:5" ht="18.75" x14ac:dyDescent="0.3">
      <c r="A6" s="6"/>
      <c r="D6" s="6"/>
      <c r="E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BUSCARV</vt:lpstr>
      <vt:lpstr>Ejercicio 1</vt:lpstr>
      <vt:lpstr>COINCIDIR INDICE</vt:lpstr>
      <vt:lpstr>Ejercicio 2</vt:lpstr>
      <vt:lpstr>Tipos errores</vt:lpstr>
      <vt:lpstr>Fnes p Validar errores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esquiloma@gmail.com</cp:lastModifiedBy>
  <dcterms:created xsi:type="dcterms:W3CDTF">2020-08-02T01:09:10Z</dcterms:created>
  <dcterms:modified xsi:type="dcterms:W3CDTF">2024-03-10T21:31:09Z</dcterms:modified>
</cp:coreProperties>
</file>