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lda\Documents\2024\1. Semesters\Fall 2024\Foundations of Business Stadistics\Module 10\"/>
    </mc:Choice>
  </mc:AlternateContent>
  <xr:revisionPtr revIDLastSave="0" documentId="13_ncr:1_{097CCFF1-E419-4F85-808B-E07D7B4A2B72}" xr6:coauthVersionLast="47" xr6:coauthVersionMax="47" xr10:uidLastSave="{00000000-0000-0000-0000-000000000000}"/>
  <bookViews>
    <workbookView xWindow="-108" yWindow="-108" windowWidth="23256" windowHeight="13896" firstSheet="2" activeTab="2" xr2:uid="{BCF6FC04-6E74-455C-8272-20DA2B98445C}"/>
  </bookViews>
  <sheets>
    <sheet name="Cover Page" sheetId="4" r:id="rId1"/>
    <sheet name="1. Maggie’s Pottery Barn" sheetId="1" r:id="rId2"/>
    <sheet name="2. BP Computer Services" sheetId="2" r:id="rId3"/>
    <sheet name="3. Al Forno" sheetId="3" r:id="rId4"/>
    <sheet name="4. Part 1 Acme Communications" sheetId="5" r:id="rId5"/>
    <sheet name="4. Part 2 Acme Communications" sheetId="6" r:id="rId6"/>
  </sheets>
  <definedNames>
    <definedName name="solver_adj" localSheetId="1" hidden="1">'1. Maggie’s Pottery Barn'!$B$12:$H$12</definedName>
    <definedName name="solver_adj" localSheetId="2" hidden="1">'2. BP Computer Services'!$C$35:$Z$35</definedName>
    <definedName name="solver_adj" localSheetId="3" hidden="1">'3. Al Forno'!$B$16:$E$16</definedName>
    <definedName name="solver_adj" localSheetId="4" hidden="1">'4. Part 1 Acme Communications'!$B$12:$G$12</definedName>
    <definedName name="solver_adj" localSheetId="5" hidden="1">'4. Part 2 Acme Communications'!$B$18:$M$18</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1" hidden="1">2</definedName>
    <definedName name="solver_drv" localSheetId="2" hidden="1">1</definedName>
    <definedName name="solver_drv" localSheetId="3" hidden="1">2</definedName>
    <definedName name="solver_drv" localSheetId="4" hidden="1">2</definedName>
    <definedName name="solver_drv" localSheetId="5" hidden="1">1</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1" localSheetId="1" hidden="1">'1. Maggie’s Pottery Barn'!$B$16</definedName>
    <definedName name="solver_lhs1" localSheetId="2" hidden="1">'2. BP Computer Services'!$AA$10:$AA$33</definedName>
    <definedName name="solver_lhs1" localSheetId="3" hidden="1">'3. Al Forno'!$F$10</definedName>
    <definedName name="solver_lhs1" localSheetId="4" hidden="1">'4. Part 1 Acme Communications'!$H$4:$H$9</definedName>
    <definedName name="solver_lhs1" localSheetId="5" hidden="1">'4. Part 2 Acme Communications'!$N$4:$N$15</definedName>
    <definedName name="solver_lhs10" localSheetId="1" hidden="1">'1. Maggie’s Pottery Barn'!$I$6</definedName>
    <definedName name="solver_lhs10" localSheetId="2" hidden="1">'2. BP Computer Services'!$AA$19</definedName>
    <definedName name="solver_lhs10" localSheetId="3" hidden="1">'3. Al Forno'!$F$9</definedName>
    <definedName name="solver_lhs10" localSheetId="5" hidden="1">'4. Part 2 Acme Communications'!$N$7</definedName>
    <definedName name="solver_lhs11" localSheetId="2" hidden="1">'2. BP Computer Services'!$AA$20</definedName>
    <definedName name="solver_lhs11" localSheetId="5" hidden="1">'4. Part 2 Acme Communications'!$N$8</definedName>
    <definedName name="solver_lhs12" localSheetId="2" hidden="1">'2. BP Computer Services'!$AA$21</definedName>
    <definedName name="solver_lhs12" localSheetId="5" hidden="1">'4. Part 2 Acme Communications'!$N$9</definedName>
    <definedName name="solver_lhs13" localSheetId="2" hidden="1">'2. BP Computer Services'!$AA$22</definedName>
    <definedName name="solver_lhs14" localSheetId="2" hidden="1">'2. BP Computer Services'!$AA$23</definedName>
    <definedName name="solver_lhs15" localSheetId="2" hidden="1">'2. BP Computer Services'!$AA$24</definedName>
    <definedName name="solver_lhs16" localSheetId="2" hidden="1">'2. BP Computer Services'!$AA$25</definedName>
    <definedName name="solver_lhs17" localSheetId="2" hidden="1">'2. BP Computer Services'!$AA$26</definedName>
    <definedName name="solver_lhs18" localSheetId="2" hidden="1">'2. BP Computer Services'!$AA$27</definedName>
    <definedName name="solver_lhs19" localSheetId="2" hidden="1">'2. BP Computer Services'!$AA$28</definedName>
    <definedName name="solver_lhs2" localSheetId="1" hidden="1">'1. Maggie’s Pottery Barn'!$B$17</definedName>
    <definedName name="solver_lhs2" localSheetId="2" hidden="1">'2. BP Computer Services'!$AA$4:$AA$9</definedName>
    <definedName name="solver_lhs2" localSheetId="3" hidden="1">'3. Al Forno'!$F$11</definedName>
    <definedName name="solver_lhs2" localSheetId="4" hidden="1">'4. Part 1 Acme Communications'!$H$5</definedName>
    <definedName name="solver_lhs2" localSheetId="5" hidden="1">'4. Part 2 Acme Communications'!$N$9</definedName>
    <definedName name="solver_lhs20" localSheetId="2" hidden="1">'2. BP Computer Services'!$AA$29</definedName>
    <definedName name="solver_lhs21" localSheetId="2" hidden="1">'2. BP Computer Services'!$AA$30</definedName>
    <definedName name="solver_lhs22" localSheetId="2" hidden="1">'2. BP Computer Services'!$AA$31</definedName>
    <definedName name="solver_lhs23" localSheetId="2" hidden="1">'2. BP Computer Services'!$AA$32</definedName>
    <definedName name="solver_lhs24" localSheetId="2" hidden="1">'2. BP Computer Services'!$AA$33</definedName>
    <definedName name="solver_lhs25" localSheetId="2" hidden="1">'2. BP Computer Services'!$AA$4</definedName>
    <definedName name="solver_lhs26" localSheetId="2" hidden="1">'2. BP Computer Services'!$AA$5</definedName>
    <definedName name="solver_lhs27" localSheetId="2" hidden="1">'2. BP Computer Services'!$AA$6</definedName>
    <definedName name="solver_lhs28" localSheetId="2" hidden="1">'2. BP Computer Services'!$AA$7</definedName>
    <definedName name="solver_lhs29" localSheetId="2" hidden="1">'2. BP Computer Services'!$AA$8</definedName>
    <definedName name="solver_lhs3" localSheetId="1" hidden="1">'1. Maggie’s Pottery Barn'!$B$18</definedName>
    <definedName name="solver_lhs3" localSheetId="2" hidden="1">'2. BP Computer Services'!$AA$12</definedName>
    <definedName name="solver_lhs3" localSheetId="3" hidden="1">'3. Al Forno'!$F$12</definedName>
    <definedName name="solver_lhs3" localSheetId="4" hidden="1">'4. Part 1 Acme Communications'!$H$6</definedName>
    <definedName name="solver_lhs3" localSheetId="5" hidden="1">'4. Part 2 Acme Communications'!$N$12</definedName>
    <definedName name="solver_lhs30" localSheetId="2" hidden="1">'2. BP Computer Services'!$AA$9</definedName>
    <definedName name="solver_lhs4" localSheetId="1" hidden="1">'1. Maggie’s Pottery Barn'!$B$19</definedName>
    <definedName name="solver_lhs4" localSheetId="2" hidden="1">'2. BP Computer Services'!$AA$13</definedName>
    <definedName name="solver_lhs4" localSheetId="3" hidden="1">'3. Al Forno'!$F$14</definedName>
    <definedName name="solver_lhs4" localSheetId="4" hidden="1">'4. Part 1 Acme Communications'!$H$7</definedName>
    <definedName name="solver_lhs4" localSheetId="5" hidden="1">'4. Part 2 Acme Communications'!$N$13</definedName>
    <definedName name="solver_lhs5" localSheetId="1" hidden="1">'1. Maggie’s Pottery Barn'!$B$20</definedName>
    <definedName name="solver_lhs5" localSheetId="2" hidden="1">'2. BP Computer Services'!$AA$14</definedName>
    <definedName name="solver_lhs5" localSheetId="3" hidden="1">'3. Al Forno'!$F$4</definedName>
    <definedName name="solver_lhs5" localSheetId="4" hidden="1">'4. Part 1 Acme Communications'!$H$8</definedName>
    <definedName name="solver_lhs5" localSheetId="5" hidden="1">'4. Part 2 Acme Communications'!$N$14</definedName>
    <definedName name="solver_lhs6" localSheetId="1" hidden="1">'1. Maggie’s Pottery Barn'!$B$21</definedName>
    <definedName name="solver_lhs6" localSheetId="2" hidden="1">'2. BP Computer Services'!$AA$15</definedName>
    <definedName name="solver_lhs6" localSheetId="3" hidden="1">'3. Al Forno'!$F$5</definedName>
    <definedName name="solver_lhs6" localSheetId="4" hidden="1">'4. Part 1 Acme Communications'!$H$9</definedName>
    <definedName name="solver_lhs6" localSheetId="5" hidden="1">'4. Part 2 Acme Communications'!$N$15</definedName>
    <definedName name="solver_lhs7" localSheetId="1" hidden="1">'1. Maggie’s Pottery Barn'!$B$22</definedName>
    <definedName name="solver_lhs7" localSheetId="2" hidden="1">'2. BP Computer Services'!$AA$16</definedName>
    <definedName name="solver_lhs7" localSheetId="3" hidden="1">'3. Al Forno'!$F$6</definedName>
    <definedName name="solver_lhs7" localSheetId="5" hidden="1">'4. Part 2 Acme Communications'!$N$4</definedName>
    <definedName name="solver_lhs8" localSheetId="1" hidden="1">'1. Maggie’s Pottery Barn'!$B$23</definedName>
    <definedName name="solver_lhs8" localSheetId="2" hidden="1">'2. BP Computer Services'!$AA$17</definedName>
    <definedName name="solver_lhs8" localSheetId="3" hidden="1">'3. Al Forno'!$F$7</definedName>
    <definedName name="solver_lhs8" localSheetId="5" hidden="1">'4. Part 2 Acme Communications'!$N$5</definedName>
    <definedName name="solver_lhs9" localSheetId="1" hidden="1">'1. Maggie’s Pottery Barn'!$I$4</definedName>
    <definedName name="solver_lhs9" localSheetId="2" hidden="1">'2. BP Computer Services'!$AA$18</definedName>
    <definedName name="solver_lhs9" localSheetId="3" hidden="1">'3. Al Forno'!$F$8</definedName>
    <definedName name="solver_lhs9" localSheetId="5" hidden="1">'4. Part 2 Acme Communications'!$N$6</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1" hidden="1">10</definedName>
    <definedName name="solver_num" localSheetId="2" hidden="1">2</definedName>
    <definedName name="solver_num" localSheetId="3" hidden="1">10</definedName>
    <definedName name="solver_num" localSheetId="4" hidden="1">1</definedName>
    <definedName name="solver_num" localSheetId="5"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1" hidden="1">'1. Maggie’s Pottery Barn'!$I$9</definedName>
    <definedName name="solver_opt" localSheetId="2" hidden="1">'2. BP Computer Services'!$AA$3</definedName>
    <definedName name="solver_opt" localSheetId="3" hidden="1">'3. Al Forno'!$F$3</definedName>
    <definedName name="solver_opt" localSheetId="4" hidden="1">'4. Part 1 Acme Communications'!$H$3</definedName>
    <definedName name="solver_opt" localSheetId="5" hidden="1">'4. Part 2 Acme Communications'!$N$3</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1" hidden="1">2</definedName>
    <definedName name="solver_rbv" localSheetId="2" hidden="1">1</definedName>
    <definedName name="solver_rbv" localSheetId="3" hidden="1">2</definedName>
    <definedName name="solver_rbv" localSheetId="4" hidden="1">2</definedName>
    <definedName name="solver_rbv" localSheetId="5" hidden="1">1</definedName>
    <definedName name="solver_rel1" localSheetId="1" hidden="1">1</definedName>
    <definedName name="solver_rel1" localSheetId="2" hidden="1">1</definedName>
    <definedName name="solver_rel1" localSheetId="3" hidden="1">3</definedName>
    <definedName name="solver_rel1" localSheetId="4" hidden="1">3</definedName>
    <definedName name="solver_rel1" localSheetId="5" hidden="1">3</definedName>
    <definedName name="solver_rel10" localSheetId="1" hidden="1">1</definedName>
    <definedName name="solver_rel10" localSheetId="2" hidden="1">1</definedName>
    <definedName name="solver_rel10" localSheetId="3" hidden="1">3</definedName>
    <definedName name="solver_rel10" localSheetId="5" hidden="1">3</definedName>
    <definedName name="solver_rel11" localSheetId="2" hidden="1">1</definedName>
    <definedName name="solver_rel11" localSheetId="5" hidden="1">3</definedName>
    <definedName name="solver_rel12" localSheetId="2" hidden="1">1</definedName>
    <definedName name="solver_rel12" localSheetId="5" hidden="1">3</definedName>
    <definedName name="solver_rel13" localSheetId="2" hidden="1">1</definedName>
    <definedName name="solver_rel14" localSheetId="2" hidden="1">1</definedName>
    <definedName name="solver_rel15" localSheetId="2" hidden="1">1</definedName>
    <definedName name="solver_rel16" localSheetId="2" hidden="1">1</definedName>
    <definedName name="solver_rel17" localSheetId="2" hidden="1">1</definedName>
    <definedName name="solver_rel18" localSheetId="2" hidden="1">1</definedName>
    <definedName name="solver_rel19" localSheetId="2" hidden="1">1</definedName>
    <definedName name="solver_rel2" localSheetId="1" hidden="1">3</definedName>
    <definedName name="solver_rel2" localSheetId="2" hidden="1">3</definedName>
    <definedName name="solver_rel2" localSheetId="3" hidden="1">3</definedName>
    <definedName name="solver_rel2" localSheetId="4" hidden="1">3</definedName>
    <definedName name="solver_rel2" localSheetId="5" hidden="1">3</definedName>
    <definedName name="solver_rel20" localSheetId="2" hidden="1">1</definedName>
    <definedName name="solver_rel21" localSheetId="2" hidden="1">1</definedName>
    <definedName name="solver_rel22" localSheetId="2" hidden="1">1</definedName>
    <definedName name="solver_rel23" localSheetId="2" hidden="1">1</definedName>
    <definedName name="solver_rel24" localSheetId="2" hidden="1">1</definedName>
    <definedName name="solver_rel25" localSheetId="2" hidden="1">3</definedName>
    <definedName name="solver_rel26" localSheetId="2" hidden="1">3</definedName>
    <definedName name="solver_rel27" localSheetId="2" hidden="1">3</definedName>
    <definedName name="solver_rel28" localSheetId="2" hidden="1">3</definedName>
    <definedName name="solver_rel29" localSheetId="2" hidden="1">3</definedName>
    <definedName name="solver_rel3" localSheetId="1" hidden="1">3</definedName>
    <definedName name="solver_rel3" localSheetId="2" hidden="1">1</definedName>
    <definedName name="solver_rel3" localSheetId="3" hidden="1">3</definedName>
    <definedName name="solver_rel3" localSheetId="4" hidden="1">3</definedName>
    <definedName name="solver_rel3" localSheetId="5" hidden="1">3</definedName>
    <definedName name="solver_rel30" localSheetId="2" hidden="1">3</definedName>
    <definedName name="solver_rel4" localSheetId="1" hidden="1">1</definedName>
    <definedName name="solver_rel4" localSheetId="2" hidden="1">1</definedName>
    <definedName name="solver_rel4" localSheetId="3" hidden="1">3</definedName>
    <definedName name="solver_rel4" localSheetId="4" hidden="1">3</definedName>
    <definedName name="solver_rel4" localSheetId="5" hidden="1">3</definedName>
    <definedName name="solver_rel5" localSheetId="1" hidden="1">3</definedName>
    <definedName name="solver_rel5" localSheetId="2" hidden="1">1</definedName>
    <definedName name="solver_rel5" localSheetId="3" hidden="1">1</definedName>
    <definedName name="solver_rel5" localSheetId="4" hidden="1">3</definedName>
    <definedName name="solver_rel5" localSheetId="5" hidden="1">3</definedName>
    <definedName name="solver_rel6" localSheetId="1" hidden="1">3</definedName>
    <definedName name="solver_rel6" localSheetId="2" hidden="1">1</definedName>
    <definedName name="solver_rel6" localSheetId="3" hidden="1">1</definedName>
    <definedName name="solver_rel6" localSheetId="4" hidden="1">3</definedName>
    <definedName name="solver_rel6" localSheetId="5" hidden="1">3</definedName>
    <definedName name="solver_rel7" localSheetId="1" hidden="1">3</definedName>
    <definedName name="solver_rel7" localSheetId="2" hidden="1">1</definedName>
    <definedName name="solver_rel7" localSheetId="3" hidden="1">1</definedName>
    <definedName name="solver_rel7" localSheetId="5" hidden="1">3</definedName>
    <definedName name="solver_rel8" localSheetId="1" hidden="1">1</definedName>
    <definedName name="solver_rel8" localSheetId="2" hidden="1">1</definedName>
    <definedName name="solver_rel8" localSheetId="3" hidden="1">1</definedName>
    <definedName name="solver_rel8" localSheetId="5" hidden="1">3</definedName>
    <definedName name="solver_rel9" localSheetId="1" hidden="1">2</definedName>
    <definedName name="solver_rel9" localSheetId="2" hidden="1">1</definedName>
    <definedName name="solver_rel9" localSheetId="3" hidden="1">1</definedName>
    <definedName name="solver_rel9" localSheetId="5" hidden="1">3</definedName>
    <definedName name="solver_rhs1" localSheetId="1" hidden="1">'1. Maggie’s Pottery Barn'!$D$16</definedName>
    <definedName name="solver_rhs1" localSheetId="2" hidden="1">'2. BP Computer Services'!$AC$10:$AC$33</definedName>
    <definedName name="solver_rhs1" localSheetId="3" hidden="1">'3. Al Forno'!$H$10</definedName>
    <definedName name="solver_rhs1" localSheetId="4" hidden="1">'4. Part 1 Acme Communications'!$J$4:$J$9</definedName>
    <definedName name="solver_rhs1" localSheetId="5" hidden="1">'4. Part 2 Acme Communications'!$P$4:$P$15</definedName>
    <definedName name="solver_rhs10" localSheetId="1" hidden="1">'1. Maggie’s Pottery Barn'!$K$6</definedName>
    <definedName name="solver_rhs10" localSheetId="2" hidden="1">'2. BP Computer Services'!$AC$19</definedName>
    <definedName name="solver_rhs10" localSheetId="3" hidden="1">'3. Al Forno'!$H$9</definedName>
    <definedName name="solver_rhs10" localSheetId="5" hidden="1">'4. Part 2 Acme Communications'!$P$7</definedName>
    <definedName name="solver_rhs11" localSheetId="2" hidden="1">'2. BP Computer Services'!$AC$20</definedName>
    <definedName name="solver_rhs11" localSheetId="5" hidden="1">'4. Part 2 Acme Communications'!$P$8</definedName>
    <definedName name="solver_rhs12" localSheetId="2" hidden="1">'2. BP Computer Services'!$AC$21</definedName>
    <definedName name="solver_rhs12" localSheetId="5" hidden="1">'4. Part 2 Acme Communications'!$P$9</definedName>
    <definedName name="solver_rhs13" localSheetId="2" hidden="1">'2. BP Computer Services'!$AC$22</definedName>
    <definedName name="solver_rhs14" localSheetId="2" hidden="1">'2. BP Computer Services'!$AC$23</definedName>
    <definedName name="solver_rhs15" localSheetId="2" hidden="1">'2. BP Computer Services'!$AC$24</definedName>
    <definedName name="solver_rhs16" localSheetId="2" hidden="1">'2. BP Computer Services'!$AC$25</definedName>
    <definedName name="solver_rhs17" localSheetId="2" hidden="1">'2. BP Computer Services'!$AC$26</definedName>
    <definedName name="solver_rhs18" localSheetId="2" hidden="1">'2. BP Computer Services'!$AC$27</definedName>
    <definedName name="solver_rhs19" localSheetId="2" hidden="1">'2. BP Computer Services'!$AC$28</definedName>
    <definedName name="solver_rhs2" localSheetId="1" hidden="1">'1. Maggie’s Pottery Barn'!$D$17</definedName>
    <definedName name="solver_rhs2" localSheetId="2" hidden="1">'2. BP Computer Services'!$AC$4:$AC$9</definedName>
    <definedName name="solver_rhs2" localSheetId="3" hidden="1">'3. Al Forno'!$H$11</definedName>
    <definedName name="solver_rhs2" localSheetId="4" hidden="1">'4. Part 1 Acme Communications'!$J$5</definedName>
    <definedName name="solver_rhs2" localSheetId="5" hidden="1">'4. Part 2 Acme Communications'!$P$9</definedName>
    <definedName name="solver_rhs20" localSheetId="2" hidden="1">'2. BP Computer Services'!$AC$29</definedName>
    <definedName name="solver_rhs21" localSheetId="2" hidden="1">'2. BP Computer Services'!$AC$30</definedName>
    <definedName name="solver_rhs22" localSheetId="2" hidden="1">'2. BP Computer Services'!$AC$31</definedName>
    <definedName name="solver_rhs23" localSheetId="2" hidden="1">'2. BP Computer Services'!$AC$32</definedName>
    <definedName name="solver_rhs24" localSheetId="2" hidden="1">'2. BP Computer Services'!$AC$33</definedName>
    <definedName name="solver_rhs25" localSheetId="2" hidden="1">'2. BP Computer Services'!$AC$4</definedName>
    <definedName name="solver_rhs26" localSheetId="2" hidden="1">'2. BP Computer Services'!$AC$5</definedName>
    <definedName name="solver_rhs27" localSheetId="2" hidden="1">'2. BP Computer Services'!$AC$6</definedName>
    <definedName name="solver_rhs28" localSheetId="2" hidden="1">'2. BP Computer Services'!$AC$7</definedName>
    <definedName name="solver_rhs29" localSheetId="2" hidden="1">'2. BP Computer Services'!$AC$8</definedName>
    <definedName name="solver_rhs3" localSheetId="1" hidden="1">'1. Maggie’s Pottery Barn'!$D$18</definedName>
    <definedName name="solver_rhs3" localSheetId="2" hidden="1">'2. BP Computer Services'!$AC$12</definedName>
    <definedName name="solver_rhs3" localSheetId="3" hidden="1">'3. Al Forno'!$H$12</definedName>
    <definedName name="solver_rhs3" localSheetId="4" hidden="1">'4. Part 1 Acme Communications'!$J$6</definedName>
    <definedName name="solver_rhs3" localSheetId="5" hidden="1">'4. Part 2 Acme Communications'!$P$12</definedName>
    <definedName name="solver_rhs30" localSheetId="2" hidden="1">'2. BP Computer Services'!$AC$9</definedName>
    <definedName name="solver_rhs4" localSheetId="1" hidden="1">'1. Maggie’s Pottery Barn'!$D$19</definedName>
    <definedName name="solver_rhs4" localSheetId="2" hidden="1">'2. BP Computer Services'!$AC$13</definedName>
    <definedName name="solver_rhs4" localSheetId="3" hidden="1">'3. Al Forno'!$H$14</definedName>
    <definedName name="solver_rhs4" localSheetId="4" hidden="1">'4. Part 1 Acme Communications'!$J$7</definedName>
    <definedName name="solver_rhs4" localSheetId="5" hidden="1">'4. Part 2 Acme Communications'!$P$13</definedName>
    <definedName name="solver_rhs5" localSheetId="1" hidden="1">'1. Maggie’s Pottery Barn'!$D$20</definedName>
    <definedName name="solver_rhs5" localSheetId="2" hidden="1">'2. BP Computer Services'!$AC$14</definedName>
    <definedName name="solver_rhs5" localSheetId="3" hidden="1">'3. Al Forno'!$H$4</definedName>
    <definedName name="solver_rhs5" localSheetId="4" hidden="1">'4. Part 1 Acme Communications'!$J$8</definedName>
    <definedName name="solver_rhs5" localSheetId="5" hidden="1">'4. Part 2 Acme Communications'!$P$14</definedName>
    <definedName name="solver_rhs6" localSheetId="1" hidden="1">'1. Maggie’s Pottery Barn'!$D$21</definedName>
    <definedName name="solver_rhs6" localSheetId="2" hidden="1">'2. BP Computer Services'!$AC$15</definedName>
    <definedName name="solver_rhs6" localSheetId="3" hidden="1">'3. Al Forno'!$H$5</definedName>
    <definedName name="solver_rhs6" localSheetId="4" hidden="1">'4. Part 1 Acme Communications'!$J$9</definedName>
    <definedName name="solver_rhs6" localSheetId="5" hidden="1">'4. Part 2 Acme Communications'!$P$15</definedName>
    <definedName name="solver_rhs7" localSheetId="1" hidden="1">'1. Maggie’s Pottery Barn'!$D$22</definedName>
    <definedName name="solver_rhs7" localSheetId="2" hidden="1">'2. BP Computer Services'!$AC$16</definedName>
    <definedName name="solver_rhs7" localSheetId="3" hidden="1">'3. Al Forno'!$H$6</definedName>
    <definedName name="solver_rhs7" localSheetId="5" hidden="1">'4. Part 2 Acme Communications'!$P$4</definedName>
    <definedName name="solver_rhs8" localSheetId="1" hidden="1">'1. Maggie’s Pottery Barn'!$D$23</definedName>
    <definedName name="solver_rhs8" localSheetId="2" hidden="1">'2. BP Computer Services'!$AC$17</definedName>
    <definedName name="solver_rhs8" localSheetId="3" hidden="1">'3. Al Forno'!$H$7</definedName>
    <definedName name="solver_rhs8" localSheetId="5" hidden="1">'4. Part 2 Acme Communications'!$P$5</definedName>
    <definedName name="solver_rhs9" localSheetId="1" hidden="1">'1. Maggie’s Pottery Barn'!$K$4</definedName>
    <definedName name="solver_rhs9" localSheetId="2" hidden="1">'2. BP Computer Services'!$AC$18</definedName>
    <definedName name="solver_rhs9" localSheetId="3" hidden="1">'3. Al Forno'!$H$8</definedName>
    <definedName name="solver_rhs9" localSheetId="5" hidden="1">'4. Part 2 Acme Communications'!$P$6</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1" hidden="1">2</definedName>
    <definedName name="solver_scl" localSheetId="2" hidden="1">1</definedName>
    <definedName name="solver_scl" localSheetId="3" hidden="1">2</definedName>
    <definedName name="solver_scl" localSheetId="4" hidden="1">2</definedName>
    <definedName name="solver_scl" localSheetId="5" hidden="1">1</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1" hidden="1">1</definedName>
    <definedName name="solver_typ" localSheetId="2" hidden="1">2</definedName>
    <definedName name="solver_typ" localSheetId="3" hidden="1">1</definedName>
    <definedName name="solver_typ" localSheetId="4" hidden="1">2</definedName>
    <definedName name="solver_typ" localSheetId="5" hidden="1">2</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 i="2" l="1"/>
  <c r="H4" i="5"/>
  <c r="N11" i="6"/>
  <c r="N15" i="6"/>
  <c r="N14" i="6"/>
  <c r="N13" i="6"/>
  <c r="N12" i="6"/>
  <c r="N10" i="6"/>
  <c r="N9" i="6"/>
  <c r="N8" i="6"/>
  <c r="N7" i="6"/>
  <c r="N6" i="6"/>
  <c r="N5" i="6"/>
  <c r="N4" i="6"/>
  <c r="N3" i="6"/>
  <c r="H9" i="5"/>
  <c r="H8" i="5"/>
  <c r="H7" i="5"/>
  <c r="H6" i="5"/>
  <c r="H5" i="5"/>
  <c r="H3" i="5"/>
  <c r="D18" i="1"/>
  <c r="AA21" i="2" l="1"/>
  <c r="AA20" i="2"/>
  <c r="AA19" i="2"/>
  <c r="AA18" i="2"/>
  <c r="AA17" i="2"/>
  <c r="AA16" i="2"/>
  <c r="AA15" i="2"/>
  <c r="AA14" i="2"/>
  <c r="AA13" i="2"/>
  <c r="AA12" i="2"/>
  <c r="AA9" i="2"/>
  <c r="AA3" i="2"/>
  <c r="F14" i="3"/>
  <c r="F13" i="3"/>
  <c r="H14" i="3" s="1"/>
  <c r="F4" i="3"/>
  <c r="F3" i="3"/>
  <c r="F12" i="3"/>
  <c r="F11" i="3"/>
  <c r="F10" i="3"/>
  <c r="F9" i="3"/>
  <c r="F8" i="3"/>
  <c r="F7" i="3"/>
  <c r="F6" i="3"/>
  <c r="F5" i="3"/>
  <c r="AA33" i="2"/>
  <c r="AA32" i="2"/>
  <c r="AA31" i="2"/>
  <c r="AA30" i="2"/>
  <c r="AA29" i="2"/>
  <c r="AA28" i="2"/>
  <c r="AA27" i="2"/>
  <c r="AA26" i="2"/>
  <c r="AA25" i="2"/>
  <c r="AA24" i="2"/>
  <c r="AA23" i="2"/>
  <c r="AA22" i="2"/>
  <c r="AA11" i="2"/>
  <c r="AA10" i="2"/>
  <c r="AA8" i="2"/>
  <c r="AA7" i="2"/>
  <c r="AA6" i="2"/>
  <c r="AA5" i="2"/>
  <c r="I9" i="1"/>
  <c r="B19" i="1"/>
  <c r="B18" i="1"/>
  <c r="B23" i="1"/>
  <c r="D22" i="1"/>
  <c r="B22" i="1"/>
  <c r="D21" i="1"/>
  <c r="B21" i="1"/>
  <c r="D20" i="1"/>
  <c r="B20" i="1"/>
  <c r="B17" i="1"/>
  <c r="D19" i="1" s="1"/>
  <c r="B16" i="1"/>
  <c r="I4" i="1"/>
  <c r="I6" i="1"/>
  <c r="H7" i="1" l="1"/>
  <c r="G7" i="1"/>
  <c r="F7" i="1"/>
  <c r="E7" i="1"/>
  <c r="D7" i="1"/>
  <c r="C7" i="1"/>
  <c r="B7" i="1"/>
  <c r="H5" i="1"/>
  <c r="H9" i="1" s="1"/>
  <c r="G5" i="1"/>
  <c r="F5" i="1"/>
  <c r="E5" i="1"/>
  <c r="E9" i="1" s="1"/>
  <c r="D5" i="1"/>
  <c r="D9" i="1" s="1"/>
  <c r="C5" i="1"/>
  <c r="B5" i="1"/>
  <c r="C9" i="1" l="1"/>
  <c r="F9" i="1"/>
  <c r="G9" i="1"/>
  <c r="B9" i="1"/>
</calcChain>
</file>

<file path=xl/sharedStrings.xml><?xml version="1.0" encoding="utf-8"?>
<sst xmlns="http://schemas.openxmlformats.org/spreadsheetml/2006/main" count="216" uniqueCount="85">
  <si>
    <t>Carolina Aldana Yabur</t>
  </si>
  <si>
    <t>UID: U25124553</t>
  </si>
  <si>
    <t>MS in Artificial Intelligence (AI) and Business Analytics, University of South Florida</t>
  </si>
  <si>
    <t>Module 10 Assignment</t>
  </si>
  <si>
    <t>Foundations of Business Statistics</t>
  </si>
  <si>
    <t>Ronald K. Satterfield</t>
  </si>
  <si>
    <t>November 16th, 2024</t>
  </si>
  <si>
    <t>10-in. Bowl</t>
  </si>
  <si>
    <t>Standard Mug</t>
  </si>
  <si>
    <t>Wolf Mug</t>
  </si>
  <si>
    <t>Cat Mug</t>
  </si>
  <si>
    <t>RH Warmer</t>
  </si>
  <si>
    <t>LH Warmer</t>
  </si>
  <si>
    <t>Serving tray</t>
  </si>
  <si>
    <t>Retail Price/ Unit</t>
  </si>
  <si>
    <t>Labor Cost</t>
  </si>
  <si>
    <t>Clay Cost</t>
  </si>
  <si>
    <t>Overhead Cost</t>
  </si>
  <si>
    <t>Profit</t>
  </si>
  <si>
    <t>Products of Interest</t>
  </si>
  <si>
    <t>Wolf Mugs</t>
  </si>
  <si>
    <t>Cat Mugs</t>
  </si>
  <si>
    <t>Labor Hrs. Needed</t>
  </si>
  <si>
    <t>At most 2000 Mugs</t>
  </si>
  <si>
    <t>At least 5% Left Handed Mugs</t>
  </si>
  <si>
    <t>At most 15% Left Handed Mugs</t>
  </si>
  <si>
    <t>Clay lbs. Needed</t>
  </si>
  <si>
    <t>&lt;=</t>
  </si>
  <si>
    <t>&gt;=</t>
  </si>
  <si>
    <t>Solution</t>
  </si>
  <si>
    <t>Maggie's has 6 tons of clay this month, so 12,000 lb</t>
  </si>
  <si>
    <t>=</t>
  </si>
  <si>
    <t>Maggie’s currently has 27 full-time employees working 8 hours each day for 22 days per month. 27*8*22= 4752</t>
  </si>
  <si>
    <t>Standard Mugs</t>
  </si>
  <si>
    <t>Bowls</t>
  </si>
  <si>
    <t>Serving Tray</t>
  </si>
  <si>
    <t>At least 350 Mugs Both Types</t>
  </si>
  <si>
    <t xml:space="preserve">Total Bowls  </t>
  </si>
  <si>
    <t>Wolf + Cat mugs</t>
  </si>
  <si>
    <t>To maximize overall profit, Maggie’s Pottery Barn should sell 400 units of the 10-inch Bowl, 48 units of the Standard Mug, 24 units of the Wolf Mug, 24 units of the Cat Mug, 1618 units of the RH Warmer, 286 units of the LH Warmer, and 400 units of the Serving Tray to achieve the maximum profit of $68,520.</t>
  </si>
  <si>
    <t>Subject to: (Also Labor Hrs. Needed And Clay lbs Needed for the month)</t>
  </si>
  <si>
    <t>Overtime</t>
  </si>
  <si>
    <t>Inventory Storage</t>
  </si>
  <si>
    <t>week</t>
  </si>
  <si>
    <t>week1</t>
  </si>
  <si>
    <t>week2</t>
  </si>
  <si>
    <t>week3</t>
  </si>
  <si>
    <t>week4</t>
  </si>
  <si>
    <t>week5</t>
  </si>
  <si>
    <t>week6</t>
  </si>
  <si>
    <t>Subcontractor</t>
  </si>
  <si>
    <t xml:space="preserve"> Regular Production</t>
  </si>
  <si>
    <t>Pizza Types</t>
  </si>
  <si>
    <t>Plain-Cheese</t>
  </si>
  <si>
    <t>Meat</t>
  </si>
  <si>
    <t>Vegetable</t>
  </si>
  <si>
    <t>Supreme</t>
  </si>
  <si>
    <t>Price</t>
  </si>
  <si>
    <t>Dough (oz)</t>
  </si>
  <si>
    <t>Sauce (oz)</t>
  </si>
  <si>
    <t>Cheese (oz)</t>
  </si>
  <si>
    <t>Meat (oz)</t>
  </si>
  <si>
    <t>Vegetable (oz)</t>
  </si>
  <si>
    <t xml:space="preserve">Cheese constraint </t>
  </si>
  <si>
    <t>Meat constraint</t>
  </si>
  <si>
    <t>Vegetable constraint</t>
  </si>
  <si>
    <t xml:space="preserve">75% of all Pizza is Cheese, Meat, and Vegetable </t>
  </si>
  <si>
    <t>Total Pizza =</t>
  </si>
  <si>
    <t>A) To maximize revenue, the mix of pizza types Al Forno should sell are 100 units of Cheese Pizza, 338 units of Meat Pizza, 202 units of Vegetable Pizza, and 213 units of Supreme Pizza to achieve the maximum revenue of $6336.</t>
  </si>
  <si>
    <t>B) According to my model, the ingredients that would be immediately required to increase revenue are Sauce and Meat.</t>
  </si>
  <si>
    <t>Regular Production</t>
  </si>
  <si>
    <t>A) The least expensive master production schedule and inventory plan for BP, considering the availability of regular production, overtime, and inventory storage, is $2,914,000.</t>
  </si>
  <si>
    <t>B) According to my model, the maximum inventory level is 500 and the minimum inventory level is 0.</t>
  </si>
  <si>
    <t>Full Time Associates</t>
  </si>
  <si>
    <t>Shift</t>
  </si>
  <si>
    <t>02:00-06:00</t>
  </si>
  <si>
    <t>06:00-10:00</t>
  </si>
  <si>
    <t>10:00-14:00</t>
  </si>
  <si>
    <t>14:00-18:00</t>
  </si>
  <si>
    <t>18:00-22:00</t>
  </si>
  <si>
    <t>22:00-02:00</t>
  </si>
  <si>
    <t>Objective Function</t>
  </si>
  <si>
    <t>Part Time Associates</t>
  </si>
  <si>
    <t>A) To minimize daily wage costs, Acme Communications should schedule 10 employees from 02:00–06:00 and 06:00–10:00, 35 employees from 10:00–14:00, 38 employees from 14:00–18:00, 12 employees from 18:00–22:00, and none from 22:00–02:00.</t>
  </si>
  <si>
    <t>B) To minimize daily wage costs, Acme Communications should schedule 10 employees from 02:00–06:00 (5 part-timers), 10 employees from 06:00–10:00, 35 employees from 10:00–14:00 (3 part-timers), 38 employees from 14:00–18:00, 12 employees from 18:00–22:00 (25 part-timers), and none from 22:00–02:00.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</si>
</sst>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16"/>
      <color theme="1"/>
      <name val="Times New Roman"/>
      <family val="1"/>
    </font>
    <font>
      <b/>
      <sz val="16"/>
      <color rgb="FF000000"/>
      <name val="Times New Roman"/>
      <family val="1"/>
    </font>
    <font>
      <sz val="16"/>
      <color rgb="FF000000"/>
      <name val="Times New Roman"/>
      <family val="1"/>
    </font>
    <font>
      <sz val="12"/>
      <color theme="1"/>
      <name val="Aptos Narrow"/>
      <family val="2"/>
      <scheme val="minor"/>
    </font>
    <font>
      <sz val="12"/>
      <color rgb="FF000000"/>
      <name val="Aptos Narrow"/>
      <family val="2"/>
      <scheme val="minor"/>
    </font>
    <font>
      <sz val="11"/>
      <color theme="1"/>
      <name val="Calibri"/>
      <family val="2"/>
    </font>
    <font>
      <sz val="14"/>
      <color theme="1"/>
      <name val="Aptos Narrow"/>
      <family val="2"/>
      <scheme val="minor"/>
    </font>
    <font>
      <sz val="12.5"/>
      <color theme="1"/>
      <name val="Aptos Narrow"/>
      <family val="2"/>
      <scheme val="minor"/>
    </font>
    <font>
      <b/>
      <sz val="12"/>
      <color theme="1"/>
      <name val="Aptos Narrow"/>
      <family val="2"/>
      <scheme val="minor"/>
    </font>
    <font>
      <b/>
      <sz val="11"/>
      <color rgb="FF000000"/>
      <name val="Aptos Narrow"/>
      <family val="2"/>
    </font>
    <font>
      <sz val="11"/>
      <color rgb="FF000000"/>
      <name val="Aptos Narrow"/>
      <family val="2"/>
    </font>
  </fonts>
  <fills count="14">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FFFF00"/>
        <bgColor indexed="64"/>
      </patternFill>
    </fill>
    <fill>
      <patternFill patternType="solid">
        <fgColor theme="5" tint="0.79998168889431442"/>
        <bgColor rgb="FF000000"/>
      </patternFill>
    </fill>
    <fill>
      <patternFill patternType="solid">
        <fgColor theme="4" tint="0.79998168889431442"/>
        <bgColor indexed="64"/>
      </patternFill>
    </fill>
    <fill>
      <patternFill patternType="solid">
        <fgColor theme="8" tint="0.79998168889431442"/>
        <bgColor rgb="FF000000"/>
      </patternFill>
    </fill>
    <fill>
      <patternFill patternType="solid">
        <fgColor rgb="FFC0E6F5"/>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vertical="center"/>
    </xf>
    <xf numFmtId="0" fontId="2"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center"/>
    </xf>
    <xf numFmtId="0" fontId="0" fillId="0" borderId="3" xfId="0" applyBorder="1"/>
    <xf numFmtId="0" fontId="5" fillId="3" borderId="1" xfId="0" applyFont="1" applyFill="1" applyBorder="1" applyAlignment="1">
      <alignment horizontal="center"/>
    </xf>
    <xf numFmtId="9" fontId="5" fillId="3" borderId="1" xfId="0" applyNumberFormat="1" applyFont="1" applyFill="1" applyBorder="1" applyAlignment="1">
      <alignment horizontal="center"/>
    </xf>
    <xf numFmtId="0" fontId="5" fillId="0" borderId="0" xfId="0" applyFont="1" applyAlignment="1">
      <alignment horizontal="center"/>
    </xf>
    <xf numFmtId="0" fontId="5" fillId="2" borderId="1" xfId="0" applyFont="1" applyFill="1" applyBorder="1" applyAlignment="1">
      <alignment horizontal="center"/>
    </xf>
    <xf numFmtId="0" fontId="0" fillId="9" borderId="1" xfId="0" applyFill="1" applyBorder="1"/>
    <xf numFmtId="0" fontId="0" fillId="0" borderId="6" xfId="0" applyBorder="1"/>
    <xf numFmtId="0" fontId="0" fillId="3" borderId="3" xfId="0" applyFill="1" applyBorder="1"/>
    <xf numFmtId="0" fontId="0" fillId="3" borderId="3" xfId="0" applyFill="1" applyBorder="1" applyAlignment="1">
      <alignment horizontal="right"/>
    </xf>
    <xf numFmtId="0" fontId="0" fillId="3" borderId="1" xfId="0" applyFill="1" applyBorder="1"/>
    <xf numFmtId="0" fontId="0" fillId="3" borderId="1" xfId="0" applyFill="1" applyBorder="1" applyAlignment="1">
      <alignment horizontal="center"/>
    </xf>
    <xf numFmtId="0" fontId="6" fillId="10" borderId="1" xfId="0" applyFont="1" applyFill="1" applyBorder="1" applyAlignment="1">
      <alignment horizontal="center"/>
    </xf>
    <xf numFmtId="1" fontId="0" fillId="9" borderId="1" xfId="0" applyNumberFormat="1" applyFill="1" applyBorder="1"/>
    <xf numFmtId="0" fontId="8" fillId="0" borderId="0" xfId="0" applyFont="1"/>
    <xf numFmtId="0" fontId="0" fillId="0" borderId="1" xfId="0" applyBorder="1" applyAlignment="1">
      <alignment horizontal="center" vertical="center"/>
    </xf>
    <xf numFmtId="0" fontId="1" fillId="0" borderId="1" xfId="0" applyFont="1" applyBorder="1" applyAlignment="1">
      <alignment horizontal="center" vertical="center"/>
    </xf>
    <xf numFmtId="0" fontId="7" fillId="9" borderId="1" xfId="0" applyFont="1" applyFill="1" applyBorder="1"/>
    <xf numFmtId="0" fontId="5" fillId="0" borderId="1" xfId="0" applyFont="1" applyBorder="1" applyAlignment="1">
      <alignment horizontal="center" vertical="center"/>
    </xf>
    <xf numFmtId="0" fontId="5" fillId="0" borderId="1" xfId="0" applyFont="1" applyBorder="1"/>
    <xf numFmtId="0" fontId="5" fillId="0" borderId="0" xfId="0" applyFont="1" applyAlignment="1">
      <alignment horizontal="center" vertical="center"/>
    </xf>
    <xf numFmtId="0" fontId="5" fillId="7"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0" borderId="0" xfId="0" applyFont="1"/>
    <xf numFmtId="0" fontId="5" fillId="0" borderId="9" xfId="0" applyFont="1" applyBorder="1"/>
    <xf numFmtId="0" fontId="5" fillId="0" borderId="9" xfId="0" applyFont="1" applyBorder="1" applyAlignment="1">
      <alignment horizontal="right"/>
    </xf>
    <xf numFmtId="0" fontId="5" fillId="0" borderId="7" xfId="0" applyFont="1" applyBorder="1" applyAlignment="1">
      <alignment horizontal="right"/>
    </xf>
    <xf numFmtId="0" fontId="5" fillId="0" borderId="0" xfId="0" applyFont="1" applyAlignment="1">
      <alignment horizontal="right"/>
    </xf>
    <xf numFmtId="0" fontId="5" fillId="0" borderId="12" xfId="0" applyFont="1" applyBorder="1" applyAlignment="1">
      <alignment horizontal="right"/>
    </xf>
    <xf numFmtId="0" fontId="5" fillId="0" borderId="10" xfId="0" applyFont="1" applyBorder="1" applyAlignment="1">
      <alignment horizontal="right"/>
    </xf>
    <xf numFmtId="0" fontId="5" fillId="0" borderId="11" xfId="0" applyFont="1" applyBorder="1" applyAlignment="1">
      <alignment horizontal="right"/>
    </xf>
    <xf numFmtId="1" fontId="0" fillId="9" borderId="0" xfId="0" applyNumberFormat="1" applyFill="1"/>
    <xf numFmtId="0" fontId="5" fillId="9" borderId="9" xfId="0" applyFont="1" applyFill="1" applyBorder="1" applyAlignment="1">
      <alignment horizontal="right"/>
    </xf>
    <xf numFmtId="0" fontId="5" fillId="9" borderId="0" xfId="0" applyFont="1" applyFill="1" applyAlignment="1">
      <alignment horizontal="right"/>
    </xf>
    <xf numFmtId="1" fontId="5" fillId="9" borderId="0" xfId="0" applyNumberFormat="1" applyFont="1" applyFill="1" applyAlignment="1">
      <alignment horizontal="right"/>
    </xf>
    <xf numFmtId="0" fontId="5" fillId="9" borderId="10" xfId="0" applyFont="1" applyFill="1" applyBorder="1" applyAlignment="1">
      <alignment horizontal="right"/>
    </xf>
    <xf numFmtId="0" fontId="5" fillId="9" borderId="1" xfId="0" applyFont="1" applyFill="1" applyBorder="1" applyAlignment="1">
      <alignment horizontal="center"/>
    </xf>
    <xf numFmtId="0" fontId="0" fillId="9" borderId="0" xfId="0" applyFill="1"/>
    <xf numFmtId="0" fontId="1" fillId="0" borderId="0" xfId="0" applyFont="1" applyAlignment="1">
      <alignment horizontal="right" vertical="center"/>
    </xf>
    <xf numFmtId="0" fontId="1" fillId="0" borderId="0" xfId="0" applyFont="1"/>
    <xf numFmtId="0" fontId="11" fillId="0" borderId="0" xfId="0" applyFont="1" applyAlignment="1">
      <alignment horizontal="right" vertical="center"/>
    </xf>
    <xf numFmtId="0" fontId="11" fillId="0" borderId="0" xfId="0" applyFont="1" applyAlignment="1">
      <alignment horizontal="right"/>
    </xf>
    <xf numFmtId="0" fontId="0" fillId="0" borderId="1" xfId="0" applyBorder="1" applyAlignment="1">
      <alignment horizontal="right" vertical="center" wrapText="1"/>
    </xf>
    <xf numFmtId="0" fontId="0" fillId="0" borderId="1" xfId="0" applyBorder="1" applyAlignment="1">
      <alignment horizontal="right"/>
    </xf>
    <xf numFmtId="0" fontId="0" fillId="0" borderId="1" xfId="0" applyBorder="1"/>
    <xf numFmtId="0" fontId="1" fillId="0" borderId="1" xfId="0" applyFont="1" applyBorder="1"/>
    <xf numFmtId="0" fontId="12" fillId="0" borderId="0" xfId="0" applyFont="1" applyAlignment="1">
      <alignment horizontal="right"/>
    </xf>
    <xf numFmtId="0" fontId="11" fillId="0" borderId="1" xfId="0" applyFont="1" applyBorder="1" applyAlignment="1">
      <alignment horizontal="right"/>
    </xf>
    <xf numFmtId="0" fontId="12" fillId="8" borderId="1" xfId="0" applyFont="1" applyFill="1" applyBorder="1" applyAlignment="1">
      <alignment horizontal="right"/>
    </xf>
    <xf numFmtId="0" fontId="12" fillId="0" borderId="1" xfId="0" applyFont="1" applyBorder="1" applyAlignment="1">
      <alignment horizontal="right" vertical="center" wrapText="1"/>
    </xf>
    <xf numFmtId="0" fontId="12" fillId="0" borderId="1" xfId="0" applyFont="1" applyBorder="1" applyAlignment="1">
      <alignment horizontal="right"/>
    </xf>
    <xf numFmtId="0" fontId="0" fillId="9" borderId="1" xfId="0" applyFill="1" applyBorder="1" applyAlignment="1">
      <alignment horizontal="right"/>
    </xf>
    <xf numFmtId="0" fontId="12" fillId="4" borderId="1" xfId="0" applyFont="1" applyFill="1" applyBorder="1" applyAlignment="1">
      <alignment horizontal="right" vertical="center" wrapText="1"/>
    </xf>
    <xf numFmtId="0" fontId="12" fillId="4" borderId="1" xfId="0" applyFont="1" applyFill="1" applyBorder="1" applyAlignment="1">
      <alignment horizontal="right"/>
    </xf>
    <xf numFmtId="0" fontId="10" fillId="2" borderId="5"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2" xfId="0" applyFont="1" applyFill="1" applyBorder="1" applyAlignment="1">
      <alignment horizontal="center" vertical="center"/>
    </xf>
    <xf numFmtId="0" fontId="6" fillId="12" borderId="8"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6" fillId="12" borderId="7"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6" fillId="12" borderId="0" xfId="0" applyFont="1" applyFill="1" applyAlignment="1">
      <alignment horizontal="center" vertical="center" wrapText="1"/>
    </xf>
    <xf numFmtId="0" fontId="6" fillId="12" borderId="12" xfId="0"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12" borderId="10" xfId="0" applyFont="1" applyFill="1" applyBorder="1" applyAlignment="1">
      <alignment horizontal="center" vertical="center" wrapText="1"/>
    </xf>
    <xf numFmtId="0" fontId="6" fillId="12" borderId="11" xfId="0" applyFont="1" applyFill="1" applyBorder="1" applyAlignment="1">
      <alignment horizontal="center" vertical="center" wrapText="1"/>
    </xf>
    <xf numFmtId="0" fontId="5" fillId="2" borderId="1" xfId="0" applyFont="1" applyFill="1" applyBorder="1" applyAlignment="1">
      <alignment horizontal="center" wrapText="1"/>
    </xf>
    <xf numFmtId="0" fontId="9" fillId="2" borderId="1" xfId="0" applyFont="1" applyFill="1" applyBorder="1" applyAlignment="1">
      <alignment horizontal="center" vertical="center" wrapText="1"/>
    </xf>
    <xf numFmtId="0" fontId="1" fillId="3" borderId="1" xfId="0" applyFont="1" applyFill="1" applyBorder="1" applyAlignment="1">
      <alignment horizontal="center"/>
    </xf>
    <xf numFmtId="0" fontId="5" fillId="5" borderId="1" xfId="0" applyFont="1" applyFill="1" applyBorder="1" applyAlignment="1">
      <alignment horizontal="center" vertical="center" wrapText="1"/>
    </xf>
    <xf numFmtId="0" fontId="0" fillId="11" borderId="1" xfId="0" applyFill="1" applyBorder="1" applyAlignment="1">
      <alignment horizontal="center" vertical="center" textRotation="90"/>
    </xf>
    <xf numFmtId="0" fontId="0" fillId="6" borderId="1" xfId="0" applyFill="1" applyBorder="1" applyAlignment="1">
      <alignment horizontal="center" vertical="center" textRotation="90"/>
    </xf>
    <xf numFmtId="0" fontId="0" fillId="2" borderId="1" xfId="0" applyFill="1" applyBorder="1" applyAlignment="1">
      <alignment horizontal="center"/>
    </xf>
    <xf numFmtId="0" fontId="0" fillId="7" borderId="1" xfId="0" applyFill="1" applyBorder="1" applyAlignment="1">
      <alignment horizontal="center"/>
    </xf>
    <xf numFmtId="0" fontId="5" fillId="7" borderId="1" xfId="0" applyFont="1" applyFill="1" applyBorder="1" applyAlignment="1">
      <alignment horizontal="center" vertical="center"/>
    </xf>
    <xf numFmtId="0" fontId="5" fillId="11" borderId="1" xfId="0" applyFont="1" applyFill="1" applyBorder="1" applyAlignment="1">
      <alignment horizontal="center" wrapText="1"/>
    </xf>
    <xf numFmtId="0" fontId="1" fillId="11" borderId="1" xfId="0" applyFont="1" applyFill="1" applyBorder="1" applyAlignment="1">
      <alignment horizontal="center"/>
    </xf>
    <xf numFmtId="0" fontId="11" fillId="13" borderId="1" xfId="0" applyFont="1" applyFill="1" applyBorder="1" applyAlignment="1">
      <alignment horizontal="center"/>
    </xf>
    <xf numFmtId="0" fontId="11" fillId="10"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AD6DE"/>
      <color rgb="FFEF8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82FFA-35E3-4D56-A62D-F605A4596F85}">
  <dimension ref="A5:M13"/>
  <sheetViews>
    <sheetView workbookViewId="0">
      <selection activeCell="L18" sqref="L18"/>
    </sheetView>
  </sheetViews>
  <sheetFormatPr defaultRowHeight="14.4" x14ac:dyDescent="0.3"/>
  <cols>
    <col min="7" max="7" width="24" customWidth="1"/>
  </cols>
  <sheetData>
    <row r="5" spans="1:13" ht="21" x14ac:dyDescent="0.4">
      <c r="A5" s="2"/>
      <c r="B5" s="2"/>
      <c r="C5" s="2"/>
      <c r="D5" s="2"/>
      <c r="E5" s="2"/>
      <c r="F5" s="2"/>
      <c r="G5" s="3" t="s">
        <v>3</v>
      </c>
      <c r="H5" s="2"/>
      <c r="I5" s="2"/>
      <c r="J5" s="2"/>
      <c r="K5" s="2"/>
      <c r="L5" s="2"/>
      <c r="M5" s="2"/>
    </row>
    <row r="6" spans="1:13" ht="21" x14ac:dyDescent="0.4">
      <c r="A6" s="2"/>
      <c r="B6" s="2"/>
      <c r="C6" s="2"/>
      <c r="D6" s="2"/>
      <c r="E6" s="2"/>
      <c r="F6" s="2"/>
      <c r="G6" s="3"/>
      <c r="H6" s="2"/>
      <c r="I6" s="2"/>
      <c r="J6" s="2"/>
      <c r="K6" s="2"/>
      <c r="L6" s="2"/>
      <c r="M6" s="2"/>
    </row>
    <row r="7" spans="1:13" ht="21" x14ac:dyDescent="0.4">
      <c r="A7" s="2"/>
      <c r="B7" s="2"/>
      <c r="C7" s="2"/>
      <c r="D7" s="2"/>
      <c r="E7" s="2"/>
      <c r="F7" s="2"/>
      <c r="G7" s="4" t="s">
        <v>0</v>
      </c>
      <c r="H7" s="2"/>
      <c r="I7" s="2"/>
      <c r="J7" s="2"/>
      <c r="K7" s="2"/>
      <c r="L7" s="2"/>
      <c r="M7" s="2"/>
    </row>
    <row r="8" spans="1:13" ht="21" x14ac:dyDescent="0.4">
      <c r="A8" s="2"/>
      <c r="B8" s="2"/>
      <c r="C8" s="2"/>
      <c r="D8" s="2"/>
      <c r="E8" s="2"/>
      <c r="F8" s="2"/>
      <c r="G8" s="4" t="s">
        <v>1</v>
      </c>
      <c r="H8" s="2"/>
      <c r="I8" s="2"/>
      <c r="J8" s="2"/>
      <c r="K8" s="2"/>
      <c r="L8" s="2"/>
      <c r="M8" s="2"/>
    </row>
    <row r="9" spans="1:13" ht="21" x14ac:dyDescent="0.4">
      <c r="A9" s="2"/>
      <c r="B9" s="2"/>
      <c r="C9" s="2"/>
      <c r="D9" s="2"/>
      <c r="E9" s="2"/>
      <c r="F9" s="2"/>
      <c r="G9" s="4" t="s">
        <v>2</v>
      </c>
      <c r="H9" s="2"/>
      <c r="I9" s="2"/>
      <c r="J9" s="2"/>
      <c r="K9" s="2"/>
      <c r="L9" s="2"/>
      <c r="M9" s="2"/>
    </row>
    <row r="10" spans="1:13" ht="21" x14ac:dyDescent="0.4">
      <c r="A10" s="2"/>
      <c r="B10" s="2"/>
      <c r="C10" s="2"/>
      <c r="D10" s="2"/>
      <c r="E10" s="2"/>
      <c r="F10" s="2"/>
      <c r="G10" s="4" t="s">
        <v>4</v>
      </c>
      <c r="H10" s="2"/>
      <c r="I10" s="2"/>
      <c r="J10" s="2"/>
      <c r="K10" s="2"/>
      <c r="L10" s="2"/>
      <c r="M10" s="2"/>
    </row>
    <row r="11" spans="1:13" ht="21" x14ac:dyDescent="0.4">
      <c r="A11" s="2"/>
      <c r="B11" s="2"/>
      <c r="C11" s="2"/>
      <c r="D11" s="2"/>
      <c r="E11" s="2"/>
      <c r="F11" s="2"/>
      <c r="G11" s="4" t="s">
        <v>5</v>
      </c>
      <c r="H11" s="2"/>
      <c r="I11" s="2"/>
      <c r="J11" s="2"/>
      <c r="K11" s="2"/>
      <c r="L11" s="2"/>
      <c r="M11" s="2"/>
    </row>
    <row r="12" spans="1:13" ht="21" x14ac:dyDescent="0.4">
      <c r="A12" s="2"/>
      <c r="B12" s="2"/>
      <c r="C12" s="2"/>
      <c r="D12" s="2"/>
      <c r="E12" s="2"/>
      <c r="F12" s="2"/>
      <c r="G12" s="4" t="s">
        <v>6</v>
      </c>
      <c r="H12" s="2"/>
      <c r="I12" s="2"/>
      <c r="J12" s="2"/>
      <c r="K12" s="2"/>
      <c r="L12" s="2"/>
      <c r="M12" s="2"/>
    </row>
    <row r="13" spans="1:13" ht="21" x14ac:dyDescent="0.4">
      <c r="A13" s="2"/>
      <c r="B13" s="2"/>
      <c r="C13" s="2"/>
      <c r="D13" s="2"/>
      <c r="E13" s="2"/>
      <c r="F13" s="2"/>
      <c r="G13" s="4"/>
      <c r="H13" s="2"/>
      <c r="I13" s="2"/>
      <c r="J13" s="2"/>
      <c r="K13" s="2"/>
      <c r="L13" s="2"/>
      <c r="M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B4CF-D340-4682-A7BF-BC9A682FFA94}">
  <dimension ref="A1:N27"/>
  <sheetViews>
    <sheetView workbookViewId="0">
      <selection activeCell="A25" sqref="A25:H27"/>
    </sheetView>
  </sheetViews>
  <sheetFormatPr defaultRowHeight="14.4" x14ac:dyDescent="0.3"/>
  <cols>
    <col min="1" max="1" width="37.88671875" customWidth="1"/>
    <col min="2" max="2" width="23.5546875" customWidth="1"/>
    <col min="3" max="3" width="14.21875" customWidth="1"/>
    <col min="4" max="4" width="13.44140625" customWidth="1"/>
    <col min="5" max="5" width="15.21875" customWidth="1"/>
    <col min="6" max="6" width="14.6640625" customWidth="1"/>
    <col min="7" max="7" width="12" customWidth="1"/>
    <col min="8" max="8" width="19.109375" customWidth="1"/>
  </cols>
  <sheetData>
    <row r="1" spans="1:14" x14ac:dyDescent="0.3">
      <c r="B1" s="73" t="s">
        <v>19</v>
      </c>
      <c r="C1" s="73"/>
      <c r="D1" s="73"/>
      <c r="E1" s="73"/>
      <c r="F1" s="73"/>
      <c r="G1" s="73"/>
      <c r="H1" s="73"/>
      <c r="I1" s="72" t="s">
        <v>32</v>
      </c>
      <c r="J1" s="72"/>
      <c r="K1" s="72"/>
      <c r="L1" s="72"/>
      <c r="M1" s="72"/>
      <c r="N1" s="72"/>
    </row>
    <row r="2" spans="1:14" ht="15.6" customHeight="1" x14ac:dyDescent="0.3">
      <c r="A2" s="9"/>
      <c r="B2" s="10" t="s">
        <v>7</v>
      </c>
      <c r="C2" s="10" t="s">
        <v>8</v>
      </c>
      <c r="D2" s="10" t="s">
        <v>9</v>
      </c>
      <c r="E2" s="10" t="s">
        <v>10</v>
      </c>
      <c r="F2" s="10" t="s">
        <v>11</v>
      </c>
      <c r="G2" s="10" t="s">
        <v>12</v>
      </c>
      <c r="H2" s="10" t="s">
        <v>13</v>
      </c>
      <c r="I2" s="72"/>
      <c r="J2" s="72"/>
      <c r="K2" s="72"/>
      <c r="L2" s="72"/>
      <c r="M2" s="72"/>
      <c r="N2" s="72"/>
    </row>
    <row r="3" spans="1:14" ht="15.6" x14ac:dyDescent="0.3">
      <c r="A3" s="7" t="s">
        <v>14</v>
      </c>
      <c r="B3" s="5">
        <v>80</v>
      </c>
      <c r="C3" s="5">
        <v>28</v>
      </c>
      <c r="D3" s="5">
        <v>35</v>
      </c>
      <c r="E3" s="5">
        <v>40</v>
      </c>
      <c r="F3" s="5">
        <v>35</v>
      </c>
      <c r="G3" s="5">
        <v>35</v>
      </c>
      <c r="H3" s="5">
        <v>90</v>
      </c>
      <c r="I3" s="72"/>
      <c r="J3" s="72"/>
      <c r="K3" s="72"/>
      <c r="L3" s="72"/>
      <c r="M3" s="72"/>
      <c r="N3" s="72"/>
    </row>
    <row r="4" spans="1:14" ht="15.6" x14ac:dyDescent="0.3">
      <c r="A4" s="7" t="s">
        <v>22</v>
      </c>
      <c r="B4" s="5">
        <v>1</v>
      </c>
      <c r="C4" s="5">
        <v>1</v>
      </c>
      <c r="D4" s="5">
        <v>1.7</v>
      </c>
      <c r="E4" s="5">
        <v>2.2999999999999998</v>
      </c>
      <c r="F4" s="5">
        <v>2</v>
      </c>
      <c r="G4" s="5">
        <v>2</v>
      </c>
      <c r="H4" s="5">
        <v>1</v>
      </c>
      <c r="I4" s="13">
        <f>SUMPRODUCT(B4:H4,B$12:H$12)</f>
        <v>4752.0000000000009</v>
      </c>
      <c r="J4" s="14" t="s">
        <v>31</v>
      </c>
      <c r="K4" s="13">
        <v>4752</v>
      </c>
    </row>
    <row r="5" spans="1:14" ht="15.6" x14ac:dyDescent="0.3">
      <c r="A5" s="7" t="s">
        <v>15</v>
      </c>
      <c r="B5" s="5">
        <f>B4*12</f>
        <v>12</v>
      </c>
      <c r="C5" s="5">
        <f t="shared" ref="C5:H5" si="0">C4*12</f>
        <v>12</v>
      </c>
      <c r="D5" s="5">
        <f t="shared" si="0"/>
        <v>20.399999999999999</v>
      </c>
      <c r="E5" s="5">
        <f t="shared" si="0"/>
        <v>27.599999999999998</v>
      </c>
      <c r="F5" s="5">
        <f t="shared" si="0"/>
        <v>24</v>
      </c>
      <c r="G5" s="5">
        <f t="shared" si="0"/>
        <v>24</v>
      </c>
      <c r="H5" s="5">
        <f t="shared" si="0"/>
        <v>12</v>
      </c>
      <c r="I5" s="71" t="s">
        <v>30</v>
      </c>
      <c r="J5" s="71"/>
      <c r="K5" s="71"/>
      <c r="L5" s="71"/>
      <c r="M5" s="71"/>
      <c r="N5" s="71"/>
    </row>
    <row r="6" spans="1:14" ht="15.6" x14ac:dyDescent="0.3">
      <c r="A6" s="7" t="s">
        <v>26</v>
      </c>
      <c r="B6" s="5">
        <v>4</v>
      </c>
      <c r="C6" s="5">
        <v>1</v>
      </c>
      <c r="D6" s="5">
        <v>1</v>
      </c>
      <c r="E6" s="5">
        <v>1</v>
      </c>
      <c r="F6" s="5">
        <v>1</v>
      </c>
      <c r="G6" s="5">
        <v>1</v>
      </c>
      <c r="H6" s="5">
        <v>3</v>
      </c>
      <c r="I6" s="15">
        <f>SUMPRODUCT(B6:H6,B$12:H$12)</f>
        <v>4800</v>
      </c>
      <c r="J6" s="16" t="s">
        <v>27</v>
      </c>
      <c r="K6" s="7">
        <v>12000</v>
      </c>
    </row>
    <row r="7" spans="1:14" ht="15.6" x14ac:dyDescent="0.3">
      <c r="A7" s="7" t="s">
        <v>16</v>
      </c>
      <c r="B7" s="5">
        <f t="shared" ref="B7:H7" si="1">B6*0.8</f>
        <v>3.2</v>
      </c>
      <c r="C7" s="5">
        <f t="shared" si="1"/>
        <v>0.8</v>
      </c>
      <c r="D7" s="5">
        <f t="shared" si="1"/>
        <v>0.8</v>
      </c>
      <c r="E7" s="5">
        <f t="shared" si="1"/>
        <v>0.8</v>
      </c>
      <c r="F7" s="5">
        <f t="shared" si="1"/>
        <v>0.8</v>
      </c>
      <c r="G7" s="5">
        <f t="shared" si="1"/>
        <v>0.8</v>
      </c>
      <c r="H7" s="5">
        <f t="shared" si="1"/>
        <v>2.4000000000000004</v>
      </c>
    </row>
    <row r="8" spans="1:14" ht="15.6" x14ac:dyDescent="0.3">
      <c r="A8" s="7" t="s">
        <v>17</v>
      </c>
      <c r="B8" s="5">
        <v>3</v>
      </c>
      <c r="C8" s="5">
        <v>3</v>
      </c>
      <c r="D8" s="5">
        <v>3</v>
      </c>
      <c r="E8" s="5">
        <v>3</v>
      </c>
      <c r="F8" s="5">
        <v>3</v>
      </c>
      <c r="G8" s="5">
        <v>3</v>
      </c>
      <c r="H8" s="5">
        <v>3</v>
      </c>
      <c r="I8" s="12"/>
    </row>
    <row r="9" spans="1:14" ht="15.6" x14ac:dyDescent="0.3">
      <c r="A9" s="7" t="s">
        <v>18</v>
      </c>
      <c r="B9" s="5">
        <f t="shared" ref="B9:H9" si="2">B3-SUM(B5+B7+B8)</f>
        <v>61.8</v>
      </c>
      <c r="C9" s="5">
        <f t="shared" si="2"/>
        <v>12.2</v>
      </c>
      <c r="D9" s="5">
        <f t="shared" si="2"/>
        <v>10.8</v>
      </c>
      <c r="E9" s="5">
        <f t="shared" si="2"/>
        <v>8.6000000000000014</v>
      </c>
      <c r="F9" s="5">
        <f t="shared" si="2"/>
        <v>7.1999999999999993</v>
      </c>
      <c r="G9" s="5">
        <f t="shared" si="2"/>
        <v>7.1999999999999993</v>
      </c>
      <c r="H9" s="5">
        <f t="shared" si="2"/>
        <v>72.599999999999994</v>
      </c>
      <c r="I9" s="41">
        <f>SUMPRODUCT(B9:H9,B$12:H$12)</f>
        <v>68520</v>
      </c>
    </row>
    <row r="10" spans="1:14" ht="15.6" x14ac:dyDescent="0.3">
      <c r="A10" s="9"/>
      <c r="B10" s="9"/>
      <c r="C10" s="9"/>
      <c r="D10" s="9"/>
      <c r="E10" s="9"/>
      <c r="F10" s="9"/>
      <c r="G10" s="9"/>
      <c r="H10" s="9"/>
    </row>
    <row r="12" spans="1:14" ht="15.6" x14ac:dyDescent="0.3">
      <c r="A12" s="7" t="s">
        <v>29</v>
      </c>
      <c r="B12" s="11">
        <v>400</v>
      </c>
      <c r="C12" s="11">
        <v>48</v>
      </c>
      <c r="D12" s="11">
        <v>24</v>
      </c>
      <c r="E12" s="11">
        <v>24</v>
      </c>
      <c r="F12" s="18">
        <v>1618.4000000000003</v>
      </c>
      <c r="G12" s="18">
        <v>285.60000000000002</v>
      </c>
      <c r="H12" s="11">
        <v>400</v>
      </c>
    </row>
    <row r="15" spans="1:14" ht="15.6" x14ac:dyDescent="0.3">
      <c r="A15" s="59" t="s">
        <v>40</v>
      </c>
      <c r="B15" s="60"/>
      <c r="C15" s="61"/>
      <c r="D15" s="28"/>
      <c r="E15" s="28"/>
    </row>
    <row r="16" spans="1:14" ht="15.6" x14ac:dyDescent="0.3">
      <c r="A16" s="17" t="s">
        <v>23</v>
      </c>
      <c r="B16" s="37">
        <f>SUM(C12:G12)</f>
        <v>2000.0000000000005</v>
      </c>
      <c r="C16" s="30" t="s">
        <v>27</v>
      </c>
      <c r="D16" s="30">
        <v>2000</v>
      </c>
      <c r="E16" s="31"/>
    </row>
    <row r="17" spans="1:9" ht="15.6" x14ac:dyDescent="0.3">
      <c r="A17" s="17" t="s">
        <v>36</v>
      </c>
      <c r="B17" s="38">
        <f>SUM(F12,G12)</f>
        <v>1904.0000000000005</v>
      </c>
      <c r="C17" s="32" t="s">
        <v>28</v>
      </c>
      <c r="D17" s="32">
        <v>350</v>
      </c>
      <c r="E17" s="33"/>
    </row>
    <row r="18" spans="1:9" ht="15.6" x14ac:dyDescent="0.3">
      <c r="A18" s="8" t="s">
        <v>24</v>
      </c>
      <c r="B18" s="39">
        <f>G12</f>
        <v>285.60000000000002</v>
      </c>
      <c r="C18" s="32" t="s">
        <v>28</v>
      </c>
      <c r="D18" s="32">
        <f>B17*0.05</f>
        <v>95.200000000000031</v>
      </c>
      <c r="E18" s="33"/>
    </row>
    <row r="19" spans="1:9" ht="15.6" x14ac:dyDescent="0.3">
      <c r="A19" s="17" t="s">
        <v>25</v>
      </c>
      <c r="B19" s="39">
        <f>G12</f>
        <v>285.60000000000002</v>
      </c>
      <c r="C19" s="32" t="s">
        <v>27</v>
      </c>
      <c r="D19" s="32">
        <f>B17*0.15</f>
        <v>285.60000000000008</v>
      </c>
      <c r="E19" s="33"/>
    </row>
    <row r="20" spans="1:9" ht="15.6" x14ac:dyDescent="0.3">
      <c r="A20" s="17" t="s">
        <v>20</v>
      </c>
      <c r="B20" s="38">
        <f>D12</f>
        <v>24</v>
      </c>
      <c r="C20" s="32" t="s">
        <v>28</v>
      </c>
      <c r="D20" s="32">
        <f>E12</f>
        <v>24</v>
      </c>
      <c r="E20" s="33" t="s">
        <v>21</v>
      </c>
    </row>
    <row r="21" spans="1:9" ht="15.6" x14ac:dyDescent="0.3">
      <c r="A21" s="17" t="s">
        <v>33</v>
      </c>
      <c r="B21" s="38">
        <f>C12</f>
        <v>48</v>
      </c>
      <c r="C21" s="32" t="s">
        <v>28</v>
      </c>
      <c r="D21" s="32">
        <f>SUM(D12,E12)</f>
        <v>48</v>
      </c>
      <c r="E21" s="33" t="s">
        <v>38</v>
      </c>
    </row>
    <row r="22" spans="1:9" ht="15.6" x14ac:dyDescent="0.3">
      <c r="A22" s="17" t="s">
        <v>34</v>
      </c>
      <c r="B22" s="38">
        <f>B12</f>
        <v>400</v>
      </c>
      <c r="C22" s="32" t="s">
        <v>28</v>
      </c>
      <c r="D22" s="32">
        <f>H12</f>
        <v>400</v>
      </c>
      <c r="E22" s="33" t="s">
        <v>35</v>
      </c>
    </row>
    <row r="23" spans="1:9" ht="15.6" x14ac:dyDescent="0.3">
      <c r="A23" s="17" t="s">
        <v>37</v>
      </c>
      <c r="B23" s="40">
        <f>B12</f>
        <v>400</v>
      </c>
      <c r="C23" s="34" t="s">
        <v>27</v>
      </c>
      <c r="D23" s="34">
        <v>400</v>
      </c>
      <c r="E23" s="35"/>
    </row>
    <row r="25" spans="1:9" ht="15.6" customHeight="1" x14ac:dyDescent="0.35">
      <c r="A25" s="62" t="s">
        <v>39</v>
      </c>
      <c r="B25" s="63"/>
      <c r="C25" s="63"/>
      <c r="D25" s="63"/>
      <c r="E25" s="63"/>
      <c r="F25" s="63"/>
      <c r="G25" s="63"/>
      <c r="H25" s="64"/>
      <c r="I25" s="19"/>
    </row>
    <row r="26" spans="1:9" ht="18" x14ac:dyDescent="0.35">
      <c r="A26" s="65"/>
      <c r="B26" s="66"/>
      <c r="C26" s="66"/>
      <c r="D26" s="66"/>
      <c r="E26" s="66"/>
      <c r="F26" s="66"/>
      <c r="G26" s="66"/>
      <c r="H26" s="67"/>
      <c r="I26" s="19"/>
    </row>
    <row r="27" spans="1:9" ht="18" x14ac:dyDescent="0.35">
      <c r="A27" s="68"/>
      <c r="B27" s="69"/>
      <c r="C27" s="69"/>
      <c r="D27" s="69"/>
      <c r="E27" s="69"/>
      <c r="F27" s="69"/>
      <c r="G27" s="69"/>
      <c r="H27" s="70"/>
      <c r="I27" s="19"/>
    </row>
  </sheetData>
  <mergeCells count="5">
    <mergeCell ref="A15:C15"/>
    <mergeCell ref="A25:H27"/>
    <mergeCell ref="I5:N5"/>
    <mergeCell ref="I1:N3"/>
    <mergeCell ref="B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9806-DCF3-4BE5-96E2-D95BA0D3F938}">
  <dimension ref="A1:AC41"/>
  <sheetViews>
    <sheetView tabSelected="1" zoomScale="83" zoomScaleNormal="83" workbookViewId="0">
      <selection activeCell="AA3" sqref="AA3"/>
    </sheetView>
  </sheetViews>
  <sheetFormatPr defaultRowHeight="14.4" x14ac:dyDescent="0.3"/>
  <cols>
    <col min="27" max="27" width="12.21875" customWidth="1"/>
  </cols>
  <sheetData>
    <row r="1" spans="1:29" x14ac:dyDescent="0.3">
      <c r="C1" s="77" t="s">
        <v>51</v>
      </c>
      <c r="D1" s="77"/>
      <c r="E1" s="77"/>
      <c r="F1" s="77"/>
      <c r="G1" s="77"/>
      <c r="H1" s="77"/>
      <c r="I1" s="78" t="s">
        <v>41</v>
      </c>
      <c r="J1" s="78"/>
      <c r="K1" s="78"/>
      <c r="L1" s="78"/>
      <c r="M1" s="78"/>
      <c r="N1" s="78"/>
      <c r="O1" s="77" t="s">
        <v>50</v>
      </c>
      <c r="P1" s="77"/>
      <c r="Q1" s="77"/>
      <c r="R1" s="77"/>
      <c r="S1" s="77"/>
      <c r="T1" s="77"/>
      <c r="U1" s="78" t="s">
        <v>42</v>
      </c>
      <c r="V1" s="78"/>
      <c r="W1" s="78"/>
      <c r="X1" s="78"/>
      <c r="Y1" s="78"/>
      <c r="Z1" s="78"/>
    </row>
    <row r="2" spans="1:29" x14ac:dyDescent="0.3">
      <c r="B2" s="20" t="s">
        <v>43</v>
      </c>
      <c r="C2" s="20">
        <v>1</v>
      </c>
      <c r="D2" s="20">
        <v>2</v>
      </c>
      <c r="E2" s="20">
        <v>3</v>
      </c>
      <c r="F2" s="20">
        <v>4</v>
      </c>
      <c r="G2" s="20">
        <v>5</v>
      </c>
      <c r="H2" s="20">
        <v>6</v>
      </c>
      <c r="I2" s="20">
        <v>1</v>
      </c>
      <c r="J2" s="20">
        <v>2</v>
      </c>
      <c r="K2" s="20">
        <v>3</v>
      </c>
      <c r="L2" s="20">
        <v>4</v>
      </c>
      <c r="M2" s="20">
        <v>5</v>
      </c>
      <c r="N2" s="20">
        <v>6</v>
      </c>
      <c r="O2" s="20">
        <v>1</v>
      </c>
      <c r="P2" s="20">
        <v>2</v>
      </c>
      <c r="Q2" s="20">
        <v>3</v>
      </c>
      <c r="R2" s="20">
        <v>4</v>
      </c>
      <c r="S2" s="20">
        <v>5</v>
      </c>
      <c r="T2" s="20">
        <v>6</v>
      </c>
      <c r="U2" s="20">
        <v>1</v>
      </c>
      <c r="V2" s="20">
        <v>2</v>
      </c>
      <c r="W2" s="20">
        <v>3</v>
      </c>
      <c r="X2" s="20">
        <v>4</v>
      </c>
      <c r="Y2" s="20">
        <v>5</v>
      </c>
      <c r="Z2" s="20">
        <v>6</v>
      </c>
    </row>
    <row r="3" spans="1:29" x14ac:dyDescent="0.3">
      <c r="B3" s="20" t="s">
        <v>43</v>
      </c>
      <c r="C3" s="20">
        <v>190</v>
      </c>
      <c r="D3" s="20">
        <v>190</v>
      </c>
      <c r="E3" s="20">
        <v>190</v>
      </c>
      <c r="F3" s="20">
        <v>190</v>
      </c>
      <c r="G3" s="20">
        <v>190</v>
      </c>
      <c r="H3" s="20">
        <v>190</v>
      </c>
      <c r="I3" s="20">
        <v>220</v>
      </c>
      <c r="J3" s="20">
        <v>220</v>
      </c>
      <c r="K3" s="20">
        <v>220</v>
      </c>
      <c r="L3" s="20">
        <v>220</v>
      </c>
      <c r="M3" s="20">
        <v>220</v>
      </c>
      <c r="N3" s="20">
        <v>220</v>
      </c>
      <c r="O3" s="20">
        <v>230</v>
      </c>
      <c r="P3" s="20">
        <v>230</v>
      </c>
      <c r="Q3" s="20">
        <v>230</v>
      </c>
      <c r="R3" s="20">
        <v>230</v>
      </c>
      <c r="S3" s="20">
        <v>230</v>
      </c>
      <c r="T3" s="20">
        <v>230</v>
      </c>
      <c r="U3" s="20">
        <v>40</v>
      </c>
      <c r="V3" s="20">
        <v>40</v>
      </c>
      <c r="W3" s="20">
        <v>40</v>
      </c>
      <c r="X3" s="20">
        <v>40</v>
      </c>
      <c r="Y3" s="20">
        <v>40</v>
      </c>
      <c r="Z3" s="20">
        <v>40</v>
      </c>
      <c r="AA3" s="42">
        <f>SUMPRODUCT(C3:Z3,C$35:Z$35)</f>
        <v>2914000</v>
      </c>
      <c r="AB3" s="1"/>
      <c r="AC3" s="1"/>
    </row>
    <row r="4" spans="1:29" x14ac:dyDescent="0.3">
      <c r="B4" s="20" t="s">
        <v>44</v>
      </c>
      <c r="C4" s="20">
        <v>1</v>
      </c>
      <c r="D4" s="20"/>
      <c r="E4" s="20"/>
      <c r="F4" s="20"/>
      <c r="G4" s="20"/>
      <c r="H4" s="20"/>
      <c r="I4" s="20">
        <v>1</v>
      </c>
      <c r="J4" s="20"/>
      <c r="K4" s="20"/>
      <c r="L4" s="20"/>
      <c r="M4" s="20"/>
      <c r="N4" s="20"/>
      <c r="O4" s="20">
        <v>1</v>
      </c>
      <c r="P4" s="20"/>
      <c r="Q4" s="20"/>
      <c r="R4" s="20"/>
      <c r="S4" s="20"/>
      <c r="T4" s="20"/>
      <c r="U4" s="20">
        <v>-1</v>
      </c>
      <c r="V4" s="20"/>
      <c r="W4" s="20"/>
      <c r="X4" s="20"/>
      <c r="Y4" s="20"/>
      <c r="Z4" s="20"/>
      <c r="AA4" s="42">
        <f>SUMPRODUCT(C4:Z4,C$35:Z$35)</f>
        <v>1800</v>
      </c>
      <c r="AB4" s="1" t="s">
        <v>28</v>
      </c>
      <c r="AC4" s="1">
        <v>1800</v>
      </c>
    </row>
    <row r="5" spans="1:29" x14ac:dyDescent="0.3">
      <c r="B5" s="20" t="s">
        <v>45</v>
      </c>
      <c r="C5" s="20"/>
      <c r="D5" s="20">
        <v>1</v>
      </c>
      <c r="E5" s="20"/>
      <c r="F5" s="20"/>
      <c r="G5" s="20"/>
      <c r="H5" s="20"/>
      <c r="I5" s="20"/>
      <c r="J5" s="20">
        <v>1</v>
      </c>
      <c r="K5" s="20"/>
      <c r="L5" s="20"/>
      <c r="M5" s="20"/>
      <c r="N5" s="20"/>
      <c r="O5" s="20"/>
      <c r="P5" s="20">
        <v>1</v>
      </c>
      <c r="Q5" s="20"/>
      <c r="R5" s="20"/>
      <c r="S5" s="20"/>
      <c r="T5" s="20"/>
      <c r="U5" s="20">
        <v>1</v>
      </c>
      <c r="V5" s="20">
        <v>-1</v>
      </c>
      <c r="W5" s="20"/>
      <c r="X5" s="20"/>
      <c r="Y5" s="20"/>
      <c r="Z5" s="20"/>
      <c r="AA5" s="42">
        <f t="shared" ref="AA5:AA33" si="0">SUMPRODUCT(C5:Z5,C$35:Z$35)</f>
        <v>2600</v>
      </c>
      <c r="AB5" s="1" t="s">
        <v>28</v>
      </c>
      <c r="AC5" s="1">
        <v>2600</v>
      </c>
    </row>
    <row r="6" spans="1:29" x14ac:dyDescent="0.3">
      <c r="B6" s="20" t="s">
        <v>46</v>
      </c>
      <c r="C6" s="20"/>
      <c r="D6" s="20"/>
      <c r="E6" s="20">
        <v>1</v>
      </c>
      <c r="F6" s="20"/>
      <c r="G6" s="20"/>
      <c r="H6" s="20"/>
      <c r="I6" s="20"/>
      <c r="J6" s="20"/>
      <c r="K6" s="20">
        <v>1</v>
      </c>
      <c r="L6" s="20"/>
      <c r="M6" s="20"/>
      <c r="N6" s="20"/>
      <c r="O6" s="20"/>
      <c r="P6" s="20"/>
      <c r="Q6" s="20">
        <v>1</v>
      </c>
      <c r="R6" s="20"/>
      <c r="S6" s="20"/>
      <c r="T6" s="20"/>
      <c r="U6" s="20"/>
      <c r="V6" s="20">
        <v>1</v>
      </c>
      <c r="W6" s="20">
        <v>-1</v>
      </c>
      <c r="X6" s="20"/>
      <c r="Y6" s="20"/>
      <c r="Z6" s="20"/>
      <c r="AA6" s="42">
        <f t="shared" si="0"/>
        <v>2800</v>
      </c>
      <c r="AB6" s="1" t="s">
        <v>28</v>
      </c>
      <c r="AC6" s="1">
        <v>2800</v>
      </c>
    </row>
    <row r="7" spans="1:29" x14ac:dyDescent="0.3">
      <c r="B7" s="20" t="s">
        <v>47</v>
      </c>
      <c r="C7" s="20"/>
      <c r="D7" s="20"/>
      <c r="E7" s="20"/>
      <c r="F7" s="20">
        <v>1</v>
      </c>
      <c r="G7" s="20"/>
      <c r="H7" s="20"/>
      <c r="I7" s="20"/>
      <c r="J7" s="20"/>
      <c r="K7" s="20"/>
      <c r="L7" s="20">
        <v>1</v>
      </c>
      <c r="M7" s="20"/>
      <c r="N7" s="20"/>
      <c r="O7" s="20"/>
      <c r="P7" s="20"/>
      <c r="Q7" s="20"/>
      <c r="R7" s="20">
        <v>1</v>
      </c>
      <c r="S7" s="20"/>
      <c r="T7" s="20"/>
      <c r="U7" s="20"/>
      <c r="V7" s="20"/>
      <c r="W7" s="20">
        <v>1</v>
      </c>
      <c r="X7" s="20">
        <v>-1</v>
      </c>
      <c r="Y7" s="20"/>
      <c r="Z7" s="20"/>
      <c r="AA7" s="42">
        <f t="shared" si="0"/>
        <v>2900</v>
      </c>
      <c r="AB7" s="1" t="s">
        <v>28</v>
      </c>
      <c r="AC7" s="1">
        <v>2900</v>
      </c>
    </row>
    <row r="8" spans="1:29" x14ac:dyDescent="0.3">
      <c r="B8" s="20" t="s">
        <v>48</v>
      </c>
      <c r="C8" s="20"/>
      <c r="D8" s="20"/>
      <c r="E8" s="20"/>
      <c r="F8" s="20"/>
      <c r="G8" s="20">
        <v>1</v>
      </c>
      <c r="H8" s="20"/>
      <c r="I8" s="20"/>
      <c r="J8" s="20"/>
      <c r="K8" s="20"/>
      <c r="L8" s="20"/>
      <c r="M8" s="20">
        <v>1</v>
      </c>
      <c r="N8" s="20"/>
      <c r="O8" s="20"/>
      <c r="P8" s="20"/>
      <c r="Q8" s="20"/>
      <c r="R8" s="20"/>
      <c r="S8" s="20">
        <v>1</v>
      </c>
      <c r="T8" s="20"/>
      <c r="U8" s="20"/>
      <c r="V8" s="20"/>
      <c r="W8" s="20"/>
      <c r="X8" s="20">
        <v>1</v>
      </c>
      <c r="Y8" s="20">
        <v>-1</v>
      </c>
      <c r="Z8" s="20"/>
      <c r="AA8" s="42">
        <f t="shared" si="0"/>
        <v>1200</v>
      </c>
      <c r="AB8" s="1" t="s">
        <v>28</v>
      </c>
      <c r="AC8" s="1">
        <v>1200</v>
      </c>
    </row>
    <row r="9" spans="1:29" x14ac:dyDescent="0.3">
      <c r="A9" s="6"/>
      <c r="B9" s="20" t="s">
        <v>49</v>
      </c>
      <c r="C9" s="20"/>
      <c r="D9" s="20"/>
      <c r="E9" s="20"/>
      <c r="F9" s="20"/>
      <c r="G9" s="20"/>
      <c r="H9" s="20">
        <v>1</v>
      </c>
      <c r="I9" s="20"/>
      <c r="J9" s="20"/>
      <c r="K9" s="20"/>
      <c r="L9" s="20"/>
      <c r="M9" s="20"/>
      <c r="N9" s="20">
        <v>1</v>
      </c>
      <c r="O9" s="20"/>
      <c r="P9" s="20"/>
      <c r="Q9" s="20"/>
      <c r="R9" s="20"/>
      <c r="S9" s="20"/>
      <c r="T9" s="20">
        <v>1</v>
      </c>
      <c r="U9" s="20"/>
      <c r="V9" s="20"/>
      <c r="W9" s="20"/>
      <c r="X9" s="20"/>
      <c r="Y9" s="20">
        <v>1</v>
      </c>
      <c r="Z9" s="20">
        <v>-1</v>
      </c>
      <c r="AA9" s="42">
        <f>SUMPRODUCT(C9:Z9,C$35:Z$35)</f>
        <v>3300</v>
      </c>
      <c r="AB9" s="1" t="s">
        <v>28</v>
      </c>
      <c r="AC9" s="1">
        <v>3300</v>
      </c>
    </row>
    <row r="10" spans="1:29" x14ac:dyDescent="0.3">
      <c r="A10" s="75" t="s">
        <v>70</v>
      </c>
      <c r="B10" s="20" t="s">
        <v>44</v>
      </c>
      <c r="C10" s="20">
        <v>1</v>
      </c>
      <c r="D10" s="20"/>
      <c r="E10" s="20"/>
      <c r="F10" s="20"/>
      <c r="G10" s="20"/>
      <c r="H10" s="20"/>
      <c r="I10" s="20"/>
      <c r="J10" s="20"/>
      <c r="K10" s="20"/>
      <c r="L10" s="20"/>
      <c r="M10" s="20"/>
      <c r="N10" s="20"/>
      <c r="O10" s="20"/>
      <c r="P10" s="20"/>
      <c r="Q10" s="20"/>
      <c r="R10" s="20"/>
      <c r="S10" s="20"/>
      <c r="T10" s="20"/>
      <c r="U10" s="20"/>
      <c r="V10" s="20"/>
      <c r="W10" s="20"/>
      <c r="X10" s="20"/>
      <c r="Y10" s="20"/>
      <c r="Z10" s="20"/>
      <c r="AA10" s="42">
        <f t="shared" si="0"/>
        <v>1800</v>
      </c>
      <c r="AB10" s="1" t="s">
        <v>27</v>
      </c>
      <c r="AC10" s="1">
        <v>2000</v>
      </c>
    </row>
    <row r="11" spans="1:29" x14ac:dyDescent="0.3">
      <c r="A11" s="75"/>
      <c r="B11" s="20" t="s">
        <v>45</v>
      </c>
      <c r="C11" s="20"/>
      <c r="D11" s="20">
        <v>1</v>
      </c>
      <c r="E11" s="20"/>
      <c r="F11" s="20"/>
      <c r="G11" s="20"/>
      <c r="H11" s="20"/>
      <c r="I11" s="20"/>
      <c r="J11" s="20"/>
      <c r="K11" s="20"/>
      <c r="L11" s="20"/>
      <c r="M11" s="20"/>
      <c r="N11" s="20"/>
      <c r="O11" s="20"/>
      <c r="P11" s="20"/>
      <c r="Q11" s="20"/>
      <c r="R11" s="20"/>
      <c r="S11" s="20"/>
      <c r="T11" s="20"/>
      <c r="U11" s="20"/>
      <c r="V11" s="20"/>
      <c r="W11" s="20"/>
      <c r="X11" s="20"/>
      <c r="Y11" s="20"/>
      <c r="Z11" s="20"/>
      <c r="AA11" s="42">
        <f t="shared" si="0"/>
        <v>2000</v>
      </c>
      <c r="AB11" s="1" t="s">
        <v>27</v>
      </c>
      <c r="AC11" s="1">
        <v>2000</v>
      </c>
    </row>
    <row r="12" spans="1:29" x14ac:dyDescent="0.3">
      <c r="A12" s="75"/>
      <c r="B12" s="20" t="s">
        <v>46</v>
      </c>
      <c r="C12" s="20"/>
      <c r="D12" s="20"/>
      <c r="E12" s="20">
        <v>1</v>
      </c>
      <c r="F12" s="20"/>
      <c r="G12" s="20"/>
      <c r="H12" s="20"/>
      <c r="I12" s="20"/>
      <c r="J12" s="20"/>
      <c r="K12" s="20"/>
      <c r="L12" s="20"/>
      <c r="M12" s="20"/>
      <c r="N12" s="20"/>
      <c r="O12" s="20"/>
      <c r="P12" s="20"/>
      <c r="Q12" s="20"/>
      <c r="R12" s="20"/>
      <c r="S12" s="20"/>
      <c r="T12" s="20"/>
      <c r="U12" s="20"/>
      <c r="V12" s="20"/>
      <c r="W12" s="20"/>
      <c r="X12" s="20"/>
      <c r="Y12" s="20"/>
      <c r="Z12" s="20"/>
      <c r="AA12" s="42">
        <f t="shared" ref="AA12:AA21" si="1">SUMPRODUCT(C12:Z12,C$35:Z$35)</f>
        <v>2000</v>
      </c>
      <c r="AB12" s="1" t="s">
        <v>27</v>
      </c>
      <c r="AC12" s="1">
        <v>2000</v>
      </c>
    </row>
    <row r="13" spans="1:29" x14ac:dyDescent="0.3">
      <c r="A13" s="75"/>
      <c r="B13" s="20" t="s">
        <v>47</v>
      </c>
      <c r="C13" s="20"/>
      <c r="D13" s="20"/>
      <c r="E13" s="20"/>
      <c r="F13" s="20">
        <v>1</v>
      </c>
      <c r="G13" s="20"/>
      <c r="H13" s="20"/>
      <c r="I13" s="20"/>
      <c r="J13" s="20"/>
      <c r="K13" s="20"/>
      <c r="L13" s="20"/>
      <c r="M13" s="20"/>
      <c r="N13" s="20"/>
      <c r="O13" s="20"/>
      <c r="P13" s="20"/>
      <c r="Q13" s="20"/>
      <c r="R13" s="20"/>
      <c r="S13" s="20"/>
      <c r="T13" s="20"/>
      <c r="U13" s="20"/>
      <c r="V13" s="20"/>
      <c r="W13" s="20"/>
      <c r="X13" s="20"/>
      <c r="Y13" s="20"/>
      <c r="Z13" s="20"/>
      <c r="AA13" s="42">
        <f t="shared" si="1"/>
        <v>2000</v>
      </c>
      <c r="AB13" s="1" t="s">
        <v>27</v>
      </c>
      <c r="AC13" s="1">
        <v>2000</v>
      </c>
    </row>
    <row r="14" spans="1:29" x14ac:dyDescent="0.3">
      <c r="A14" s="75"/>
      <c r="B14" s="20" t="s">
        <v>48</v>
      </c>
      <c r="C14" s="20"/>
      <c r="D14" s="20"/>
      <c r="E14" s="20"/>
      <c r="F14" s="20"/>
      <c r="G14" s="20">
        <v>1</v>
      </c>
      <c r="H14" s="20"/>
      <c r="I14" s="20"/>
      <c r="J14" s="20"/>
      <c r="K14" s="20"/>
      <c r="L14" s="20"/>
      <c r="M14" s="20"/>
      <c r="N14" s="20"/>
      <c r="O14" s="20"/>
      <c r="P14" s="20"/>
      <c r="Q14" s="20"/>
      <c r="R14" s="20"/>
      <c r="S14" s="20"/>
      <c r="T14" s="20"/>
      <c r="U14" s="20"/>
      <c r="V14" s="20"/>
      <c r="W14" s="20"/>
      <c r="X14" s="20"/>
      <c r="Y14" s="20"/>
      <c r="Z14" s="20"/>
      <c r="AA14" s="42">
        <f t="shared" si="1"/>
        <v>1700</v>
      </c>
      <c r="AB14" s="1" t="s">
        <v>27</v>
      </c>
      <c r="AC14" s="1">
        <v>2000</v>
      </c>
    </row>
    <row r="15" spans="1:29" ht="23.4" customHeight="1" x14ac:dyDescent="0.3">
      <c r="A15" s="75"/>
      <c r="B15" s="20" t="s">
        <v>49</v>
      </c>
      <c r="C15" s="20"/>
      <c r="D15" s="20"/>
      <c r="E15" s="20"/>
      <c r="F15" s="20"/>
      <c r="G15" s="20"/>
      <c r="H15" s="20">
        <v>1</v>
      </c>
      <c r="I15" s="20"/>
      <c r="J15" s="20"/>
      <c r="K15" s="20"/>
      <c r="L15" s="20"/>
      <c r="M15" s="20"/>
      <c r="N15" s="20"/>
      <c r="O15" s="20"/>
      <c r="P15" s="20"/>
      <c r="Q15" s="20"/>
      <c r="R15" s="20"/>
      <c r="S15" s="20"/>
      <c r="T15" s="20"/>
      <c r="U15" s="20"/>
      <c r="V15" s="20"/>
      <c r="W15" s="20"/>
      <c r="X15" s="20"/>
      <c r="Y15" s="20"/>
      <c r="Z15" s="20"/>
      <c r="AA15" s="42">
        <f t="shared" si="1"/>
        <v>2000</v>
      </c>
      <c r="AB15" s="1" t="s">
        <v>27</v>
      </c>
      <c r="AC15" s="1">
        <v>2000</v>
      </c>
    </row>
    <row r="16" spans="1:29" x14ac:dyDescent="0.3">
      <c r="A16" s="76" t="s">
        <v>41</v>
      </c>
      <c r="B16" s="20" t="s">
        <v>44</v>
      </c>
      <c r="C16" s="20"/>
      <c r="D16" s="20"/>
      <c r="E16" s="20"/>
      <c r="F16" s="20"/>
      <c r="G16" s="20"/>
      <c r="H16" s="20"/>
      <c r="I16" s="20">
        <v>1</v>
      </c>
      <c r="J16" s="20"/>
      <c r="K16" s="20"/>
      <c r="L16" s="20"/>
      <c r="M16" s="20"/>
      <c r="N16" s="20"/>
      <c r="O16" s="20"/>
      <c r="P16" s="20"/>
      <c r="Q16" s="20"/>
      <c r="R16" s="20"/>
      <c r="S16" s="20"/>
      <c r="T16" s="20"/>
      <c r="U16" s="20"/>
      <c r="V16" s="20"/>
      <c r="W16" s="20"/>
      <c r="X16" s="20"/>
      <c r="Y16" s="20"/>
      <c r="Z16" s="20"/>
      <c r="AA16" s="42">
        <f t="shared" si="1"/>
        <v>0</v>
      </c>
      <c r="AB16" s="1" t="s">
        <v>27</v>
      </c>
      <c r="AC16" s="1">
        <v>300</v>
      </c>
    </row>
    <row r="17" spans="1:29" x14ac:dyDescent="0.3">
      <c r="A17" s="76"/>
      <c r="B17" s="20" t="s">
        <v>45</v>
      </c>
      <c r="C17" s="20"/>
      <c r="D17" s="20"/>
      <c r="E17" s="20"/>
      <c r="F17" s="20"/>
      <c r="G17" s="20"/>
      <c r="H17" s="20"/>
      <c r="I17" s="20"/>
      <c r="J17" s="20">
        <v>1</v>
      </c>
      <c r="K17" s="20"/>
      <c r="L17" s="20"/>
      <c r="M17" s="20"/>
      <c r="N17" s="20"/>
      <c r="O17" s="20"/>
      <c r="P17" s="20"/>
      <c r="Q17" s="20"/>
      <c r="R17" s="20"/>
      <c r="S17" s="20"/>
      <c r="T17" s="20"/>
      <c r="U17" s="20"/>
      <c r="V17" s="20"/>
      <c r="W17" s="20"/>
      <c r="X17" s="20"/>
      <c r="Y17" s="20"/>
      <c r="Z17" s="20"/>
      <c r="AA17" s="42">
        <f t="shared" si="1"/>
        <v>300</v>
      </c>
      <c r="AB17" s="1" t="s">
        <v>27</v>
      </c>
      <c r="AC17" s="1">
        <v>300</v>
      </c>
    </row>
    <row r="18" spans="1:29" x14ac:dyDescent="0.3">
      <c r="A18" s="76"/>
      <c r="B18" s="20" t="s">
        <v>46</v>
      </c>
      <c r="C18" s="20"/>
      <c r="D18" s="20"/>
      <c r="E18" s="20"/>
      <c r="F18" s="20"/>
      <c r="G18" s="20"/>
      <c r="H18" s="20"/>
      <c r="I18" s="20"/>
      <c r="J18" s="20"/>
      <c r="K18" s="20">
        <v>1</v>
      </c>
      <c r="L18" s="20"/>
      <c r="M18" s="20"/>
      <c r="N18" s="20"/>
      <c r="O18" s="20"/>
      <c r="P18" s="20"/>
      <c r="Q18" s="20"/>
      <c r="R18" s="20"/>
      <c r="S18" s="20"/>
      <c r="T18" s="20"/>
      <c r="U18" s="20"/>
      <c r="V18" s="20"/>
      <c r="W18" s="20"/>
      <c r="X18" s="20"/>
      <c r="Y18" s="20"/>
      <c r="Z18" s="20"/>
      <c r="AA18" s="42">
        <f t="shared" si="1"/>
        <v>300</v>
      </c>
      <c r="AB18" s="1" t="s">
        <v>27</v>
      </c>
      <c r="AC18" s="1">
        <v>300</v>
      </c>
    </row>
    <row r="19" spans="1:29" x14ac:dyDescent="0.3">
      <c r="A19" s="76"/>
      <c r="B19" s="20" t="s">
        <v>47</v>
      </c>
      <c r="C19" s="20"/>
      <c r="D19" s="20"/>
      <c r="E19" s="20"/>
      <c r="F19" s="20"/>
      <c r="G19" s="20"/>
      <c r="H19" s="20"/>
      <c r="I19" s="20"/>
      <c r="J19" s="20"/>
      <c r="K19" s="20"/>
      <c r="L19" s="20">
        <v>1</v>
      </c>
      <c r="M19" s="20"/>
      <c r="N19" s="20"/>
      <c r="O19" s="20"/>
      <c r="P19" s="20"/>
      <c r="Q19" s="20"/>
      <c r="R19" s="20"/>
      <c r="S19" s="20"/>
      <c r="T19" s="20"/>
      <c r="U19" s="20"/>
      <c r="V19" s="20"/>
      <c r="W19" s="20"/>
      <c r="X19" s="20"/>
      <c r="Y19" s="20"/>
      <c r="Z19" s="20"/>
      <c r="AA19" s="42">
        <f t="shared" si="1"/>
        <v>300</v>
      </c>
      <c r="AB19" s="1" t="s">
        <v>27</v>
      </c>
      <c r="AC19" s="1">
        <v>300</v>
      </c>
    </row>
    <row r="20" spans="1:29" x14ac:dyDescent="0.3">
      <c r="A20" s="76"/>
      <c r="B20" s="20" t="s">
        <v>48</v>
      </c>
      <c r="C20" s="20"/>
      <c r="D20" s="20"/>
      <c r="E20" s="20"/>
      <c r="F20" s="20"/>
      <c r="G20" s="20"/>
      <c r="H20" s="20"/>
      <c r="I20" s="20"/>
      <c r="J20" s="20"/>
      <c r="K20" s="20"/>
      <c r="L20" s="20"/>
      <c r="M20" s="20">
        <v>1</v>
      </c>
      <c r="N20" s="20"/>
      <c r="O20" s="20"/>
      <c r="P20" s="20"/>
      <c r="Q20" s="20"/>
      <c r="R20" s="20"/>
      <c r="S20" s="20"/>
      <c r="T20" s="20"/>
      <c r="U20" s="20"/>
      <c r="V20" s="20"/>
      <c r="W20" s="20"/>
      <c r="X20" s="20"/>
      <c r="Y20" s="20"/>
      <c r="Z20" s="20"/>
      <c r="AA20" s="42">
        <f t="shared" si="1"/>
        <v>0</v>
      </c>
      <c r="AB20" s="1" t="s">
        <v>27</v>
      </c>
      <c r="AC20" s="1">
        <v>300</v>
      </c>
    </row>
    <row r="21" spans="1:29" x14ac:dyDescent="0.3">
      <c r="A21" s="76"/>
      <c r="B21" s="20" t="s">
        <v>49</v>
      </c>
      <c r="C21" s="20"/>
      <c r="D21" s="20"/>
      <c r="E21" s="20"/>
      <c r="F21" s="20"/>
      <c r="G21" s="20"/>
      <c r="H21" s="20"/>
      <c r="I21" s="20"/>
      <c r="J21" s="20"/>
      <c r="K21" s="20"/>
      <c r="L21" s="20"/>
      <c r="M21" s="20"/>
      <c r="N21" s="20">
        <v>1</v>
      </c>
      <c r="O21" s="20"/>
      <c r="P21" s="20"/>
      <c r="Q21" s="20"/>
      <c r="R21" s="20"/>
      <c r="S21" s="20"/>
      <c r="T21" s="20"/>
      <c r="U21" s="20"/>
      <c r="V21" s="20"/>
      <c r="W21" s="20"/>
      <c r="X21" s="20"/>
      <c r="Y21" s="20"/>
      <c r="Z21" s="20"/>
      <c r="AA21" s="42">
        <f t="shared" si="1"/>
        <v>300</v>
      </c>
      <c r="AB21" s="1" t="s">
        <v>27</v>
      </c>
      <c r="AC21" s="1">
        <v>300</v>
      </c>
    </row>
    <row r="22" spans="1:29" x14ac:dyDescent="0.3">
      <c r="A22" s="75" t="s">
        <v>50</v>
      </c>
      <c r="B22" s="20" t="s">
        <v>44</v>
      </c>
      <c r="C22" s="20"/>
      <c r="D22" s="20"/>
      <c r="E22" s="20"/>
      <c r="F22" s="20"/>
      <c r="G22" s="20"/>
      <c r="H22" s="20"/>
      <c r="I22" s="20"/>
      <c r="J22" s="20"/>
      <c r="K22" s="20"/>
      <c r="L22" s="20"/>
      <c r="M22" s="20"/>
      <c r="N22" s="20"/>
      <c r="O22" s="20">
        <v>1</v>
      </c>
      <c r="P22" s="20"/>
      <c r="Q22" s="20"/>
      <c r="R22" s="20"/>
      <c r="S22" s="20"/>
      <c r="T22" s="20"/>
      <c r="U22" s="20"/>
      <c r="V22" s="20"/>
      <c r="W22" s="20"/>
      <c r="X22" s="20"/>
      <c r="Y22" s="20"/>
      <c r="Z22" s="20"/>
      <c r="AA22" s="42">
        <f t="shared" si="0"/>
        <v>0</v>
      </c>
      <c r="AB22" s="1" t="s">
        <v>27</v>
      </c>
      <c r="AC22" s="1">
        <v>500</v>
      </c>
    </row>
    <row r="23" spans="1:29" x14ac:dyDescent="0.3">
      <c r="A23" s="75"/>
      <c r="B23" s="20" t="s">
        <v>45</v>
      </c>
      <c r="C23" s="20"/>
      <c r="D23" s="20"/>
      <c r="E23" s="20"/>
      <c r="F23" s="20"/>
      <c r="G23" s="20"/>
      <c r="H23" s="20"/>
      <c r="I23" s="20"/>
      <c r="J23" s="20"/>
      <c r="K23" s="20"/>
      <c r="L23" s="20"/>
      <c r="M23" s="20"/>
      <c r="N23" s="20"/>
      <c r="O23" s="20"/>
      <c r="P23" s="20">
        <v>1</v>
      </c>
      <c r="Q23" s="20"/>
      <c r="R23" s="20"/>
      <c r="S23" s="20"/>
      <c r="T23" s="20"/>
      <c r="U23" s="20"/>
      <c r="V23" s="20"/>
      <c r="W23" s="20"/>
      <c r="X23" s="20"/>
      <c r="Y23" s="20"/>
      <c r="Z23" s="20"/>
      <c r="AA23" s="42">
        <f t="shared" si="0"/>
        <v>400</v>
      </c>
      <c r="AB23" s="1" t="s">
        <v>27</v>
      </c>
      <c r="AC23" s="1">
        <v>500</v>
      </c>
    </row>
    <row r="24" spans="1:29" x14ac:dyDescent="0.3">
      <c r="A24" s="75"/>
      <c r="B24" s="20" t="s">
        <v>46</v>
      </c>
      <c r="C24" s="20"/>
      <c r="D24" s="20"/>
      <c r="E24" s="20"/>
      <c r="F24" s="20"/>
      <c r="G24" s="20"/>
      <c r="H24" s="20"/>
      <c r="I24" s="20"/>
      <c r="J24" s="20"/>
      <c r="K24" s="20"/>
      <c r="L24" s="20"/>
      <c r="M24" s="20"/>
      <c r="N24" s="20"/>
      <c r="O24" s="20"/>
      <c r="P24" s="20"/>
      <c r="Q24" s="20">
        <v>1</v>
      </c>
      <c r="R24" s="20"/>
      <c r="S24" s="20"/>
      <c r="T24" s="20"/>
      <c r="U24" s="20"/>
      <c r="V24" s="20"/>
      <c r="W24" s="20"/>
      <c r="X24" s="20"/>
      <c r="Y24" s="20"/>
      <c r="Z24" s="20"/>
      <c r="AA24" s="42">
        <f t="shared" si="0"/>
        <v>500</v>
      </c>
      <c r="AB24" s="1" t="s">
        <v>27</v>
      </c>
      <c r="AC24" s="1">
        <v>500</v>
      </c>
    </row>
    <row r="25" spans="1:29" x14ac:dyDescent="0.3">
      <c r="A25" s="75"/>
      <c r="B25" s="20" t="s">
        <v>47</v>
      </c>
      <c r="C25" s="20"/>
      <c r="D25" s="20"/>
      <c r="E25" s="20"/>
      <c r="F25" s="20"/>
      <c r="G25" s="20"/>
      <c r="H25" s="20"/>
      <c r="I25" s="20"/>
      <c r="J25" s="20"/>
      <c r="K25" s="20"/>
      <c r="L25" s="20"/>
      <c r="M25" s="20"/>
      <c r="N25" s="20"/>
      <c r="O25" s="20"/>
      <c r="P25" s="20"/>
      <c r="Q25" s="20"/>
      <c r="R25" s="20">
        <v>1</v>
      </c>
      <c r="S25" s="20"/>
      <c r="T25" s="20"/>
      <c r="U25" s="20"/>
      <c r="V25" s="20"/>
      <c r="W25" s="20"/>
      <c r="X25" s="20"/>
      <c r="Y25" s="20"/>
      <c r="Z25" s="20"/>
      <c r="AA25" s="42">
        <f t="shared" si="0"/>
        <v>500</v>
      </c>
      <c r="AB25" s="1" t="s">
        <v>27</v>
      </c>
      <c r="AC25" s="1">
        <v>500</v>
      </c>
    </row>
    <row r="26" spans="1:29" x14ac:dyDescent="0.3">
      <c r="A26" s="75"/>
      <c r="B26" s="20" t="s">
        <v>48</v>
      </c>
      <c r="C26" s="20"/>
      <c r="D26" s="20"/>
      <c r="E26" s="20"/>
      <c r="F26" s="20"/>
      <c r="G26" s="20"/>
      <c r="H26" s="20"/>
      <c r="I26" s="20"/>
      <c r="J26" s="20"/>
      <c r="K26" s="20"/>
      <c r="L26" s="20"/>
      <c r="M26" s="20"/>
      <c r="N26" s="20"/>
      <c r="O26" s="20"/>
      <c r="P26" s="20"/>
      <c r="Q26" s="20"/>
      <c r="R26" s="20"/>
      <c r="S26" s="20">
        <v>1</v>
      </c>
      <c r="T26" s="20"/>
      <c r="U26" s="20"/>
      <c r="V26" s="20"/>
      <c r="W26" s="20"/>
      <c r="X26" s="20"/>
      <c r="Y26" s="20"/>
      <c r="Z26" s="20"/>
      <c r="AA26" s="42">
        <f t="shared" si="0"/>
        <v>0</v>
      </c>
      <c r="AB26" s="1" t="s">
        <v>27</v>
      </c>
      <c r="AC26" s="1">
        <v>500</v>
      </c>
    </row>
    <row r="27" spans="1:29" x14ac:dyDescent="0.3">
      <c r="A27" s="75"/>
      <c r="B27" s="20" t="s">
        <v>49</v>
      </c>
      <c r="C27" s="20"/>
      <c r="D27" s="20"/>
      <c r="E27" s="20"/>
      <c r="F27" s="20"/>
      <c r="G27" s="20"/>
      <c r="H27" s="20"/>
      <c r="I27" s="20"/>
      <c r="J27" s="20"/>
      <c r="K27" s="20"/>
      <c r="L27" s="20"/>
      <c r="M27" s="20"/>
      <c r="N27" s="20"/>
      <c r="O27" s="20"/>
      <c r="P27" s="20"/>
      <c r="Q27" s="20"/>
      <c r="R27" s="20"/>
      <c r="S27" s="20"/>
      <c r="T27" s="20">
        <v>1</v>
      </c>
      <c r="U27" s="20"/>
      <c r="V27" s="20"/>
      <c r="W27" s="20"/>
      <c r="X27" s="20"/>
      <c r="Y27" s="20"/>
      <c r="Z27" s="20"/>
      <c r="AA27" s="42">
        <f t="shared" si="0"/>
        <v>500</v>
      </c>
      <c r="AB27" s="1" t="s">
        <v>27</v>
      </c>
      <c r="AC27" s="1">
        <v>500</v>
      </c>
    </row>
    <row r="28" spans="1:29" x14ac:dyDescent="0.3">
      <c r="A28" s="76" t="s">
        <v>42</v>
      </c>
      <c r="B28" s="20" t="s">
        <v>44</v>
      </c>
      <c r="C28" s="20"/>
      <c r="D28" s="20"/>
      <c r="E28" s="20"/>
      <c r="F28" s="20"/>
      <c r="G28" s="20"/>
      <c r="H28" s="20"/>
      <c r="I28" s="20"/>
      <c r="J28" s="20"/>
      <c r="K28" s="20"/>
      <c r="L28" s="20"/>
      <c r="M28" s="20"/>
      <c r="N28" s="20"/>
      <c r="O28" s="20"/>
      <c r="P28" s="20"/>
      <c r="Q28" s="20"/>
      <c r="R28" s="20"/>
      <c r="S28" s="20"/>
      <c r="T28" s="20"/>
      <c r="U28" s="20">
        <v>1</v>
      </c>
      <c r="V28" s="20"/>
      <c r="W28" s="20"/>
      <c r="X28" s="20"/>
      <c r="Y28" s="20"/>
      <c r="Z28" s="20"/>
      <c r="AA28" s="42">
        <f t="shared" si="0"/>
        <v>0</v>
      </c>
      <c r="AB28" s="1" t="s">
        <v>27</v>
      </c>
      <c r="AC28" s="1">
        <v>1500</v>
      </c>
    </row>
    <row r="29" spans="1:29" x14ac:dyDescent="0.3">
      <c r="A29" s="76"/>
      <c r="B29" s="20" t="s">
        <v>45</v>
      </c>
      <c r="C29" s="20"/>
      <c r="D29" s="20"/>
      <c r="E29" s="20"/>
      <c r="F29" s="20"/>
      <c r="G29" s="20"/>
      <c r="H29" s="20"/>
      <c r="I29" s="20"/>
      <c r="J29" s="20"/>
      <c r="K29" s="20"/>
      <c r="L29" s="20"/>
      <c r="M29" s="20"/>
      <c r="N29" s="20"/>
      <c r="O29" s="20"/>
      <c r="P29" s="20"/>
      <c r="Q29" s="20"/>
      <c r="R29" s="20"/>
      <c r="S29" s="20"/>
      <c r="T29" s="20"/>
      <c r="U29" s="20"/>
      <c r="V29" s="20">
        <v>1</v>
      </c>
      <c r="W29" s="20"/>
      <c r="X29" s="20"/>
      <c r="Y29" s="20"/>
      <c r="Z29" s="20"/>
      <c r="AA29" s="42">
        <f t="shared" si="0"/>
        <v>100</v>
      </c>
      <c r="AB29" s="1" t="s">
        <v>27</v>
      </c>
      <c r="AC29" s="1">
        <v>1500</v>
      </c>
    </row>
    <row r="30" spans="1:29" x14ac:dyDescent="0.3">
      <c r="A30" s="76"/>
      <c r="B30" s="20" t="s">
        <v>46</v>
      </c>
      <c r="C30" s="20"/>
      <c r="D30" s="20"/>
      <c r="E30" s="20"/>
      <c r="F30" s="20"/>
      <c r="G30" s="20"/>
      <c r="H30" s="20"/>
      <c r="I30" s="20"/>
      <c r="J30" s="20"/>
      <c r="K30" s="20"/>
      <c r="L30" s="20"/>
      <c r="M30" s="20"/>
      <c r="N30" s="20"/>
      <c r="O30" s="20"/>
      <c r="P30" s="20"/>
      <c r="Q30" s="20"/>
      <c r="R30" s="20"/>
      <c r="S30" s="20"/>
      <c r="T30" s="20"/>
      <c r="U30" s="20"/>
      <c r="V30" s="20"/>
      <c r="W30" s="20">
        <v>1</v>
      </c>
      <c r="X30" s="20"/>
      <c r="Y30" s="20"/>
      <c r="Z30" s="20"/>
      <c r="AA30" s="42">
        <f t="shared" si="0"/>
        <v>100</v>
      </c>
      <c r="AB30" s="1" t="s">
        <v>27</v>
      </c>
      <c r="AC30" s="1">
        <v>1500</v>
      </c>
    </row>
    <row r="31" spans="1:29" x14ac:dyDescent="0.3">
      <c r="A31" s="76"/>
      <c r="B31" s="20" t="s">
        <v>47</v>
      </c>
      <c r="C31" s="20"/>
      <c r="D31" s="20"/>
      <c r="E31" s="20"/>
      <c r="F31" s="20"/>
      <c r="G31" s="20"/>
      <c r="H31" s="20"/>
      <c r="I31" s="20"/>
      <c r="J31" s="20"/>
      <c r="K31" s="20"/>
      <c r="L31" s="20"/>
      <c r="M31" s="20"/>
      <c r="N31" s="20"/>
      <c r="O31" s="20"/>
      <c r="P31" s="20"/>
      <c r="Q31" s="20"/>
      <c r="R31" s="20"/>
      <c r="S31" s="20"/>
      <c r="T31" s="20"/>
      <c r="U31" s="20"/>
      <c r="V31" s="20"/>
      <c r="W31" s="20"/>
      <c r="X31" s="20">
        <v>1</v>
      </c>
      <c r="Y31" s="20"/>
      <c r="Z31" s="20"/>
      <c r="AA31" s="42">
        <f t="shared" si="0"/>
        <v>0</v>
      </c>
      <c r="AB31" s="1" t="s">
        <v>27</v>
      </c>
      <c r="AC31" s="1">
        <v>1500</v>
      </c>
    </row>
    <row r="32" spans="1:29" x14ac:dyDescent="0.3">
      <c r="A32" s="76"/>
      <c r="B32" s="20" t="s">
        <v>48</v>
      </c>
      <c r="C32" s="20"/>
      <c r="D32" s="20"/>
      <c r="E32" s="20"/>
      <c r="F32" s="20"/>
      <c r="G32" s="20"/>
      <c r="H32" s="20"/>
      <c r="I32" s="20"/>
      <c r="J32" s="20"/>
      <c r="K32" s="20"/>
      <c r="L32" s="20"/>
      <c r="M32" s="20"/>
      <c r="N32" s="20"/>
      <c r="O32" s="20"/>
      <c r="P32" s="20"/>
      <c r="Q32" s="20"/>
      <c r="R32" s="20"/>
      <c r="S32" s="20"/>
      <c r="T32" s="20"/>
      <c r="U32" s="20"/>
      <c r="V32" s="20"/>
      <c r="W32" s="20"/>
      <c r="X32" s="20"/>
      <c r="Y32" s="20">
        <v>1</v>
      </c>
      <c r="Z32" s="20"/>
      <c r="AA32" s="42">
        <f t="shared" si="0"/>
        <v>500</v>
      </c>
      <c r="AB32" s="1" t="s">
        <v>27</v>
      </c>
      <c r="AC32" s="1">
        <v>1500</v>
      </c>
    </row>
    <row r="33" spans="1:29" x14ac:dyDescent="0.3">
      <c r="A33" s="76"/>
      <c r="B33" s="20" t="s">
        <v>49</v>
      </c>
      <c r="C33" s="20"/>
      <c r="D33" s="20"/>
      <c r="E33" s="20"/>
      <c r="F33" s="20"/>
      <c r="G33" s="20"/>
      <c r="H33" s="20"/>
      <c r="I33" s="20"/>
      <c r="J33" s="20"/>
      <c r="K33" s="20"/>
      <c r="L33" s="20"/>
      <c r="M33" s="20"/>
      <c r="N33" s="20"/>
      <c r="O33" s="20"/>
      <c r="P33" s="20"/>
      <c r="Q33" s="20"/>
      <c r="R33" s="20"/>
      <c r="S33" s="20"/>
      <c r="T33" s="20"/>
      <c r="U33" s="20"/>
      <c r="V33" s="20"/>
      <c r="W33" s="20"/>
      <c r="X33" s="20"/>
      <c r="Y33" s="20"/>
      <c r="Z33" s="20">
        <v>1</v>
      </c>
      <c r="AA33" s="42">
        <f t="shared" si="0"/>
        <v>0</v>
      </c>
      <c r="AB33" s="1" t="s">
        <v>27</v>
      </c>
      <c r="AC33" s="1">
        <v>1500</v>
      </c>
    </row>
    <row r="35" spans="1:29" x14ac:dyDescent="0.3">
      <c r="B35" s="21" t="s">
        <v>29</v>
      </c>
      <c r="C35" s="22">
        <v>1800</v>
      </c>
      <c r="D35" s="22">
        <v>2000</v>
      </c>
      <c r="E35" s="22">
        <v>2000</v>
      </c>
      <c r="F35" s="22">
        <v>2000</v>
      </c>
      <c r="G35" s="22">
        <v>1700</v>
      </c>
      <c r="H35" s="22">
        <v>2000</v>
      </c>
      <c r="I35" s="22">
        <v>0</v>
      </c>
      <c r="J35" s="22">
        <v>300</v>
      </c>
      <c r="K35" s="22">
        <v>300</v>
      </c>
      <c r="L35" s="22">
        <v>300</v>
      </c>
      <c r="M35" s="22">
        <v>0</v>
      </c>
      <c r="N35" s="22">
        <v>300</v>
      </c>
      <c r="O35" s="22">
        <v>0</v>
      </c>
      <c r="P35" s="22">
        <v>400</v>
      </c>
      <c r="Q35" s="22">
        <v>500</v>
      </c>
      <c r="R35" s="22">
        <v>500</v>
      </c>
      <c r="S35" s="22">
        <v>0</v>
      </c>
      <c r="T35" s="22">
        <v>500</v>
      </c>
      <c r="U35" s="22">
        <v>0</v>
      </c>
      <c r="V35" s="22">
        <v>100</v>
      </c>
      <c r="W35" s="22">
        <v>100</v>
      </c>
      <c r="X35" s="22">
        <v>0</v>
      </c>
      <c r="Y35" s="22">
        <v>500</v>
      </c>
      <c r="Z35" s="22">
        <v>0</v>
      </c>
    </row>
    <row r="37" spans="1:29" ht="14.4" customHeight="1" x14ac:dyDescent="0.3">
      <c r="A37" s="74" t="s">
        <v>71</v>
      </c>
      <c r="B37" s="74"/>
      <c r="C37" s="74"/>
      <c r="D37" s="74"/>
      <c r="E37" s="74"/>
      <c r="F37" s="74"/>
      <c r="G37" s="74"/>
      <c r="H37" s="74"/>
      <c r="I37" s="74"/>
      <c r="J37" s="74"/>
    </row>
    <row r="38" spans="1:29" ht="14.4" customHeight="1" x14ac:dyDescent="0.3">
      <c r="A38" s="74"/>
      <c r="B38" s="74"/>
      <c r="C38" s="74"/>
      <c r="D38" s="74"/>
      <c r="E38" s="74"/>
      <c r="F38" s="74"/>
      <c r="G38" s="74"/>
      <c r="H38" s="74"/>
      <c r="I38" s="74"/>
      <c r="J38" s="74"/>
    </row>
    <row r="39" spans="1:29" ht="14.4" customHeight="1" x14ac:dyDescent="0.3">
      <c r="A39" s="74"/>
      <c r="B39" s="74"/>
      <c r="C39" s="74"/>
      <c r="D39" s="74"/>
      <c r="E39" s="74"/>
      <c r="F39" s="74"/>
      <c r="G39" s="74"/>
      <c r="H39" s="74"/>
      <c r="I39" s="74"/>
      <c r="J39" s="74"/>
    </row>
    <row r="40" spans="1:29" ht="14.4" customHeight="1" x14ac:dyDescent="0.3">
      <c r="A40" s="74" t="s">
        <v>72</v>
      </c>
      <c r="B40" s="74"/>
      <c r="C40" s="74"/>
      <c r="D40" s="74"/>
      <c r="E40" s="74"/>
      <c r="F40" s="74"/>
      <c r="G40" s="74"/>
      <c r="H40" s="74"/>
      <c r="I40" s="74"/>
      <c r="J40" s="74"/>
    </row>
    <row r="41" spans="1:29" ht="14.4" customHeight="1" x14ac:dyDescent="0.3">
      <c r="A41" s="74"/>
      <c r="B41" s="74"/>
      <c r="C41" s="74"/>
      <c r="D41" s="74"/>
      <c r="E41" s="74"/>
      <c r="F41" s="74"/>
      <c r="G41" s="74"/>
      <c r="H41" s="74"/>
      <c r="I41" s="74"/>
      <c r="J41" s="74"/>
    </row>
  </sheetData>
  <mergeCells count="10">
    <mergeCell ref="O1:T1"/>
    <mergeCell ref="U1:Z1"/>
    <mergeCell ref="A10:A15"/>
    <mergeCell ref="A16:A21"/>
    <mergeCell ref="A37:J39"/>
    <mergeCell ref="A40:J41"/>
    <mergeCell ref="A22:A27"/>
    <mergeCell ref="A28:A33"/>
    <mergeCell ref="C1:H1"/>
    <mergeCell ref="I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D6CA-6184-4E6C-9F0C-977E73DDBBE2}">
  <dimension ref="A1:H22"/>
  <sheetViews>
    <sheetView workbookViewId="0">
      <selection activeCell="A18" sqref="A18:H20"/>
    </sheetView>
  </sheetViews>
  <sheetFormatPr defaultRowHeight="14.4" x14ac:dyDescent="0.3"/>
  <cols>
    <col min="1" max="1" width="23.5546875" customWidth="1"/>
    <col min="2" max="2" width="13.77734375" customWidth="1"/>
    <col min="4" max="4" width="10.6640625" customWidth="1"/>
    <col min="5" max="5" width="15" customWidth="1"/>
    <col min="8" max="8" width="19.5546875" customWidth="1"/>
  </cols>
  <sheetData>
    <row r="1" spans="1:8" ht="15.6" x14ac:dyDescent="0.3">
      <c r="A1" s="23"/>
      <c r="B1" s="79" t="s">
        <v>52</v>
      </c>
      <c r="C1" s="79"/>
      <c r="D1" s="79"/>
      <c r="E1" s="79"/>
    </row>
    <row r="2" spans="1:8" ht="15.6" x14ac:dyDescent="0.3">
      <c r="A2" s="23"/>
      <c r="B2" s="27" t="s">
        <v>53</v>
      </c>
      <c r="C2" s="27" t="s">
        <v>54</v>
      </c>
      <c r="D2" s="27" t="s">
        <v>55</v>
      </c>
      <c r="E2" s="27" t="s">
        <v>56</v>
      </c>
    </row>
    <row r="3" spans="1:8" ht="15.6" x14ac:dyDescent="0.3">
      <c r="A3" s="26" t="s">
        <v>57</v>
      </c>
      <c r="B3" s="24">
        <v>5</v>
      </c>
      <c r="C3" s="24">
        <v>8</v>
      </c>
      <c r="D3" s="24">
        <v>6</v>
      </c>
      <c r="E3" s="24">
        <v>9</v>
      </c>
      <c r="F3" s="36">
        <f t="shared" ref="F3:F12" si="0">SUMPRODUCT(B3:E3,B$16:E$16)</f>
        <v>6335.5555555555557</v>
      </c>
    </row>
    <row r="4" spans="1:8" ht="15.6" x14ac:dyDescent="0.3">
      <c r="A4" s="26" t="s">
        <v>58</v>
      </c>
      <c r="B4" s="24">
        <v>5</v>
      </c>
      <c r="C4" s="24">
        <v>5</v>
      </c>
      <c r="D4" s="24">
        <v>5</v>
      </c>
      <c r="E4" s="24">
        <v>5</v>
      </c>
      <c r="F4" s="36">
        <f t="shared" si="0"/>
        <v>4266.6666666666661</v>
      </c>
      <c r="G4" s="25" t="s">
        <v>27</v>
      </c>
      <c r="H4" s="25">
        <v>4800</v>
      </c>
    </row>
    <row r="5" spans="1:8" ht="15.6" x14ac:dyDescent="0.3">
      <c r="A5" s="26" t="s">
        <v>59</v>
      </c>
      <c r="B5" s="24">
        <v>3</v>
      </c>
      <c r="C5" s="24">
        <v>3</v>
      </c>
      <c r="D5" s="24">
        <v>3</v>
      </c>
      <c r="E5" s="24">
        <v>3</v>
      </c>
      <c r="F5" s="36">
        <f t="shared" si="0"/>
        <v>2560</v>
      </c>
      <c r="G5" s="25" t="s">
        <v>27</v>
      </c>
      <c r="H5" s="25">
        <v>2560</v>
      </c>
    </row>
    <row r="6" spans="1:8" ht="15.6" x14ac:dyDescent="0.3">
      <c r="A6" s="26" t="s">
        <v>60</v>
      </c>
      <c r="B6" s="24">
        <v>4</v>
      </c>
      <c r="C6" s="24">
        <v>3</v>
      </c>
      <c r="D6" s="24">
        <v>3</v>
      </c>
      <c r="E6" s="24">
        <v>4</v>
      </c>
      <c r="F6" s="36">
        <f t="shared" si="0"/>
        <v>2873.333333333333</v>
      </c>
      <c r="G6" s="25" t="s">
        <v>27</v>
      </c>
      <c r="H6" s="25">
        <v>4000</v>
      </c>
    </row>
    <row r="7" spans="1:8" ht="15.6" x14ac:dyDescent="0.3">
      <c r="A7" s="26" t="s">
        <v>61</v>
      </c>
      <c r="B7" s="24">
        <v>0</v>
      </c>
      <c r="C7" s="24">
        <v>3</v>
      </c>
      <c r="D7" s="24">
        <v>0</v>
      </c>
      <c r="E7" s="24">
        <v>2</v>
      </c>
      <c r="F7" s="36">
        <f t="shared" si="0"/>
        <v>1440</v>
      </c>
      <c r="G7" s="25" t="s">
        <v>27</v>
      </c>
      <c r="H7" s="25">
        <v>1440</v>
      </c>
    </row>
    <row r="8" spans="1:8" ht="15.6" x14ac:dyDescent="0.3">
      <c r="A8" s="26" t="s">
        <v>62</v>
      </c>
      <c r="B8" s="24">
        <v>0</v>
      </c>
      <c r="C8" s="24">
        <v>0</v>
      </c>
      <c r="D8" s="24">
        <v>3</v>
      </c>
      <c r="E8" s="24">
        <v>2</v>
      </c>
      <c r="F8" s="36">
        <f t="shared" si="0"/>
        <v>1033.3333333333335</v>
      </c>
      <c r="G8" s="25" t="s">
        <v>27</v>
      </c>
      <c r="H8" s="25">
        <v>1200</v>
      </c>
    </row>
    <row r="9" spans="1:8" ht="15.6" x14ac:dyDescent="0.3">
      <c r="A9" s="26" t="s">
        <v>63</v>
      </c>
      <c r="B9" s="24">
        <v>1</v>
      </c>
      <c r="C9" s="24"/>
      <c r="D9" s="24"/>
      <c r="E9" s="24"/>
      <c r="F9" s="36">
        <f t="shared" si="0"/>
        <v>100</v>
      </c>
      <c r="G9" s="25" t="s">
        <v>28</v>
      </c>
      <c r="H9" s="25">
        <v>100</v>
      </c>
    </row>
    <row r="10" spans="1:8" ht="15.6" x14ac:dyDescent="0.3">
      <c r="A10" s="26" t="s">
        <v>64</v>
      </c>
      <c r="B10" s="24"/>
      <c r="C10" s="24">
        <v>1</v>
      </c>
      <c r="D10" s="24"/>
      <c r="E10" s="24"/>
      <c r="F10" s="36">
        <f t="shared" si="0"/>
        <v>337.77777777777777</v>
      </c>
      <c r="G10" s="25" t="s">
        <v>28</v>
      </c>
      <c r="H10" s="25">
        <v>100</v>
      </c>
    </row>
    <row r="11" spans="1:8" ht="15.6" x14ac:dyDescent="0.3">
      <c r="A11" s="26" t="s">
        <v>65</v>
      </c>
      <c r="B11" s="24"/>
      <c r="C11" s="24"/>
      <c r="D11" s="24">
        <v>1</v>
      </c>
      <c r="E11" s="24"/>
      <c r="F11" s="36">
        <f t="shared" si="0"/>
        <v>202.22222222222223</v>
      </c>
      <c r="G11" s="25" t="s">
        <v>28</v>
      </c>
      <c r="H11" s="25">
        <v>100</v>
      </c>
    </row>
    <row r="12" spans="1:8" ht="15.6" x14ac:dyDescent="0.3">
      <c r="A12" s="26" t="s">
        <v>56</v>
      </c>
      <c r="B12" s="24"/>
      <c r="C12" s="24"/>
      <c r="D12" s="24"/>
      <c r="E12" s="24">
        <v>1</v>
      </c>
      <c r="F12" s="36">
        <f t="shared" si="0"/>
        <v>213.33333333333331</v>
      </c>
      <c r="G12" s="25" t="s">
        <v>28</v>
      </c>
      <c r="H12" s="25">
        <v>100</v>
      </c>
    </row>
    <row r="13" spans="1:8" ht="15.6" x14ac:dyDescent="0.3">
      <c r="A13" s="25"/>
      <c r="B13" s="28"/>
      <c r="C13" s="29"/>
      <c r="D13" s="80" t="s">
        <v>67</v>
      </c>
      <c r="E13" s="80"/>
      <c r="F13" s="36">
        <f>SUM(B16:E16)</f>
        <v>853.33333333333326</v>
      </c>
      <c r="G13" s="25"/>
      <c r="H13" s="25"/>
    </row>
    <row r="14" spans="1:8" ht="15.6" x14ac:dyDescent="0.3">
      <c r="A14" s="25"/>
      <c r="B14" s="80" t="s">
        <v>66</v>
      </c>
      <c r="C14" s="80"/>
      <c r="D14" s="80"/>
      <c r="E14" s="80"/>
      <c r="F14" s="36">
        <f>SUM(B16:D16)</f>
        <v>640</v>
      </c>
      <c r="G14" s="25" t="s">
        <v>28</v>
      </c>
      <c r="H14" s="25">
        <f>0.75*F13</f>
        <v>640</v>
      </c>
    </row>
    <row r="16" spans="1:8" ht="15.6" x14ac:dyDescent="0.3">
      <c r="A16" s="23" t="s">
        <v>29</v>
      </c>
      <c r="B16" s="18">
        <v>100</v>
      </c>
      <c r="C16" s="18">
        <v>337.77777777777777</v>
      </c>
      <c r="D16" s="18">
        <v>202.22222222222223</v>
      </c>
      <c r="E16" s="18">
        <v>213.33333333333331</v>
      </c>
    </row>
    <row r="18" spans="1:8" ht="14.4" customHeight="1" x14ac:dyDescent="0.3">
      <c r="A18" s="74" t="s">
        <v>68</v>
      </c>
      <c r="B18" s="74"/>
      <c r="C18" s="74"/>
      <c r="D18" s="74"/>
      <c r="E18" s="74"/>
      <c r="F18" s="74"/>
      <c r="G18" s="74"/>
      <c r="H18" s="74"/>
    </row>
    <row r="19" spans="1:8" x14ac:dyDescent="0.3">
      <c r="A19" s="74"/>
      <c r="B19" s="74"/>
      <c r="C19" s="74"/>
      <c r="D19" s="74"/>
      <c r="E19" s="74"/>
      <c r="F19" s="74"/>
      <c r="G19" s="74"/>
      <c r="H19" s="74"/>
    </row>
    <row r="20" spans="1:8" x14ac:dyDescent="0.3">
      <c r="A20" s="74"/>
      <c r="B20" s="74"/>
      <c r="C20" s="74"/>
      <c r="D20" s="74"/>
      <c r="E20" s="74"/>
      <c r="F20" s="74"/>
      <c r="G20" s="74"/>
      <c r="H20" s="74"/>
    </row>
    <row r="21" spans="1:8" x14ac:dyDescent="0.3">
      <c r="A21" s="74" t="s">
        <v>69</v>
      </c>
      <c r="B21" s="74"/>
      <c r="C21" s="74"/>
      <c r="D21" s="74"/>
      <c r="E21" s="74"/>
      <c r="F21" s="74"/>
      <c r="G21" s="74"/>
      <c r="H21" s="74"/>
    </row>
    <row r="22" spans="1:8" x14ac:dyDescent="0.3">
      <c r="A22" s="74"/>
      <c r="B22" s="74"/>
      <c r="C22" s="74"/>
      <c r="D22" s="74"/>
      <c r="E22" s="74"/>
      <c r="F22" s="74"/>
      <c r="G22" s="74"/>
      <c r="H22" s="74"/>
    </row>
  </sheetData>
  <mergeCells count="5">
    <mergeCell ref="A21:H22"/>
    <mergeCell ref="B1:E1"/>
    <mergeCell ref="B14:E14"/>
    <mergeCell ref="D13:E13"/>
    <mergeCell ref="A18:H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F0213-24E7-45EA-BA46-98D80DC41B5F}">
  <dimension ref="A1:J16"/>
  <sheetViews>
    <sheetView workbookViewId="0">
      <selection activeCell="A14" sqref="A14:H16"/>
    </sheetView>
  </sheetViews>
  <sheetFormatPr defaultRowHeight="14.4" x14ac:dyDescent="0.3"/>
  <cols>
    <col min="1" max="1" width="18" customWidth="1"/>
    <col min="2" max="2" width="17" customWidth="1"/>
    <col min="3" max="3" width="16.33203125" customWidth="1"/>
    <col min="4" max="4" width="14.88671875" customWidth="1"/>
    <col min="5" max="5" width="15.6640625" customWidth="1"/>
    <col min="6" max="6" width="15.109375" customWidth="1"/>
    <col min="7" max="7" width="15.5546875" customWidth="1"/>
    <col min="8" max="8" width="12.77734375" customWidth="1"/>
    <col min="9" max="9" width="14.33203125" customWidth="1"/>
    <col min="10" max="10" width="11.88671875" customWidth="1"/>
    <col min="11" max="11" width="15.21875" customWidth="1"/>
    <col min="12" max="12" width="16.77734375" customWidth="1"/>
    <col min="13" max="13" width="18.21875" customWidth="1"/>
  </cols>
  <sheetData>
    <row r="1" spans="1:10" x14ac:dyDescent="0.3">
      <c r="A1" s="43"/>
      <c r="B1" s="81" t="s">
        <v>73</v>
      </c>
      <c r="C1" s="81"/>
      <c r="D1" s="81"/>
      <c r="E1" s="81"/>
      <c r="F1" s="81"/>
      <c r="G1" s="81"/>
      <c r="H1" s="44"/>
      <c r="I1" s="44"/>
      <c r="J1" s="44"/>
    </row>
    <row r="2" spans="1:10" x14ac:dyDescent="0.3">
      <c r="A2" s="47" t="s">
        <v>74</v>
      </c>
      <c r="B2" s="47" t="s">
        <v>75</v>
      </c>
      <c r="C2" s="47" t="s">
        <v>76</v>
      </c>
      <c r="D2" s="47" t="s">
        <v>77</v>
      </c>
      <c r="E2" s="47" t="s">
        <v>78</v>
      </c>
      <c r="F2" s="47" t="s">
        <v>79</v>
      </c>
      <c r="G2" s="47" t="s">
        <v>80</v>
      </c>
    </row>
    <row r="3" spans="1:10" x14ac:dyDescent="0.3">
      <c r="A3" s="48" t="s">
        <v>81</v>
      </c>
      <c r="B3" s="48">
        <v>72</v>
      </c>
      <c r="C3" s="48">
        <v>60</v>
      </c>
      <c r="D3" s="48">
        <v>60</v>
      </c>
      <c r="E3" s="48">
        <v>60</v>
      </c>
      <c r="F3" s="48">
        <v>60</v>
      </c>
      <c r="G3" s="48">
        <v>72</v>
      </c>
      <c r="H3" s="11">
        <f t="shared" ref="H3:H9" si="0">SUMPRODUCT(B3:G3,B$12:G$12)</f>
        <v>6420</v>
      </c>
    </row>
    <row r="4" spans="1:10" x14ac:dyDescent="0.3">
      <c r="A4" s="47" t="s">
        <v>75</v>
      </c>
      <c r="B4" s="48">
        <v>1</v>
      </c>
      <c r="C4" s="48"/>
      <c r="D4" s="48"/>
      <c r="E4" s="48"/>
      <c r="F4" s="48"/>
      <c r="G4" s="48">
        <v>1</v>
      </c>
      <c r="H4" s="49">
        <f t="shared" si="0"/>
        <v>10</v>
      </c>
      <c r="I4" s="48" t="s">
        <v>28</v>
      </c>
      <c r="J4" s="48">
        <v>10</v>
      </c>
    </row>
    <row r="5" spans="1:10" x14ac:dyDescent="0.3">
      <c r="A5" s="47" t="s">
        <v>76</v>
      </c>
      <c r="B5" s="48">
        <v>1</v>
      </c>
      <c r="C5" s="48">
        <v>1</v>
      </c>
      <c r="D5" s="48"/>
      <c r="E5" s="48"/>
      <c r="F5" s="48"/>
      <c r="G5" s="48"/>
      <c r="H5" s="49">
        <f t="shared" si="0"/>
        <v>20</v>
      </c>
      <c r="I5" s="48" t="s">
        <v>28</v>
      </c>
      <c r="J5" s="48">
        <v>20</v>
      </c>
    </row>
    <row r="6" spans="1:10" x14ac:dyDescent="0.3">
      <c r="A6" s="47" t="s">
        <v>77</v>
      </c>
      <c r="B6" s="48"/>
      <c r="C6" s="48">
        <v>1</v>
      </c>
      <c r="D6" s="48">
        <v>1</v>
      </c>
      <c r="E6" s="48"/>
      <c r="F6" s="48"/>
      <c r="G6" s="48"/>
      <c r="H6" s="49">
        <f t="shared" si="0"/>
        <v>45</v>
      </c>
      <c r="I6" s="48" t="s">
        <v>28</v>
      </c>
      <c r="J6" s="48">
        <v>45</v>
      </c>
    </row>
    <row r="7" spans="1:10" x14ac:dyDescent="0.3">
      <c r="A7" s="47" t="s">
        <v>78</v>
      </c>
      <c r="B7" s="48"/>
      <c r="C7" s="48"/>
      <c r="D7" s="48">
        <v>1</v>
      </c>
      <c r="E7" s="48">
        <v>1</v>
      </c>
      <c r="F7" s="48"/>
      <c r="G7" s="48"/>
      <c r="H7" s="49">
        <f t="shared" si="0"/>
        <v>73</v>
      </c>
      <c r="I7" s="48" t="s">
        <v>28</v>
      </c>
      <c r="J7" s="48">
        <v>40</v>
      </c>
    </row>
    <row r="8" spans="1:10" x14ac:dyDescent="0.3">
      <c r="A8" s="47" t="s">
        <v>79</v>
      </c>
      <c r="B8" s="48"/>
      <c r="C8" s="48"/>
      <c r="D8" s="48"/>
      <c r="E8" s="48">
        <v>1</v>
      </c>
      <c r="F8" s="48">
        <v>1</v>
      </c>
      <c r="G8" s="48"/>
      <c r="H8" s="49">
        <f t="shared" si="0"/>
        <v>50</v>
      </c>
      <c r="I8" s="48" t="s">
        <v>28</v>
      </c>
      <c r="J8" s="48">
        <v>50</v>
      </c>
    </row>
    <row r="9" spans="1:10" x14ac:dyDescent="0.3">
      <c r="A9" s="47" t="s">
        <v>80</v>
      </c>
      <c r="B9" s="48"/>
      <c r="C9" s="48"/>
      <c r="D9" s="48"/>
      <c r="E9" s="48"/>
      <c r="F9" s="48">
        <v>1</v>
      </c>
      <c r="G9" s="48">
        <v>1</v>
      </c>
      <c r="H9" s="49">
        <f t="shared" si="0"/>
        <v>12</v>
      </c>
      <c r="I9" s="48" t="s">
        <v>28</v>
      </c>
      <c r="J9" s="48">
        <v>12</v>
      </c>
    </row>
    <row r="10" spans="1:10" x14ac:dyDescent="0.3">
      <c r="A10" s="44"/>
      <c r="B10" s="44"/>
      <c r="C10" s="44"/>
      <c r="D10" s="44"/>
      <c r="E10" s="44"/>
      <c r="F10" s="44"/>
      <c r="G10" s="44"/>
      <c r="H10" s="44"/>
      <c r="I10" s="44"/>
      <c r="J10" s="44"/>
    </row>
    <row r="11" spans="1:10" x14ac:dyDescent="0.3">
      <c r="A11" s="44"/>
      <c r="B11" s="44"/>
      <c r="C11" s="44"/>
      <c r="D11" s="44"/>
      <c r="E11" s="44"/>
      <c r="F11" s="44"/>
      <c r="G11" s="44"/>
      <c r="H11" s="44"/>
      <c r="I11" s="44"/>
      <c r="J11" s="44"/>
    </row>
    <row r="12" spans="1:10" x14ac:dyDescent="0.3">
      <c r="A12" s="50" t="s">
        <v>29</v>
      </c>
      <c r="B12" s="11">
        <v>10</v>
      </c>
      <c r="C12" s="11">
        <v>10</v>
      </c>
      <c r="D12" s="11">
        <v>35</v>
      </c>
      <c r="E12" s="11">
        <v>38</v>
      </c>
      <c r="F12" s="11">
        <v>12</v>
      </c>
      <c r="G12" s="11">
        <v>0</v>
      </c>
      <c r="H12" s="44"/>
      <c r="I12" s="44"/>
      <c r="J12" s="44"/>
    </row>
    <row r="14" spans="1:10" x14ac:dyDescent="0.3">
      <c r="A14" s="74" t="s">
        <v>83</v>
      </c>
      <c r="B14" s="74"/>
      <c r="C14" s="74"/>
      <c r="D14" s="74"/>
      <c r="E14" s="74"/>
      <c r="F14" s="74"/>
      <c r="G14" s="74"/>
      <c r="H14" s="74"/>
    </row>
    <row r="15" spans="1:10" x14ac:dyDescent="0.3">
      <c r="A15" s="74"/>
      <c r="B15" s="74"/>
      <c r="C15" s="74"/>
      <c r="D15" s="74"/>
      <c r="E15" s="74"/>
      <c r="F15" s="74"/>
      <c r="G15" s="74"/>
      <c r="H15" s="74"/>
    </row>
    <row r="16" spans="1:10" x14ac:dyDescent="0.3">
      <c r="A16" s="74"/>
      <c r="B16" s="74"/>
      <c r="C16" s="74"/>
      <c r="D16" s="74"/>
      <c r="E16" s="74"/>
      <c r="F16" s="74"/>
      <c r="G16" s="74"/>
      <c r="H16" s="74"/>
    </row>
  </sheetData>
  <mergeCells count="2">
    <mergeCell ref="B1:G1"/>
    <mergeCell ref="A14:H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9CAFB-5BBB-4105-8FDD-2BAC6F2CDBC3}">
  <dimension ref="A1:P22"/>
  <sheetViews>
    <sheetView workbookViewId="0">
      <selection activeCell="D3" sqref="D3"/>
    </sheetView>
  </sheetViews>
  <sheetFormatPr defaultRowHeight="14.4" x14ac:dyDescent="0.3"/>
  <cols>
    <col min="1" max="1" width="18" customWidth="1"/>
    <col min="2" max="2" width="17" customWidth="1"/>
    <col min="3" max="3" width="16.33203125" customWidth="1"/>
    <col min="4" max="4" width="14.88671875" customWidth="1"/>
    <col min="5" max="5" width="15.6640625" customWidth="1"/>
    <col min="6" max="6" width="15.109375" customWidth="1"/>
    <col min="7" max="7" width="15.5546875" customWidth="1"/>
    <col min="8" max="8" width="12.77734375" customWidth="1"/>
    <col min="9" max="9" width="14.33203125" customWidth="1"/>
    <col min="10" max="10" width="11.88671875" customWidth="1"/>
    <col min="11" max="11" width="15.21875" customWidth="1"/>
    <col min="12" max="12" width="16.77734375" customWidth="1"/>
    <col min="13" max="13" width="18.21875" customWidth="1"/>
  </cols>
  <sheetData>
    <row r="1" spans="1:16" x14ac:dyDescent="0.3">
      <c r="A1" s="45"/>
      <c r="B1" s="82" t="s">
        <v>73</v>
      </c>
      <c r="C1" s="82"/>
      <c r="D1" s="82"/>
      <c r="E1" s="82"/>
      <c r="F1" s="82"/>
      <c r="G1" s="82"/>
      <c r="H1" s="83" t="s">
        <v>82</v>
      </c>
      <c r="I1" s="83"/>
      <c r="J1" s="83"/>
      <c r="K1" s="83"/>
      <c r="L1" s="83"/>
      <c r="M1" s="83"/>
      <c r="N1" s="46"/>
      <c r="O1" s="46"/>
      <c r="P1" s="46"/>
    </row>
    <row r="2" spans="1:16" x14ac:dyDescent="0.3">
      <c r="A2" s="57" t="s">
        <v>74</v>
      </c>
      <c r="B2" s="54" t="s">
        <v>75</v>
      </c>
      <c r="C2" s="54" t="s">
        <v>76</v>
      </c>
      <c r="D2" s="54" t="s">
        <v>77</v>
      </c>
      <c r="E2" s="54" t="s">
        <v>78</v>
      </c>
      <c r="F2" s="54" t="s">
        <v>79</v>
      </c>
      <c r="G2" s="54" t="s">
        <v>80</v>
      </c>
      <c r="H2" s="54" t="s">
        <v>75</v>
      </c>
      <c r="I2" s="54" t="s">
        <v>76</v>
      </c>
      <c r="J2" s="54" t="s">
        <v>77</v>
      </c>
      <c r="K2" s="54" t="s">
        <v>78</v>
      </c>
      <c r="L2" s="54" t="s">
        <v>79</v>
      </c>
      <c r="M2" s="54" t="s">
        <v>80</v>
      </c>
      <c r="N2" s="46"/>
      <c r="O2" s="46"/>
      <c r="P2" s="46"/>
    </row>
    <row r="3" spans="1:16" x14ac:dyDescent="0.3">
      <c r="A3" s="58" t="s">
        <v>81</v>
      </c>
      <c r="B3" s="55">
        <v>72</v>
      </c>
      <c r="C3" s="55">
        <v>60</v>
      </c>
      <c r="D3" s="55">
        <v>60</v>
      </c>
      <c r="E3" s="55">
        <v>60</v>
      </c>
      <c r="F3" s="55">
        <v>60</v>
      </c>
      <c r="G3" s="55">
        <v>72</v>
      </c>
      <c r="H3" s="55">
        <v>48</v>
      </c>
      <c r="I3" s="55">
        <v>36</v>
      </c>
      <c r="J3" s="55">
        <v>36</v>
      </c>
      <c r="K3" s="55">
        <v>36</v>
      </c>
      <c r="L3" s="55">
        <v>36</v>
      </c>
      <c r="M3" s="55">
        <v>48</v>
      </c>
      <c r="N3" s="53">
        <f t="shared" ref="N3:N15" si="0">SUMPRODUCT(B3:M3,B$18:M$18)</f>
        <v>5628</v>
      </c>
      <c r="O3" s="51"/>
      <c r="P3" s="51"/>
    </row>
    <row r="4" spans="1:16" x14ac:dyDescent="0.3">
      <c r="A4" s="57" t="s">
        <v>75</v>
      </c>
      <c r="B4" s="55">
        <v>1</v>
      </c>
      <c r="C4" s="55"/>
      <c r="D4" s="55"/>
      <c r="E4" s="55"/>
      <c r="F4" s="55"/>
      <c r="G4" s="55">
        <v>1</v>
      </c>
      <c r="H4" s="55">
        <v>1</v>
      </c>
      <c r="I4" s="55"/>
      <c r="J4" s="55"/>
      <c r="K4" s="55"/>
      <c r="L4" s="55"/>
      <c r="M4" s="55"/>
      <c r="N4" s="53">
        <f t="shared" si="0"/>
        <v>10</v>
      </c>
      <c r="O4" s="55" t="s">
        <v>28</v>
      </c>
      <c r="P4" s="55">
        <v>10</v>
      </c>
    </row>
    <row r="5" spans="1:16" x14ac:dyDescent="0.3">
      <c r="A5" s="57" t="s">
        <v>76</v>
      </c>
      <c r="B5" s="55">
        <v>1</v>
      </c>
      <c r="C5" s="55">
        <v>1</v>
      </c>
      <c r="D5" s="55"/>
      <c r="E5" s="55"/>
      <c r="F5" s="55"/>
      <c r="G5" s="55"/>
      <c r="H5" s="55"/>
      <c r="I5" s="55">
        <v>1</v>
      </c>
      <c r="J5" s="55"/>
      <c r="K5" s="55"/>
      <c r="L5" s="55"/>
      <c r="M5" s="55"/>
      <c r="N5" s="53">
        <f t="shared" si="0"/>
        <v>20</v>
      </c>
      <c r="O5" s="55" t="s">
        <v>28</v>
      </c>
      <c r="P5" s="55">
        <v>20</v>
      </c>
    </row>
    <row r="6" spans="1:16" x14ac:dyDescent="0.3">
      <c r="A6" s="57" t="s">
        <v>77</v>
      </c>
      <c r="B6" s="55"/>
      <c r="C6" s="55">
        <v>1</v>
      </c>
      <c r="D6" s="55">
        <v>1</v>
      </c>
      <c r="E6" s="55"/>
      <c r="F6" s="55"/>
      <c r="G6" s="55"/>
      <c r="H6" s="55"/>
      <c r="I6" s="55"/>
      <c r="J6" s="55">
        <v>1</v>
      </c>
      <c r="K6" s="55"/>
      <c r="L6" s="55"/>
      <c r="M6" s="55"/>
      <c r="N6" s="53">
        <f t="shared" si="0"/>
        <v>45</v>
      </c>
      <c r="O6" s="55" t="s">
        <v>28</v>
      </c>
      <c r="P6" s="55">
        <v>45</v>
      </c>
    </row>
    <row r="7" spans="1:16" x14ac:dyDescent="0.3">
      <c r="A7" s="57" t="s">
        <v>78</v>
      </c>
      <c r="B7" s="55"/>
      <c r="C7" s="55"/>
      <c r="D7" s="55">
        <v>1</v>
      </c>
      <c r="E7" s="55">
        <v>1</v>
      </c>
      <c r="F7" s="55"/>
      <c r="G7" s="55"/>
      <c r="H7" s="55"/>
      <c r="I7" s="55"/>
      <c r="J7" s="55"/>
      <c r="K7" s="55">
        <v>1</v>
      </c>
      <c r="L7" s="55"/>
      <c r="M7" s="55"/>
      <c r="N7" s="53">
        <f t="shared" si="0"/>
        <v>40</v>
      </c>
      <c r="O7" s="55" t="s">
        <v>28</v>
      </c>
      <c r="P7" s="55">
        <v>40</v>
      </c>
    </row>
    <row r="8" spans="1:16" x14ac:dyDescent="0.3">
      <c r="A8" s="57" t="s">
        <v>79</v>
      </c>
      <c r="B8" s="55"/>
      <c r="C8" s="55"/>
      <c r="D8" s="55"/>
      <c r="E8" s="55">
        <v>1</v>
      </c>
      <c r="F8" s="55">
        <v>1</v>
      </c>
      <c r="G8" s="55"/>
      <c r="H8" s="55"/>
      <c r="I8" s="55"/>
      <c r="J8" s="55"/>
      <c r="K8" s="55"/>
      <c r="L8" s="55">
        <v>1</v>
      </c>
      <c r="M8" s="55"/>
      <c r="N8" s="53">
        <f t="shared" si="0"/>
        <v>50</v>
      </c>
      <c r="O8" s="55" t="s">
        <v>28</v>
      </c>
      <c r="P8" s="55">
        <v>50</v>
      </c>
    </row>
    <row r="9" spans="1:16" x14ac:dyDescent="0.3">
      <c r="A9" s="57" t="s">
        <v>80</v>
      </c>
      <c r="B9" s="55"/>
      <c r="C9" s="55"/>
      <c r="D9" s="55"/>
      <c r="E9" s="55"/>
      <c r="F9" s="55">
        <v>1</v>
      </c>
      <c r="G9" s="55">
        <v>1</v>
      </c>
      <c r="H9" s="55"/>
      <c r="I9" s="55"/>
      <c r="J9" s="55"/>
      <c r="K9" s="55"/>
      <c r="L9" s="55"/>
      <c r="M9" s="55">
        <v>1</v>
      </c>
      <c r="N9" s="53">
        <f t="shared" si="0"/>
        <v>12</v>
      </c>
      <c r="O9" s="55" t="s">
        <v>28</v>
      </c>
      <c r="P9" s="55">
        <v>12</v>
      </c>
    </row>
    <row r="10" spans="1:16" x14ac:dyDescent="0.3">
      <c r="A10" s="57" t="s">
        <v>75</v>
      </c>
      <c r="B10" s="55">
        <v>1</v>
      </c>
      <c r="C10" s="55"/>
      <c r="D10" s="55"/>
      <c r="E10" s="55"/>
      <c r="F10" s="55"/>
      <c r="G10" s="55">
        <v>1</v>
      </c>
      <c r="H10" s="55">
        <v>-1</v>
      </c>
      <c r="I10" s="55"/>
      <c r="J10" s="55"/>
      <c r="K10" s="55"/>
      <c r="L10" s="55"/>
      <c r="M10" s="55"/>
      <c r="N10" s="53">
        <f t="shared" si="0"/>
        <v>0</v>
      </c>
      <c r="O10" s="55" t="s">
        <v>28</v>
      </c>
      <c r="P10" s="55">
        <v>0</v>
      </c>
    </row>
    <row r="11" spans="1:16" x14ac:dyDescent="0.3">
      <c r="A11" s="57" t="s">
        <v>76</v>
      </c>
      <c r="B11" s="55">
        <v>1</v>
      </c>
      <c r="C11" s="55">
        <v>1</v>
      </c>
      <c r="D11" s="55"/>
      <c r="E11" s="55"/>
      <c r="F11" s="55"/>
      <c r="G11" s="55"/>
      <c r="H11" s="55"/>
      <c r="I11" s="55">
        <v>-1</v>
      </c>
      <c r="J11" s="55"/>
      <c r="K11" s="55"/>
      <c r="L11" s="55"/>
      <c r="M11" s="55"/>
      <c r="N11" s="53">
        <f t="shared" si="0"/>
        <v>20</v>
      </c>
      <c r="O11" s="55" t="s">
        <v>28</v>
      </c>
      <c r="P11" s="55">
        <v>0</v>
      </c>
    </row>
    <row r="12" spans="1:16" x14ac:dyDescent="0.3">
      <c r="A12" s="57" t="s">
        <v>77</v>
      </c>
      <c r="B12" s="55"/>
      <c r="C12" s="55">
        <v>1</v>
      </c>
      <c r="D12" s="55">
        <v>1</v>
      </c>
      <c r="E12" s="55"/>
      <c r="F12" s="55"/>
      <c r="G12" s="55"/>
      <c r="H12" s="55"/>
      <c r="I12" s="55"/>
      <c r="J12" s="55">
        <v>-1</v>
      </c>
      <c r="K12" s="55"/>
      <c r="L12" s="55"/>
      <c r="M12" s="55"/>
      <c r="N12" s="53">
        <f t="shared" si="0"/>
        <v>39</v>
      </c>
      <c r="O12" s="55" t="s">
        <v>28</v>
      </c>
      <c r="P12" s="55">
        <v>0</v>
      </c>
    </row>
    <row r="13" spans="1:16" x14ac:dyDescent="0.3">
      <c r="A13" s="57" t="s">
        <v>78</v>
      </c>
      <c r="B13" s="55"/>
      <c r="C13" s="55"/>
      <c r="D13" s="55">
        <v>1</v>
      </c>
      <c r="E13" s="55">
        <v>1</v>
      </c>
      <c r="F13" s="55"/>
      <c r="G13" s="55"/>
      <c r="H13" s="55"/>
      <c r="I13" s="55"/>
      <c r="J13" s="55"/>
      <c r="K13" s="55">
        <v>-1</v>
      </c>
      <c r="L13" s="55"/>
      <c r="M13" s="55"/>
      <c r="N13" s="53">
        <f t="shared" si="0"/>
        <v>40</v>
      </c>
      <c r="O13" s="55" t="s">
        <v>28</v>
      </c>
      <c r="P13" s="55">
        <v>0</v>
      </c>
    </row>
    <row r="14" spans="1:16" x14ac:dyDescent="0.3">
      <c r="A14" s="57" t="s">
        <v>79</v>
      </c>
      <c r="B14" s="55"/>
      <c r="C14" s="55"/>
      <c r="D14" s="55"/>
      <c r="E14" s="55">
        <v>1</v>
      </c>
      <c r="F14" s="55">
        <v>1</v>
      </c>
      <c r="G14" s="55"/>
      <c r="H14" s="55"/>
      <c r="I14" s="55"/>
      <c r="J14" s="55"/>
      <c r="K14" s="55"/>
      <c r="L14" s="55">
        <v>-1</v>
      </c>
      <c r="M14" s="55"/>
      <c r="N14" s="53">
        <f t="shared" si="0"/>
        <v>0</v>
      </c>
      <c r="O14" s="55" t="s">
        <v>28</v>
      </c>
      <c r="P14" s="55">
        <v>0</v>
      </c>
    </row>
    <row r="15" spans="1:16" x14ac:dyDescent="0.3">
      <c r="A15" s="57" t="s">
        <v>80</v>
      </c>
      <c r="B15" s="55"/>
      <c r="C15" s="55"/>
      <c r="D15" s="55"/>
      <c r="E15" s="55"/>
      <c r="F15" s="55">
        <v>1</v>
      </c>
      <c r="G15" s="55">
        <v>1</v>
      </c>
      <c r="H15" s="55"/>
      <c r="I15" s="55"/>
      <c r="J15" s="55"/>
      <c r="K15" s="55"/>
      <c r="L15" s="55"/>
      <c r="M15" s="55">
        <v>-1</v>
      </c>
      <c r="N15" s="53">
        <f t="shared" si="0"/>
        <v>12</v>
      </c>
      <c r="O15" s="55" t="s">
        <v>28</v>
      </c>
      <c r="P15" s="55">
        <v>0</v>
      </c>
    </row>
    <row r="16" spans="1:16" x14ac:dyDescent="0.3">
      <c r="A16" s="46"/>
      <c r="B16" s="51"/>
      <c r="C16" s="51"/>
      <c r="D16" s="51"/>
      <c r="E16" s="51"/>
      <c r="F16" s="51"/>
      <c r="G16" s="51"/>
      <c r="H16" s="51"/>
      <c r="I16" s="51"/>
      <c r="J16" s="51"/>
      <c r="K16" s="51"/>
      <c r="L16" s="51"/>
      <c r="M16" s="51"/>
      <c r="N16" s="51"/>
      <c r="O16" s="51"/>
      <c r="P16" s="51"/>
    </row>
    <row r="17" spans="1:16" x14ac:dyDescent="0.3">
      <c r="A17" s="46"/>
      <c r="B17" s="51"/>
      <c r="C17" s="51"/>
      <c r="D17" s="51"/>
      <c r="E17" s="51"/>
      <c r="F17" s="51"/>
      <c r="G17" s="51"/>
      <c r="H17" s="51"/>
      <c r="I17" s="51"/>
      <c r="J17" s="51"/>
      <c r="K17" s="51"/>
      <c r="L17" s="51"/>
      <c r="M17" s="51"/>
      <c r="N17" s="51"/>
      <c r="O17" s="51"/>
      <c r="P17" s="51"/>
    </row>
    <row r="18" spans="1:16" x14ac:dyDescent="0.3">
      <c r="A18" s="52" t="s">
        <v>29</v>
      </c>
      <c r="B18" s="56">
        <v>5</v>
      </c>
      <c r="C18" s="56">
        <v>15</v>
      </c>
      <c r="D18" s="56">
        <v>27</v>
      </c>
      <c r="E18" s="56">
        <v>13</v>
      </c>
      <c r="F18" s="56">
        <v>12</v>
      </c>
      <c r="G18" s="56">
        <v>0</v>
      </c>
      <c r="H18" s="56">
        <v>5</v>
      </c>
      <c r="I18" s="56">
        <v>0</v>
      </c>
      <c r="J18" s="56">
        <v>3</v>
      </c>
      <c r="K18" s="56">
        <v>0</v>
      </c>
      <c r="L18" s="56">
        <v>25</v>
      </c>
      <c r="M18" s="56">
        <v>0</v>
      </c>
      <c r="N18" s="51"/>
      <c r="O18" s="51"/>
      <c r="P18" s="51"/>
    </row>
    <row r="20" spans="1:16" x14ac:dyDescent="0.3">
      <c r="A20" s="74" t="s">
        <v>84</v>
      </c>
      <c r="B20" s="74"/>
      <c r="C20" s="74"/>
      <c r="D20" s="74"/>
      <c r="E20" s="74"/>
      <c r="F20" s="74"/>
      <c r="G20" s="74"/>
      <c r="H20" s="74"/>
    </row>
    <row r="21" spans="1:16" x14ac:dyDescent="0.3">
      <c r="A21" s="74"/>
      <c r="B21" s="74"/>
      <c r="C21" s="74"/>
      <c r="D21" s="74"/>
      <c r="E21" s="74"/>
      <c r="F21" s="74"/>
      <c r="G21" s="74"/>
      <c r="H21" s="74"/>
    </row>
    <row r="22" spans="1:16" x14ac:dyDescent="0.3">
      <c r="A22" s="74"/>
      <c r="B22" s="74"/>
      <c r="C22" s="74"/>
      <c r="D22" s="74"/>
      <c r="E22" s="74"/>
      <c r="F22" s="74"/>
      <c r="G22" s="74"/>
      <c r="H22" s="74"/>
    </row>
  </sheetData>
  <mergeCells count="3">
    <mergeCell ref="B1:G1"/>
    <mergeCell ref="H1:M1"/>
    <mergeCell ref="A20: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1. Maggie’s Pottery Barn</vt:lpstr>
      <vt:lpstr>2. BP Computer Services</vt:lpstr>
      <vt:lpstr>3. Al Forno</vt:lpstr>
      <vt:lpstr>4. Part 1 Acme Communications</vt:lpstr>
      <vt:lpstr>4. Part 2 Acme Communications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Aldana Yabur</dc:creator>
  <cp:lastModifiedBy>Carolina Aldana Yabur</cp:lastModifiedBy>
  <dcterms:created xsi:type="dcterms:W3CDTF">2024-11-16T21:21:33Z</dcterms:created>
  <dcterms:modified xsi:type="dcterms:W3CDTF">2024-11-17T08:06:06Z</dcterms:modified>
</cp:coreProperties>
</file>