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da\Documents\2024\1. Semesters\Fall 2024\Foundations of Business Stadistics\Module 11\"/>
    </mc:Choice>
  </mc:AlternateContent>
  <xr:revisionPtr revIDLastSave="0" documentId="13_ncr:1_{11328492-53DC-44A5-B3AF-4541976C869B}" xr6:coauthVersionLast="47" xr6:coauthVersionMax="47" xr10:uidLastSave="{00000000-0000-0000-0000-000000000000}"/>
  <bookViews>
    <workbookView xWindow="-108" yWindow="-108" windowWidth="23256" windowHeight="13896" xr2:uid="{87699158-1877-44AB-8C93-4B3E73BFBF04}"/>
  </bookViews>
  <sheets>
    <sheet name="Cover Page" sheetId="2" r:id="rId1"/>
    <sheet name="1.Chemtech" sheetId="4" r:id="rId2"/>
    <sheet name="2.Cletus the Mule" sheetId="1" r:id="rId3"/>
  </sheets>
  <definedNames>
    <definedName name="solver_adj" localSheetId="1" hidden="1">'1.Chemtech'!$C$18:$I$31,'1.Chemtech'!$D$35:$D$48</definedName>
    <definedName name="solver_adj" localSheetId="2" hidden="1">'2.Cletus the Mule'!$B$19:$B$31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'1.Chemtech'!$D$35:$D$48</definedName>
    <definedName name="solver_lhs1" localSheetId="2" hidden="1">'2.Cletus the Mule'!$B$19:$B$31</definedName>
    <definedName name="solver_lhs2" localSheetId="1" hidden="1">'1.Chemtech'!$F$35:$F$48</definedName>
    <definedName name="solver_lhs2" localSheetId="2" hidden="1">'2.Cletus the Mule'!$C$33</definedName>
    <definedName name="solver_lhs3" localSheetId="1" hidden="1">'1.Chemtech'!$K$38:$K$44</definedName>
    <definedName name="solver_lhs4" localSheetId="1" hidden="1">'1.Chemtech'!$M$10:$M$16</definedName>
    <definedName name="solver_lhs5" localSheetId="1" hidden="1">'1.Chemtech'!$M$21:$M$34</definedName>
    <definedName name="solver_lhs6" localSheetId="1" hidden="1">'1.Chemtech'!$M$21:$M$34</definedName>
    <definedName name="solver_lhs7" localSheetId="1" hidden="1">'1.Chemtech'!$M$28:$M$34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5</definedName>
    <definedName name="solver_num" localSheetId="2" hidden="1">1</definedName>
    <definedName name="solver_nwt" localSheetId="1" hidden="1">1</definedName>
    <definedName name="solver_nwt" localSheetId="2" hidden="1">1</definedName>
    <definedName name="solver_opt" localSheetId="1" hidden="1">'1.Chemtech'!$F$5</definedName>
    <definedName name="solver_opt" localSheetId="2" hidden="1">'2.Cletus the Mule'!$C$33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5</definedName>
    <definedName name="solver_rel1" localSheetId="2" hidden="1">6</definedName>
    <definedName name="solver_rel2" localSheetId="1" hidden="1">1</definedName>
    <definedName name="solver_rel2" localSheetId="2" hidden="1">1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"binary"</definedName>
    <definedName name="solver_rhs1" localSheetId="2" hidden="1">"AllDifferent"</definedName>
    <definedName name="solver_rhs2" localSheetId="1" hidden="1">'1.Chemtech'!$H$35:$H$48</definedName>
    <definedName name="solver_rhs2" localSheetId="2" hidden="1">3500</definedName>
    <definedName name="solver_rhs3" localSheetId="1" hidden="1">'1.Chemtech'!$M$38:$M$44</definedName>
    <definedName name="solver_rhs4" localSheetId="1" hidden="1">'1.Chemtech'!$O$10:$O$16</definedName>
    <definedName name="solver_rhs5" localSheetId="1" hidden="1">'1.Chemtech'!$O$21:$O$34</definedName>
    <definedName name="solver_rhs6" localSheetId="1" hidden="1">'1.Chemtech'!$O$21:$O$34</definedName>
    <definedName name="solver_rhs7" localSheetId="1" hidden="1">'1.Chemtech'!$O$28:$O$34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M21" i="4"/>
  <c r="C35" i="4" s="1"/>
  <c r="F35" i="4" s="1"/>
  <c r="K44" i="4"/>
  <c r="K43" i="4"/>
  <c r="K42" i="4"/>
  <c r="K41" i="4"/>
  <c r="K40" i="4"/>
  <c r="K39" i="4"/>
  <c r="K38" i="4"/>
  <c r="M16" i="4"/>
  <c r="M15" i="4"/>
  <c r="M14" i="4"/>
  <c r="M13" i="4"/>
  <c r="M12" i="4"/>
  <c r="M11" i="4"/>
  <c r="M10" i="4"/>
  <c r="D19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C19" i="1"/>
  <c r="A32" i="1"/>
  <c r="D32" i="1" s="1"/>
  <c r="A31" i="1"/>
  <c r="C31" i="1" s="1"/>
  <c r="A30" i="1"/>
  <c r="C30" i="1" s="1"/>
  <c r="A29" i="1"/>
  <c r="D29" i="1" s="1"/>
  <c r="A28" i="1"/>
  <c r="D28" i="1" s="1"/>
  <c r="A27" i="1"/>
  <c r="C27" i="1" s="1"/>
  <c r="A26" i="1"/>
  <c r="D26" i="1" s="1"/>
  <c r="A25" i="1"/>
  <c r="D25" i="1" s="1"/>
  <c r="A24" i="1"/>
  <c r="D24" i="1" s="1"/>
  <c r="A23" i="1"/>
  <c r="D23" i="1" s="1"/>
  <c r="A22" i="1"/>
  <c r="C22" i="1" s="1"/>
  <c r="A21" i="1"/>
  <c r="D21" i="1" s="1"/>
  <c r="A20" i="1"/>
  <c r="D20" i="1" s="1"/>
  <c r="F5" i="4" l="1"/>
  <c r="D22" i="1"/>
  <c r="D27" i="1"/>
  <c r="D30" i="1"/>
  <c r="D31" i="1"/>
  <c r="C24" i="1"/>
  <c r="C26" i="1"/>
  <c r="C29" i="1"/>
  <c r="C28" i="1"/>
  <c r="C20" i="1"/>
  <c r="C32" i="1"/>
  <c r="C25" i="1"/>
  <c r="C23" i="1"/>
  <c r="C21" i="1"/>
  <c r="M34" i="4"/>
  <c r="C48" i="4" s="1"/>
  <c r="M33" i="4"/>
  <c r="C47" i="4" s="1"/>
  <c r="M32" i="4"/>
  <c r="C46" i="4" s="1"/>
  <c r="M31" i="4"/>
  <c r="C45" i="4" s="1"/>
  <c r="M30" i="4"/>
  <c r="C44" i="4" s="1"/>
  <c r="M29" i="4"/>
  <c r="C43" i="4" s="1"/>
  <c r="M28" i="4"/>
  <c r="C42" i="4" s="1"/>
  <c r="M27" i="4"/>
  <c r="C41" i="4" s="1"/>
  <c r="M26" i="4"/>
  <c r="C40" i="4" s="1"/>
  <c r="M25" i="4"/>
  <c r="C39" i="4" s="1"/>
  <c r="M24" i="4"/>
  <c r="C38" i="4" s="1"/>
  <c r="M23" i="4"/>
  <c r="M22" i="4"/>
  <c r="C36" i="4" s="1"/>
  <c r="F36" i="4" s="1"/>
  <c r="C37" i="4" l="1"/>
  <c r="F37" i="4" s="1"/>
  <c r="F40" i="4"/>
  <c r="F41" i="4"/>
  <c r="F42" i="4"/>
  <c r="F43" i="4"/>
  <c r="F44" i="4"/>
  <c r="F45" i="4"/>
  <c r="F46" i="4"/>
  <c r="F47" i="4"/>
  <c r="F48" i="4"/>
  <c r="F38" i="4"/>
  <c r="F39" i="4"/>
  <c r="C33" i="1"/>
</calcChain>
</file>

<file path=xl/sharedStrings.xml><?xml version="1.0" encoding="utf-8"?>
<sst xmlns="http://schemas.openxmlformats.org/spreadsheetml/2006/main" count="177" uniqueCount="69">
  <si>
    <t>Jackson Square</t>
  </si>
  <si>
    <t>Cabildo</t>
  </si>
  <si>
    <t>Old Absinth House</t>
  </si>
  <si>
    <t>Pat O'Briens</t>
  </si>
  <si>
    <t>Marie Laveau's</t>
  </si>
  <si>
    <t>Lafitte's
Blacksmith Shop</t>
  </si>
  <si>
    <t>Ursuline Convent</t>
  </si>
  <si>
    <t>New Orleans
Pharmacy Museum</t>
  </si>
  <si>
    <t>Galier House</t>
  </si>
  <si>
    <t>The Cornstalk</t>
  </si>
  <si>
    <t>French Market</t>
  </si>
  <si>
    <t>Café du Monde</t>
  </si>
  <si>
    <t xml:space="preserve">Broussard's </t>
  </si>
  <si>
    <t>Brennan's</t>
  </si>
  <si>
    <t>From</t>
  </si>
  <si>
    <t>Carolina Aldana Yabur</t>
  </si>
  <si>
    <t>UID: U25124553</t>
  </si>
  <si>
    <t>MS in Artificial Intelligence (AI) and Business Analytics, University of South Florida</t>
  </si>
  <si>
    <t>Foundations of Business Statistics</t>
  </si>
  <si>
    <t>Ronald K. Satterfield</t>
  </si>
  <si>
    <t>Source</t>
  </si>
  <si>
    <t>&gt;=</t>
  </si>
  <si>
    <t>City Distances</t>
  </si>
  <si>
    <t>&lt;=</t>
  </si>
  <si>
    <t>Small Whse A</t>
  </si>
  <si>
    <t>Small Whse B</t>
  </si>
  <si>
    <t>City A</t>
  </si>
  <si>
    <t>City B</t>
  </si>
  <si>
    <t>City C</t>
  </si>
  <si>
    <t>City D</t>
  </si>
  <si>
    <t>City E</t>
  </si>
  <si>
    <t>City F</t>
  </si>
  <si>
    <t>City G</t>
  </si>
  <si>
    <t>Small Whse C</t>
  </si>
  <si>
    <t>Small Whse D</t>
  </si>
  <si>
    <t>Small Whse E</t>
  </si>
  <si>
    <t>Small Whse F</t>
  </si>
  <si>
    <t>Small Whse G</t>
  </si>
  <si>
    <t>Large Whse A</t>
  </si>
  <si>
    <t>Large Whse B</t>
  </si>
  <si>
    <t>Large Whse C</t>
  </si>
  <si>
    <t>Large Whse D</t>
  </si>
  <si>
    <t>Large Whse E</t>
  </si>
  <si>
    <t>Large Whse F</t>
  </si>
  <si>
    <t>Large Whse G</t>
  </si>
  <si>
    <t>Fixed Warehouse Cost</t>
  </si>
  <si>
    <t>Total Cost</t>
  </si>
  <si>
    <t>Capacity</t>
  </si>
  <si>
    <t>Constraints</t>
  </si>
  <si>
    <t>City Demand</t>
  </si>
  <si>
    <t>Each warehouse can only handle up to its maximum capacity.</t>
  </si>
  <si>
    <t>City Shipping Distances</t>
  </si>
  <si>
    <t>Variable Shipping Cost</t>
  </si>
  <si>
    <t>Shipment</t>
  </si>
  <si>
    <t>Variable</t>
  </si>
  <si>
    <t>Big M</t>
  </si>
  <si>
    <t>Module 11 Assignment</t>
  </si>
  <si>
    <t>November 26th, 2024</t>
  </si>
  <si>
    <t>PICK ONE</t>
  </si>
  <si>
    <t>Whse A</t>
  </si>
  <si>
    <t>Whse B</t>
  </si>
  <si>
    <t>Whse C</t>
  </si>
  <si>
    <t>Whse D</t>
  </si>
  <si>
    <t>Whse E</t>
  </si>
  <si>
    <t>Whse F</t>
  </si>
  <si>
    <t>Whse G</t>
  </si>
  <si>
    <t>To</t>
  </si>
  <si>
    <t>Distance</t>
  </si>
  <si>
    <t>Each city receives the exact or more quantity of Chemtech products required to meet local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</si>
</sst>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 textRotation="180"/>
    </xf>
    <xf numFmtId="0" fontId="2" fillId="0" borderId="0" xfId="0" applyFont="1" applyAlignment="1">
      <alignment horizontal="center" textRotation="180" wrapText="1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5" borderId="2" xfId="0" applyFill="1" applyBorder="1"/>
    <xf numFmtId="0" fontId="7" fillId="6" borderId="3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 wrapText="1"/>
    </xf>
    <xf numFmtId="0" fontId="7" fillId="8" borderId="3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vertical="center" wrapText="1"/>
    </xf>
    <xf numFmtId="0" fontId="0" fillId="0" borderId="7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7" borderId="19" xfId="0" applyFont="1" applyFill="1" applyBorder="1"/>
    <xf numFmtId="0" fontId="2" fillId="0" borderId="20" xfId="0" applyFont="1" applyBorder="1"/>
    <xf numFmtId="0" fontId="2" fillId="0" borderId="2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8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2" fillId="7" borderId="1" xfId="0" applyFont="1" applyFill="1" applyBorder="1"/>
    <xf numFmtId="0" fontId="2" fillId="4" borderId="1" xfId="0" applyFont="1" applyFill="1" applyBorder="1"/>
    <xf numFmtId="0" fontId="2" fillId="4" borderId="0" xfId="0" applyFont="1" applyFill="1"/>
    <xf numFmtId="0" fontId="7" fillId="4" borderId="3" xfId="0" applyFont="1" applyFill="1" applyBorder="1" applyAlignment="1">
      <alignment vertical="center" wrapText="1"/>
    </xf>
    <xf numFmtId="0" fontId="7" fillId="0" borderId="30" xfId="0" applyFont="1" applyBorder="1" applyAlignment="1">
      <alignment vertical="center" wrapText="1"/>
    </xf>
    <xf numFmtId="0" fontId="0" fillId="4" borderId="1" xfId="0" applyFill="1" applyBorder="1"/>
    <xf numFmtId="0" fontId="0" fillId="0" borderId="1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7" fillId="0" borderId="3" xfId="0" applyFont="1" applyBorder="1" applyAlignment="1">
      <alignment horizontal="center" vertical="center" wrapText="1"/>
    </xf>
    <xf numFmtId="0" fontId="0" fillId="0" borderId="24" xfId="0" applyBorder="1"/>
    <xf numFmtId="164" fontId="0" fillId="0" borderId="17" xfId="0" applyNumberFormat="1" applyBorder="1"/>
    <xf numFmtId="164" fontId="0" fillId="0" borderId="16" xfId="0" applyNumberFormat="1" applyBorder="1"/>
    <xf numFmtId="165" fontId="0" fillId="4" borderId="12" xfId="0" applyNumberFormat="1" applyFill="1" applyBorder="1"/>
    <xf numFmtId="0" fontId="7" fillId="8" borderId="10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901E-4D50-440D-AC51-65D0E6784C81}">
  <dimension ref="C7:M14"/>
  <sheetViews>
    <sheetView tabSelected="1" workbookViewId="0">
      <selection activeCell="H15" sqref="H15"/>
    </sheetView>
  </sheetViews>
  <sheetFormatPr defaultRowHeight="14.4" x14ac:dyDescent="0.3"/>
  <sheetData>
    <row r="7" spans="3:13" ht="21" x14ac:dyDescent="0.4">
      <c r="C7" s="1"/>
      <c r="D7" s="1"/>
      <c r="E7" s="1"/>
      <c r="F7" s="1"/>
      <c r="G7" s="1"/>
      <c r="H7" s="8" t="s">
        <v>56</v>
      </c>
      <c r="I7" s="1"/>
      <c r="J7" s="1"/>
      <c r="K7" s="1"/>
      <c r="L7" s="1"/>
      <c r="M7" s="1"/>
    </row>
    <row r="8" spans="3:13" ht="21" x14ac:dyDescent="0.4">
      <c r="C8" s="1"/>
      <c r="D8" s="1"/>
      <c r="E8" s="1"/>
      <c r="F8" s="1"/>
      <c r="G8" s="1"/>
      <c r="H8" s="8"/>
      <c r="I8" s="1"/>
      <c r="J8" s="1"/>
      <c r="K8" s="1"/>
      <c r="L8" s="1"/>
      <c r="M8" s="1"/>
    </row>
    <row r="9" spans="3:13" ht="21" x14ac:dyDescent="0.4">
      <c r="C9" s="1"/>
      <c r="D9" s="1"/>
      <c r="E9" s="1"/>
      <c r="F9" s="1"/>
      <c r="G9" s="1"/>
      <c r="H9" s="9" t="s">
        <v>15</v>
      </c>
      <c r="I9" s="1"/>
      <c r="J9" s="1"/>
      <c r="K9" s="1"/>
      <c r="L9" s="1"/>
      <c r="M9" s="1"/>
    </row>
    <row r="10" spans="3:13" ht="21" x14ac:dyDescent="0.4">
      <c r="C10" s="1"/>
      <c r="D10" s="1"/>
      <c r="E10" s="1"/>
      <c r="F10" s="1"/>
      <c r="G10" s="1"/>
      <c r="H10" s="9" t="s">
        <v>16</v>
      </c>
      <c r="I10" s="1"/>
      <c r="J10" s="1"/>
      <c r="K10" s="1"/>
      <c r="L10" s="1"/>
      <c r="M10" s="1"/>
    </row>
    <row r="11" spans="3:13" ht="21" x14ac:dyDescent="0.4">
      <c r="C11" s="1"/>
      <c r="D11" s="1"/>
      <c r="E11" s="1"/>
      <c r="F11" s="1"/>
      <c r="G11" s="1"/>
      <c r="H11" s="9" t="s">
        <v>17</v>
      </c>
      <c r="I11" s="1"/>
      <c r="J11" s="1"/>
      <c r="K11" s="1"/>
      <c r="L11" s="1"/>
      <c r="M11" s="1"/>
    </row>
    <row r="12" spans="3:13" ht="21" x14ac:dyDescent="0.4">
      <c r="C12" s="1"/>
      <c r="D12" s="1"/>
      <c r="E12" s="1"/>
      <c r="F12" s="1"/>
      <c r="G12" s="1"/>
      <c r="H12" s="9" t="s">
        <v>18</v>
      </c>
      <c r="I12" s="1"/>
      <c r="J12" s="1"/>
      <c r="K12" s="1"/>
      <c r="L12" s="1"/>
      <c r="M12" s="1"/>
    </row>
    <row r="13" spans="3:13" ht="21" x14ac:dyDescent="0.4">
      <c r="C13" s="1"/>
      <c r="D13" s="1"/>
      <c r="E13" s="1"/>
      <c r="F13" s="1"/>
      <c r="G13" s="1"/>
      <c r="H13" s="9" t="s">
        <v>19</v>
      </c>
      <c r="I13" s="1"/>
      <c r="J13" s="1"/>
      <c r="K13" s="1"/>
      <c r="L13" s="1"/>
      <c r="M13" s="1"/>
    </row>
    <row r="14" spans="3:13" ht="21" x14ac:dyDescent="0.4">
      <c r="C14" s="1"/>
      <c r="D14" s="1"/>
      <c r="E14" s="1"/>
      <c r="F14" s="1"/>
      <c r="G14" s="1"/>
      <c r="H14" s="9" t="s">
        <v>57</v>
      </c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EB3B-F1AF-434B-B3DF-70B85612BB72}">
  <dimension ref="A2:O54"/>
  <sheetViews>
    <sheetView topLeftCell="A31" workbookViewId="0">
      <selection activeCell="G12" sqref="G12"/>
    </sheetView>
  </sheetViews>
  <sheetFormatPr defaultRowHeight="14.4" x14ac:dyDescent="0.3"/>
  <cols>
    <col min="2" max="2" width="15" customWidth="1"/>
    <col min="3" max="3" width="13.88671875" customWidth="1"/>
    <col min="4" max="4" width="13.109375" customWidth="1"/>
    <col min="5" max="5" width="7.6640625" customWidth="1"/>
    <col min="6" max="6" width="13.109375" customWidth="1"/>
    <col min="7" max="7" width="16" customWidth="1"/>
    <col min="8" max="8" width="9" bestFit="1" customWidth="1"/>
    <col min="9" max="9" width="12.6640625" bestFit="1" customWidth="1"/>
    <col min="11" max="11" width="19.109375" customWidth="1"/>
    <col min="12" max="12" width="14.21875" customWidth="1"/>
    <col min="13" max="13" width="12" customWidth="1"/>
    <col min="15" max="15" width="15.5546875" customWidth="1"/>
  </cols>
  <sheetData>
    <row r="2" spans="1:15" ht="15" thickBot="1" x14ac:dyDescent="0.35"/>
    <row r="3" spans="1:15" ht="15" thickBot="1" x14ac:dyDescent="0.35">
      <c r="F3" s="44">
        <f>(SUMPRODUCT(C8:I14,C18:I24)+SUMPRODUCT(C8:I14,C25:I31))*2.5</f>
        <v>660000</v>
      </c>
      <c r="G3" s="74" t="s">
        <v>52</v>
      </c>
      <c r="H3" s="75"/>
      <c r="I3" s="76"/>
    </row>
    <row r="4" spans="1:15" ht="14.4" customHeight="1" thickBot="1" x14ac:dyDescent="0.35">
      <c r="F4" s="43">
        <f>SUM(D35:D41)*750000+SUM(D42:D48)*1.2*10^6</f>
        <v>2700000</v>
      </c>
      <c r="G4" s="74" t="s">
        <v>45</v>
      </c>
      <c r="H4" s="75"/>
      <c r="I4" s="76"/>
      <c r="K4" s="50" t="s">
        <v>48</v>
      </c>
      <c r="L4" s="51"/>
      <c r="M4" s="51"/>
      <c r="N4" s="51"/>
      <c r="O4" s="52"/>
    </row>
    <row r="5" spans="1:15" ht="15" customHeight="1" thickBot="1" x14ac:dyDescent="0.35">
      <c r="F5" s="45">
        <f>SUM(F3:F4)</f>
        <v>3360000</v>
      </c>
      <c r="G5" s="72" t="s">
        <v>46</v>
      </c>
      <c r="H5" s="73"/>
      <c r="K5" s="53"/>
      <c r="L5" s="54"/>
      <c r="M5" s="54"/>
      <c r="N5" s="54"/>
      <c r="O5" s="55"/>
    </row>
    <row r="6" spans="1:15" ht="15" thickBot="1" x14ac:dyDescent="0.35">
      <c r="B6" s="68" t="s">
        <v>51</v>
      </c>
      <c r="C6" s="69"/>
    </row>
    <row r="7" spans="1:15" ht="16.2" thickBot="1" x14ac:dyDescent="0.35">
      <c r="B7" s="10"/>
      <c r="C7" s="14" t="s">
        <v>26</v>
      </c>
      <c r="D7" s="14" t="s">
        <v>27</v>
      </c>
      <c r="E7" s="14" t="s">
        <v>28</v>
      </c>
      <c r="F7" s="14" t="s">
        <v>29</v>
      </c>
      <c r="G7" s="14" t="s">
        <v>30</v>
      </c>
      <c r="H7" s="14" t="s">
        <v>31</v>
      </c>
      <c r="I7" s="14" t="s">
        <v>32</v>
      </c>
      <c r="K7" s="58" t="s">
        <v>49</v>
      </c>
      <c r="L7" s="77"/>
      <c r="M7" s="81" t="s">
        <v>68</v>
      </c>
      <c r="N7" s="62"/>
      <c r="O7" s="63"/>
    </row>
    <row r="8" spans="1:15" ht="16.2" thickBot="1" x14ac:dyDescent="0.35">
      <c r="A8" s="12" t="s">
        <v>20</v>
      </c>
      <c r="B8" s="13" t="s">
        <v>26</v>
      </c>
      <c r="C8" s="11">
        <v>0</v>
      </c>
      <c r="D8" s="11">
        <v>21</v>
      </c>
      <c r="E8" s="11">
        <v>43</v>
      </c>
      <c r="F8" s="11">
        <v>55</v>
      </c>
      <c r="G8" s="11">
        <v>58</v>
      </c>
      <c r="H8" s="11">
        <v>66</v>
      </c>
      <c r="I8" s="11">
        <v>49</v>
      </c>
      <c r="K8" s="78"/>
      <c r="L8" s="79"/>
      <c r="M8" s="82"/>
      <c r="N8" s="83"/>
      <c r="O8" s="84"/>
    </row>
    <row r="9" spans="1:15" ht="16.2" thickBot="1" x14ac:dyDescent="0.35">
      <c r="B9" s="13" t="s">
        <v>27</v>
      </c>
      <c r="C9" s="11">
        <v>21</v>
      </c>
      <c r="D9" s="11">
        <v>0</v>
      </c>
      <c r="E9" s="11">
        <v>27</v>
      </c>
      <c r="F9" s="11">
        <v>29</v>
      </c>
      <c r="G9" s="11">
        <v>38</v>
      </c>
      <c r="H9" s="11">
        <v>56</v>
      </c>
      <c r="I9" s="11">
        <v>48</v>
      </c>
      <c r="K9" s="60"/>
      <c r="L9" s="80"/>
      <c r="M9" s="85"/>
      <c r="N9" s="86"/>
      <c r="O9" s="87"/>
    </row>
    <row r="10" spans="1:15" ht="16.2" thickBot="1" x14ac:dyDescent="0.35">
      <c r="B10" s="13" t="s">
        <v>28</v>
      </c>
      <c r="C10" s="11">
        <v>43</v>
      </c>
      <c r="D10" s="11">
        <v>27</v>
      </c>
      <c r="E10" s="11">
        <v>0</v>
      </c>
      <c r="F10" s="11">
        <v>33</v>
      </c>
      <c r="G10" s="11">
        <v>50</v>
      </c>
      <c r="H10" s="11">
        <v>74</v>
      </c>
      <c r="I10" s="11">
        <v>79</v>
      </c>
      <c r="K10" s="66" t="s">
        <v>26</v>
      </c>
      <c r="L10" s="67"/>
      <c r="M10" s="18">
        <f>SUM(C18:C31)</f>
        <v>2000</v>
      </c>
      <c r="N10" s="41" t="s">
        <v>21</v>
      </c>
      <c r="O10" s="11">
        <v>2000</v>
      </c>
    </row>
    <row r="11" spans="1:15" ht="16.2" thickBot="1" x14ac:dyDescent="0.35">
      <c r="B11" s="13" t="s">
        <v>29</v>
      </c>
      <c r="C11" s="11">
        <v>55</v>
      </c>
      <c r="D11" s="11">
        <v>29</v>
      </c>
      <c r="E11" s="11">
        <v>33</v>
      </c>
      <c r="F11" s="11">
        <v>0</v>
      </c>
      <c r="G11" s="11">
        <v>19</v>
      </c>
      <c r="H11" s="11">
        <v>36</v>
      </c>
      <c r="I11" s="11">
        <v>72</v>
      </c>
      <c r="K11" s="66" t="s">
        <v>27</v>
      </c>
      <c r="L11" s="67"/>
      <c r="M11" s="18">
        <f>SUM(D18:D31)</f>
        <v>3000</v>
      </c>
      <c r="N11" s="41" t="s">
        <v>21</v>
      </c>
      <c r="O11" s="11">
        <v>3000</v>
      </c>
    </row>
    <row r="12" spans="1:15" ht="16.2" thickBot="1" x14ac:dyDescent="0.35">
      <c r="B12" s="13" t="s">
        <v>30</v>
      </c>
      <c r="C12" s="11">
        <v>58</v>
      </c>
      <c r="D12" s="11">
        <v>38</v>
      </c>
      <c r="E12" s="11">
        <v>50</v>
      </c>
      <c r="F12" s="11">
        <v>19</v>
      </c>
      <c r="G12" s="11">
        <v>0</v>
      </c>
      <c r="H12" s="11">
        <v>18</v>
      </c>
      <c r="I12" s="11">
        <v>56</v>
      </c>
      <c r="K12" s="66" t="s">
        <v>28</v>
      </c>
      <c r="L12" s="67"/>
      <c r="M12" s="18">
        <f>SUM(E18:E31)</f>
        <v>5000</v>
      </c>
      <c r="N12" s="41" t="s">
        <v>21</v>
      </c>
      <c r="O12" s="11">
        <v>5000</v>
      </c>
    </row>
    <row r="13" spans="1:15" ht="16.2" thickBot="1" x14ac:dyDescent="0.35">
      <c r="B13" s="13" t="s">
        <v>31</v>
      </c>
      <c r="C13" s="11">
        <v>66</v>
      </c>
      <c r="D13" s="11">
        <v>56</v>
      </c>
      <c r="E13" s="11">
        <v>74</v>
      </c>
      <c r="F13" s="11">
        <v>36</v>
      </c>
      <c r="G13" s="11">
        <v>18</v>
      </c>
      <c r="H13" s="11">
        <v>0</v>
      </c>
      <c r="I13" s="11">
        <v>58</v>
      </c>
      <c r="K13" s="66" t="s">
        <v>29</v>
      </c>
      <c r="L13" s="67"/>
      <c r="M13" s="18">
        <f>SUM(F18:F31)</f>
        <v>2000</v>
      </c>
      <c r="N13" s="41" t="s">
        <v>21</v>
      </c>
      <c r="O13" s="11">
        <v>2000</v>
      </c>
    </row>
    <row r="14" spans="1:15" ht="16.2" thickBot="1" x14ac:dyDescent="0.35">
      <c r="B14" s="13" t="s">
        <v>32</v>
      </c>
      <c r="C14" s="11">
        <v>49</v>
      </c>
      <c r="D14" s="11">
        <v>48</v>
      </c>
      <c r="E14" s="11">
        <v>79</v>
      </c>
      <c r="F14" s="11">
        <v>72</v>
      </c>
      <c r="G14" s="11">
        <v>56</v>
      </c>
      <c r="H14" s="11">
        <v>58</v>
      </c>
      <c r="I14" s="11">
        <v>0</v>
      </c>
      <c r="K14" s="66" t="s">
        <v>30</v>
      </c>
      <c r="L14" s="67"/>
      <c r="M14" s="18">
        <f>SUM(G18:G31)</f>
        <v>9000</v>
      </c>
      <c r="N14" s="41" t="s">
        <v>21</v>
      </c>
      <c r="O14" s="11">
        <v>8000</v>
      </c>
    </row>
    <row r="15" spans="1:15" ht="16.2" thickBot="1" x14ac:dyDescent="0.35">
      <c r="K15" s="66" t="s">
        <v>31</v>
      </c>
      <c r="L15" s="67"/>
      <c r="M15" s="18">
        <f>SUM(H18:H31)</f>
        <v>2000</v>
      </c>
      <c r="N15" s="41" t="s">
        <v>21</v>
      </c>
      <c r="O15" s="11">
        <v>2000</v>
      </c>
    </row>
    <row r="16" spans="1:15" ht="16.2" thickBot="1" x14ac:dyDescent="0.35">
      <c r="B16" s="68" t="s">
        <v>22</v>
      </c>
      <c r="C16" s="69"/>
      <c r="K16" s="70" t="s">
        <v>32</v>
      </c>
      <c r="L16" s="71"/>
      <c r="M16" s="42">
        <f>SUM(I18:I31)</f>
        <v>5000</v>
      </c>
      <c r="N16" s="41" t="s">
        <v>21</v>
      </c>
      <c r="O16" s="11">
        <v>4000</v>
      </c>
    </row>
    <row r="17" spans="1:15" ht="16.2" thickBot="1" x14ac:dyDescent="0.35">
      <c r="B17" s="10"/>
      <c r="C17" s="14" t="s">
        <v>26</v>
      </c>
      <c r="D17" s="14" t="s">
        <v>27</v>
      </c>
      <c r="E17" s="14" t="s">
        <v>28</v>
      </c>
      <c r="F17" s="14" t="s">
        <v>29</v>
      </c>
      <c r="G17" s="14" t="s">
        <v>30</v>
      </c>
      <c r="H17" s="14" t="s">
        <v>31</v>
      </c>
      <c r="I17" s="14" t="s">
        <v>32</v>
      </c>
    </row>
    <row r="18" spans="1:15" ht="16.2" thickBot="1" x14ac:dyDescent="0.35">
      <c r="A18" s="12" t="s">
        <v>20</v>
      </c>
      <c r="B18" s="15" t="s">
        <v>24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K18" s="58" t="s">
        <v>47</v>
      </c>
      <c r="L18" s="59"/>
      <c r="M18" s="62" t="s">
        <v>50</v>
      </c>
      <c r="N18" s="62"/>
      <c r="O18" s="63"/>
    </row>
    <row r="19" spans="1:15" ht="16.2" thickBot="1" x14ac:dyDescent="0.35">
      <c r="B19" s="15" t="s">
        <v>25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K19" s="60"/>
      <c r="L19" s="61"/>
      <c r="M19" s="64"/>
      <c r="N19" s="64"/>
      <c r="O19" s="65"/>
    </row>
    <row r="20" spans="1:15" ht="16.2" thickBot="1" x14ac:dyDescent="0.35">
      <c r="B20" s="15" t="s">
        <v>33</v>
      </c>
      <c r="C20" s="34">
        <v>0</v>
      </c>
      <c r="D20" s="34">
        <v>2000</v>
      </c>
      <c r="E20" s="34">
        <v>5000</v>
      </c>
      <c r="F20" s="34">
        <v>0</v>
      </c>
      <c r="G20" s="34">
        <v>0</v>
      </c>
      <c r="H20" s="34">
        <v>0</v>
      </c>
      <c r="I20" s="34">
        <v>0</v>
      </c>
      <c r="K20" s="60"/>
      <c r="L20" s="61"/>
      <c r="M20" s="64"/>
      <c r="N20" s="64"/>
      <c r="O20" s="65"/>
    </row>
    <row r="21" spans="1:15" ht="16.2" thickBot="1" x14ac:dyDescent="0.35">
      <c r="B21" s="15" t="s">
        <v>34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K21" s="56" t="s">
        <v>24</v>
      </c>
      <c r="L21" s="57"/>
      <c r="M21" s="37">
        <f>SUM(C18:I18)</f>
        <v>0</v>
      </c>
      <c r="N21" s="37" t="s">
        <v>23</v>
      </c>
      <c r="O21" s="38">
        <v>7000</v>
      </c>
    </row>
    <row r="22" spans="1:15" ht="16.2" thickBot="1" x14ac:dyDescent="0.35">
      <c r="B22" s="15" t="s">
        <v>35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K22" s="56" t="s">
        <v>25</v>
      </c>
      <c r="L22" s="57"/>
      <c r="M22" s="37">
        <f t="shared" ref="M22:M34" si="0">SUM(C19:I19)</f>
        <v>0</v>
      </c>
      <c r="N22" s="37" t="s">
        <v>23</v>
      </c>
      <c r="O22" s="38">
        <v>7000</v>
      </c>
    </row>
    <row r="23" spans="1:15" ht="16.2" thickBot="1" x14ac:dyDescent="0.35">
      <c r="B23" s="15" t="s">
        <v>36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K23" s="56" t="s">
        <v>33</v>
      </c>
      <c r="L23" s="57"/>
      <c r="M23" s="37">
        <f t="shared" si="0"/>
        <v>7000</v>
      </c>
      <c r="N23" s="37" t="s">
        <v>23</v>
      </c>
      <c r="O23" s="38">
        <v>7000</v>
      </c>
    </row>
    <row r="24" spans="1:15" ht="16.2" thickBot="1" x14ac:dyDescent="0.35">
      <c r="B24" s="15" t="s">
        <v>37</v>
      </c>
      <c r="C24" s="34">
        <v>2000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5000</v>
      </c>
      <c r="K24" s="56" t="s">
        <v>34</v>
      </c>
      <c r="L24" s="57"/>
      <c r="M24" s="37">
        <f t="shared" si="0"/>
        <v>0</v>
      </c>
      <c r="N24" s="37" t="s">
        <v>23</v>
      </c>
      <c r="O24" s="38">
        <v>7000</v>
      </c>
    </row>
    <row r="25" spans="1:15" ht="16.2" thickBot="1" x14ac:dyDescent="0.35">
      <c r="B25" s="16" t="s">
        <v>38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K25" s="56" t="s">
        <v>35</v>
      </c>
      <c r="L25" s="57"/>
      <c r="M25" s="37">
        <f t="shared" si="0"/>
        <v>0</v>
      </c>
      <c r="N25" s="37" t="s">
        <v>23</v>
      </c>
      <c r="O25" s="38">
        <v>7000</v>
      </c>
    </row>
    <row r="26" spans="1:15" ht="16.2" thickBot="1" x14ac:dyDescent="0.35">
      <c r="B26" s="16" t="s">
        <v>39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K26" s="56" t="s">
        <v>36</v>
      </c>
      <c r="L26" s="57"/>
      <c r="M26" s="37">
        <f t="shared" si="0"/>
        <v>0</v>
      </c>
      <c r="N26" s="37" t="s">
        <v>23</v>
      </c>
      <c r="O26" s="38">
        <v>7000</v>
      </c>
    </row>
    <row r="27" spans="1:15" ht="16.2" thickBot="1" x14ac:dyDescent="0.35">
      <c r="B27" s="16" t="s">
        <v>40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K27" s="56" t="s">
        <v>37</v>
      </c>
      <c r="L27" s="57"/>
      <c r="M27" s="37">
        <f t="shared" si="0"/>
        <v>7000</v>
      </c>
      <c r="N27" s="37" t="s">
        <v>23</v>
      </c>
      <c r="O27" s="38">
        <v>7000</v>
      </c>
    </row>
    <row r="28" spans="1:15" ht="16.2" thickBot="1" x14ac:dyDescent="0.35">
      <c r="B28" s="16" t="s">
        <v>41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K28" s="46" t="s">
        <v>38</v>
      </c>
      <c r="L28" s="47"/>
      <c r="M28" s="37">
        <f t="shared" si="0"/>
        <v>0</v>
      </c>
      <c r="N28" s="37" t="s">
        <v>23</v>
      </c>
      <c r="O28" s="38">
        <v>14000</v>
      </c>
    </row>
    <row r="29" spans="1:15" ht="16.2" thickBot="1" x14ac:dyDescent="0.35">
      <c r="B29" s="16" t="s">
        <v>42</v>
      </c>
      <c r="C29" s="34">
        <v>0</v>
      </c>
      <c r="D29" s="34">
        <v>1000</v>
      </c>
      <c r="E29" s="34">
        <v>0</v>
      </c>
      <c r="F29" s="34">
        <v>2000</v>
      </c>
      <c r="G29" s="34">
        <v>9000</v>
      </c>
      <c r="H29" s="34">
        <v>2000</v>
      </c>
      <c r="I29" s="34">
        <v>0</v>
      </c>
      <c r="K29" s="46" t="s">
        <v>39</v>
      </c>
      <c r="L29" s="47"/>
      <c r="M29" s="37">
        <f t="shared" si="0"/>
        <v>0</v>
      </c>
      <c r="N29" s="37" t="s">
        <v>23</v>
      </c>
      <c r="O29" s="38">
        <v>14000</v>
      </c>
    </row>
    <row r="30" spans="1:15" ht="16.2" thickBot="1" x14ac:dyDescent="0.35">
      <c r="B30" s="16" t="s">
        <v>43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K30" s="46" t="s">
        <v>40</v>
      </c>
      <c r="L30" s="47"/>
      <c r="M30" s="37">
        <f t="shared" si="0"/>
        <v>0</v>
      </c>
      <c r="N30" s="37" t="s">
        <v>23</v>
      </c>
      <c r="O30" s="38">
        <v>14000</v>
      </c>
    </row>
    <row r="31" spans="1:15" ht="16.2" thickBot="1" x14ac:dyDescent="0.35">
      <c r="B31" s="17" t="s">
        <v>44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K31" s="46" t="s">
        <v>41</v>
      </c>
      <c r="L31" s="47"/>
      <c r="M31" s="37">
        <f t="shared" si="0"/>
        <v>0</v>
      </c>
      <c r="N31" s="37" t="s">
        <v>23</v>
      </c>
      <c r="O31" s="38">
        <v>14000</v>
      </c>
    </row>
    <row r="32" spans="1:15" ht="15.6" x14ac:dyDescent="0.3">
      <c r="K32" s="46" t="s">
        <v>42</v>
      </c>
      <c r="L32" s="47"/>
      <c r="M32" s="37">
        <f t="shared" si="0"/>
        <v>14000</v>
      </c>
      <c r="N32" s="37" t="s">
        <v>23</v>
      </c>
      <c r="O32" s="38">
        <v>14000</v>
      </c>
    </row>
    <row r="33" spans="1:15" ht="16.2" thickBot="1" x14ac:dyDescent="0.35">
      <c r="K33" s="46" t="s">
        <v>43</v>
      </c>
      <c r="L33" s="47"/>
      <c r="M33" s="37">
        <f t="shared" si="0"/>
        <v>0</v>
      </c>
      <c r="N33" s="37" t="s">
        <v>23</v>
      </c>
      <c r="O33" s="38">
        <v>14000</v>
      </c>
    </row>
    <row r="34" spans="1:15" ht="15" customHeight="1" thickBot="1" x14ac:dyDescent="0.35">
      <c r="B34" s="18"/>
      <c r="C34" s="24" t="s">
        <v>53</v>
      </c>
      <c r="D34" s="24" t="s">
        <v>54</v>
      </c>
      <c r="E34" s="25" t="s">
        <v>55</v>
      </c>
      <c r="F34" s="24"/>
      <c r="G34" s="26"/>
      <c r="H34" s="27"/>
      <c r="K34" s="48" t="s">
        <v>44</v>
      </c>
      <c r="L34" s="49"/>
      <c r="M34" s="39">
        <f t="shared" si="0"/>
        <v>0</v>
      </c>
      <c r="N34" s="39" t="s">
        <v>23</v>
      </c>
      <c r="O34" s="40">
        <v>14000</v>
      </c>
    </row>
    <row r="35" spans="1:15" ht="14.4" customHeight="1" thickBot="1" x14ac:dyDescent="0.35">
      <c r="A35" s="12" t="s">
        <v>20</v>
      </c>
      <c r="B35" s="15" t="s">
        <v>24</v>
      </c>
      <c r="C35" s="35">
        <f t="shared" ref="C35:C48" si="1">M21</f>
        <v>0</v>
      </c>
      <c r="D35" s="36">
        <v>0</v>
      </c>
      <c r="E35" s="37">
        <v>-99999999</v>
      </c>
      <c r="F35" s="37">
        <f>C35+(D35*E35)</f>
        <v>0</v>
      </c>
      <c r="G35" s="37" t="s">
        <v>23</v>
      </c>
      <c r="H35" s="38">
        <v>0</v>
      </c>
    </row>
    <row r="36" spans="1:15" ht="16.2" thickBot="1" x14ac:dyDescent="0.35">
      <c r="B36" s="15" t="s">
        <v>25</v>
      </c>
      <c r="C36" s="35">
        <f t="shared" si="1"/>
        <v>0</v>
      </c>
      <c r="D36" s="36">
        <v>0</v>
      </c>
      <c r="E36" s="37">
        <v>-99999999</v>
      </c>
      <c r="F36" s="37">
        <f>C36+(D36*E36)</f>
        <v>0</v>
      </c>
      <c r="G36" s="37" t="s">
        <v>23</v>
      </c>
      <c r="H36" s="38">
        <v>0</v>
      </c>
    </row>
    <row r="37" spans="1:15" ht="16.2" thickBot="1" x14ac:dyDescent="0.35">
      <c r="B37" s="15" t="s">
        <v>33</v>
      </c>
      <c r="C37" s="35">
        <f t="shared" si="1"/>
        <v>7000</v>
      </c>
      <c r="D37" s="36">
        <v>1</v>
      </c>
      <c r="E37" s="37">
        <v>-99999999</v>
      </c>
      <c r="F37" s="37">
        <f>C37+(D37*E37)</f>
        <v>-99992999</v>
      </c>
      <c r="G37" s="37" t="s">
        <v>23</v>
      </c>
      <c r="H37" s="38">
        <v>0</v>
      </c>
      <c r="J37" s="21" t="s">
        <v>58</v>
      </c>
      <c r="K37" s="22"/>
      <c r="L37" s="22"/>
      <c r="M37" s="23"/>
    </row>
    <row r="38" spans="1:15" ht="16.2" thickBot="1" x14ac:dyDescent="0.35">
      <c r="B38" s="15" t="s">
        <v>34</v>
      </c>
      <c r="C38" s="35">
        <f t="shared" si="1"/>
        <v>0</v>
      </c>
      <c r="D38" s="36">
        <v>0</v>
      </c>
      <c r="E38" s="37">
        <v>-99999999</v>
      </c>
      <c r="F38" s="37">
        <f t="shared" ref="F38:F48" si="2">C38+(D38*E38)</f>
        <v>0</v>
      </c>
      <c r="G38" s="37" t="s">
        <v>23</v>
      </c>
      <c r="H38" s="38">
        <v>0</v>
      </c>
      <c r="J38" s="28" t="s">
        <v>59</v>
      </c>
      <c r="K38" s="19">
        <f t="shared" ref="K38:K44" si="3">D35+D42</f>
        <v>0</v>
      </c>
      <c r="L38" s="20" t="s">
        <v>23</v>
      </c>
      <c r="M38" s="29">
        <v>1</v>
      </c>
    </row>
    <row r="39" spans="1:15" ht="16.2" thickBot="1" x14ac:dyDescent="0.35">
      <c r="B39" s="15" t="s">
        <v>35</v>
      </c>
      <c r="C39" s="35">
        <f t="shared" si="1"/>
        <v>0</v>
      </c>
      <c r="D39" s="36">
        <v>0</v>
      </c>
      <c r="E39" s="37">
        <v>-99999999</v>
      </c>
      <c r="F39" s="37">
        <f t="shared" si="2"/>
        <v>0</v>
      </c>
      <c r="G39" s="37" t="s">
        <v>23</v>
      </c>
      <c r="H39" s="38">
        <v>0</v>
      </c>
      <c r="J39" s="28" t="s">
        <v>60</v>
      </c>
      <c r="K39" s="19">
        <f t="shared" si="3"/>
        <v>0</v>
      </c>
      <c r="L39" s="20" t="s">
        <v>23</v>
      </c>
      <c r="M39" s="29">
        <v>1</v>
      </c>
    </row>
    <row r="40" spans="1:15" ht="14.4" customHeight="1" thickBot="1" x14ac:dyDescent="0.35">
      <c r="B40" s="15" t="s">
        <v>36</v>
      </c>
      <c r="C40" s="35">
        <f t="shared" si="1"/>
        <v>0</v>
      </c>
      <c r="D40" s="36">
        <v>0</v>
      </c>
      <c r="E40" s="37">
        <v>-99999999</v>
      </c>
      <c r="F40" s="37">
        <f t="shared" si="2"/>
        <v>0</v>
      </c>
      <c r="G40" s="37" t="s">
        <v>23</v>
      </c>
      <c r="H40" s="38">
        <v>0</v>
      </c>
      <c r="J40" s="28" t="s">
        <v>61</v>
      </c>
      <c r="K40" s="19">
        <f t="shared" si="3"/>
        <v>1</v>
      </c>
      <c r="L40" s="20" t="s">
        <v>23</v>
      </c>
      <c r="M40" s="29">
        <v>1</v>
      </c>
    </row>
    <row r="41" spans="1:15" ht="14.4" customHeight="1" thickBot="1" x14ac:dyDescent="0.35">
      <c r="B41" s="15" t="s">
        <v>37</v>
      </c>
      <c r="C41" s="35">
        <f t="shared" si="1"/>
        <v>7000</v>
      </c>
      <c r="D41" s="36">
        <v>1</v>
      </c>
      <c r="E41" s="37">
        <v>-99999999</v>
      </c>
      <c r="F41" s="37">
        <f t="shared" si="2"/>
        <v>-99992999</v>
      </c>
      <c r="G41" s="37" t="s">
        <v>23</v>
      </c>
      <c r="H41" s="38">
        <v>0</v>
      </c>
      <c r="J41" s="28" t="s">
        <v>62</v>
      </c>
      <c r="K41" s="19">
        <f t="shared" si="3"/>
        <v>0</v>
      </c>
      <c r="L41" s="20" t="s">
        <v>23</v>
      </c>
      <c r="M41" s="29">
        <v>1</v>
      </c>
    </row>
    <row r="42" spans="1:15" ht="18" customHeight="1" thickBot="1" x14ac:dyDescent="0.35">
      <c r="B42" s="16" t="s">
        <v>38</v>
      </c>
      <c r="C42" s="35">
        <f t="shared" si="1"/>
        <v>0</v>
      </c>
      <c r="D42" s="36">
        <v>0</v>
      </c>
      <c r="E42" s="37">
        <v>-99999999</v>
      </c>
      <c r="F42" s="37">
        <f t="shared" si="2"/>
        <v>0</v>
      </c>
      <c r="G42" s="37" t="s">
        <v>23</v>
      </c>
      <c r="H42" s="38">
        <v>0</v>
      </c>
      <c r="J42" s="28" t="s">
        <v>63</v>
      </c>
      <c r="K42" s="19">
        <f t="shared" si="3"/>
        <v>1</v>
      </c>
      <c r="L42" s="20" t="s">
        <v>23</v>
      </c>
      <c r="M42" s="29">
        <v>1</v>
      </c>
    </row>
    <row r="43" spans="1:15" ht="19.2" customHeight="1" thickBot="1" x14ac:dyDescent="0.35">
      <c r="B43" s="16" t="s">
        <v>39</v>
      </c>
      <c r="C43" s="35">
        <f t="shared" si="1"/>
        <v>0</v>
      </c>
      <c r="D43" s="36">
        <v>0</v>
      </c>
      <c r="E43" s="37">
        <v>-99999999</v>
      </c>
      <c r="F43" s="37">
        <f t="shared" si="2"/>
        <v>0</v>
      </c>
      <c r="G43" s="37" t="s">
        <v>23</v>
      </c>
      <c r="H43" s="38">
        <v>0</v>
      </c>
      <c r="J43" s="28" t="s">
        <v>64</v>
      </c>
      <c r="K43" s="19">
        <f t="shared" si="3"/>
        <v>0</v>
      </c>
      <c r="L43" s="20" t="s">
        <v>23</v>
      </c>
      <c r="M43" s="29">
        <v>1</v>
      </c>
    </row>
    <row r="44" spans="1:15" ht="16.2" thickBot="1" x14ac:dyDescent="0.35">
      <c r="B44" s="16" t="s">
        <v>40</v>
      </c>
      <c r="C44" s="35">
        <f t="shared" si="1"/>
        <v>0</v>
      </c>
      <c r="D44" s="36">
        <v>0</v>
      </c>
      <c r="E44" s="37">
        <v>-99999999</v>
      </c>
      <c r="F44" s="37">
        <f t="shared" si="2"/>
        <v>0</v>
      </c>
      <c r="G44" s="37" t="s">
        <v>23</v>
      </c>
      <c r="H44" s="38">
        <v>0</v>
      </c>
      <c r="J44" s="28" t="s">
        <v>65</v>
      </c>
      <c r="K44" s="19">
        <f t="shared" si="3"/>
        <v>1</v>
      </c>
      <c r="L44" s="20" t="s">
        <v>23</v>
      </c>
      <c r="M44" s="29">
        <v>1</v>
      </c>
    </row>
    <row r="45" spans="1:15" ht="16.2" thickBot="1" x14ac:dyDescent="0.35">
      <c r="B45" s="16" t="s">
        <v>41</v>
      </c>
      <c r="C45" s="35">
        <f t="shared" si="1"/>
        <v>0</v>
      </c>
      <c r="D45" s="36">
        <v>0</v>
      </c>
      <c r="E45" s="37">
        <v>-99999999</v>
      </c>
      <c r="F45" s="37">
        <f t="shared" si="2"/>
        <v>0</v>
      </c>
      <c r="G45" s="37" t="s">
        <v>23</v>
      </c>
      <c r="H45" s="38">
        <v>0</v>
      </c>
    </row>
    <row r="46" spans="1:15" ht="16.2" thickBot="1" x14ac:dyDescent="0.35">
      <c r="B46" s="16" t="s">
        <v>42</v>
      </c>
      <c r="C46" s="35">
        <f t="shared" si="1"/>
        <v>14000</v>
      </c>
      <c r="D46" s="36">
        <v>1</v>
      </c>
      <c r="E46" s="37">
        <v>-99999999</v>
      </c>
      <c r="F46" s="37">
        <f t="shared" si="2"/>
        <v>-99985999</v>
      </c>
      <c r="G46" s="37" t="s">
        <v>23</v>
      </c>
      <c r="H46" s="38">
        <v>0</v>
      </c>
    </row>
    <row r="47" spans="1:15" ht="16.2" thickBot="1" x14ac:dyDescent="0.35">
      <c r="B47" s="16" t="s">
        <v>43</v>
      </c>
      <c r="C47" s="35">
        <f t="shared" si="1"/>
        <v>0</v>
      </c>
      <c r="D47" s="36">
        <v>0</v>
      </c>
      <c r="E47" s="37">
        <v>-99999999</v>
      </c>
      <c r="F47" s="37">
        <f t="shared" si="2"/>
        <v>0</v>
      </c>
      <c r="G47" s="37" t="s">
        <v>23</v>
      </c>
      <c r="H47" s="38">
        <v>0</v>
      </c>
    </row>
    <row r="48" spans="1:15" ht="16.2" thickBot="1" x14ac:dyDescent="0.35">
      <c r="B48" s="17" t="s">
        <v>44</v>
      </c>
      <c r="C48" s="35">
        <f t="shared" si="1"/>
        <v>0</v>
      </c>
      <c r="D48" s="36">
        <v>0</v>
      </c>
      <c r="E48" s="37">
        <v>-99999999</v>
      </c>
      <c r="F48" s="39">
        <f t="shared" si="2"/>
        <v>0</v>
      </c>
      <c r="G48" s="39" t="s">
        <v>23</v>
      </c>
      <c r="H48" s="40">
        <v>0</v>
      </c>
    </row>
    <row r="54" ht="23.4" customHeight="1" x14ac:dyDescent="0.3"/>
  </sheetData>
  <mergeCells count="31">
    <mergeCell ref="G5:H5"/>
    <mergeCell ref="G3:I3"/>
    <mergeCell ref="G4:I4"/>
    <mergeCell ref="K7:L9"/>
    <mergeCell ref="M7:O9"/>
    <mergeCell ref="K10:L10"/>
    <mergeCell ref="B6:C6"/>
    <mergeCell ref="B16:C16"/>
    <mergeCell ref="K25:L25"/>
    <mergeCell ref="K16:L16"/>
    <mergeCell ref="K11:L11"/>
    <mergeCell ref="K12:L12"/>
    <mergeCell ref="K13:L13"/>
    <mergeCell ref="K14:L14"/>
    <mergeCell ref="K15:L15"/>
    <mergeCell ref="K31:L31"/>
    <mergeCell ref="K32:L32"/>
    <mergeCell ref="K33:L33"/>
    <mergeCell ref="K34:L34"/>
    <mergeCell ref="K4:O5"/>
    <mergeCell ref="K26:L26"/>
    <mergeCell ref="K27:L27"/>
    <mergeCell ref="K28:L28"/>
    <mergeCell ref="K29:L29"/>
    <mergeCell ref="K30:L30"/>
    <mergeCell ref="K18:L20"/>
    <mergeCell ref="M18:O20"/>
    <mergeCell ref="K21:L21"/>
    <mergeCell ref="K22:L22"/>
    <mergeCell ref="K23:L23"/>
    <mergeCell ref="K24:L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DEF5-9C8B-46A5-9234-20C8C0BB1782}">
  <dimension ref="A1:Q33"/>
  <sheetViews>
    <sheetView workbookViewId="0">
      <selection activeCell="J22" sqref="J22"/>
    </sheetView>
  </sheetViews>
  <sheetFormatPr defaultRowHeight="14.4" x14ac:dyDescent="0.3"/>
  <cols>
    <col min="3" max="3" width="24.77734375" customWidth="1"/>
    <col min="4" max="4" width="23.21875" customWidth="1"/>
    <col min="5" max="5" width="15" customWidth="1"/>
  </cols>
  <sheetData>
    <row r="1" spans="1:17" ht="88.2" x14ac:dyDescent="0.3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5</v>
      </c>
      <c r="J1" s="2" t="s">
        <v>6</v>
      </c>
      <c r="K1" s="3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 x14ac:dyDescent="0.3">
      <c r="C2" s="4"/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</row>
    <row r="3" spans="1:17" x14ac:dyDescent="0.3">
      <c r="A3" s="88" t="s">
        <v>14</v>
      </c>
      <c r="B3" s="6">
        <v>0</v>
      </c>
      <c r="C3" s="4" t="s">
        <v>0</v>
      </c>
      <c r="D3" s="4">
        <v>0</v>
      </c>
      <c r="E3" s="4">
        <v>520</v>
      </c>
      <c r="F3" s="4">
        <v>787</v>
      </c>
      <c r="G3" s="4">
        <v>787</v>
      </c>
      <c r="H3" s="4">
        <v>945</v>
      </c>
      <c r="I3" s="4">
        <v>528</v>
      </c>
      <c r="J3" s="4">
        <v>976</v>
      </c>
      <c r="K3" s="4">
        <v>386</v>
      </c>
      <c r="L3" s="4">
        <v>1457</v>
      </c>
      <c r="M3" s="4">
        <v>1165</v>
      </c>
      <c r="N3" s="4">
        <v>354</v>
      </c>
      <c r="O3" s="4">
        <v>47</v>
      </c>
      <c r="P3" s="4">
        <v>1201</v>
      </c>
      <c r="Q3" s="4">
        <v>1079</v>
      </c>
    </row>
    <row r="4" spans="1:17" x14ac:dyDescent="0.3">
      <c r="A4" s="88"/>
      <c r="B4" s="6">
        <v>1</v>
      </c>
      <c r="C4" s="4" t="s">
        <v>1</v>
      </c>
      <c r="D4" s="4">
        <v>543</v>
      </c>
      <c r="E4" s="4">
        <v>0</v>
      </c>
      <c r="F4" s="4">
        <v>571</v>
      </c>
      <c r="G4" s="4">
        <v>157</v>
      </c>
      <c r="H4" s="4">
        <v>260</v>
      </c>
      <c r="I4" s="4">
        <v>472</v>
      </c>
      <c r="J4" s="4">
        <v>606</v>
      </c>
      <c r="K4" s="4">
        <v>638</v>
      </c>
      <c r="L4" s="4">
        <v>795</v>
      </c>
      <c r="M4" s="4">
        <v>646</v>
      </c>
      <c r="N4" s="4">
        <v>1087</v>
      </c>
      <c r="O4" s="4">
        <v>669</v>
      </c>
      <c r="P4" s="4">
        <v>630</v>
      </c>
      <c r="Q4" s="4">
        <v>331</v>
      </c>
    </row>
    <row r="5" spans="1:17" x14ac:dyDescent="0.3">
      <c r="A5" s="88"/>
      <c r="B5" s="6">
        <v>2</v>
      </c>
      <c r="C5" s="4" t="s">
        <v>2</v>
      </c>
      <c r="D5" s="4">
        <v>1268</v>
      </c>
      <c r="E5" s="4">
        <v>598</v>
      </c>
      <c r="F5" s="4">
        <v>0</v>
      </c>
      <c r="G5" s="4">
        <v>394</v>
      </c>
      <c r="H5" s="4">
        <v>472</v>
      </c>
      <c r="I5" s="4">
        <v>669</v>
      </c>
      <c r="J5" s="4">
        <v>1063</v>
      </c>
      <c r="K5" s="4">
        <v>433</v>
      </c>
      <c r="L5" s="4">
        <v>1024</v>
      </c>
      <c r="M5" s="4">
        <v>858</v>
      </c>
      <c r="N5" s="4">
        <v>1291</v>
      </c>
      <c r="O5" s="4">
        <v>858</v>
      </c>
      <c r="P5" s="4">
        <v>217</v>
      </c>
      <c r="Q5" s="4">
        <v>961</v>
      </c>
    </row>
    <row r="6" spans="1:17" x14ac:dyDescent="0.3">
      <c r="A6" s="88"/>
      <c r="B6" s="6">
        <v>3</v>
      </c>
      <c r="C6" s="4" t="s">
        <v>3</v>
      </c>
      <c r="D6" s="4">
        <v>898</v>
      </c>
      <c r="E6" s="4">
        <v>921</v>
      </c>
      <c r="F6" s="4">
        <v>827</v>
      </c>
      <c r="G6" s="4">
        <v>0</v>
      </c>
      <c r="H6" s="4">
        <v>94</v>
      </c>
      <c r="I6" s="4">
        <v>283</v>
      </c>
      <c r="J6" s="4">
        <v>630</v>
      </c>
      <c r="K6" s="4">
        <v>929</v>
      </c>
      <c r="L6" s="4">
        <v>591</v>
      </c>
      <c r="M6" s="4">
        <v>496</v>
      </c>
      <c r="N6" s="4">
        <v>929</v>
      </c>
      <c r="O6" s="4">
        <v>480</v>
      </c>
      <c r="P6" s="4">
        <v>1008</v>
      </c>
      <c r="Q6" s="4">
        <v>283</v>
      </c>
    </row>
    <row r="7" spans="1:17" x14ac:dyDescent="0.3">
      <c r="A7" s="88"/>
      <c r="B7" s="6">
        <v>4</v>
      </c>
      <c r="C7" s="4" t="s">
        <v>4</v>
      </c>
      <c r="D7" s="4">
        <v>787</v>
      </c>
      <c r="E7" s="4">
        <v>866</v>
      </c>
      <c r="F7" s="4">
        <v>992</v>
      </c>
      <c r="G7" s="4">
        <v>276</v>
      </c>
      <c r="H7" s="4">
        <v>0</v>
      </c>
      <c r="I7" s="4">
        <v>197</v>
      </c>
      <c r="J7" s="4">
        <v>575</v>
      </c>
      <c r="K7" s="4">
        <v>1142</v>
      </c>
      <c r="L7" s="4">
        <v>520</v>
      </c>
      <c r="M7" s="4">
        <v>402</v>
      </c>
      <c r="N7" s="4">
        <v>819</v>
      </c>
      <c r="O7" s="4">
        <v>378</v>
      </c>
      <c r="P7" s="4">
        <v>768</v>
      </c>
      <c r="Q7" s="4">
        <v>488</v>
      </c>
    </row>
    <row r="8" spans="1:17" ht="28.8" x14ac:dyDescent="0.3">
      <c r="A8" s="88"/>
      <c r="B8" s="6">
        <v>5</v>
      </c>
      <c r="C8" s="7" t="s">
        <v>5</v>
      </c>
      <c r="D8" s="4">
        <v>567</v>
      </c>
      <c r="E8" s="4">
        <v>567</v>
      </c>
      <c r="F8" s="4">
        <v>992</v>
      </c>
      <c r="G8" s="4">
        <v>417</v>
      </c>
      <c r="H8" s="4">
        <v>756</v>
      </c>
      <c r="I8" s="4">
        <v>0</v>
      </c>
      <c r="J8" s="4">
        <v>354</v>
      </c>
      <c r="K8" s="4">
        <v>1157</v>
      </c>
      <c r="L8" s="4">
        <v>315</v>
      </c>
      <c r="M8" s="4">
        <v>173</v>
      </c>
      <c r="N8" s="4">
        <v>614</v>
      </c>
      <c r="O8" s="4">
        <v>520</v>
      </c>
      <c r="P8" s="4">
        <v>669</v>
      </c>
      <c r="Q8" s="4">
        <v>709</v>
      </c>
    </row>
    <row r="9" spans="1:17" x14ac:dyDescent="0.3">
      <c r="A9" s="88"/>
      <c r="B9" s="6">
        <v>6</v>
      </c>
      <c r="C9" s="4" t="s">
        <v>6</v>
      </c>
      <c r="D9" s="4">
        <v>551</v>
      </c>
      <c r="E9" s="4">
        <v>1024</v>
      </c>
      <c r="F9" s="4">
        <v>1323</v>
      </c>
      <c r="G9" s="4">
        <v>1339</v>
      </c>
      <c r="H9" s="4">
        <v>1126</v>
      </c>
      <c r="I9" s="4">
        <v>795</v>
      </c>
      <c r="J9" s="4">
        <v>0</v>
      </c>
      <c r="K9" s="4">
        <v>945</v>
      </c>
      <c r="L9" s="4">
        <v>346</v>
      </c>
      <c r="M9" s="4">
        <v>567</v>
      </c>
      <c r="N9" s="4">
        <v>197</v>
      </c>
      <c r="O9" s="4">
        <v>528</v>
      </c>
      <c r="P9" s="4">
        <v>1417</v>
      </c>
      <c r="Q9" s="4">
        <v>1071</v>
      </c>
    </row>
    <row r="10" spans="1:17" ht="28.8" x14ac:dyDescent="0.3">
      <c r="A10" s="88"/>
      <c r="B10" s="6">
        <v>7</v>
      </c>
      <c r="C10" s="7" t="s">
        <v>7</v>
      </c>
      <c r="D10" s="4">
        <v>929</v>
      </c>
      <c r="E10" s="4">
        <v>142</v>
      </c>
      <c r="F10" s="4">
        <v>1110</v>
      </c>
      <c r="G10" s="4">
        <v>291</v>
      </c>
      <c r="H10" s="4">
        <v>386</v>
      </c>
      <c r="I10" s="4">
        <v>598</v>
      </c>
      <c r="J10" s="4">
        <v>787</v>
      </c>
      <c r="K10" s="4">
        <v>0</v>
      </c>
      <c r="L10" s="4">
        <v>961</v>
      </c>
      <c r="M10" s="4">
        <v>890</v>
      </c>
      <c r="N10" s="4">
        <v>1220</v>
      </c>
      <c r="O10" s="4">
        <v>772</v>
      </c>
      <c r="P10" s="4">
        <v>768</v>
      </c>
      <c r="Q10" s="4">
        <v>402</v>
      </c>
    </row>
    <row r="11" spans="1:17" x14ac:dyDescent="0.3">
      <c r="A11" s="88"/>
      <c r="B11" s="6">
        <v>8</v>
      </c>
      <c r="C11" s="4" t="s">
        <v>8</v>
      </c>
      <c r="D11" s="4">
        <v>654</v>
      </c>
      <c r="E11" s="4">
        <v>748</v>
      </c>
      <c r="F11" s="4">
        <v>1165</v>
      </c>
      <c r="G11" s="4">
        <v>512</v>
      </c>
      <c r="H11" s="4">
        <v>638</v>
      </c>
      <c r="I11" s="4">
        <v>417</v>
      </c>
      <c r="J11" s="4">
        <v>362</v>
      </c>
      <c r="K11" s="4">
        <v>992</v>
      </c>
      <c r="L11" s="4">
        <v>0</v>
      </c>
      <c r="M11" s="4">
        <v>244</v>
      </c>
      <c r="N11" s="4">
        <v>598</v>
      </c>
      <c r="O11" s="4">
        <v>551</v>
      </c>
      <c r="P11" s="4">
        <v>1394</v>
      </c>
      <c r="Q11" s="4">
        <v>748</v>
      </c>
    </row>
    <row r="12" spans="1:17" x14ac:dyDescent="0.3">
      <c r="A12" s="88"/>
      <c r="B12" s="6">
        <v>9</v>
      </c>
      <c r="C12" s="4" t="s">
        <v>9</v>
      </c>
      <c r="D12" s="4">
        <v>622</v>
      </c>
      <c r="E12" s="4">
        <v>496</v>
      </c>
      <c r="F12" s="4">
        <v>717</v>
      </c>
      <c r="G12" s="4">
        <v>276</v>
      </c>
      <c r="H12" s="4">
        <v>252</v>
      </c>
      <c r="I12" s="4">
        <v>126</v>
      </c>
      <c r="J12" s="4">
        <v>551</v>
      </c>
      <c r="K12" s="4">
        <v>748</v>
      </c>
      <c r="L12" s="4">
        <v>488</v>
      </c>
      <c r="M12" s="4">
        <v>0</v>
      </c>
      <c r="N12" s="4">
        <v>764</v>
      </c>
      <c r="O12" s="4">
        <v>370</v>
      </c>
      <c r="P12" s="4">
        <v>984</v>
      </c>
      <c r="Q12" s="4">
        <v>496</v>
      </c>
    </row>
    <row r="13" spans="1:17" x14ac:dyDescent="0.3">
      <c r="A13" s="88"/>
      <c r="B13" s="6">
        <v>10</v>
      </c>
      <c r="C13" s="4" t="s">
        <v>10</v>
      </c>
      <c r="D13" s="4">
        <v>362</v>
      </c>
      <c r="E13" s="4">
        <v>921</v>
      </c>
      <c r="F13" s="4">
        <v>1126</v>
      </c>
      <c r="G13" s="4">
        <v>1142</v>
      </c>
      <c r="H13" s="4">
        <v>1220</v>
      </c>
      <c r="I13" s="4">
        <v>567</v>
      </c>
      <c r="J13" s="4">
        <v>118</v>
      </c>
      <c r="K13" s="4">
        <v>787</v>
      </c>
      <c r="L13" s="4">
        <v>409</v>
      </c>
      <c r="M13" s="4">
        <v>362</v>
      </c>
      <c r="N13" s="4">
        <v>0</v>
      </c>
      <c r="O13" s="4">
        <v>291</v>
      </c>
      <c r="P13" s="4">
        <v>1575</v>
      </c>
      <c r="Q13" s="4">
        <v>866</v>
      </c>
    </row>
    <row r="14" spans="1:17" x14ac:dyDescent="0.3">
      <c r="A14" s="88"/>
      <c r="B14" s="6">
        <v>11</v>
      </c>
      <c r="C14" s="4" t="s">
        <v>11</v>
      </c>
      <c r="D14" s="4">
        <v>47</v>
      </c>
      <c r="E14" s="4">
        <v>622</v>
      </c>
      <c r="F14" s="4">
        <v>811</v>
      </c>
      <c r="G14" s="4">
        <v>866</v>
      </c>
      <c r="H14" s="4">
        <v>906</v>
      </c>
      <c r="I14" s="4">
        <v>1102</v>
      </c>
      <c r="J14" s="4">
        <v>504</v>
      </c>
      <c r="K14" s="4">
        <v>472</v>
      </c>
      <c r="L14" s="4">
        <v>819</v>
      </c>
      <c r="M14" s="4">
        <v>732</v>
      </c>
      <c r="N14" s="4">
        <v>315</v>
      </c>
      <c r="O14" s="4">
        <v>0</v>
      </c>
      <c r="P14" s="4">
        <v>1047</v>
      </c>
      <c r="Q14" s="4">
        <v>567</v>
      </c>
    </row>
    <row r="15" spans="1:17" x14ac:dyDescent="0.3">
      <c r="A15" s="88"/>
      <c r="B15" s="6">
        <v>12</v>
      </c>
      <c r="C15" s="4" t="s">
        <v>12</v>
      </c>
      <c r="D15" s="4">
        <v>709</v>
      </c>
      <c r="E15" s="4">
        <v>591</v>
      </c>
      <c r="F15" s="4">
        <v>217</v>
      </c>
      <c r="G15" s="4">
        <v>331</v>
      </c>
      <c r="H15" s="4">
        <v>394</v>
      </c>
      <c r="I15" s="4">
        <v>646</v>
      </c>
      <c r="J15" s="4">
        <v>1102</v>
      </c>
      <c r="K15" s="4">
        <v>402</v>
      </c>
      <c r="L15" s="4">
        <v>969</v>
      </c>
      <c r="M15" s="4">
        <v>811</v>
      </c>
      <c r="N15" s="4">
        <v>1299</v>
      </c>
      <c r="O15" s="4">
        <v>811</v>
      </c>
      <c r="P15" s="4">
        <v>0</v>
      </c>
      <c r="Q15" s="4">
        <v>252</v>
      </c>
    </row>
    <row r="16" spans="1:17" x14ac:dyDescent="0.3">
      <c r="A16" s="88"/>
      <c r="B16" s="6">
        <v>13</v>
      </c>
      <c r="C16" s="4" t="s">
        <v>13</v>
      </c>
      <c r="D16" s="4">
        <v>1181</v>
      </c>
      <c r="E16" s="4">
        <v>402</v>
      </c>
      <c r="F16" s="4">
        <v>213</v>
      </c>
      <c r="G16" s="4">
        <v>425</v>
      </c>
      <c r="H16" s="4">
        <v>693</v>
      </c>
      <c r="I16" s="4">
        <v>890</v>
      </c>
      <c r="J16" s="4">
        <v>874</v>
      </c>
      <c r="K16" s="4">
        <v>268</v>
      </c>
      <c r="L16" s="4">
        <v>1236</v>
      </c>
      <c r="M16" s="4">
        <v>1087</v>
      </c>
      <c r="N16" s="4">
        <v>1220</v>
      </c>
      <c r="O16" s="4">
        <v>913</v>
      </c>
      <c r="P16" s="4">
        <v>433</v>
      </c>
      <c r="Q16" s="4">
        <v>0</v>
      </c>
    </row>
    <row r="18" spans="1:5" x14ac:dyDescent="0.3">
      <c r="A18" s="31" t="s">
        <v>14</v>
      </c>
      <c r="B18" s="31" t="s">
        <v>66</v>
      </c>
      <c r="C18" s="31" t="s">
        <v>67</v>
      </c>
      <c r="D18" s="31" t="s">
        <v>14</v>
      </c>
      <c r="E18" s="31" t="s">
        <v>66</v>
      </c>
    </row>
    <row r="19" spans="1:5" ht="39.6" customHeight="1" x14ac:dyDescent="0.3">
      <c r="A19" s="19">
        <v>0</v>
      </c>
      <c r="B19" s="32">
        <v>10</v>
      </c>
      <c r="C19" s="19">
        <f>INDEX(D$3:Q$16,A19+1,B19+1)</f>
        <v>354</v>
      </c>
      <c r="D19" s="30" t="str">
        <f>LOOKUP(A19,B3:B16,C3:C16)</f>
        <v>Jackson Square</v>
      </c>
      <c r="E19" s="30" t="str">
        <f>LOOKUP(B19,B3:B16,C3:C16)</f>
        <v>French Market</v>
      </c>
    </row>
    <row r="20" spans="1:5" ht="30.6" customHeight="1" x14ac:dyDescent="0.3">
      <c r="A20" s="19">
        <f>B19</f>
        <v>10</v>
      </c>
      <c r="B20" s="32">
        <v>6</v>
      </c>
      <c r="C20" s="19">
        <f t="shared" ref="C20:C32" si="0">INDEX(D$3:Q$16,A20+1,B20+1)</f>
        <v>118</v>
      </c>
      <c r="D20" s="30" t="str">
        <f>LOOKUP(A20,B3:B16,C3:C16)</f>
        <v>French Market</v>
      </c>
      <c r="E20" s="30" t="str">
        <f>LOOKUP(B20,B3:B16,C3:C16)</f>
        <v>Ursuline Convent</v>
      </c>
    </row>
    <row r="21" spans="1:5" x14ac:dyDescent="0.3">
      <c r="A21" s="19">
        <f t="shared" ref="A21:A32" si="1">B20</f>
        <v>6</v>
      </c>
      <c r="B21" s="32">
        <v>8</v>
      </c>
      <c r="C21" s="19">
        <f t="shared" si="0"/>
        <v>346</v>
      </c>
      <c r="D21" s="30" t="str">
        <f>LOOKUP(A21,B3:B16,C3:C16)</f>
        <v>Ursuline Convent</v>
      </c>
      <c r="E21" s="30" t="str">
        <f>LOOKUP(B21,B3:B16,C3:C16)</f>
        <v>Galier House</v>
      </c>
    </row>
    <row r="22" spans="1:5" ht="28.8" customHeight="1" x14ac:dyDescent="0.3">
      <c r="A22" s="19">
        <f t="shared" si="1"/>
        <v>8</v>
      </c>
      <c r="B22" s="32">
        <v>9</v>
      </c>
      <c r="C22" s="19">
        <f t="shared" si="0"/>
        <v>244</v>
      </c>
      <c r="D22" s="30" t="str">
        <f>LOOKUP(A22,B3:B16,C3:C16)</f>
        <v>Galier House</v>
      </c>
      <c r="E22" s="30" t="str">
        <f>LOOKUP(B22,B3:B16,C3:C16)</f>
        <v>The Cornstalk</v>
      </c>
    </row>
    <row r="23" spans="1:5" ht="30.6" customHeight="1" x14ac:dyDescent="0.3">
      <c r="A23" s="19">
        <f t="shared" si="1"/>
        <v>9</v>
      </c>
      <c r="B23" s="32">
        <v>5</v>
      </c>
      <c r="C23" s="19">
        <f t="shared" si="0"/>
        <v>126</v>
      </c>
      <c r="D23" s="30" t="str">
        <f>LOOKUP(A23,B3:B16,C3:C16)</f>
        <v>The Cornstalk</v>
      </c>
      <c r="E23" s="30" t="str">
        <f>LOOKUP(B23,B3:B16,C3:C16)</f>
        <v>Lafitte's
Blacksmith Shop</v>
      </c>
    </row>
    <row r="24" spans="1:5" ht="33" customHeight="1" x14ac:dyDescent="0.3">
      <c r="A24" s="19">
        <f t="shared" si="1"/>
        <v>5</v>
      </c>
      <c r="B24" s="32">
        <v>13</v>
      </c>
      <c r="C24" s="19">
        <f t="shared" si="0"/>
        <v>709</v>
      </c>
      <c r="D24" s="30" t="str">
        <f>LOOKUP(A24,B3:B16,C3:C16)</f>
        <v>Lafitte's
Blacksmith Shop</v>
      </c>
      <c r="E24" s="30" t="str">
        <f>LOOKUP(B24,B3:B16,C3:C16)</f>
        <v>Brennan's</v>
      </c>
    </row>
    <row r="25" spans="1:5" ht="42.6" customHeight="1" x14ac:dyDescent="0.3">
      <c r="A25" s="19">
        <f t="shared" si="1"/>
        <v>13</v>
      </c>
      <c r="B25" s="32">
        <v>2</v>
      </c>
      <c r="C25" s="19">
        <f t="shared" si="0"/>
        <v>213</v>
      </c>
      <c r="D25" s="30" t="str">
        <f>LOOKUP(A25,B3:B16,C3:C16)</f>
        <v>Brennan's</v>
      </c>
      <c r="E25" s="30" t="str">
        <f>LOOKUP(B25,B3:B16,C3:C16)</f>
        <v>Old Absinth House</v>
      </c>
    </row>
    <row r="26" spans="1:5" ht="34.200000000000003" customHeight="1" x14ac:dyDescent="0.3">
      <c r="A26" s="19">
        <f t="shared" si="1"/>
        <v>2</v>
      </c>
      <c r="B26" s="32">
        <v>12</v>
      </c>
      <c r="C26" s="19">
        <f t="shared" si="0"/>
        <v>217</v>
      </c>
      <c r="D26" s="30" t="str">
        <f>LOOKUP(A26,B3:B16,C3:C16)</f>
        <v>Old Absinth House</v>
      </c>
      <c r="E26" s="30" t="str">
        <f>LOOKUP(B26,B3:B16,C3:C16)</f>
        <v xml:space="preserve">Broussard's </v>
      </c>
    </row>
    <row r="27" spans="1:5" ht="31.2" customHeight="1" x14ac:dyDescent="0.3">
      <c r="A27" s="19">
        <f t="shared" si="1"/>
        <v>12</v>
      </c>
      <c r="B27" s="32">
        <v>7</v>
      </c>
      <c r="C27" s="19">
        <f t="shared" si="0"/>
        <v>402</v>
      </c>
      <c r="D27" s="30" t="str">
        <f>LOOKUP(A27,B3:B16,C3:C16)</f>
        <v xml:space="preserve">Broussard's </v>
      </c>
      <c r="E27" s="30" t="str">
        <f>LOOKUP(B27,B3:B16,C3:C16)</f>
        <v>New Orleans
Pharmacy Museum</v>
      </c>
    </row>
    <row r="28" spans="1:5" ht="48.6" customHeight="1" x14ac:dyDescent="0.3">
      <c r="A28" s="19">
        <f t="shared" si="1"/>
        <v>7</v>
      </c>
      <c r="B28" s="32">
        <v>1</v>
      </c>
      <c r="C28" s="19">
        <f t="shared" si="0"/>
        <v>142</v>
      </c>
      <c r="D28" s="30" t="str">
        <f>LOOKUP(A28,B3:B16,C3:C16)</f>
        <v>New Orleans
Pharmacy Museum</v>
      </c>
      <c r="E28" s="30" t="str">
        <f>LOOKUP(B28,B3:B16,C3:C16)</f>
        <v>Cabildo</v>
      </c>
    </row>
    <row r="29" spans="1:5" ht="38.4" customHeight="1" x14ac:dyDescent="0.3">
      <c r="A29" s="19">
        <f t="shared" si="1"/>
        <v>1</v>
      </c>
      <c r="B29" s="32">
        <v>3</v>
      </c>
      <c r="C29" s="19">
        <f t="shared" si="0"/>
        <v>157</v>
      </c>
      <c r="D29" s="30" t="str">
        <f>LOOKUP(A29,B3:B16,C3:C16)</f>
        <v>Cabildo</v>
      </c>
      <c r="E29" s="30" t="str">
        <f>LOOKUP(B29,B3:B16,C3:C16)</f>
        <v>Pat O'Briens</v>
      </c>
    </row>
    <row r="30" spans="1:5" ht="20.399999999999999" customHeight="1" x14ac:dyDescent="0.3">
      <c r="A30" s="19">
        <f t="shared" si="1"/>
        <v>3</v>
      </c>
      <c r="B30" s="32">
        <v>4</v>
      </c>
      <c r="C30" s="19">
        <f t="shared" si="0"/>
        <v>94</v>
      </c>
      <c r="D30" s="30" t="str">
        <f>LOOKUP(A30,B3:B16,C3:C16)</f>
        <v>Pat O'Briens</v>
      </c>
      <c r="E30" s="30" t="str">
        <f>LOOKUP(B30,B3:B16,C3:C16)</f>
        <v>Marie Laveau's</v>
      </c>
    </row>
    <row r="31" spans="1:5" ht="22.2" customHeight="1" x14ac:dyDescent="0.3">
      <c r="A31" s="19">
        <f t="shared" si="1"/>
        <v>4</v>
      </c>
      <c r="B31" s="32">
        <v>11</v>
      </c>
      <c r="C31" s="19">
        <f t="shared" si="0"/>
        <v>378</v>
      </c>
      <c r="D31" s="30" t="str">
        <f>LOOKUP(A31,B3:B16,C3:C16)</f>
        <v>Marie Laveau's</v>
      </c>
      <c r="E31" s="30" t="str">
        <f>LOOKUP(B31,B3:B16,C3:C16)</f>
        <v>Café du Monde</v>
      </c>
    </row>
    <row r="32" spans="1:5" x14ac:dyDescent="0.3">
      <c r="A32" s="19">
        <f t="shared" si="1"/>
        <v>11</v>
      </c>
      <c r="B32" s="19">
        <v>0</v>
      </c>
      <c r="C32" s="19">
        <f t="shared" si="0"/>
        <v>47</v>
      </c>
      <c r="D32" s="30" t="str">
        <f>LOOKUP(A32,B3:B16,C3:C16)</f>
        <v>Café du Monde</v>
      </c>
      <c r="E32" s="30" t="str">
        <f>LOOKUP(B32,B3:B16,C3:C16)</f>
        <v>Jackson Square</v>
      </c>
    </row>
    <row r="33" spans="1:5" x14ac:dyDescent="0.3">
      <c r="A33" s="4"/>
      <c r="B33" s="4"/>
      <c r="C33" s="33">
        <f>SUM(C19:C32)</f>
        <v>3547</v>
      </c>
      <c r="D33" s="4"/>
      <c r="E33" s="4"/>
    </row>
  </sheetData>
  <mergeCells count="1">
    <mergeCell ref="A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1.Chemtech</vt:lpstr>
      <vt:lpstr>2.Cletus the Mule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Aldana Yabur</dc:creator>
  <cp:lastModifiedBy>Carolina Aldana Yabur</cp:lastModifiedBy>
  <dcterms:created xsi:type="dcterms:W3CDTF">2024-11-18T03:07:55Z</dcterms:created>
  <dcterms:modified xsi:type="dcterms:W3CDTF">2024-11-27T05:05:02Z</dcterms:modified>
</cp:coreProperties>
</file>