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scripts\weights_test\"/>
    </mc:Choice>
  </mc:AlternateContent>
  <bookViews>
    <workbookView xWindow="0" yWindow="0" windowWidth="23040" windowHeight="8328"/>
  </bookViews>
  <sheets>
    <sheet name="analysis" sheetId="2" r:id="rId1"/>
    <sheet name="data" sheetId="1" r:id="rId2"/>
  </sheets>
  <calcPr calcId="162913"/>
  <pivotCaches>
    <pivotCache cacheId="10" r:id="rId3"/>
    <pivotCache cacheId="17" r:id="rId4"/>
  </pivotCaches>
</workbook>
</file>

<file path=xl/calcChain.xml><?xml version="1.0" encoding="utf-8"?>
<calcChain xmlns="http://schemas.openxmlformats.org/spreadsheetml/2006/main">
  <c r="C41" i="2" l="1"/>
  <c r="C40" i="2"/>
  <c r="B40" i="2"/>
  <c r="B4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2" i="1"/>
  <c r="D34" i="2"/>
  <c r="D33" i="2"/>
  <c r="B34" i="2" a="1"/>
  <c r="B34" i="2" s="1"/>
  <c r="B33" i="2" a="1"/>
  <c r="B33" i="2" s="1"/>
  <c r="D41" i="2" l="1"/>
  <c r="D40" i="2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B39" i="2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2" i="1"/>
  <c r="C39" i="2" l="1"/>
  <c r="D39" i="2" s="1"/>
  <c r="B38" i="2"/>
  <c r="C38" i="2"/>
  <c r="B31" i="2" a="1"/>
  <c r="B31" i="2" s="1"/>
  <c r="D31" i="2" s="1"/>
  <c r="B32" i="2" a="1"/>
  <c r="B32" i="2" s="1"/>
  <c r="D32" i="2" s="1"/>
  <c r="C27" i="2"/>
  <c r="C26" i="2"/>
  <c r="C25" i="2"/>
  <c r="D38" i="2" l="1"/>
</calcChain>
</file>

<file path=xl/sharedStrings.xml><?xml version="1.0" encoding="utf-8"?>
<sst xmlns="http://schemas.openxmlformats.org/spreadsheetml/2006/main" count="425" uniqueCount="30">
  <si>
    <t>strata</t>
  </si>
  <si>
    <t>x</t>
  </si>
  <si>
    <t>y</t>
  </si>
  <si>
    <t>a</t>
  </si>
  <si>
    <t>yes</t>
  </si>
  <si>
    <t>no</t>
  </si>
  <si>
    <t>b</t>
  </si>
  <si>
    <t>c</t>
  </si>
  <si>
    <t>Row Labels</t>
  </si>
  <si>
    <t>Grand Total</t>
  </si>
  <si>
    <t>Count of x</t>
  </si>
  <si>
    <t>Column Labels</t>
  </si>
  <si>
    <t>Count of y</t>
  </si>
  <si>
    <t>(blank)</t>
  </si>
  <si>
    <t>STRATA</t>
  </si>
  <si>
    <t>POPULATION</t>
  </si>
  <si>
    <t>PROPORTION</t>
  </si>
  <si>
    <t>OVERALL RESULTS TEST (% YES)</t>
  </si>
  <si>
    <t>HYPEGRAMMAR</t>
  </si>
  <si>
    <t>IDENTICAL?</t>
  </si>
  <si>
    <t>EXCEL (TYLER METHOD)</t>
  </si>
  <si>
    <t>WEIGHTS METHODS TESTED IN EXCEL</t>
  </si>
  <si>
    <t>STATIC</t>
  </si>
  <si>
    <t>weights_y</t>
  </si>
  <si>
    <t>weights_x</t>
  </si>
  <si>
    <t>DYNAMIC</t>
  </si>
  <si>
    <t>z</t>
  </si>
  <si>
    <t>Average of z</t>
  </si>
  <si>
    <t>Average of a</t>
  </si>
  <si>
    <t>weights_a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</si>
</sst>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6" fillId="0" borderId="0" xfId="0" applyFont="1"/>
    <xf numFmtId="0" fontId="0" fillId="33" borderId="0" xfId="0" applyFill="1"/>
    <xf numFmtId="0" fontId="16" fillId="0" borderId="0" xfId="0" applyFont="1" applyAlignment="1">
      <alignment horizontal="center"/>
    </xf>
    <xf numFmtId="0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th Caldwell" refreshedDate="43838.628328587962" createdVersion="6" refreshedVersion="6" minRefreshableVersion="3" recordCount="132">
  <cacheSource type="worksheet">
    <worksheetSource ref="A1:C133" sheet="data"/>
  </cacheSource>
  <cacheFields count="3">
    <cacheField name="strata" numFmtId="0">
      <sharedItems count="3">
        <s v="a"/>
        <s v="b"/>
        <s v="c"/>
      </sharedItems>
    </cacheField>
    <cacheField name="x" numFmtId="0">
      <sharedItems count="2">
        <s v="yes"/>
        <s v="no"/>
      </sharedItems>
    </cacheField>
    <cacheField name="y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th Caldwell" refreshedDate="43838.628705092589" createdVersion="6" refreshedVersion="6" minRefreshableVersion="3" recordCount="133">
  <cacheSource type="worksheet">
    <worksheetSource ref="A1:E1048576" sheet="data"/>
  </cacheSource>
  <cacheFields count="5">
    <cacheField name="strata" numFmtId="0">
      <sharedItems containsBlank="1" count="4">
        <s v="a"/>
        <s v="b"/>
        <s v="c"/>
        <m/>
      </sharedItems>
    </cacheField>
    <cacheField name="x" numFmtId="0">
      <sharedItems containsBlank="1"/>
    </cacheField>
    <cacheField name="y" numFmtId="0">
      <sharedItems containsBlank="1"/>
    </cacheField>
    <cacheField name="z" numFmtId="0">
      <sharedItems containsString="0" containsBlank="1" containsNumber="1" minValue="5.0988555885851303" maxValue="979.23713899217501" count="133">
        <n v="631.105878390371"/>
        <n v="600.291481707245"/>
        <n v="656.33639832958499"/>
        <n v="351.184376748278"/>
        <n v="675.10208720341302"/>
        <n v="308.95149940624799"/>
        <n v="886.57661597244396"/>
        <n v="583.30451510846603"/>
        <n v="59.776571346446801"/>
        <n v="174.858474172651"/>
        <n v="611.97695904411296"/>
        <n v="204.41872207447801"/>
        <n v="390.951584093272"/>
        <n v="225.87819118052701"/>
        <n v="287.13101823814202"/>
        <n v="12.389614013954899"/>
        <n v="122.641477501019"/>
        <n v="155.60226282104799"/>
        <n v="325.19059511832802"/>
        <n v="459.42347659729398"/>
        <n v="681.36115116067197"/>
        <n v="110.374531010165"/>
        <n v="604.20284140854994"/>
        <n v="314.442394766956"/>
        <n v="93.432597583159804"/>
        <n v="476.51558439247299"/>
        <n v="531.09895042143705"/>
        <n v="339.77773482911198"/>
        <n v="580.90384816750804"/>
        <n v="512.81801890581801"/>
        <n v="184.843262890353"/>
        <n v="206.513635814189"/>
        <n v="106.306028319522"/>
        <n v="643.15740973688605"/>
        <n v="362.88796737790102"/>
        <n v="498.49396734498401"/>
        <n v="132.19461962580601"/>
        <n v="308.85338131338301"/>
        <n v="411.12785134464502"/>
        <n v="82.962939050048504"/>
        <n v="400.462844176217"/>
        <n v="935.29439158737603"/>
        <n v="812.58701905608098"/>
        <n v="688.22269653901401"/>
        <n v="121.22497637756101"/>
        <n v="574.65527066960897"/>
        <n v="284.97496806085098"/>
        <n v="426.19564989581698"/>
        <n v="490.45318784192199"/>
        <n v="110.75124423950901"/>
        <n v="747.74786038324203"/>
        <n v="406.885500531643"/>
        <n v="190.46355062164301"/>
        <n v="755.78744523227203"/>
        <n v="100.36925552412799"/>
        <n v="432.84463114105102"/>
        <n v="765.18110185861497"/>
        <n v="5.0988555885851303"/>
        <n v="320.32307819463301"/>
        <n v="757.18271126970603"/>
        <n v="486.31165944971099"/>
        <n v="439.91464399732598"/>
        <n v="912.83046244643594"/>
        <n v="469.94044934399398"/>
        <n v="218.64607394672899"/>
        <n v="946.38804765418104"/>
        <n v="938.43542877584696"/>
        <n v="494.47449366562"/>
        <n v="441.456876462325"/>
        <n v="531.06480417773105"/>
        <n v="493.31499007530499"/>
        <n v="670.58670124970297"/>
        <n v="701.07884495519102"/>
        <n v="467.71451341919601"/>
        <n v="979.23713899217501"/>
        <n v="680.21637643687404"/>
        <n v="655.12131620198397"/>
        <n v="55.5559776257723"/>
        <n v="100.499561289325"/>
        <n v="169.147520791739"/>
        <n v="518.65006703883398"/>
        <n v="305.89387402869698"/>
        <n v="359.07808947376901"/>
        <n v="740.29780016280699"/>
        <n v="257.77211831882499"/>
        <n v="615.14420784078504"/>
        <n v="251.735150348395"/>
        <n v="25.487619685009101"/>
        <n v="140.68703749216999"/>
        <n v="518.40349170379295"/>
        <n v="959.04657547362103"/>
        <n v="515.45742666348804"/>
        <n v="489.34765229932901"/>
        <n v="323.52854544296798"/>
        <n v="379.99846157617799"/>
        <n v="716.586696216836"/>
        <n v="770.07744414731803"/>
        <n v="575.41955006308797"/>
        <n v="153.04588107392101"/>
        <n v="578.56843457557204"/>
        <n v="818.56819428503502"/>
        <n v="968.98162947036303"/>
        <n v="438.46625555306599"/>
        <n v="123.016740428283"/>
        <n v="302.07817582413497"/>
        <n v="888.92272138036697"/>
        <n v="919.01428066194001"/>
        <n v="452.23349798470701"/>
        <n v="380.12661878019497"/>
        <n v="79.716436332091604"/>
        <n v="946.54578412882904"/>
        <n v="909.783977549523"/>
        <n v="416.61510453559401"/>
        <n v="589.39300407655503"/>
        <n v="564.91432129405405"/>
        <n v="392.05089816823602"/>
        <n v="922.37960966303899"/>
        <n v="637.38080719485799"/>
        <n v="637.63582450337697"/>
        <n v="399.94976180605499"/>
        <n v="446.51654548942997"/>
        <n v="675.62397965230002"/>
        <n v="92.926403507590294"/>
        <n v="491.72241566702701"/>
        <n v="146.50327200070001"/>
        <n v="634.23432665876999"/>
        <n v="375.05427445285"/>
        <n v="82.276304019614997"/>
        <n v="695.12872048653605"/>
        <n v="827.63319974765102"/>
        <n v="366.04801425710298"/>
        <n v="322.66258588060703"/>
        <m/>
      </sharedItems>
    </cacheField>
    <cacheField name="a" numFmtId="0">
      <sharedItems containsString="0" containsBlank="1" containsNumber="1" minValue="59.857601765543201" maxValue="998.460059985518" count="59">
        <m/>
        <n v="259.92465531453399"/>
        <n v="625.77198725193705"/>
        <n v="453.586518764495"/>
        <n v="326.26351667568002"/>
        <n v="643.90697213821102"/>
        <n v="568.78969352692297"/>
        <n v="840.38835950195698"/>
        <n v="59.857601765543201"/>
        <n v="695.82073972560397"/>
        <n v="247.491708723828"/>
        <n v="100.084713194519"/>
        <n v="199.888286879286"/>
        <n v="783.05184375494696"/>
        <n v="900.49231518059901"/>
        <n v="363.82274399511499"/>
        <n v="408.41744467616002"/>
        <n v="863.61760692670896"/>
        <n v="393.71594414114901"/>
        <n v="187.825948465615"/>
        <n v="812.01064982451499"/>
        <n v="330.482526216655"/>
        <n v="951.07551268301904"/>
        <n v="301.27473222091697"/>
        <n v="593.24037493206504"/>
        <n v="544.94232870638302"/>
        <n v="757.65904621221102"/>
        <n v="739.09193370491198"/>
        <n v="129.692843649536"/>
        <n v="268.94071092829103"/>
        <n v="343.63202331587598"/>
        <n v="171.28123086877099"/>
        <n v="237.812535604462"/>
        <n v="77.462155604735003"/>
        <n v="323.32823611795902"/>
        <n v="788.33275870420005"/>
        <n v="717.17762621119596"/>
        <n v="792.46336151845696"/>
        <n v="515.94272395595897"/>
        <n v="792.11394162848501"/>
        <n v="456.686679739505"/>
        <n v="998.460059985518"/>
        <n v="628.47959110513295"/>
        <n v="721.04132245294704"/>
        <n v="836.96587756276097"/>
        <n v="113.418623339384"/>
        <n v="989.15092716924801"/>
        <n v="907.29852742515504"/>
        <n v="849.80754717253103"/>
        <n v="759.57598676905002"/>
        <n v="534.12219206802502"/>
        <n v="383.38435371406302"/>
        <n v="412.68591256812198"/>
        <n v="63.655145466327603"/>
        <n v="266.87352173030303"/>
        <n v="258.82732984609902"/>
        <n v="260.82389988005099"/>
        <n v="618.67590807378201"/>
        <n v="507.122834911568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">
  <r>
    <x v="0"/>
    <x v="0"/>
    <x v="0"/>
  </r>
  <r>
    <x v="0"/>
    <x v="1"/>
    <x v="1"/>
  </r>
  <r>
    <x v="0"/>
    <x v="0"/>
    <x v="2"/>
  </r>
  <r>
    <x v="1"/>
    <x v="1"/>
    <x v="1"/>
  </r>
  <r>
    <x v="2"/>
    <x v="0"/>
    <x v="2"/>
  </r>
  <r>
    <x v="2"/>
    <x v="1"/>
    <x v="0"/>
  </r>
  <r>
    <x v="2"/>
    <x v="0"/>
    <x v="1"/>
  </r>
  <r>
    <x v="1"/>
    <x v="1"/>
    <x v="0"/>
  </r>
  <r>
    <x v="1"/>
    <x v="0"/>
    <x v="0"/>
  </r>
  <r>
    <x v="1"/>
    <x v="1"/>
    <x v="1"/>
  </r>
  <r>
    <x v="1"/>
    <x v="0"/>
    <x v="2"/>
  </r>
  <r>
    <x v="1"/>
    <x v="1"/>
    <x v="1"/>
  </r>
  <r>
    <x v="0"/>
    <x v="0"/>
    <x v="2"/>
  </r>
  <r>
    <x v="0"/>
    <x v="1"/>
    <x v="0"/>
  </r>
  <r>
    <x v="0"/>
    <x v="0"/>
    <x v="1"/>
  </r>
  <r>
    <x v="0"/>
    <x v="1"/>
    <x v="2"/>
  </r>
  <r>
    <x v="0"/>
    <x v="0"/>
    <x v="0"/>
  </r>
  <r>
    <x v="2"/>
    <x v="1"/>
    <x v="1"/>
  </r>
  <r>
    <x v="2"/>
    <x v="0"/>
    <x v="2"/>
  </r>
  <r>
    <x v="2"/>
    <x v="1"/>
    <x v="1"/>
  </r>
  <r>
    <x v="2"/>
    <x v="0"/>
    <x v="2"/>
  </r>
  <r>
    <x v="2"/>
    <x v="1"/>
    <x v="0"/>
  </r>
  <r>
    <x v="2"/>
    <x v="0"/>
    <x v="1"/>
  </r>
  <r>
    <x v="1"/>
    <x v="1"/>
    <x v="0"/>
  </r>
  <r>
    <x v="1"/>
    <x v="0"/>
    <x v="0"/>
  </r>
  <r>
    <x v="1"/>
    <x v="1"/>
    <x v="1"/>
  </r>
  <r>
    <x v="0"/>
    <x v="0"/>
    <x v="2"/>
  </r>
  <r>
    <x v="0"/>
    <x v="1"/>
    <x v="1"/>
  </r>
  <r>
    <x v="0"/>
    <x v="0"/>
    <x v="2"/>
  </r>
  <r>
    <x v="0"/>
    <x v="1"/>
    <x v="0"/>
  </r>
  <r>
    <x v="0"/>
    <x v="0"/>
    <x v="1"/>
  </r>
  <r>
    <x v="0"/>
    <x v="1"/>
    <x v="0"/>
  </r>
  <r>
    <x v="0"/>
    <x v="0"/>
    <x v="0"/>
  </r>
  <r>
    <x v="0"/>
    <x v="1"/>
    <x v="1"/>
  </r>
  <r>
    <x v="1"/>
    <x v="0"/>
    <x v="2"/>
  </r>
  <r>
    <x v="1"/>
    <x v="1"/>
    <x v="1"/>
  </r>
  <r>
    <x v="1"/>
    <x v="0"/>
    <x v="2"/>
  </r>
  <r>
    <x v="1"/>
    <x v="1"/>
    <x v="0"/>
  </r>
  <r>
    <x v="1"/>
    <x v="0"/>
    <x v="1"/>
  </r>
  <r>
    <x v="1"/>
    <x v="1"/>
    <x v="0"/>
  </r>
  <r>
    <x v="2"/>
    <x v="0"/>
    <x v="0"/>
  </r>
  <r>
    <x v="2"/>
    <x v="1"/>
    <x v="1"/>
  </r>
  <r>
    <x v="2"/>
    <x v="0"/>
    <x v="2"/>
  </r>
  <r>
    <x v="2"/>
    <x v="1"/>
    <x v="1"/>
  </r>
  <r>
    <x v="2"/>
    <x v="0"/>
    <x v="2"/>
  </r>
  <r>
    <x v="2"/>
    <x v="1"/>
    <x v="0"/>
  </r>
  <r>
    <x v="2"/>
    <x v="0"/>
    <x v="1"/>
  </r>
  <r>
    <x v="2"/>
    <x v="1"/>
    <x v="0"/>
  </r>
  <r>
    <x v="0"/>
    <x v="0"/>
    <x v="0"/>
  </r>
  <r>
    <x v="0"/>
    <x v="1"/>
    <x v="1"/>
  </r>
  <r>
    <x v="1"/>
    <x v="0"/>
    <x v="2"/>
  </r>
  <r>
    <x v="1"/>
    <x v="1"/>
    <x v="1"/>
  </r>
  <r>
    <x v="1"/>
    <x v="0"/>
    <x v="2"/>
  </r>
  <r>
    <x v="1"/>
    <x v="1"/>
    <x v="0"/>
  </r>
  <r>
    <x v="1"/>
    <x v="0"/>
    <x v="1"/>
  </r>
  <r>
    <x v="1"/>
    <x v="1"/>
    <x v="0"/>
  </r>
  <r>
    <x v="0"/>
    <x v="0"/>
    <x v="0"/>
  </r>
  <r>
    <x v="0"/>
    <x v="1"/>
    <x v="1"/>
  </r>
  <r>
    <x v="0"/>
    <x v="0"/>
    <x v="2"/>
  </r>
  <r>
    <x v="0"/>
    <x v="1"/>
    <x v="1"/>
  </r>
  <r>
    <x v="1"/>
    <x v="0"/>
    <x v="2"/>
  </r>
  <r>
    <x v="1"/>
    <x v="1"/>
    <x v="0"/>
  </r>
  <r>
    <x v="1"/>
    <x v="0"/>
    <x v="1"/>
  </r>
  <r>
    <x v="1"/>
    <x v="1"/>
    <x v="2"/>
  </r>
  <r>
    <x v="1"/>
    <x v="0"/>
    <x v="0"/>
  </r>
  <r>
    <x v="1"/>
    <x v="1"/>
    <x v="1"/>
  </r>
  <r>
    <x v="0"/>
    <x v="0"/>
    <x v="0"/>
  </r>
  <r>
    <x v="1"/>
    <x v="1"/>
    <x v="1"/>
  </r>
  <r>
    <x v="1"/>
    <x v="0"/>
    <x v="2"/>
  </r>
  <r>
    <x v="0"/>
    <x v="1"/>
    <x v="1"/>
  </r>
  <r>
    <x v="2"/>
    <x v="0"/>
    <x v="2"/>
  </r>
  <r>
    <x v="0"/>
    <x v="1"/>
    <x v="0"/>
  </r>
  <r>
    <x v="0"/>
    <x v="0"/>
    <x v="1"/>
  </r>
  <r>
    <x v="1"/>
    <x v="1"/>
    <x v="0"/>
  </r>
  <r>
    <x v="1"/>
    <x v="0"/>
    <x v="0"/>
  </r>
  <r>
    <x v="2"/>
    <x v="1"/>
    <x v="1"/>
  </r>
  <r>
    <x v="1"/>
    <x v="0"/>
    <x v="2"/>
  </r>
  <r>
    <x v="2"/>
    <x v="1"/>
    <x v="1"/>
  </r>
  <r>
    <x v="0"/>
    <x v="0"/>
    <x v="2"/>
  </r>
  <r>
    <x v="0"/>
    <x v="1"/>
    <x v="0"/>
  </r>
  <r>
    <x v="0"/>
    <x v="0"/>
    <x v="1"/>
  </r>
  <r>
    <x v="1"/>
    <x v="1"/>
    <x v="2"/>
  </r>
  <r>
    <x v="1"/>
    <x v="0"/>
    <x v="0"/>
  </r>
  <r>
    <x v="2"/>
    <x v="1"/>
    <x v="1"/>
  </r>
  <r>
    <x v="2"/>
    <x v="0"/>
    <x v="2"/>
  </r>
  <r>
    <x v="0"/>
    <x v="1"/>
    <x v="1"/>
  </r>
  <r>
    <x v="0"/>
    <x v="0"/>
    <x v="2"/>
  </r>
  <r>
    <x v="0"/>
    <x v="1"/>
    <x v="0"/>
  </r>
  <r>
    <x v="2"/>
    <x v="0"/>
    <x v="1"/>
  </r>
  <r>
    <x v="0"/>
    <x v="1"/>
    <x v="0"/>
  </r>
  <r>
    <x v="2"/>
    <x v="0"/>
    <x v="0"/>
  </r>
  <r>
    <x v="1"/>
    <x v="1"/>
    <x v="1"/>
  </r>
  <r>
    <x v="1"/>
    <x v="0"/>
    <x v="2"/>
  </r>
  <r>
    <x v="0"/>
    <x v="1"/>
    <x v="1"/>
  </r>
  <r>
    <x v="0"/>
    <x v="0"/>
    <x v="2"/>
  </r>
  <r>
    <x v="0"/>
    <x v="1"/>
    <x v="0"/>
  </r>
  <r>
    <x v="0"/>
    <x v="0"/>
    <x v="1"/>
  </r>
  <r>
    <x v="1"/>
    <x v="1"/>
    <x v="0"/>
  </r>
  <r>
    <x v="2"/>
    <x v="0"/>
    <x v="0"/>
  </r>
  <r>
    <x v="2"/>
    <x v="1"/>
    <x v="1"/>
  </r>
  <r>
    <x v="2"/>
    <x v="0"/>
    <x v="2"/>
  </r>
  <r>
    <x v="2"/>
    <x v="1"/>
    <x v="1"/>
  </r>
  <r>
    <x v="0"/>
    <x v="0"/>
    <x v="2"/>
  </r>
  <r>
    <x v="1"/>
    <x v="1"/>
    <x v="0"/>
  </r>
  <r>
    <x v="0"/>
    <x v="0"/>
    <x v="1"/>
  </r>
  <r>
    <x v="0"/>
    <x v="1"/>
    <x v="0"/>
  </r>
  <r>
    <x v="2"/>
    <x v="0"/>
    <x v="0"/>
  </r>
  <r>
    <x v="0"/>
    <x v="1"/>
    <x v="1"/>
  </r>
  <r>
    <x v="1"/>
    <x v="0"/>
    <x v="2"/>
  </r>
  <r>
    <x v="2"/>
    <x v="1"/>
    <x v="1"/>
  </r>
  <r>
    <x v="1"/>
    <x v="0"/>
    <x v="2"/>
  </r>
  <r>
    <x v="1"/>
    <x v="1"/>
    <x v="0"/>
  </r>
  <r>
    <x v="2"/>
    <x v="0"/>
    <x v="1"/>
  </r>
  <r>
    <x v="2"/>
    <x v="1"/>
    <x v="0"/>
  </r>
  <r>
    <x v="2"/>
    <x v="0"/>
    <x v="0"/>
  </r>
  <r>
    <x v="0"/>
    <x v="1"/>
    <x v="1"/>
  </r>
  <r>
    <x v="0"/>
    <x v="0"/>
    <x v="2"/>
  </r>
  <r>
    <x v="1"/>
    <x v="1"/>
    <x v="1"/>
  </r>
  <r>
    <x v="0"/>
    <x v="0"/>
    <x v="2"/>
  </r>
  <r>
    <x v="2"/>
    <x v="1"/>
    <x v="0"/>
  </r>
  <r>
    <x v="1"/>
    <x v="0"/>
    <x v="1"/>
  </r>
  <r>
    <x v="1"/>
    <x v="1"/>
    <x v="0"/>
  </r>
  <r>
    <x v="1"/>
    <x v="0"/>
    <x v="0"/>
  </r>
  <r>
    <x v="0"/>
    <x v="1"/>
    <x v="1"/>
  </r>
  <r>
    <x v="1"/>
    <x v="0"/>
    <x v="2"/>
  </r>
  <r>
    <x v="0"/>
    <x v="1"/>
    <x v="1"/>
  </r>
  <r>
    <x v="0"/>
    <x v="0"/>
    <x v="2"/>
  </r>
  <r>
    <x v="2"/>
    <x v="1"/>
    <x v="0"/>
  </r>
  <r>
    <x v="1"/>
    <x v="0"/>
    <x v="1"/>
  </r>
  <r>
    <x v="2"/>
    <x v="1"/>
    <x v="2"/>
  </r>
  <r>
    <x v="0"/>
    <x v="0"/>
    <x v="0"/>
  </r>
  <r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">
  <r>
    <x v="0"/>
    <s v="yes"/>
    <s v="yes"/>
    <x v="0"/>
    <x v="0"/>
  </r>
  <r>
    <x v="0"/>
    <s v="no"/>
    <s v="no"/>
    <x v="1"/>
    <x v="1"/>
  </r>
  <r>
    <x v="0"/>
    <s v="yes"/>
    <m/>
    <x v="2"/>
    <x v="0"/>
  </r>
  <r>
    <x v="1"/>
    <s v="no"/>
    <s v="no"/>
    <x v="3"/>
    <x v="0"/>
  </r>
  <r>
    <x v="2"/>
    <s v="yes"/>
    <m/>
    <x v="4"/>
    <x v="0"/>
  </r>
  <r>
    <x v="2"/>
    <s v="no"/>
    <s v="yes"/>
    <x v="5"/>
    <x v="2"/>
  </r>
  <r>
    <x v="2"/>
    <s v="yes"/>
    <s v="no"/>
    <x v="6"/>
    <x v="0"/>
  </r>
  <r>
    <x v="1"/>
    <s v="no"/>
    <s v="yes"/>
    <x v="7"/>
    <x v="3"/>
  </r>
  <r>
    <x v="1"/>
    <s v="yes"/>
    <s v="yes"/>
    <x v="8"/>
    <x v="4"/>
  </r>
  <r>
    <x v="1"/>
    <s v="no"/>
    <s v="no"/>
    <x v="9"/>
    <x v="5"/>
  </r>
  <r>
    <x v="1"/>
    <s v="yes"/>
    <m/>
    <x v="10"/>
    <x v="0"/>
  </r>
  <r>
    <x v="1"/>
    <s v="no"/>
    <s v="no"/>
    <x v="11"/>
    <x v="0"/>
  </r>
  <r>
    <x v="0"/>
    <s v="yes"/>
    <m/>
    <x v="12"/>
    <x v="6"/>
  </r>
  <r>
    <x v="0"/>
    <s v="no"/>
    <s v="yes"/>
    <x v="13"/>
    <x v="0"/>
  </r>
  <r>
    <x v="0"/>
    <s v="yes"/>
    <s v="no"/>
    <x v="14"/>
    <x v="7"/>
  </r>
  <r>
    <x v="0"/>
    <s v="no"/>
    <m/>
    <x v="15"/>
    <x v="8"/>
  </r>
  <r>
    <x v="0"/>
    <s v="yes"/>
    <s v="yes"/>
    <x v="16"/>
    <x v="0"/>
  </r>
  <r>
    <x v="2"/>
    <s v="no"/>
    <s v="no"/>
    <x v="17"/>
    <x v="0"/>
  </r>
  <r>
    <x v="2"/>
    <s v="yes"/>
    <m/>
    <x v="18"/>
    <x v="0"/>
  </r>
  <r>
    <x v="2"/>
    <s v="no"/>
    <s v="no"/>
    <x v="19"/>
    <x v="9"/>
  </r>
  <r>
    <x v="2"/>
    <s v="yes"/>
    <m/>
    <x v="20"/>
    <x v="10"/>
  </r>
  <r>
    <x v="2"/>
    <s v="no"/>
    <s v="yes"/>
    <x v="21"/>
    <x v="11"/>
  </r>
  <r>
    <x v="2"/>
    <s v="yes"/>
    <s v="no"/>
    <x v="22"/>
    <x v="0"/>
  </r>
  <r>
    <x v="1"/>
    <s v="no"/>
    <s v="yes"/>
    <x v="23"/>
    <x v="0"/>
  </r>
  <r>
    <x v="1"/>
    <s v="yes"/>
    <s v="yes"/>
    <x v="24"/>
    <x v="0"/>
  </r>
  <r>
    <x v="1"/>
    <s v="no"/>
    <s v="no"/>
    <x v="25"/>
    <x v="12"/>
  </r>
  <r>
    <x v="0"/>
    <s v="yes"/>
    <m/>
    <x v="26"/>
    <x v="0"/>
  </r>
  <r>
    <x v="0"/>
    <s v="no"/>
    <s v="no"/>
    <x v="27"/>
    <x v="13"/>
  </r>
  <r>
    <x v="0"/>
    <s v="yes"/>
    <m/>
    <x v="28"/>
    <x v="0"/>
  </r>
  <r>
    <x v="0"/>
    <s v="no"/>
    <s v="yes"/>
    <x v="29"/>
    <x v="14"/>
  </r>
  <r>
    <x v="0"/>
    <s v="yes"/>
    <s v="no"/>
    <x v="30"/>
    <x v="15"/>
  </r>
  <r>
    <x v="0"/>
    <s v="no"/>
    <s v="yes"/>
    <x v="31"/>
    <x v="0"/>
  </r>
  <r>
    <x v="0"/>
    <s v="yes"/>
    <s v="yes"/>
    <x v="32"/>
    <x v="16"/>
  </r>
  <r>
    <x v="0"/>
    <s v="no"/>
    <s v="no"/>
    <x v="33"/>
    <x v="0"/>
  </r>
  <r>
    <x v="1"/>
    <s v="yes"/>
    <m/>
    <x v="34"/>
    <x v="0"/>
  </r>
  <r>
    <x v="1"/>
    <s v="no"/>
    <s v="no"/>
    <x v="35"/>
    <x v="0"/>
  </r>
  <r>
    <x v="1"/>
    <s v="yes"/>
    <m/>
    <x v="36"/>
    <x v="17"/>
  </r>
  <r>
    <x v="1"/>
    <s v="no"/>
    <s v="yes"/>
    <x v="37"/>
    <x v="18"/>
  </r>
  <r>
    <x v="1"/>
    <s v="yes"/>
    <s v="no"/>
    <x v="38"/>
    <x v="0"/>
  </r>
  <r>
    <x v="1"/>
    <s v="no"/>
    <s v="yes"/>
    <x v="39"/>
    <x v="0"/>
  </r>
  <r>
    <x v="2"/>
    <s v="yes"/>
    <s v="yes"/>
    <x v="40"/>
    <x v="19"/>
  </r>
  <r>
    <x v="2"/>
    <s v="no"/>
    <s v="no"/>
    <x v="41"/>
    <x v="0"/>
  </r>
  <r>
    <x v="2"/>
    <s v="yes"/>
    <m/>
    <x v="42"/>
    <x v="20"/>
  </r>
  <r>
    <x v="2"/>
    <s v="no"/>
    <s v="no"/>
    <x v="43"/>
    <x v="0"/>
  </r>
  <r>
    <x v="2"/>
    <s v="yes"/>
    <m/>
    <x v="44"/>
    <x v="0"/>
  </r>
  <r>
    <x v="2"/>
    <s v="no"/>
    <s v="yes"/>
    <x v="45"/>
    <x v="0"/>
  </r>
  <r>
    <x v="2"/>
    <s v="yes"/>
    <s v="no"/>
    <x v="46"/>
    <x v="0"/>
  </r>
  <r>
    <x v="2"/>
    <s v="no"/>
    <s v="yes"/>
    <x v="47"/>
    <x v="0"/>
  </r>
  <r>
    <x v="0"/>
    <s v="yes"/>
    <s v="yes"/>
    <x v="48"/>
    <x v="0"/>
  </r>
  <r>
    <x v="0"/>
    <s v="no"/>
    <s v="no"/>
    <x v="49"/>
    <x v="0"/>
  </r>
  <r>
    <x v="1"/>
    <s v="yes"/>
    <m/>
    <x v="50"/>
    <x v="21"/>
  </r>
  <r>
    <x v="1"/>
    <s v="no"/>
    <s v="no"/>
    <x v="51"/>
    <x v="22"/>
  </r>
  <r>
    <x v="1"/>
    <s v="yes"/>
    <m/>
    <x v="52"/>
    <x v="23"/>
  </r>
  <r>
    <x v="1"/>
    <s v="no"/>
    <s v="yes"/>
    <x v="53"/>
    <x v="0"/>
  </r>
  <r>
    <x v="1"/>
    <s v="yes"/>
    <s v="no"/>
    <x v="54"/>
    <x v="0"/>
  </r>
  <r>
    <x v="1"/>
    <s v="no"/>
    <s v="yes"/>
    <x v="55"/>
    <x v="0"/>
  </r>
  <r>
    <x v="0"/>
    <s v="yes"/>
    <s v="yes"/>
    <x v="56"/>
    <x v="0"/>
  </r>
  <r>
    <x v="0"/>
    <s v="no"/>
    <s v="no"/>
    <x v="57"/>
    <x v="24"/>
  </r>
  <r>
    <x v="0"/>
    <s v="yes"/>
    <m/>
    <x v="58"/>
    <x v="25"/>
  </r>
  <r>
    <x v="0"/>
    <s v="no"/>
    <s v="no"/>
    <x v="59"/>
    <x v="26"/>
  </r>
  <r>
    <x v="1"/>
    <s v="yes"/>
    <m/>
    <x v="60"/>
    <x v="0"/>
  </r>
  <r>
    <x v="1"/>
    <s v="no"/>
    <s v="yes"/>
    <x v="61"/>
    <x v="27"/>
  </r>
  <r>
    <x v="1"/>
    <s v="yes"/>
    <s v="no"/>
    <x v="62"/>
    <x v="0"/>
  </r>
  <r>
    <x v="1"/>
    <s v="no"/>
    <m/>
    <x v="63"/>
    <x v="28"/>
  </r>
  <r>
    <x v="1"/>
    <s v="yes"/>
    <s v="yes"/>
    <x v="64"/>
    <x v="0"/>
  </r>
  <r>
    <x v="1"/>
    <s v="no"/>
    <s v="no"/>
    <x v="65"/>
    <x v="29"/>
  </r>
  <r>
    <x v="0"/>
    <s v="yes"/>
    <s v="yes"/>
    <x v="66"/>
    <x v="30"/>
  </r>
  <r>
    <x v="1"/>
    <s v="no"/>
    <s v="no"/>
    <x v="67"/>
    <x v="0"/>
  </r>
  <r>
    <x v="1"/>
    <s v="yes"/>
    <m/>
    <x v="68"/>
    <x v="31"/>
  </r>
  <r>
    <x v="0"/>
    <s v="no"/>
    <s v="no"/>
    <x v="69"/>
    <x v="32"/>
  </r>
  <r>
    <x v="2"/>
    <s v="yes"/>
    <m/>
    <x v="70"/>
    <x v="0"/>
  </r>
  <r>
    <x v="0"/>
    <s v="no"/>
    <s v="yes"/>
    <x v="71"/>
    <x v="0"/>
  </r>
  <r>
    <x v="0"/>
    <s v="yes"/>
    <s v="no"/>
    <x v="72"/>
    <x v="0"/>
  </r>
  <r>
    <x v="1"/>
    <s v="no"/>
    <s v="yes"/>
    <x v="73"/>
    <x v="0"/>
  </r>
  <r>
    <x v="1"/>
    <s v="yes"/>
    <s v="yes"/>
    <x v="74"/>
    <x v="33"/>
  </r>
  <r>
    <x v="2"/>
    <s v="no"/>
    <s v="no"/>
    <x v="75"/>
    <x v="0"/>
  </r>
  <r>
    <x v="1"/>
    <s v="yes"/>
    <m/>
    <x v="76"/>
    <x v="34"/>
  </r>
  <r>
    <x v="2"/>
    <s v="no"/>
    <s v="no"/>
    <x v="77"/>
    <x v="35"/>
  </r>
  <r>
    <x v="0"/>
    <s v="yes"/>
    <m/>
    <x v="78"/>
    <x v="36"/>
  </r>
  <r>
    <x v="0"/>
    <s v="no"/>
    <s v="yes"/>
    <x v="79"/>
    <x v="37"/>
  </r>
  <r>
    <x v="0"/>
    <s v="yes"/>
    <s v="no"/>
    <x v="80"/>
    <x v="0"/>
  </r>
  <r>
    <x v="1"/>
    <s v="no"/>
    <m/>
    <x v="81"/>
    <x v="38"/>
  </r>
  <r>
    <x v="1"/>
    <s v="yes"/>
    <s v="yes"/>
    <x v="82"/>
    <x v="0"/>
  </r>
  <r>
    <x v="2"/>
    <s v="no"/>
    <s v="no"/>
    <x v="83"/>
    <x v="0"/>
  </r>
  <r>
    <x v="2"/>
    <s v="yes"/>
    <m/>
    <x v="84"/>
    <x v="0"/>
  </r>
  <r>
    <x v="0"/>
    <s v="no"/>
    <s v="no"/>
    <x v="85"/>
    <x v="39"/>
  </r>
  <r>
    <x v="0"/>
    <s v="yes"/>
    <m/>
    <x v="86"/>
    <x v="0"/>
  </r>
  <r>
    <x v="0"/>
    <s v="no"/>
    <s v="yes"/>
    <x v="87"/>
    <x v="0"/>
  </r>
  <r>
    <x v="2"/>
    <s v="yes"/>
    <s v="no"/>
    <x v="88"/>
    <x v="40"/>
  </r>
  <r>
    <x v="0"/>
    <s v="no"/>
    <s v="yes"/>
    <x v="89"/>
    <x v="0"/>
  </r>
  <r>
    <x v="2"/>
    <s v="yes"/>
    <s v="yes"/>
    <x v="90"/>
    <x v="41"/>
  </r>
  <r>
    <x v="1"/>
    <s v="no"/>
    <s v="no"/>
    <x v="91"/>
    <x v="0"/>
  </r>
  <r>
    <x v="1"/>
    <s v="yes"/>
    <m/>
    <x v="92"/>
    <x v="0"/>
  </r>
  <r>
    <x v="0"/>
    <s v="no"/>
    <s v="no"/>
    <x v="93"/>
    <x v="0"/>
  </r>
  <r>
    <x v="0"/>
    <s v="yes"/>
    <m/>
    <x v="94"/>
    <x v="42"/>
  </r>
  <r>
    <x v="0"/>
    <s v="no"/>
    <s v="yes"/>
    <x v="95"/>
    <x v="43"/>
  </r>
  <r>
    <x v="0"/>
    <s v="yes"/>
    <s v="no"/>
    <x v="96"/>
    <x v="0"/>
  </r>
  <r>
    <x v="1"/>
    <s v="no"/>
    <s v="yes"/>
    <x v="97"/>
    <x v="0"/>
  </r>
  <r>
    <x v="2"/>
    <s v="yes"/>
    <s v="yes"/>
    <x v="98"/>
    <x v="44"/>
  </r>
  <r>
    <x v="2"/>
    <s v="no"/>
    <s v="no"/>
    <x v="99"/>
    <x v="45"/>
  </r>
  <r>
    <x v="2"/>
    <s v="yes"/>
    <m/>
    <x v="100"/>
    <x v="46"/>
  </r>
  <r>
    <x v="2"/>
    <s v="no"/>
    <s v="no"/>
    <x v="101"/>
    <x v="0"/>
  </r>
  <r>
    <x v="0"/>
    <s v="yes"/>
    <m/>
    <x v="102"/>
    <x v="0"/>
  </r>
  <r>
    <x v="1"/>
    <s v="no"/>
    <s v="yes"/>
    <x v="103"/>
    <x v="47"/>
  </r>
  <r>
    <x v="0"/>
    <s v="yes"/>
    <s v="no"/>
    <x v="104"/>
    <x v="0"/>
  </r>
  <r>
    <x v="0"/>
    <s v="no"/>
    <s v="yes"/>
    <x v="105"/>
    <x v="48"/>
  </r>
  <r>
    <x v="2"/>
    <s v="yes"/>
    <s v="yes"/>
    <x v="106"/>
    <x v="49"/>
  </r>
  <r>
    <x v="0"/>
    <s v="no"/>
    <s v="no"/>
    <x v="107"/>
    <x v="0"/>
  </r>
  <r>
    <x v="1"/>
    <s v="yes"/>
    <m/>
    <x v="108"/>
    <x v="0"/>
  </r>
  <r>
    <x v="2"/>
    <s v="no"/>
    <s v="no"/>
    <x v="109"/>
    <x v="50"/>
  </r>
  <r>
    <x v="1"/>
    <s v="yes"/>
    <m/>
    <x v="110"/>
    <x v="0"/>
  </r>
  <r>
    <x v="1"/>
    <s v="no"/>
    <s v="yes"/>
    <x v="111"/>
    <x v="0"/>
  </r>
  <r>
    <x v="2"/>
    <s v="yes"/>
    <s v="no"/>
    <x v="112"/>
    <x v="51"/>
  </r>
  <r>
    <x v="2"/>
    <s v="no"/>
    <s v="yes"/>
    <x v="113"/>
    <x v="0"/>
  </r>
  <r>
    <x v="2"/>
    <s v="yes"/>
    <s v="yes"/>
    <x v="114"/>
    <x v="0"/>
  </r>
  <r>
    <x v="0"/>
    <s v="no"/>
    <s v="no"/>
    <x v="115"/>
    <x v="0"/>
  </r>
  <r>
    <x v="0"/>
    <s v="yes"/>
    <m/>
    <x v="116"/>
    <x v="52"/>
  </r>
  <r>
    <x v="1"/>
    <s v="no"/>
    <s v="no"/>
    <x v="117"/>
    <x v="0"/>
  </r>
  <r>
    <x v="0"/>
    <s v="yes"/>
    <m/>
    <x v="118"/>
    <x v="0"/>
  </r>
  <r>
    <x v="2"/>
    <s v="no"/>
    <s v="yes"/>
    <x v="119"/>
    <x v="0"/>
  </r>
  <r>
    <x v="1"/>
    <s v="yes"/>
    <s v="no"/>
    <x v="120"/>
    <x v="53"/>
  </r>
  <r>
    <x v="1"/>
    <s v="no"/>
    <s v="yes"/>
    <x v="121"/>
    <x v="54"/>
  </r>
  <r>
    <x v="1"/>
    <s v="yes"/>
    <s v="yes"/>
    <x v="122"/>
    <x v="0"/>
  </r>
  <r>
    <x v="0"/>
    <s v="no"/>
    <s v="no"/>
    <x v="123"/>
    <x v="55"/>
  </r>
  <r>
    <x v="1"/>
    <s v="yes"/>
    <m/>
    <x v="124"/>
    <x v="0"/>
  </r>
  <r>
    <x v="0"/>
    <s v="no"/>
    <s v="no"/>
    <x v="125"/>
    <x v="56"/>
  </r>
  <r>
    <x v="0"/>
    <s v="yes"/>
    <m/>
    <x v="126"/>
    <x v="57"/>
  </r>
  <r>
    <x v="2"/>
    <s v="no"/>
    <s v="yes"/>
    <x v="127"/>
    <x v="0"/>
  </r>
  <r>
    <x v="1"/>
    <s v="yes"/>
    <s v="no"/>
    <x v="128"/>
    <x v="58"/>
  </r>
  <r>
    <x v="2"/>
    <s v="no"/>
    <m/>
    <x v="129"/>
    <x v="0"/>
  </r>
  <r>
    <x v="0"/>
    <s v="yes"/>
    <s v="yes"/>
    <x v="130"/>
    <x v="0"/>
  </r>
  <r>
    <x v="1"/>
    <s v="no"/>
    <s v="no"/>
    <x v="131"/>
    <x v="0"/>
  </r>
  <r>
    <x v="3"/>
    <m/>
    <m/>
    <x v="13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17:E22" firstHeaderRow="1" firstDataRow="1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134">
        <item x="57"/>
        <item x="15"/>
        <item x="87"/>
        <item x="77"/>
        <item x="8"/>
        <item x="109"/>
        <item x="127"/>
        <item x="39"/>
        <item x="122"/>
        <item x="24"/>
        <item x="54"/>
        <item x="78"/>
        <item x="32"/>
        <item x="21"/>
        <item x="49"/>
        <item x="44"/>
        <item x="16"/>
        <item x="103"/>
        <item x="36"/>
        <item x="88"/>
        <item x="124"/>
        <item x="98"/>
        <item x="17"/>
        <item x="79"/>
        <item x="9"/>
        <item x="30"/>
        <item x="52"/>
        <item x="11"/>
        <item x="31"/>
        <item x="64"/>
        <item x="13"/>
        <item x="86"/>
        <item x="84"/>
        <item x="46"/>
        <item x="14"/>
        <item x="104"/>
        <item x="81"/>
        <item x="37"/>
        <item x="5"/>
        <item x="23"/>
        <item x="58"/>
        <item x="131"/>
        <item x="93"/>
        <item x="18"/>
        <item x="27"/>
        <item x="3"/>
        <item x="82"/>
        <item x="34"/>
        <item x="130"/>
        <item x="126"/>
        <item x="94"/>
        <item x="108"/>
        <item x="12"/>
        <item x="115"/>
        <item x="119"/>
        <item x="40"/>
        <item x="51"/>
        <item x="38"/>
        <item x="112"/>
        <item x="47"/>
        <item x="55"/>
        <item x="102"/>
        <item x="61"/>
        <item x="68"/>
        <item x="120"/>
        <item x="107"/>
        <item x="19"/>
        <item x="73"/>
        <item x="63"/>
        <item x="25"/>
        <item x="60"/>
        <item x="92"/>
        <item x="48"/>
        <item x="123"/>
        <item x="70"/>
        <item x="67"/>
        <item x="35"/>
        <item x="29"/>
        <item x="91"/>
        <item x="89"/>
        <item x="80"/>
        <item x="69"/>
        <item x="26"/>
        <item x="114"/>
        <item x="45"/>
        <item x="97"/>
        <item x="99"/>
        <item x="28"/>
        <item x="7"/>
        <item x="113"/>
        <item x="1"/>
        <item x="22"/>
        <item x="10"/>
        <item x="85"/>
        <item x="0"/>
        <item x="125"/>
        <item x="117"/>
        <item x="118"/>
        <item x="33"/>
        <item x="76"/>
        <item x="2"/>
        <item x="71"/>
        <item x="4"/>
        <item x="121"/>
        <item x="75"/>
        <item x="20"/>
        <item x="43"/>
        <item x="128"/>
        <item x="72"/>
        <item x="95"/>
        <item x="83"/>
        <item x="50"/>
        <item x="53"/>
        <item x="59"/>
        <item x="56"/>
        <item x="96"/>
        <item x="42"/>
        <item x="100"/>
        <item x="129"/>
        <item x="6"/>
        <item x="105"/>
        <item x="111"/>
        <item x="62"/>
        <item x="106"/>
        <item x="116"/>
        <item x="41"/>
        <item x="66"/>
        <item x="65"/>
        <item x="110"/>
        <item x="90"/>
        <item x="101"/>
        <item x="74"/>
        <item x="132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B22" firstHeaderRow="1" firstDataRow="1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134">
        <item x="57"/>
        <item x="15"/>
        <item x="87"/>
        <item x="77"/>
        <item x="8"/>
        <item x="109"/>
        <item x="127"/>
        <item x="39"/>
        <item x="122"/>
        <item x="24"/>
        <item x="54"/>
        <item x="78"/>
        <item x="32"/>
        <item x="21"/>
        <item x="49"/>
        <item x="44"/>
        <item x="16"/>
        <item x="103"/>
        <item x="36"/>
        <item x="88"/>
        <item x="124"/>
        <item x="98"/>
        <item x="17"/>
        <item x="79"/>
        <item x="9"/>
        <item x="30"/>
        <item x="52"/>
        <item x="11"/>
        <item x="31"/>
        <item x="64"/>
        <item x="13"/>
        <item x="86"/>
        <item x="84"/>
        <item x="46"/>
        <item x="14"/>
        <item x="104"/>
        <item x="81"/>
        <item x="37"/>
        <item x="5"/>
        <item x="23"/>
        <item x="58"/>
        <item x="131"/>
        <item x="93"/>
        <item x="18"/>
        <item x="27"/>
        <item x="3"/>
        <item x="82"/>
        <item x="34"/>
        <item x="130"/>
        <item x="126"/>
        <item x="94"/>
        <item x="108"/>
        <item x="12"/>
        <item x="115"/>
        <item x="119"/>
        <item x="40"/>
        <item x="51"/>
        <item x="38"/>
        <item x="112"/>
        <item x="47"/>
        <item x="55"/>
        <item x="102"/>
        <item x="61"/>
        <item x="68"/>
        <item x="120"/>
        <item x="107"/>
        <item x="19"/>
        <item x="73"/>
        <item x="63"/>
        <item x="25"/>
        <item x="60"/>
        <item x="92"/>
        <item x="48"/>
        <item x="123"/>
        <item x="70"/>
        <item x="67"/>
        <item x="35"/>
        <item x="29"/>
        <item x="91"/>
        <item x="89"/>
        <item x="80"/>
        <item x="69"/>
        <item x="26"/>
        <item x="114"/>
        <item x="45"/>
        <item x="97"/>
        <item x="99"/>
        <item x="28"/>
        <item x="7"/>
        <item x="113"/>
        <item x="1"/>
        <item x="22"/>
        <item x="10"/>
        <item x="85"/>
        <item x="0"/>
        <item x="125"/>
        <item x="117"/>
        <item x="118"/>
        <item x="33"/>
        <item x="76"/>
        <item x="2"/>
        <item x="71"/>
        <item x="4"/>
        <item x="121"/>
        <item x="75"/>
        <item x="20"/>
        <item x="43"/>
        <item x="128"/>
        <item x="72"/>
        <item x="95"/>
        <item x="83"/>
        <item x="50"/>
        <item x="53"/>
        <item x="59"/>
        <item x="56"/>
        <item x="96"/>
        <item x="42"/>
        <item x="100"/>
        <item x="129"/>
        <item x="6"/>
        <item x="105"/>
        <item x="111"/>
        <item x="62"/>
        <item x="106"/>
        <item x="116"/>
        <item x="41"/>
        <item x="66"/>
        <item x="65"/>
        <item x="110"/>
        <item x="90"/>
        <item x="101"/>
        <item x="74"/>
        <item x="132"/>
        <item t="default"/>
      </items>
    </pivotField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z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E15" firstHeaderRow="1" firstDataRow="2" firstDataCol="1"/>
  <pivotFields count="3">
    <pivotField axis="axisRow" showAll="0">
      <items count="4">
        <item x="0"/>
        <item x="1"/>
        <item x="2"/>
        <item t="default"/>
      </items>
    </pivotField>
    <pivotField showAll="0"/>
    <pivotField axis="axisCol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y" fld="2" subtotal="count" showDataAs="percentOfRow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8" firstHeaderRow="1" firstDataRow="2" firstDataCol="1"/>
  <pivotFields count="3">
    <pivotField axis="axisRow" showAll="0">
      <items count="4">
        <item x="0"/>
        <item x="1"/>
        <item x="2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x" fld="1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1"/>
  <sheetViews>
    <sheetView tabSelected="1" topLeftCell="A18" workbookViewId="0">
      <selection activeCell="F33" sqref="F33"/>
    </sheetView>
  </sheetViews>
  <sheetFormatPr defaultRowHeight="14.4" x14ac:dyDescent="0.3"/>
  <cols>
    <col min="1" max="1" width="12.5546875" bestFit="1" customWidth="1"/>
    <col min="2" max="2" width="15.5546875" customWidth="1"/>
    <col min="3" max="3" width="7" customWidth="1"/>
    <col min="4" max="4" width="12.5546875" customWidth="1"/>
    <col min="5" max="5" width="12" customWidth="1"/>
    <col min="7" max="7" width="12.5546875" bestFit="1" customWidth="1"/>
    <col min="8" max="8" width="12" customWidth="1"/>
    <col min="9" max="20" width="12" bestFit="1" customWidth="1"/>
    <col min="21" max="21" width="11" bestFit="1" customWidth="1"/>
    <col min="22" max="27" width="12" bestFit="1" customWidth="1"/>
    <col min="28" max="28" width="11" bestFit="1" customWidth="1"/>
    <col min="29" max="43" width="12" bestFit="1" customWidth="1"/>
    <col min="44" max="44" width="11" bestFit="1" customWidth="1"/>
    <col min="45" max="69" width="12" bestFit="1" customWidth="1"/>
    <col min="70" max="70" width="11" bestFit="1" customWidth="1"/>
    <col min="71" max="72" width="12" bestFit="1" customWidth="1"/>
    <col min="73" max="73" width="11" bestFit="1" customWidth="1"/>
    <col min="74" max="87" width="12" bestFit="1" customWidth="1"/>
    <col min="88" max="88" width="11" bestFit="1" customWidth="1"/>
    <col min="89" max="99" width="12" bestFit="1" customWidth="1"/>
    <col min="100" max="100" width="11" bestFit="1" customWidth="1"/>
    <col min="101" max="115" width="12" bestFit="1" customWidth="1"/>
    <col min="116" max="116" width="11" bestFit="1" customWidth="1"/>
    <col min="117" max="126" width="12" bestFit="1" customWidth="1"/>
    <col min="127" max="127" width="11" bestFit="1" customWidth="1"/>
    <col min="128" max="138" width="12" bestFit="1" customWidth="1"/>
    <col min="139" max="139" width="11" bestFit="1" customWidth="1"/>
    <col min="140" max="140" width="7" customWidth="1"/>
    <col min="141" max="141" width="10.77734375" bestFit="1" customWidth="1"/>
  </cols>
  <sheetData>
    <row r="3" spans="1:5" x14ac:dyDescent="0.3">
      <c r="A3" s="1" t="s">
        <v>10</v>
      </c>
      <c r="B3" s="1" t="s">
        <v>11</v>
      </c>
    </row>
    <row r="4" spans="1:5" x14ac:dyDescent="0.3">
      <c r="A4" s="1" t="s">
        <v>8</v>
      </c>
      <c r="B4" t="s">
        <v>5</v>
      </c>
      <c r="C4" t="s">
        <v>4</v>
      </c>
      <c r="D4" t="s">
        <v>9</v>
      </c>
    </row>
    <row r="5" spans="1:5" x14ac:dyDescent="0.3">
      <c r="A5" s="2" t="s">
        <v>3</v>
      </c>
      <c r="B5" s="3">
        <v>0.47916666666666669</v>
      </c>
      <c r="C5" s="3">
        <v>0.52083333333333337</v>
      </c>
      <c r="D5" s="3">
        <v>1</v>
      </c>
    </row>
    <row r="6" spans="1:5" x14ac:dyDescent="0.3">
      <c r="A6" s="2" t="s">
        <v>6</v>
      </c>
      <c r="B6" s="3">
        <v>0.52083333333333337</v>
      </c>
      <c r="C6" s="3">
        <v>0.47916666666666669</v>
      </c>
      <c r="D6" s="3">
        <v>1</v>
      </c>
    </row>
    <row r="7" spans="1:5" x14ac:dyDescent="0.3">
      <c r="A7" s="2" t="s">
        <v>7</v>
      </c>
      <c r="B7" s="3">
        <v>0.5</v>
      </c>
      <c r="C7" s="3">
        <v>0.5</v>
      </c>
      <c r="D7" s="3">
        <v>1</v>
      </c>
    </row>
    <row r="8" spans="1:5" x14ac:dyDescent="0.3">
      <c r="A8" s="2" t="s">
        <v>9</v>
      </c>
      <c r="B8" s="3">
        <v>0.5</v>
      </c>
      <c r="C8" s="3">
        <v>0.5</v>
      </c>
      <c r="D8" s="3">
        <v>1</v>
      </c>
    </row>
    <row r="10" spans="1:5" x14ac:dyDescent="0.3">
      <c r="A10" s="1" t="s">
        <v>12</v>
      </c>
      <c r="B10" s="1" t="s">
        <v>11</v>
      </c>
    </row>
    <row r="11" spans="1:5" x14ac:dyDescent="0.3">
      <c r="A11" s="1" t="s">
        <v>8</v>
      </c>
      <c r="B11" t="s">
        <v>5</v>
      </c>
      <c r="C11" t="s">
        <v>4</v>
      </c>
      <c r="D11" t="s">
        <v>13</v>
      </c>
      <c r="E11" t="s">
        <v>9</v>
      </c>
    </row>
    <row r="12" spans="1:5" x14ac:dyDescent="0.3">
      <c r="A12" s="2" t="s">
        <v>3</v>
      </c>
      <c r="B12" s="3">
        <v>0.54285714285714282</v>
      </c>
      <c r="C12" s="3">
        <v>0.45714285714285713</v>
      </c>
      <c r="D12" s="3">
        <v>0</v>
      </c>
      <c r="E12" s="3">
        <v>1</v>
      </c>
    </row>
    <row r="13" spans="1:5" x14ac:dyDescent="0.3">
      <c r="A13" s="2" t="s">
        <v>6</v>
      </c>
      <c r="B13" s="3">
        <v>0.47058823529411764</v>
      </c>
      <c r="C13" s="3">
        <v>0.52941176470588236</v>
      </c>
      <c r="D13" s="3">
        <v>0</v>
      </c>
      <c r="E13" s="3">
        <v>1</v>
      </c>
    </row>
    <row r="14" spans="1:5" x14ac:dyDescent="0.3">
      <c r="A14" s="2" t="s">
        <v>7</v>
      </c>
      <c r="B14" s="3">
        <v>0.55555555555555558</v>
      </c>
      <c r="C14" s="3">
        <v>0.44444444444444442</v>
      </c>
      <c r="D14" s="3">
        <v>0</v>
      </c>
      <c r="E14" s="3">
        <v>1</v>
      </c>
    </row>
    <row r="15" spans="1:5" x14ac:dyDescent="0.3">
      <c r="A15" s="2" t="s">
        <v>9</v>
      </c>
      <c r="B15" s="3">
        <v>0.52083333333333337</v>
      </c>
      <c r="C15" s="3">
        <v>0.47916666666666669</v>
      </c>
      <c r="D15" s="3">
        <v>0</v>
      </c>
      <c r="E15" s="3">
        <v>1</v>
      </c>
    </row>
    <row r="16" spans="1:5" x14ac:dyDescent="0.3">
      <c r="A16" s="2"/>
      <c r="B16" s="3"/>
      <c r="C16" s="3"/>
      <c r="D16" s="3"/>
      <c r="E16" s="3"/>
    </row>
    <row r="17" spans="1:8" x14ac:dyDescent="0.3">
      <c r="A17" s="1" t="s">
        <v>8</v>
      </c>
      <c r="B17" t="s">
        <v>27</v>
      </c>
      <c r="D17" s="1" t="s">
        <v>8</v>
      </c>
      <c r="E17" t="s">
        <v>28</v>
      </c>
    </row>
    <row r="18" spans="1:8" x14ac:dyDescent="0.3">
      <c r="A18" s="2" t="s">
        <v>3</v>
      </c>
      <c r="B18" s="7">
        <v>450.25802647675522</v>
      </c>
      <c r="D18" s="2" t="s">
        <v>3</v>
      </c>
      <c r="E18" s="7">
        <v>552.78814812798169</v>
      </c>
    </row>
    <row r="19" spans="1:8" x14ac:dyDescent="0.3">
      <c r="A19" s="2" t="s">
        <v>6</v>
      </c>
      <c r="B19" s="7">
        <v>446.54118474863913</v>
      </c>
      <c r="D19" s="2" t="s">
        <v>6</v>
      </c>
      <c r="E19" s="7">
        <v>421.72507405048191</v>
      </c>
    </row>
    <row r="20" spans="1:8" x14ac:dyDescent="0.3">
      <c r="A20" s="2" t="s">
        <v>7</v>
      </c>
      <c r="B20" s="7">
        <v>504.88806401456975</v>
      </c>
      <c r="D20" s="2" t="s">
        <v>7</v>
      </c>
      <c r="E20" s="7">
        <v>568.60688041585161</v>
      </c>
    </row>
    <row r="21" spans="1:8" x14ac:dyDescent="0.3">
      <c r="A21" s="2" t="s">
        <v>13</v>
      </c>
      <c r="B21" s="7"/>
      <c r="D21" s="2" t="s">
        <v>13</v>
      </c>
      <c r="E21" s="7"/>
    </row>
    <row r="22" spans="1:8" x14ac:dyDescent="0.3">
      <c r="A22" s="2" t="s">
        <v>9</v>
      </c>
      <c r="B22" s="7">
        <v>463.80554881320802</v>
      </c>
      <c r="D22" s="2" t="s">
        <v>9</v>
      </c>
      <c r="E22" s="7">
        <v>511.68503610674139</v>
      </c>
    </row>
    <row r="24" spans="1:8" x14ac:dyDescent="0.3">
      <c r="A24" s="4" t="s">
        <v>14</v>
      </c>
      <c r="B24" s="4" t="s">
        <v>15</v>
      </c>
      <c r="C24" s="4" t="s">
        <v>16</v>
      </c>
    </row>
    <row r="25" spans="1:8" x14ac:dyDescent="0.3">
      <c r="A25" t="s">
        <v>3</v>
      </c>
      <c r="B25">
        <v>13473</v>
      </c>
      <c r="C25">
        <f>B25/SUM(B$25:B$27)</f>
        <v>0.11292715431617592</v>
      </c>
      <c r="G25" s="2"/>
      <c r="H25" s="7"/>
    </row>
    <row r="26" spans="1:8" x14ac:dyDescent="0.3">
      <c r="A26" t="s">
        <v>6</v>
      </c>
      <c r="B26">
        <v>7462</v>
      </c>
      <c r="C26">
        <f t="shared" ref="C26:C27" si="0">B26/SUM(B$25:B$27)</f>
        <v>6.2544527982431875E-2</v>
      </c>
      <c r="G26" s="2"/>
      <c r="H26" s="7"/>
    </row>
    <row r="27" spans="1:8" x14ac:dyDescent="0.3">
      <c r="A27" t="s">
        <v>7</v>
      </c>
      <c r="B27">
        <v>98372</v>
      </c>
      <c r="C27">
        <f t="shared" si="0"/>
        <v>0.82452831770139223</v>
      </c>
      <c r="G27" s="2"/>
      <c r="H27" s="7"/>
    </row>
    <row r="28" spans="1:8" x14ac:dyDescent="0.3">
      <c r="G28" s="2"/>
      <c r="H28" s="7"/>
    </row>
    <row r="29" spans="1:8" x14ac:dyDescent="0.3">
      <c r="A29" s="6" t="s">
        <v>17</v>
      </c>
      <c r="B29" s="6"/>
      <c r="C29" s="6"/>
      <c r="D29" s="6"/>
      <c r="G29" s="2"/>
      <c r="H29" s="7"/>
    </row>
    <row r="30" spans="1:8" x14ac:dyDescent="0.3">
      <c r="A30" s="4"/>
      <c r="B30" s="4" t="s">
        <v>20</v>
      </c>
      <c r="C30" s="4" t="s">
        <v>18</v>
      </c>
      <c r="D30" s="4" t="s">
        <v>19</v>
      </c>
    </row>
    <row r="31" spans="1:8" x14ac:dyDescent="0.3">
      <c r="A31" t="s">
        <v>1</v>
      </c>
      <c r="B31" s="5">
        <f t="array" ref="B31">SUM(C5:C7*C25:C27)</f>
        <v>0.50104963804861968</v>
      </c>
      <c r="C31" s="5">
        <v>0.50104963804862002</v>
      </c>
      <c r="D31" t="b">
        <f>C31=B31</f>
        <v>1</v>
      </c>
    </row>
    <row r="32" spans="1:8" x14ac:dyDescent="0.3">
      <c r="A32" t="s">
        <v>2</v>
      </c>
      <c r="B32" s="5">
        <f t="array" ref="B32">SUM(C12:C14*C25:C27)</f>
        <v>0.45119268099449233</v>
      </c>
      <c r="C32" s="5">
        <v>0.451192680994492</v>
      </c>
      <c r="D32" t="b">
        <f>C32=B32</f>
        <v>1</v>
      </c>
    </row>
    <row r="33" spans="1:4" x14ac:dyDescent="0.3">
      <c r="A33" t="s">
        <v>26</v>
      </c>
      <c r="B33" s="5">
        <f t="array" ref="B33">SUM(B18:B20*C25:C27)</f>
        <v>495.06957131230291</v>
      </c>
      <c r="C33" s="5">
        <v>495.06957131230303</v>
      </c>
      <c r="D33" t="b">
        <f>C33=B33</f>
        <v>1</v>
      </c>
    </row>
    <row r="34" spans="1:4" x14ac:dyDescent="0.3">
      <c r="A34" t="s">
        <v>3</v>
      </c>
      <c r="B34" s="5">
        <f t="array" ref="B34">SUM(E18:E20*C25:C27)</f>
        <v>557.63386274536401</v>
      </c>
      <c r="C34" s="5">
        <v>557.63386274536401</v>
      </c>
      <c r="D34" t="b">
        <f>C34=B34</f>
        <v>1</v>
      </c>
    </row>
    <row r="36" spans="1:4" x14ac:dyDescent="0.3">
      <c r="A36" s="6" t="s">
        <v>21</v>
      </c>
      <c r="B36" s="6"/>
      <c r="C36" s="6"/>
      <c r="D36" s="6"/>
    </row>
    <row r="37" spans="1:4" x14ac:dyDescent="0.3">
      <c r="A37" s="4"/>
      <c r="B37" s="4" t="s">
        <v>25</v>
      </c>
      <c r="C37" s="4" t="s">
        <v>22</v>
      </c>
      <c r="D37" s="4" t="s">
        <v>19</v>
      </c>
    </row>
    <row r="38" spans="1:4" x14ac:dyDescent="0.3">
      <c r="A38" t="s">
        <v>1</v>
      </c>
      <c r="B38" s="5">
        <f>SUMIF(data!$B$2:$B$133, "yes", data!$F$2:$F$133)/SUM(data!$F$2:$F$133)</f>
        <v>0.50104963804862024</v>
      </c>
      <c r="C38" s="5">
        <f>SUMIF(data!$B$2:$B$133, "yes", data!$F$2:$F$133)/SUM(data!$F$2:$F$133)</f>
        <v>0.50104963804862024</v>
      </c>
      <c r="D38" t="b">
        <f>C38=B38</f>
        <v>1</v>
      </c>
    </row>
    <row r="39" spans="1:4" x14ac:dyDescent="0.3">
      <c r="A39" t="s">
        <v>2</v>
      </c>
      <c r="B39" s="5">
        <f>SUMIF(data!$C$2:$C$133,"yes",data!$G$2:$G$133)/SUM(data!$G$2:$G$133)</f>
        <v>0.45119268099449217</v>
      </c>
      <c r="C39" s="8">
        <f>SUMIF(data!C$2:C$133, "yes", data!$F$2:$F$133)/SUM(data!$F$2:$F$133)</f>
        <v>0.33593935533260166</v>
      </c>
      <c r="D39" t="b">
        <f>C39=B39</f>
        <v>0</v>
      </c>
    </row>
    <row r="40" spans="1:4" x14ac:dyDescent="0.3">
      <c r="A40" t="s">
        <v>26</v>
      </c>
      <c r="B40" s="5">
        <f>SUMPRODUCT(data!$D$2:$D$133,data!$F$2:$F$133)/SUM(data!$F$2:$F$133)</f>
        <v>495.06957131230376</v>
      </c>
      <c r="C40" s="5">
        <f>SUMPRODUCT(data!$D$2:$D$133,data!$F$2:$F$133)/SUM(data!$F$2:$F$133)</f>
        <v>495.06957131230376</v>
      </c>
      <c r="D40" t="b">
        <f t="shared" ref="D40:D41" si="1">C40=B40</f>
        <v>1</v>
      </c>
    </row>
    <row r="41" spans="1:4" x14ac:dyDescent="0.3">
      <c r="A41" t="s">
        <v>3</v>
      </c>
      <c r="B41" s="5">
        <f>SUMPRODUCT(data!$E$2:$E$133,data!$H$2:$H$133)/SUM(data!$H$2:$H$133)</f>
        <v>557.63386274536413</v>
      </c>
      <c r="C41" s="8">
        <f>SUMPRODUCT(data!$E$2:$E$133,data!$F$2:$F$133)/SUM(data!$F$2:$F$133)</f>
        <v>236.2489923423062</v>
      </c>
      <c r="D41" t="b">
        <f t="shared" si="1"/>
        <v>0</v>
      </c>
    </row>
  </sheetData>
  <mergeCells count="2">
    <mergeCell ref="A29:D29"/>
    <mergeCell ref="A36:D36"/>
  </mergeCell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J2" sqref="J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24</v>
      </c>
      <c r="G1" t="s">
        <v>23</v>
      </c>
      <c r="H1" t="s">
        <v>29</v>
      </c>
    </row>
    <row r="2" spans="1:8" x14ac:dyDescent="0.3">
      <c r="A2" t="s">
        <v>3</v>
      </c>
      <c r="B2" t="s">
        <v>4</v>
      </c>
      <c r="C2" t="s">
        <v>4</v>
      </c>
      <c r="D2">
        <v>631.105878390371</v>
      </c>
      <c r="F2">
        <f>VLOOKUP($A2,analysis!$A$25:$C$27,3,FALSE) / (COUNTIF($A$2:$A$133,$A2)/COUNTA($A$2:$A$133))</f>
        <v>0.31054967436948377</v>
      </c>
      <c r="G2">
        <f>IF($C2&lt;&gt;"", VLOOKUP($A2,analysis!$A$25:$C$27,3,FALSE) / (COUNTIFS($A$2:$A$133,$A2,$C$2:$C$133,"&lt;&gt;")/COUNTA($C$2:$C$133)),"")</f>
        <v>0.30974305183865397</v>
      </c>
      <c r="H2" t="str">
        <f>IF($E2&lt;&gt;"", VLOOKUP($A2,analysis!$A$25:$C$27,3,FALSE) / (COUNTIFS($A$2:$A$133,$A2,$E$2:$E$133,"&lt;&gt;")/COUNTA($E$2:$E$133)),"")</f>
        <v/>
      </c>
    </row>
    <row r="3" spans="1:8" x14ac:dyDescent="0.3">
      <c r="A3" t="s">
        <v>3</v>
      </c>
      <c r="B3" t="s">
        <v>5</v>
      </c>
      <c r="C3" t="s">
        <v>5</v>
      </c>
      <c r="D3">
        <v>600.291481707245</v>
      </c>
      <c r="E3">
        <v>259.92465531453399</v>
      </c>
      <c r="F3">
        <f>VLOOKUP($A3,analysis!$A$25:$C$27,3,FALSE) / (COUNTIF($A$2:$A$133,$A3)/COUNTA($A$2:$A$133))</f>
        <v>0.31054967436948377</v>
      </c>
      <c r="G3">
        <f>IF($C3&lt;&gt;"", VLOOKUP($A3,analysis!$A$25:$C$27,3,FALSE) / (COUNTIFS($A$2:$A$133,$A3,$C$2:$C$133,"&lt;&gt;")/COUNTA($C$2:$C$133)),"")</f>
        <v>0.30974305183865397</v>
      </c>
      <c r="H3">
        <f>IF($E3&lt;&gt;"", VLOOKUP($A3,analysis!$A$25:$C$27,3,FALSE) / (COUNTIFS($A$2:$A$133,$A3,$E$2:$E$133,"&lt;&gt;")/COUNTA($E$2:$E$133)),"")</f>
        <v>0.28477282392774794</v>
      </c>
    </row>
    <row r="4" spans="1:8" x14ac:dyDescent="0.3">
      <c r="A4" t="s">
        <v>3</v>
      </c>
      <c r="B4" t="s">
        <v>4</v>
      </c>
      <c r="D4">
        <v>656.33639832958499</v>
      </c>
      <c r="F4">
        <f>VLOOKUP($A4,analysis!$A$25:$C$27,3,FALSE) / (COUNTIF($A$2:$A$133,$A4)/COUNTA($A$2:$A$133))</f>
        <v>0.31054967436948377</v>
      </c>
      <c r="G4" t="str">
        <f>IF($C4&lt;&gt;"", VLOOKUP($A4,analysis!$A$25:$C$27,3,FALSE) / (COUNTIFS($A$2:$A$133,$A4,$C$2:$C$133,"&lt;&gt;")/COUNTA($C$2:$C$133)),"")</f>
        <v/>
      </c>
      <c r="H4" t="str">
        <f>IF($E4&lt;&gt;"", VLOOKUP($A4,analysis!$A$25:$C$27,3,FALSE) / (COUNTIFS($A$2:$A$133,$A4,$E$2:$E$133,"&lt;&gt;")/COUNTA($E$2:$E$133)),"")</f>
        <v/>
      </c>
    </row>
    <row r="5" spans="1:8" x14ac:dyDescent="0.3">
      <c r="A5" t="s">
        <v>6</v>
      </c>
      <c r="B5" t="s">
        <v>5</v>
      </c>
      <c r="C5" t="s">
        <v>5</v>
      </c>
      <c r="D5">
        <v>351.184376748278</v>
      </c>
      <c r="F5">
        <f>VLOOKUP($A5,analysis!$A$25:$C$27,3,FALSE) / (COUNTIF($A$2:$A$133,$A5)/COUNTA($A$2:$A$133))</f>
        <v>0.17199745195168764</v>
      </c>
      <c r="G5">
        <f>IF($C5&lt;&gt;"", VLOOKUP($A5,analysis!$A$25:$C$27,3,FALSE) / (COUNTIFS($A$2:$A$133,$A5,$C$2:$C$133,"&lt;&gt;")/COUNTA($C$2:$C$133)),"")</f>
        <v>0.17659631430333705</v>
      </c>
      <c r="H5" t="str">
        <f>IF($E5&lt;&gt;"", VLOOKUP($A5,analysis!$A$25:$C$27,3,FALSE) / (COUNTIFS($A$2:$A$133,$A5,$E$2:$E$133,"&lt;&gt;")/COUNTA($E$2:$E$133)),"")</f>
        <v/>
      </c>
    </row>
    <row r="6" spans="1:8" x14ac:dyDescent="0.3">
      <c r="A6" t="s">
        <v>7</v>
      </c>
      <c r="B6" t="s">
        <v>4</v>
      </c>
      <c r="D6">
        <v>675.10208720341302</v>
      </c>
      <c r="F6">
        <f>VLOOKUP($A6,analysis!$A$25:$C$27,3,FALSE) / (COUNTIF($A$2:$A$133,$A6)/COUNTA($A$2:$A$133))</f>
        <v>3.0232704982384386</v>
      </c>
      <c r="G6" t="str">
        <f>IF($C6&lt;&gt;"", VLOOKUP($A6,analysis!$A$25:$C$27,3,FALSE) / (COUNTIFS($A$2:$A$133,$A6,$C$2:$C$133,"&lt;&gt;")/COUNTA($C$2:$C$133)),"")</f>
        <v/>
      </c>
      <c r="H6" t="str">
        <f>IF($E6&lt;&gt;"", VLOOKUP($A6,analysis!$A$25:$C$27,3,FALSE) / (COUNTIFS($A$2:$A$133,$A6,$E$2:$E$133,"&lt;&gt;")/COUNTA($E$2:$E$133)),"")</f>
        <v/>
      </c>
    </row>
    <row r="7" spans="1:8" x14ac:dyDescent="0.3">
      <c r="A7" t="s">
        <v>7</v>
      </c>
      <c r="B7" t="s">
        <v>5</v>
      </c>
      <c r="C7" t="s">
        <v>4</v>
      </c>
      <c r="D7">
        <v>308.95149940624799</v>
      </c>
      <c r="E7">
        <v>625.77198725193705</v>
      </c>
      <c r="F7">
        <f>VLOOKUP($A7,analysis!$A$25:$C$27,3,FALSE) / (COUNTIF($A$2:$A$133,$A7)/COUNTA($A$2:$A$133))</f>
        <v>3.0232704982384386</v>
      </c>
      <c r="G7">
        <f>IF($C7&lt;&gt;"", VLOOKUP($A7,analysis!$A$25:$C$27,3,FALSE) / (COUNTIFS($A$2:$A$133,$A7,$C$2:$C$133,"&lt;&gt;")/COUNTA($C$2:$C$133)),"")</f>
        <v>2.9316562407160611</v>
      </c>
      <c r="H7">
        <f>IF($E7&lt;&gt;"", VLOOKUP($A7,analysis!$A$25:$C$27,3,FALSE) / (COUNTIFS($A$2:$A$133,$A7,$E$2:$E$133,"&lt;&gt;")/COUNTA($E$2:$E$133)),"")</f>
        <v>3.1881761617787165</v>
      </c>
    </row>
    <row r="8" spans="1:8" x14ac:dyDescent="0.3">
      <c r="A8" t="s">
        <v>7</v>
      </c>
      <c r="B8" t="s">
        <v>4</v>
      </c>
      <c r="C8" t="s">
        <v>5</v>
      </c>
      <c r="D8">
        <v>886.57661597244396</v>
      </c>
      <c r="F8">
        <f>VLOOKUP($A8,analysis!$A$25:$C$27,3,FALSE) / (COUNTIF($A$2:$A$133,$A8)/COUNTA($A$2:$A$133))</f>
        <v>3.0232704982384386</v>
      </c>
      <c r="G8">
        <f>IF($C8&lt;&gt;"", VLOOKUP($A8,analysis!$A$25:$C$27,3,FALSE) / (COUNTIFS($A$2:$A$133,$A8,$C$2:$C$133,"&lt;&gt;")/COUNTA($C$2:$C$133)),"")</f>
        <v>2.9316562407160611</v>
      </c>
      <c r="H8" t="str">
        <f>IF($E8&lt;&gt;"", VLOOKUP($A8,analysis!$A$25:$C$27,3,FALSE) / (COUNTIFS($A$2:$A$133,$A8,$E$2:$E$133,"&lt;&gt;")/COUNTA($E$2:$E$133)),"")</f>
        <v/>
      </c>
    </row>
    <row r="9" spans="1:8" x14ac:dyDescent="0.3">
      <c r="A9" t="s">
        <v>6</v>
      </c>
      <c r="B9" t="s">
        <v>5</v>
      </c>
      <c r="C9" t="s">
        <v>4</v>
      </c>
      <c r="D9">
        <v>583.30451510846603</v>
      </c>
      <c r="E9">
        <v>453.586518764495</v>
      </c>
      <c r="F9">
        <f>VLOOKUP($A9,analysis!$A$25:$C$27,3,FALSE) / (COUNTIF($A$2:$A$133,$A9)/COUNTA($A$2:$A$133))</f>
        <v>0.17199745195168764</v>
      </c>
      <c r="G9">
        <f>IF($C9&lt;&gt;"", VLOOKUP($A9,analysis!$A$25:$C$27,3,FALSE) / (COUNTIFS($A$2:$A$133,$A9,$C$2:$C$133,"&lt;&gt;")/COUNTA($C$2:$C$133)),"")</f>
        <v>0.17659631430333705</v>
      </c>
      <c r="H9">
        <f>IF($E9&lt;&gt;"", VLOOKUP($A9,analysis!$A$25:$C$27,3,FALSE) / (COUNTIFS($A$2:$A$133,$A9,$E$2:$E$133,"&lt;&gt;")/COUNTA($E$2:$E$133)),"")</f>
        <v>0.18137913114905244</v>
      </c>
    </row>
    <row r="10" spans="1:8" x14ac:dyDescent="0.3">
      <c r="A10" t="s">
        <v>6</v>
      </c>
      <c r="B10" t="s">
        <v>4</v>
      </c>
      <c r="C10" t="s">
        <v>4</v>
      </c>
      <c r="D10">
        <v>59.776571346446801</v>
      </c>
      <c r="E10">
        <v>326.26351667568002</v>
      </c>
      <c r="F10">
        <f>VLOOKUP($A10,analysis!$A$25:$C$27,3,FALSE) / (COUNTIF($A$2:$A$133,$A10)/COUNTA($A$2:$A$133))</f>
        <v>0.17199745195168764</v>
      </c>
      <c r="G10">
        <f>IF($C10&lt;&gt;"", VLOOKUP($A10,analysis!$A$25:$C$27,3,FALSE) / (COUNTIFS($A$2:$A$133,$A10,$C$2:$C$133,"&lt;&gt;")/COUNTA($C$2:$C$133)),"")</f>
        <v>0.17659631430333705</v>
      </c>
      <c r="H10">
        <f>IF($E10&lt;&gt;"", VLOOKUP($A10,analysis!$A$25:$C$27,3,FALSE) / (COUNTIFS($A$2:$A$133,$A10,$E$2:$E$133,"&lt;&gt;")/COUNTA($E$2:$E$133)),"")</f>
        <v>0.18137913114905244</v>
      </c>
    </row>
    <row r="11" spans="1:8" x14ac:dyDescent="0.3">
      <c r="A11" t="s">
        <v>6</v>
      </c>
      <c r="B11" t="s">
        <v>5</v>
      </c>
      <c r="C11" t="s">
        <v>5</v>
      </c>
      <c r="D11">
        <v>174.858474172651</v>
      </c>
      <c r="E11">
        <v>643.90697213821102</v>
      </c>
      <c r="F11">
        <f>VLOOKUP($A11,analysis!$A$25:$C$27,3,FALSE) / (COUNTIF($A$2:$A$133,$A11)/COUNTA($A$2:$A$133))</f>
        <v>0.17199745195168764</v>
      </c>
      <c r="G11">
        <f>IF($C11&lt;&gt;"", VLOOKUP($A11,analysis!$A$25:$C$27,3,FALSE) / (COUNTIFS($A$2:$A$133,$A11,$C$2:$C$133,"&lt;&gt;")/COUNTA($C$2:$C$133)),"")</f>
        <v>0.17659631430333705</v>
      </c>
      <c r="H11">
        <f>IF($E11&lt;&gt;"", VLOOKUP($A11,analysis!$A$25:$C$27,3,FALSE) / (COUNTIFS($A$2:$A$133,$A11,$E$2:$E$133,"&lt;&gt;")/COUNTA($E$2:$E$133)),"")</f>
        <v>0.18137913114905244</v>
      </c>
    </row>
    <row r="12" spans="1:8" x14ac:dyDescent="0.3">
      <c r="A12" t="s">
        <v>6</v>
      </c>
      <c r="B12" t="s">
        <v>4</v>
      </c>
      <c r="D12">
        <v>611.97695904411296</v>
      </c>
      <c r="F12">
        <f>VLOOKUP($A12,analysis!$A$25:$C$27,3,FALSE) / (COUNTIF($A$2:$A$133,$A12)/COUNTA($A$2:$A$133))</f>
        <v>0.17199745195168764</v>
      </c>
      <c r="G12" t="str">
        <f>IF($C12&lt;&gt;"", VLOOKUP($A12,analysis!$A$25:$C$27,3,FALSE) / (COUNTIFS($A$2:$A$133,$A12,$C$2:$C$133,"&lt;&gt;")/COUNTA($C$2:$C$133)),"")</f>
        <v/>
      </c>
      <c r="H12" t="str">
        <f>IF($E12&lt;&gt;"", VLOOKUP($A12,analysis!$A$25:$C$27,3,FALSE) / (COUNTIFS($A$2:$A$133,$A12,$E$2:$E$133,"&lt;&gt;")/COUNTA($E$2:$E$133)),"")</f>
        <v/>
      </c>
    </row>
    <row r="13" spans="1:8" x14ac:dyDescent="0.3">
      <c r="A13" t="s">
        <v>6</v>
      </c>
      <c r="B13" t="s">
        <v>5</v>
      </c>
      <c r="C13" t="s">
        <v>5</v>
      </c>
      <c r="D13">
        <v>204.41872207447801</v>
      </c>
      <c r="F13">
        <f>VLOOKUP($A13,analysis!$A$25:$C$27,3,FALSE) / (COUNTIF($A$2:$A$133,$A13)/COUNTA($A$2:$A$133))</f>
        <v>0.17199745195168764</v>
      </c>
      <c r="G13">
        <f>IF($C13&lt;&gt;"", VLOOKUP($A13,analysis!$A$25:$C$27,3,FALSE) / (COUNTIFS($A$2:$A$133,$A13,$C$2:$C$133,"&lt;&gt;")/COUNTA($C$2:$C$133)),"")</f>
        <v>0.17659631430333705</v>
      </c>
      <c r="H13" t="str">
        <f>IF($E13&lt;&gt;"", VLOOKUP($A13,analysis!$A$25:$C$27,3,FALSE) / (COUNTIFS($A$2:$A$133,$A13,$E$2:$E$133,"&lt;&gt;")/COUNTA($E$2:$E$133)),"")</f>
        <v/>
      </c>
    </row>
    <row r="14" spans="1:8" x14ac:dyDescent="0.3">
      <c r="A14" t="s">
        <v>3</v>
      </c>
      <c r="B14" t="s">
        <v>4</v>
      </c>
      <c r="D14">
        <v>390.951584093272</v>
      </c>
      <c r="E14">
        <v>568.78969352692297</v>
      </c>
      <c r="F14">
        <f>VLOOKUP($A14,analysis!$A$25:$C$27,3,FALSE) / (COUNTIF($A$2:$A$133,$A14)/COUNTA($A$2:$A$133))</f>
        <v>0.31054967436948377</v>
      </c>
      <c r="G14" t="str">
        <f>IF($C14&lt;&gt;"", VLOOKUP($A14,analysis!$A$25:$C$27,3,FALSE) / (COUNTIFS($A$2:$A$133,$A14,$C$2:$C$133,"&lt;&gt;")/COUNTA($C$2:$C$133)),"")</f>
        <v/>
      </c>
      <c r="H14">
        <f>IF($E14&lt;&gt;"", VLOOKUP($A14,analysis!$A$25:$C$27,3,FALSE) / (COUNTIFS($A$2:$A$133,$A14,$E$2:$E$133,"&lt;&gt;")/COUNTA($E$2:$E$133)),"")</f>
        <v>0.28477282392774794</v>
      </c>
    </row>
    <row r="15" spans="1:8" x14ac:dyDescent="0.3">
      <c r="A15" t="s">
        <v>3</v>
      </c>
      <c r="B15" t="s">
        <v>5</v>
      </c>
      <c r="C15" t="s">
        <v>4</v>
      </c>
      <c r="D15">
        <v>225.87819118052701</v>
      </c>
      <c r="F15">
        <f>VLOOKUP($A15,analysis!$A$25:$C$27,3,FALSE) / (COUNTIF($A$2:$A$133,$A15)/COUNTA($A$2:$A$133))</f>
        <v>0.31054967436948377</v>
      </c>
      <c r="G15">
        <f>IF($C15&lt;&gt;"", VLOOKUP($A15,analysis!$A$25:$C$27,3,FALSE) / (COUNTIFS($A$2:$A$133,$A15,$C$2:$C$133,"&lt;&gt;")/COUNTA($C$2:$C$133)),"")</f>
        <v>0.30974305183865397</v>
      </c>
      <c r="H15" t="str">
        <f>IF($E15&lt;&gt;"", VLOOKUP($A15,analysis!$A$25:$C$27,3,FALSE) / (COUNTIFS($A$2:$A$133,$A15,$E$2:$E$133,"&lt;&gt;")/COUNTA($E$2:$E$133)),"")</f>
        <v/>
      </c>
    </row>
    <row r="16" spans="1:8" x14ac:dyDescent="0.3">
      <c r="A16" t="s">
        <v>3</v>
      </c>
      <c r="B16" t="s">
        <v>4</v>
      </c>
      <c r="C16" t="s">
        <v>5</v>
      </c>
      <c r="D16">
        <v>287.13101823814202</v>
      </c>
      <c r="E16">
        <v>840.38835950195698</v>
      </c>
      <c r="F16">
        <f>VLOOKUP($A16,analysis!$A$25:$C$27,3,FALSE) / (COUNTIF($A$2:$A$133,$A16)/COUNTA($A$2:$A$133))</f>
        <v>0.31054967436948377</v>
      </c>
      <c r="G16">
        <f>IF($C16&lt;&gt;"", VLOOKUP($A16,analysis!$A$25:$C$27,3,FALSE) / (COUNTIFS($A$2:$A$133,$A16,$C$2:$C$133,"&lt;&gt;")/COUNTA($C$2:$C$133)),"")</f>
        <v>0.30974305183865397</v>
      </c>
      <c r="H16">
        <f>IF($E16&lt;&gt;"", VLOOKUP($A16,analysis!$A$25:$C$27,3,FALSE) / (COUNTIFS($A$2:$A$133,$A16,$E$2:$E$133,"&lt;&gt;")/COUNTA($E$2:$E$133)),"")</f>
        <v>0.28477282392774794</v>
      </c>
    </row>
    <row r="17" spans="1:8" x14ac:dyDescent="0.3">
      <c r="A17" t="s">
        <v>3</v>
      </c>
      <c r="B17" t="s">
        <v>5</v>
      </c>
      <c r="D17">
        <v>12.389614013954899</v>
      </c>
      <c r="E17">
        <v>59.857601765543201</v>
      </c>
      <c r="F17">
        <f>VLOOKUP($A17,analysis!$A$25:$C$27,3,FALSE) / (COUNTIF($A$2:$A$133,$A17)/COUNTA($A$2:$A$133))</f>
        <v>0.31054967436948377</v>
      </c>
      <c r="G17" t="str">
        <f>IF($C17&lt;&gt;"", VLOOKUP($A17,analysis!$A$25:$C$27,3,FALSE) / (COUNTIFS($A$2:$A$133,$A17,$C$2:$C$133,"&lt;&gt;")/COUNTA($C$2:$C$133)),"")</f>
        <v/>
      </c>
      <c r="H17">
        <f>IF($E17&lt;&gt;"", VLOOKUP($A17,analysis!$A$25:$C$27,3,FALSE) / (COUNTIFS($A$2:$A$133,$A17,$E$2:$E$133,"&lt;&gt;")/COUNTA($E$2:$E$133)),"")</f>
        <v>0.28477282392774794</v>
      </c>
    </row>
    <row r="18" spans="1:8" x14ac:dyDescent="0.3">
      <c r="A18" t="s">
        <v>3</v>
      </c>
      <c r="B18" t="s">
        <v>4</v>
      </c>
      <c r="C18" t="s">
        <v>4</v>
      </c>
      <c r="D18">
        <v>122.641477501019</v>
      </c>
      <c r="F18">
        <f>VLOOKUP($A18,analysis!$A$25:$C$27,3,FALSE) / (COUNTIF($A$2:$A$133,$A18)/COUNTA($A$2:$A$133))</f>
        <v>0.31054967436948377</v>
      </c>
      <c r="G18">
        <f>IF($C18&lt;&gt;"", VLOOKUP($A18,analysis!$A$25:$C$27,3,FALSE) / (COUNTIFS($A$2:$A$133,$A18,$C$2:$C$133,"&lt;&gt;")/COUNTA($C$2:$C$133)),"")</f>
        <v>0.30974305183865397</v>
      </c>
      <c r="H18" t="str">
        <f>IF($E18&lt;&gt;"", VLOOKUP($A18,analysis!$A$25:$C$27,3,FALSE) / (COUNTIFS($A$2:$A$133,$A18,$E$2:$E$133,"&lt;&gt;")/COUNTA($E$2:$E$133)),"")</f>
        <v/>
      </c>
    </row>
    <row r="19" spans="1:8" x14ac:dyDescent="0.3">
      <c r="A19" t="s">
        <v>7</v>
      </c>
      <c r="B19" t="s">
        <v>5</v>
      </c>
      <c r="C19" t="s">
        <v>5</v>
      </c>
      <c r="D19">
        <v>155.60226282104799</v>
      </c>
      <c r="F19">
        <f>VLOOKUP($A19,analysis!$A$25:$C$27,3,FALSE) / (COUNTIF($A$2:$A$133,$A19)/COUNTA($A$2:$A$133))</f>
        <v>3.0232704982384386</v>
      </c>
      <c r="G19">
        <f>IF($C19&lt;&gt;"", VLOOKUP($A19,analysis!$A$25:$C$27,3,FALSE) / (COUNTIFS($A$2:$A$133,$A19,$C$2:$C$133,"&lt;&gt;")/COUNTA($C$2:$C$133)),"")</f>
        <v>2.9316562407160611</v>
      </c>
      <c r="H19" t="str">
        <f>IF($E19&lt;&gt;"", VLOOKUP($A19,analysis!$A$25:$C$27,3,FALSE) / (COUNTIFS($A$2:$A$133,$A19,$E$2:$E$133,"&lt;&gt;")/COUNTA($E$2:$E$133)),"")</f>
        <v/>
      </c>
    </row>
    <row r="20" spans="1:8" x14ac:dyDescent="0.3">
      <c r="A20" t="s">
        <v>7</v>
      </c>
      <c r="B20" t="s">
        <v>4</v>
      </c>
      <c r="D20">
        <v>325.19059511832802</v>
      </c>
      <c r="F20">
        <f>VLOOKUP($A20,analysis!$A$25:$C$27,3,FALSE) / (COUNTIF($A$2:$A$133,$A20)/COUNTA($A$2:$A$133))</f>
        <v>3.0232704982384386</v>
      </c>
      <c r="G20" t="str">
        <f>IF($C20&lt;&gt;"", VLOOKUP($A20,analysis!$A$25:$C$27,3,FALSE) / (COUNTIFS($A$2:$A$133,$A20,$C$2:$C$133,"&lt;&gt;")/COUNTA($C$2:$C$133)),"")</f>
        <v/>
      </c>
      <c r="H20" t="str">
        <f>IF($E20&lt;&gt;"", VLOOKUP($A20,analysis!$A$25:$C$27,3,FALSE) / (COUNTIFS($A$2:$A$133,$A20,$E$2:$E$133,"&lt;&gt;")/COUNTA($E$2:$E$133)),"")</f>
        <v/>
      </c>
    </row>
    <row r="21" spans="1:8" x14ac:dyDescent="0.3">
      <c r="A21" t="s">
        <v>7</v>
      </c>
      <c r="B21" t="s">
        <v>5</v>
      </c>
      <c r="C21" t="s">
        <v>5</v>
      </c>
      <c r="D21">
        <v>459.42347659729398</v>
      </c>
      <c r="E21">
        <v>695.82073972560397</v>
      </c>
      <c r="F21">
        <f>VLOOKUP($A21,analysis!$A$25:$C$27,3,FALSE) / (COUNTIF($A$2:$A$133,$A21)/COUNTA($A$2:$A$133))</f>
        <v>3.0232704982384386</v>
      </c>
      <c r="G21">
        <f>IF($C21&lt;&gt;"", VLOOKUP($A21,analysis!$A$25:$C$27,3,FALSE) / (COUNTIFS($A$2:$A$133,$A21,$C$2:$C$133,"&lt;&gt;")/COUNTA($C$2:$C$133)),"")</f>
        <v>2.9316562407160611</v>
      </c>
      <c r="H21">
        <f>IF($E21&lt;&gt;"", VLOOKUP($A21,analysis!$A$25:$C$27,3,FALSE) / (COUNTIFS($A$2:$A$133,$A21,$E$2:$E$133,"&lt;&gt;")/COUNTA($E$2:$E$133)),"")</f>
        <v>3.1881761617787165</v>
      </c>
    </row>
    <row r="22" spans="1:8" x14ac:dyDescent="0.3">
      <c r="A22" t="s">
        <v>7</v>
      </c>
      <c r="B22" t="s">
        <v>4</v>
      </c>
      <c r="D22">
        <v>681.36115116067197</v>
      </c>
      <c r="E22">
        <v>247.491708723828</v>
      </c>
      <c r="F22">
        <f>VLOOKUP($A22,analysis!$A$25:$C$27,3,FALSE) / (COUNTIF($A$2:$A$133,$A22)/COUNTA($A$2:$A$133))</f>
        <v>3.0232704982384386</v>
      </c>
      <c r="G22" t="str">
        <f>IF($C22&lt;&gt;"", VLOOKUP($A22,analysis!$A$25:$C$27,3,FALSE) / (COUNTIFS($A$2:$A$133,$A22,$C$2:$C$133,"&lt;&gt;")/COUNTA($C$2:$C$133)),"")</f>
        <v/>
      </c>
      <c r="H22">
        <f>IF($E22&lt;&gt;"", VLOOKUP($A22,analysis!$A$25:$C$27,3,FALSE) / (COUNTIFS($A$2:$A$133,$A22,$E$2:$E$133,"&lt;&gt;")/COUNTA($E$2:$E$133)),"")</f>
        <v>3.1881761617787165</v>
      </c>
    </row>
    <row r="23" spans="1:8" x14ac:dyDescent="0.3">
      <c r="A23" t="s">
        <v>7</v>
      </c>
      <c r="B23" t="s">
        <v>5</v>
      </c>
      <c r="C23" t="s">
        <v>4</v>
      </c>
      <c r="D23">
        <v>110.374531010165</v>
      </c>
      <c r="E23">
        <v>100.084713194519</v>
      </c>
      <c r="F23">
        <f>VLOOKUP($A23,analysis!$A$25:$C$27,3,FALSE) / (COUNTIF($A$2:$A$133,$A23)/COUNTA($A$2:$A$133))</f>
        <v>3.0232704982384386</v>
      </c>
      <c r="G23">
        <f>IF($C23&lt;&gt;"", VLOOKUP($A23,analysis!$A$25:$C$27,3,FALSE) / (COUNTIFS($A$2:$A$133,$A23,$C$2:$C$133,"&lt;&gt;")/COUNTA($C$2:$C$133)),"")</f>
        <v>2.9316562407160611</v>
      </c>
      <c r="H23">
        <f>IF($E23&lt;&gt;"", VLOOKUP($A23,analysis!$A$25:$C$27,3,FALSE) / (COUNTIFS($A$2:$A$133,$A23,$E$2:$E$133,"&lt;&gt;")/COUNTA($E$2:$E$133)),"")</f>
        <v>3.1881761617787165</v>
      </c>
    </row>
    <row r="24" spans="1:8" x14ac:dyDescent="0.3">
      <c r="A24" t="s">
        <v>7</v>
      </c>
      <c r="B24" t="s">
        <v>4</v>
      </c>
      <c r="C24" t="s">
        <v>5</v>
      </c>
      <c r="D24">
        <v>604.20284140854994</v>
      </c>
      <c r="F24">
        <f>VLOOKUP($A24,analysis!$A$25:$C$27,3,FALSE) / (COUNTIF($A$2:$A$133,$A24)/COUNTA($A$2:$A$133))</f>
        <v>3.0232704982384386</v>
      </c>
      <c r="G24">
        <f>IF($C24&lt;&gt;"", VLOOKUP($A24,analysis!$A$25:$C$27,3,FALSE) / (COUNTIFS($A$2:$A$133,$A24,$C$2:$C$133,"&lt;&gt;")/COUNTA($C$2:$C$133)),"")</f>
        <v>2.9316562407160611</v>
      </c>
      <c r="H24" t="str">
        <f>IF($E24&lt;&gt;"", VLOOKUP($A24,analysis!$A$25:$C$27,3,FALSE) / (COUNTIFS($A$2:$A$133,$A24,$E$2:$E$133,"&lt;&gt;")/COUNTA($E$2:$E$133)),"")</f>
        <v/>
      </c>
    </row>
    <row r="25" spans="1:8" x14ac:dyDescent="0.3">
      <c r="A25" t="s">
        <v>6</v>
      </c>
      <c r="B25" t="s">
        <v>5</v>
      </c>
      <c r="C25" t="s">
        <v>4</v>
      </c>
      <c r="D25">
        <v>314.442394766956</v>
      </c>
      <c r="F25">
        <f>VLOOKUP($A25,analysis!$A$25:$C$27,3,FALSE) / (COUNTIF($A$2:$A$133,$A25)/COUNTA($A$2:$A$133))</f>
        <v>0.17199745195168764</v>
      </c>
      <c r="G25">
        <f>IF($C25&lt;&gt;"", VLOOKUP($A25,analysis!$A$25:$C$27,3,FALSE) / (COUNTIFS($A$2:$A$133,$A25,$C$2:$C$133,"&lt;&gt;")/COUNTA($C$2:$C$133)),"")</f>
        <v>0.17659631430333705</v>
      </c>
      <c r="H25" t="str">
        <f>IF($E25&lt;&gt;"", VLOOKUP($A25,analysis!$A$25:$C$27,3,FALSE) / (COUNTIFS($A$2:$A$133,$A25,$E$2:$E$133,"&lt;&gt;")/COUNTA($E$2:$E$133)),"")</f>
        <v/>
      </c>
    </row>
    <row r="26" spans="1:8" x14ac:dyDescent="0.3">
      <c r="A26" t="s">
        <v>6</v>
      </c>
      <c r="B26" t="s">
        <v>4</v>
      </c>
      <c r="C26" t="s">
        <v>4</v>
      </c>
      <c r="D26">
        <v>93.432597583159804</v>
      </c>
      <c r="F26">
        <f>VLOOKUP($A26,analysis!$A$25:$C$27,3,FALSE) / (COUNTIF($A$2:$A$133,$A26)/COUNTA($A$2:$A$133))</f>
        <v>0.17199745195168764</v>
      </c>
      <c r="G26">
        <f>IF($C26&lt;&gt;"", VLOOKUP($A26,analysis!$A$25:$C$27,3,FALSE) / (COUNTIFS($A$2:$A$133,$A26,$C$2:$C$133,"&lt;&gt;")/COUNTA($C$2:$C$133)),"")</f>
        <v>0.17659631430333705</v>
      </c>
      <c r="H26" t="str">
        <f>IF($E26&lt;&gt;"", VLOOKUP($A26,analysis!$A$25:$C$27,3,FALSE) / (COUNTIFS($A$2:$A$133,$A26,$E$2:$E$133,"&lt;&gt;")/COUNTA($E$2:$E$133)),"")</f>
        <v/>
      </c>
    </row>
    <row r="27" spans="1:8" x14ac:dyDescent="0.3">
      <c r="A27" t="s">
        <v>6</v>
      </c>
      <c r="B27" t="s">
        <v>5</v>
      </c>
      <c r="C27" t="s">
        <v>5</v>
      </c>
      <c r="D27">
        <v>476.51558439247299</v>
      </c>
      <c r="E27">
        <v>199.888286879286</v>
      </c>
      <c r="F27">
        <f>VLOOKUP($A27,analysis!$A$25:$C$27,3,FALSE) / (COUNTIF($A$2:$A$133,$A27)/COUNTA($A$2:$A$133))</f>
        <v>0.17199745195168764</v>
      </c>
      <c r="G27">
        <f>IF($C27&lt;&gt;"", VLOOKUP($A27,analysis!$A$25:$C$27,3,FALSE) / (COUNTIFS($A$2:$A$133,$A27,$C$2:$C$133,"&lt;&gt;")/COUNTA($C$2:$C$133)),"")</f>
        <v>0.17659631430333705</v>
      </c>
      <c r="H27">
        <f>IF($E27&lt;&gt;"", VLOOKUP($A27,analysis!$A$25:$C$27,3,FALSE) / (COUNTIFS($A$2:$A$133,$A27,$E$2:$E$133,"&lt;&gt;")/COUNTA($E$2:$E$133)),"")</f>
        <v>0.18137913114905244</v>
      </c>
    </row>
    <row r="28" spans="1:8" x14ac:dyDescent="0.3">
      <c r="A28" t="s">
        <v>3</v>
      </c>
      <c r="B28" t="s">
        <v>4</v>
      </c>
      <c r="D28">
        <v>531.09895042143705</v>
      </c>
      <c r="F28">
        <f>VLOOKUP($A28,analysis!$A$25:$C$27,3,FALSE) / (COUNTIF($A$2:$A$133,$A28)/COUNTA($A$2:$A$133))</f>
        <v>0.31054967436948377</v>
      </c>
      <c r="G28" t="str">
        <f>IF($C28&lt;&gt;"", VLOOKUP($A28,analysis!$A$25:$C$27,3,FALSE) / (COUNTIFS($A$2:$A$133,$A28,$C$2:$C$133,"&lt;&gt;")/COUNTA($C$2:$C$133)),"")</f>
        <v/>
      </c>
      <c r="H28" t="str">
        <f>IF($E28&lt;&gt;"", VLOOKUP($A28,analysis!$A$25:$C$27,3,FALSE) / (COUNTIFS($A$2:$A$133,$A28,$E$2:$E$133,"&lt;&gt;")/COUNTA($E$2:$E$133)),"")</f>
        <v/>
      </c>
    </row>
    <row r="29" spans="1:8" x14ac:dyDescent="0.3">
      <c r="A29" t="s">
        <v>3</v>
      </c>
      <c r="B29" t="s">
        <v>5</v>
      </c>
      <c r="C29" t="s">
        <v>5</v>
      </c>
      <c r="D29">
        <v>339.77773482911198</v>
      </c>
      <c r="E29">
        <v>783.05184375494696</v>
      </c>
      <c r="F29">
        <f>VLOOKUP($A29,analysis!$A$25:$C$27,3,FALSE) / (COUNTIF($A$2:$A$133,$A29)/COUNTA($A$2:$A$133))</f>
        <v>0.31054967436948377</v>
      </c>
      <c r="G29">
        <f>IF($C29&lt;&gt;"", VLOOKUP($A29,analysis!$A$25:$C$27,3,FALSE) / (COUNTIFS($A$2:$A$133,$A29,$C$2:$C$133,"&lt;&gt;")/COUNTA($C$2:$C$133)),"")</f>
        <v>0.30974305183865397</v>
      </c>
      <c r="H29">
        <f>IF($E29&lt;&gt;"", VLOOKUP($A29,analysis!$A$25:$C$27,3,FALSE) / (COUNTIFS($A$2:$A$133,$A29,$E$2:$E$133,"&lt;&gt;")/COUNTA($E$2:$E$133)),"")</f>
        <v>0.28477282392774794</v>
      </c>
    </row>
    <row r="30" spans="1:8" x14ac:dyDescent="0.3">
      <c r="A30" t="s">
        <v>3</v>
      </c>
      <c r="B30" t="s">
        <v>4</v>
      </c>
      <c r="D30">
        <v>580.90384816750804</v>
      </c>
      <c r="F30">
        <f>VLOOKUP($A30,analysis!$A$25:$C$27,3,FALSE) / (COUNTIF($A$2:$A$133,$A30)/COUNTA($A$2:$A$133))</f>
        <v>0.31054967436948377</v>
      </c>
      <c r="G30" t="str">
        <f>IF($C30&lt;&gt;"", VLOOKUP($A30,analysis!$A$25:$C$27,3,FALSE) / (COUNTIFS($A$2:$A$133,$A30,$C$2:$C$133,"&lt;&gt;")/COUNTA($C$2:$C$133)),"")</f>
        <v/>
      </c>
      <c r="H30" t="str">
        <f>IF($E30&lt;&gt;"", VLOOKUP($A30,analysis!$A$25:$C$27,3,FALSE) / (COUNTIFS($A$2:$A$133,$A30,$E$2:$E$133,"&lt;&gt;")/COUNTA($E$2:$E$133)),"")</f>
        <v/>
      </c>
    </row>
    <row r="31" spans="1:8" x14ac:dyDescent="0.3">
      <c r="A31" t="s">
        <v>3</v>
      </c>
      <c r="B31" t="s">
        <v>5</v>
      </c>
      <c r="C31" t="s">
        <v>4</v>
      </c>
      <c r="D31">
        <v>512.81801890581801</v>
      </c>
      <c r="E31">
        <v>900.49231518059901</v>
      </c>
      <c r="F31">
        <f>VLOOKUP($A31,analysis!$A$25:$C$27,3,FALSE) / (COUNTIF($A$2:$A$133,$A31)/COUNTA($A$2:$A$133))</f>
        <v>0.31054967436948377</v>
      </c>
      <c r="G31">
        <f>IF($C31&lt;&gt;"", VLOOKUP($A31,analysis!$A$25:$C$27,3,FALSE) / (COUNTIFS($A$2:$A$133,$A31,$C$2:$C$133,"&lt;&gt;")/COUNTA($C$2:$C$133)),"")</f>
        <v>0.30974305183865397</v>
      </c>
      <c r="H31">
        <f>IF($E31&lt;&gt;"", VLOOKUP($A31,analysis!$A$25:$C$27,3,FALSE) / (COUNTIFS($A$2:$A$133,$A31,$E$2:$E$133,"&lt;&gt;")/COUNTA($E$2:$E$133)),"")</f>
        <v>0.28477282392774794</v>
      </c>
    </row>
    <row r="32" spans="1:8" x14ac:dyDescent="0.3">
      <c r="A32" t="s">
        <v>3</v>
      </c>
      <c r="B32" t="s">
        <v>4</v>
      </c>
      <c r="C32" t="s">
        <v>5</v>
      </c>
      <c r="D32">
        <v>184.843262890353</v>
      </c>
      <c r="E32">
        <v>363.82274399511499</v>
      </c>
      <c r="F32">
        <f>VLOOKUP($A32,analysis!$A$25:$C$27,3,FALSE) / (COUNTIF($A$2:$A$133,$A32)/COUNTA($A$2:$A$133))</f>
        <v>0.31054967436948377</v>
      </c>
      <c r="G32">
        <f>IF($C32&lt;&gt;"", VLOOKUP($A32,analysis!$A$25:$C$27,3,FALSE) / (COUNTIFS($A$2:$A$133,$A32,$C$2:$C$133,"&lt;&gt;")/COUNTA($C$2:$C$133)),"")</f>
        <v>0.30974305183865397</v>
      </c>
      <c r="H32">
        <f>IF($E32&lt;&gt;"", VLOOKUP($A32,analysis!$A$25:$C$27,3,FALSE) / (COUNTIFS($A$2:$A$133,$A32,$E$2:$E$133,"&lt;&gt;")/COUNTA($E$2:$E$133)),"")</f>
        <v>0.28477282392774794</v>
      </c>
    </row>
    <row r="33" spans="1:8" x14ac:dyDescent="0.3">
      <c r="A33" t="s">
        <v>3</v>
      </c>
      <c r="B33" t="s">
        <v>5</v>
      </c>
      <c r="C33" t="s">
        <v>4</v>
      </c>
      <c r="D33">
        <v>206.513635814189</v>
      </c>
      <c r="F33">
        <f>VLOOKUP($A33,analysis!$A$25:$C$27,3,FALSE) / (COUNTIF($A$2:$A$133,$A33)/COUNTA($A$2:$A$133))</f>
        <v>0.31054967436948377</v>
      </c>
      <c r="G33">
        <f>IF($C33&lt;&gt;"", VLOOKUP($A33,analysis!$A$25:$C$27,3,FALSE) / (COUNTIFS($A$2:$A$133,$A33,$C$2:$C$133,"&lt;&gt;")/COUNTA($C$2:$C$133)),"")</f>
        <v>0.30974305183865397</v>
      </c>
      <c r="H33" t="str">
        <f>IF($E33&lt;&gt;"", VLOOKUP($A33,analysis!$A$25:$C$27,3,FALSE) / (COUNTIFS($A$2:$A$133,$A33,$E$2:$E$133,"&lt;&gt;")/COUNTA($E$2:$E$133)),"")</f>
        <v/>
      </c>
    </row>
    <row r="34" spans="1:8" x14ac:dyDescent="0.3">
      <c r="A34" t="s">
        <v>3</v>
      </c>
      <c r="B34" t="s">
        <v>4</v>
      </c>
      <c r="C34" t="s">
        <v>4</v>
      </c>
      <c r="D34">
        <v>106.306028319522</v>
      </c>
      <c r="E34">
        <v>408.41744467616002</v>
      </c>
      <c r="F34">
        <f>VLOOKUP($A34,analysis!$A$25:$C$27,3,FALSE) / (COUNTIF($A$2:$A$133,$A34)/COUNTA($A$2:$A$133))</f>
        <v>0.31054967436948377</v>
      </c>
      <c r="G34">
        <f>IF($C34&lt;&gt;"", VLOOKUP($A34,analysis!$A$25:$C$27,3,FALSE) / (COUNTIFS($A$2:$A$133,$A34,$C$2:$C$133,"&lt;&gt;")/COUNTA($C$2:$C$133)),"")</f>
        <v>0.30974305183865397</v>
      </c>
      <c r="H34">
        <f>IF($E34&lt;&gt;"", VLOOKUP($A34,analysis!$A$25:$C$27,3,FALSE) / (COUNTIFS($A$2:$A$133,$A34,$E$2:$E$133,"&lt;&gt;")/COUNTA($E$2:$E$133)),"")</f>
        <v>0.28477282392774794</v>
      </c>
    </row>
    <row r="35" spans="1:8" x14ac:dyDescent="0.3">
      <c r="A35" t="s">
        <v>3</v>
      </c>
      <c r="B35" t="s">
        <v>5</v>
      </c>
      <c r="C35" t="s">
        <v>5</v>
      </c>
      <c r="D35">
        <v>643.15740973688605</v>
      </c>
      <c r="F35">
        <f>VLOOKUP($A35,analysis!$A$25:$C$27,3,FALSE) / (COUNTIF($A$2:$A$133,$A35)/COUNTA($A$2:$A$133))</f>
        <v>0.31054967436948377</v>
      </c>
      <c r="G35">
        <f>IF($C35&lt;&gt;"", VLOOKUP($A35,analysis!$A$25:$C$27,3,FALSE) / (COUNTIFS($A$2:$A$133,$A35,$C$2:$C$133,"&lt;&gt;")/COUNTA($C$2:$C$133)),"")</f>
        <v>0.30974305183865397</v>
      </c>
      <c r="H35" t="str">
        <f>IF($E35&lt;&gt;"", VLOOKUP($A35,analysis!$A$25:$C$27,3,FALSE) / (COUNTIFS($A$2:$A$133,$A35,$E$2:$E$133,"&lt;&gt;")/COUNTA($E$2:$E$133)),"")</f>
        <v/>
      </c>
    </row>
    <row r="36" spans="1:8" x14ac:dyDescent="0.3">
      <c r="A36" t="s">
        <v>6</v>
      </c>
      <c r="B36" t="s">
        <v>4</v>
      </c>
      <c r="D36">
        <v>362.88796737790102</v>
      </c>
      <c r="F36">
        <f>VLOOKUP($A36,analysis!$A$25:$C$27,3,FALSE) / (COUNTIF($A$2:$A$133,$A36)/COUNTA($A$2:$A$133))</f>
        <v>0.17199745195168764</v>
      </c>
      <c r="G36" t="str">
        <f>IF($C36&lt;&gt;"", VLOOKUP($A36,analysis!$A$25:$C$27,3,FALSE) / (COUNTIFS($A$2:$A$133,$A36,$C$2:$C$133,"&lt;&gt;")/COUNTA($C$2:$C$133)),"")</f>
        <v/>
      </c>
      <c r="H36" t="str">
        <f>IF($E36&lt;&gt;"", VLOOKUP($A36,analysis!$A$25:$C$27,3,FALSE) / (COUNTIFS($A$2:$A$133,$A36,$E$2:$E$133,"&lt;&gt;")/COUNTA($E$2:$E$133)),"")</f>
        <v/>
      </c>
    </row>
    <row r="37" spans="1:8" x14ac:dyDescent="0.3">
      <c r="A37" t="s">
        <v>6</v>
      </c>
      <c r="B37" t="s">
        <v>5</v>
      </c>
      <c r="C37" t="s">
        <v>5</v>
      </c>
      <c r="D37">
        <v>498.49396734498401</v>
      </c>
      <c r="F37">
        <f>VLOOKUP($A37,analysis!$A$25:$C$27,3,FALSE) / (COUNTIF($A$2:$A$133,$A37)/COUNTA($A$2:$A$133))</f>
        <v>0.17199745195168764</v>
      </c>
      <c r="G37">
        <f>IF($C37&lt;&gt;"", VLOOKUP($A37,analysis!$A$25:$C$27,3,FALSE) / (COUNTIFS($A$2:$A$133,$A37,$C$2:$C$133,"&lt;&gt;")/COUNTA($C$2:$C$133)),"")</f>
        <v>0.17659631430333705</v>
      </c>
      <c r="H37" t="str">
        <f>IF($E37&lt;&gt;"", VLOOKUP($A37,analysis!$A$25:$C$27,3,FALSE) / (COUNTIFS($A$2:$A$133,$A37,$E$2:$E$133,"&lt;&gt;")/COUNTA($E$2:$E$133)),"")</f>
        <v/>
      </c>
    </row>
    <row r="38" spans="1:8" x14ac:dyDescent="0.3">
      <c r="A38" t="s">
        <v>6</v>
      </c>
      <c r="B38" t="s">
        <v>4</v>
      </c>
      <c r="D38">
        <v>132.19461962580601</v>
      </c>
      <c r="E38">
        <v>863.61760692670896</v>
      </c>
      <c r="F38">
        <f>VLOOKUP($A38,analysis!$A$25:$C$27,3,FALSE) / (COUNTIF($A$2:$A$133,$A38)/COUNTA($A$2:$A$133))</f>
        <v>0.17199745195168764</v>
      </c>
      <c r="G38" t="str">
        <f>IF($C38&lt;&gt;"", VLOOKUP($A38,analysis!$A$25:$C$27,3,FALSE) / (COUNTIFS($A$2:$A$133,$A38,$C$2:$C$133,"&lt;&gt;")/COUNTA($C$2:$C$133)),"")</f>
        <v/>
      </c>
      <c r="H38">
        <f>IF($E38&lt;&gt;"", VLOOKUP($A38,analysis!$A$25:$C$27,3,FALSE) / (COUNTIFS($A$2:$A$133,$A38,$E$2:$E$133,"&lt;&gt;")/COUNTA($E$2:$E$133)),"")</f>
        <v>0.18137913114905244</v>
      </c>
    </row>
    <row r="39" spans="1:8" x14ac:dyDescent="0.3">
      <c r="A39" t="s">
        <v>6</v>
      </c>
      <c r="B39" t="s">
        <v>5</v>
      </c>
      <c r="C39" t="s">
        <v>4</v>
      </c>
      <c r="D39">
        <v>308.85338131338301</v>
      </c>
      <c r="E39">
        <v>393.71594414114901</v>
      </c>
      <c r="F39">
        <f>VLOOKUP($A39,analysis!$A$25:$C$27,3,FALSE) / (COUNTIF($A$2:$A$133,$A39)/COUNTA($A$2:$A$133))</f>
        <v>0.17199745195168764</v>
      </c>
      <c r="G39">
        <f>IF($C39&lt;&gt;"", VLOOKUP($A39,analysis!$A$25:$C$27,3,FALSE) / (COUNTIFS($A$2:$A$133,$A39,$C$2:$C$133,"&lt;&gt;")/COUNTA($C$2:$C$133)),"")</f>
        <v>0.17659631430333705</v>
      </c>
      <c r="H39">
        <f>IF($E39&lt;&gt;"", VLOOKUP($A39,analysis!$A$25:$C$27,3,FALSE) / (COUNTIFS($A$2:$A$133,$A39,$E$2:$E$133,"&lt;&gt;")/COUNTA($E$2:$E$133)),"")</f>
        <v>0.18137913114905244</v>
      </c>
    </row>
    <row r="40" spans="1:8" x14ac:dyDescent="0.3">
      <c r="A40" t="s">
        <v>6</v>
      </c>
      <c r="B40" t="s">
        <v>4</v>
      </c>
      <c r="C40" t="s">
        <v>5</v>
      </c>
      <c r="D40">
        <v>411.12785134464502</v>
      </c>
      <c r="F40">
        <f>VLOOKUP($A40,analysis!$A$25:$C$27,3,FALSE) / (COUNTIF($A$2:$A$133,$A40)/COUNTA($A$2:$A$133))</f>
        <v>0.17199745195168764</v>
      </c>
      <c r="G40">
        <f>IF($C40&lt;&gt;"", VLOOKUP($A40,analysis!$A$25:$C$27,3,FALSE) / (COUNTIFS($A$2:$A$133,$A40,$C$2:$C$133,"&lt;&gt;")/COUNTA($C$2:$C$133)),"")</f>
        <v>0.17659631430333705</v>
      </c>
      <c r="H40" t="str">
        <f>IF($E40&lt;&gt;"", VLOOKUP($A40,analysis!$A$25:$C$27,3,FALSE) / (COUNTIFS($A$2:$A$133,$A40,$E$2:$E$133,"&lt;&gt;")/COUNTA($E$2:$E$133)),"")</f>
        <v/>
      </c>
    </row>
    <row r="41" spans="1:8" x14ac:dyDescent="0.3">
      <c r="A41" t="s">
        <v>6</v>
      </c>
      <c r="B41" t="s">
        <v>5</v>
      </c>
      <c r="C41" t="s">
        <v>4</v>
      </c>
      <c r="D41">
        <v>82.962939050048504</v>
      </c>
      <c r="F41">
        <f>VLOOKUP($A41,analysis!$A$25:$C$27,3,FALSE) / (COUNTIF($A$2:$A$133,$A41)/COUNTA($A$2:$A$133))</f>
        <v>0.17199745195168764</v>
      </c>
      <c r="G41">
        <f>IF($C41&lt;&gt;"", VLOOKUP($A41,analysis!$A$25:$C$27,3,FALSE) / (COUNTIFS($A$2:$A$133,$A41,$C$2:$C$133,"&lt;&gt;")/COUNTA($C$2:$C$133)),"")</f>
        <v>0.17659631430333705</v>
      </c>
      <c r="H41" t="str">
        <f>IF($E41&lt;&gt;"", VLOOKUP($A41,analysis!$A$25:$C$27,3,FALSE) / (COUNTIFS($A$2:$A$133,$A41,$E$2:$E$133,"&lt;&gt;")/COUNTA($E$2:$E$133)),"")</f>
        <v/>
      </c>
    </row>
    <row r="42" spans="1:8" x14ac:dyDescent="0.3">
      <c r="A42" t="s">
        <v>7</v>
      </c>
      <c r="B42" t="s">
        <v>4</v>
      </c>
      <c r="C42" t="s">
        <v>4</v>
      </c>
      <c r="D42">
        <v>400.462844176217</v>
      </c>
      <c r="E42">
        <v>187.825948465615</v>
      </c>
      <c r="F42">
        <f>VLOOKUP($A42,analysis!$A$25:$C$27,3,FALSE) / (COUNTIF($A$2:$A$133,$A42)/COUNTA($A$2:$A$133))</f>
        <v>3.0232704982384386</v>
      </c>
      <c r="G42">
        <f>IF($C42&lt;&gt;"", VLOOKUP($A42,analysis!$A$25:$C$27,3,FALSE) / (COUNTIFS($A$2:$A$133,$A42,$C$2:$C$133,"&lt;&gt;")/COUNTA($C$2:$C$133)),"")</f>
        <v>2.9316562407160611</v>
      </c>
      <c r="H42">
        <f>IF($E42&lt;&gt;"", VLOOKUP($A42,analysis!$A$25:$C$27,3,FALSE) / (COUNTIFS($A$2:$A$133,$A42,$E$2:$E$133,"&lt;&gt;")/COUNTA($E$2:$E$133)),"")</f>
        <v>3.1881761617787165</v>
      </c>
    </row>
    <row r="43" spans="1:8" x14ac:dyDescent="0.3">
      <c r="A43" t="s">
        <v>7</v>
      </c>
      <c r="B43" t="s">
        <v>5</v>
      </c>
      <c r="C43" t="s">
        <v>5</v>
      </c>
      <c r="D43">
        <v>935.29439158737603</v>
      </c>
      <c r="F43">
        <f>VLOOKUP($A43,analysis!$A$25:$C$27,3,FALSE) / (COUNTIF($A$2:$A$133,$A43)/COUNTA($A$2:$A$133))</f>
        <v>3.0232704982384386</v>
      </c>
      <c r="G43">
        <f>IF($C43&lt;&gt;"", VLOOKUP($A43,analysis!$A$25:$C$27,3,FALSE) / (COUNTIFS($A$2:$A$133,$A43,$C$2:$C$133,"&lt;&gt;")/COUNTA($C$2:$C$133)),"")</f>
        <v>2.9316562407160611</v>
      </c>
      <c r="H43" t="str">
        <f>IF($E43&lt;&gt;"", VLOOKUP($A43,analysis!$A$25:$C$27,3,FALSE) / (COUNTIFS($A$2:$A$133,$A43,$E$2:$E$133,"&lt;&gt;")/COUNTA($E$2:$E$133)),"")</f>
        <v/>
      </c>
    </row>
    <row r="44" spans="1:8" x14ac:dyDescent="0.3">
      <c r="A44" t="s">
        <v>7</v>
      </c>
      <c r="B44" t="s">
        <v>4</v>
      </c>
      <c r="D44">
        <v>812.58701905608098</v>
      </c>
      <c r="E44">
        <v>812.01064982451499</v>
      </c>
      <c r="F44">
        <f>VLOOKUP($A44,analysis!$A$25:$C$27,3,FALSE) / (COUNTIF($A$2:$A$133,$A44)/COUNTA($A$2:$A$133))</f>
        <v>3.0232704982384386</v>
      </c>
      <c r="G44" t="str">
        <f>IF($C44&lt;&gt;"", VLOOKUP($A44,analysis!$A$25:$C$27,3,FALSE) / (COUNTIFS($A$2:$A$133,$A44,$C$2:$C$133,"&lt;&gt;")/COUNTA($C$2:$C$133)),"")</f>
        <v/>
      </c>
      <c r="H44">
        <f>IF($E44&lt;&gt;"", VLOOKUP($A44,analysis!$A$25:$C$27,3,FALSE) / (COUNTIFS($A$2:$A$133,$A44,$E$2:$E$133,"&lt;&gt;")/COUNTA($E$2:$E$133)),"")</f>
        <v>3.1881761617787165</v>
      </c>
    </row>
    <row r="45" spans="1:8" x14ac:dyDescent="0.3">
      <c r="A45" t="s">
        <v>7</v>
      </c>
      <c r="B45" t="s">
        <v>5</v>
      </c>
      <c r="C45" t="s">
        <v>5</v>
      </c>
      <c r="D45">
        <v>688.22269653901401</v>
      </c>
      <c r="F45">
        <f>VLOOKUP($A45,analysis!$A$25:$C$27,3,FALSE) / (COUNTIF($A$2:$A$133,$A45)/COUNTA($A$2:$A$133))</f>
        <v>3.0232704982384386</v>
      </c>
      <c r="G45">
        <f>IF($C45&lt;&gt;"", VLOOKUP($A45,analysis!$A$25:$C$27,3,FALSE) / (COUNTIFS($A$2:$A$133,$A45,$C$2:$C$133,"&lt;&gt;")/COUNTA($C$2:$C$133)),"")</f>
        <v>2.9316562407160611</v>
      </c>
      <c r="H45" t="str">
        <f>IF($E45&lt;&gt;"", VLOOKUP($A45,analysis!$A$25:$C$27,3,FALSE) / (COUNTIFS($A$2:$A$133,$A45,$E$2:$E$133,"&lt;&gt;")/COUNTA($E$2:$E$133)),"")</f>
        <v/>
      </c>
    </row>
    <row r="46" spans="1:8" x14ac:dyDescent="0.3">
      <c r="A46" t="s">
        <v>7</v>
      </c>
      <c r="B46" t="s">
        <v>4</v>
      </c>
      <c r="D46">
        <v>121.22497637756101</v>
      </c>
      <c r="F46">
        <f>VLOOKUP($A46,analysis!$A$25:$C$27,3,FALSE) / (COUNTIF($A$2:$A$133,$A46)/COUNTA($A$2:$A$133))</f>
        <v>3.0232704982384386</v>
      </c>
      <c r="G46" t="str">
        <f>IF($C46&lt;&gt;"", VLOOKUP($A46,analysis!$A$25:$C$27,3,FALSE) / (COUNTIFS($A$2:$A$133,$A46,$C$2:$C$133,"&lt;&gt;")/COUNTA($C$2:$C$133)),"")</f>
        <v/>
      </c>
      <c r="H46" t="str">
        <f>IF($E46&lt;&gt;"", VLOOKUP($A46,analysis!$A$25:$C$27,3,FALSE) / (COUNTIFS($A$2:$A$133,$A46,$E$2:$E$133,"&lt;&gt;")/COUNTA($E$2:$E$133)),"")</f>
        <v/>
      </c>
    </row>
    <row r="47" spans="1:8" x14ac:dyDescent="0.3">
      <c r="A47" t="s">
        <v>7</v>
      </c>
      <c r="B47" t="s">
        <v>5</v>
      </c>
      <c r="C47" t="s">
        <v>4</v>
      </c>
      <c r="D47">
        <v>574.65527066960897</v>
      </c>
      <c r="F47">
        <f>VLOOKUP($A47,analysis!$A$25:$C$27,3,FALSE) / (COUNTIF($A$2:$A$133,$A47)/COUNTA($A$2:$A$133))</f>
        <v>3.0232704982384386</v>
      </c>
      <c r="G47">
        <f>IF($C47&lt;&gt;"", VLOOKUP($A47,analysis!$A$25:$C$27,3,FALSE) / (COUNTIFS($A$2:$A$133,$A47,$C$2:$C$133,"&lt;&gt;")/COUNTA($C$2:$C$133)),"")</f>
        <v>2.9316562407160611</v>
      </c>
      <c r="H47" t="str">
        <f>IF($E47&lt;&gt;"", VLOOKUP($A47,analysis!$A$25:$C$27,3,FALSE) / (COUNTIFS($A$2:$A$133,$A47,$E$2:$E$133,"&lt;&gt;")/COUNTA($E$2:$E$133)),"")</f>
        <v/>
      </c>
    </row>
    <row r="48" spans="1:8" x14ac:dyDescent="0.3">
      <c r="A48" t="s">
        <v>7</v>
      </c>
      <c r="B48" t="s">
        <v>4</v>
      </c>
      <c r="C48" t="s">
        <v>5</v>
      </c>
      <c r="D48">
        <v>284.97496806085098</v>
      </c>
      <c r="F48">
        <f>VLOOKUP($A48,analysis!$A$25:$C$27,3,FALSE) / (COUNTIF($A$2:$A$133,$A48)/COUNTA($A$2:$A$133))</f>
        <v>3.0232704982384386</v>
      </c>
      <c r="G48">
        <f>IF($C48&lt;&gt;"", VLOOKUP($A48,analysis!$A$25:$C$27,3,FALSE) / (COUNTIFS($A$2:$A$133,$A48,$C$2:$C$133,"&lt;&gt;")/COUNTA($C$2:$C$133)),"")</f>
        <v>2.9316562407160611</v>
      </c>
      <c r="H48" t="str">
        <f>IF($E48&lt;&gt;"", VLOOKUP($A48,analysis!$A$25:$C$27,3,FALSE) / (COUNTIFS($A$2:$A$133,$A48,$E$2:$E$133,"&lt;&gt;")/COUNTA($E$2:$E$133)),"")</f>
        <v/>
      </c>
    </row>
    <row r="49" spans="1:8" x14ac:dyDescent="0.3">
      <c r="A49" t="s">
        <v>7</v>
      </c>
      <c r="B49" t="s">
        <v>5</v>
      </c>
      <c r="C49" t="s">
        <v>4</v>
      </c>
      <c r="D49">
        <v>426.19564989581698</v>
      </c>
      <c r="F49">
        <f>VLOOKUP($A49,analysis!$A$25:$C$27,3,FALSE) / (COUNTIF($A$2:$A$133,$A49)/COUNTA($A$2:$A$133))</f>
        <v>3.0232704982384386</v>
      </c>
      <c r="G49">
        <f>IF($C49&lt;&gt;"", VLOOKUP($A49,analysis!$A$25:$C$27,3,FALSE) / (COUNTIFS($A$2:$A$133,$A49,$C$2:$C$133,"&lt;&gt;")/COUNTA($C$2:$C$133)),"")</f>
        <v>2.9316562407160611</v>
      </c>
      <c r="H49" t="str">
        <f>IF($E49&lt;&gt;"", VLOOKUP($A49,analysis!$A$25:$C$27,3,FALSE) / (COUNTIFS($A$2:$A$133,$A49,$E$2:$E$133,"&lt;&gt;")/COUNTA($E$2:$E$133)),"")</f>
        <v/>
      </c>
    </row>
    <row r="50" spans="1:8" x14ac:dyDescent="0.3">
      <c r="A50" t="s">
        <v>3</v>
      </c>
      <c r="B50" t="s">
        <v>4</v>
      </c>
      <c r="C50" t="s">
        <v>4</v>
      </c>
      <c r="D50">
        <v>490.45318784192199</v>
      </c>
      <c r="F50">
        <f>VLOOKUP($A50,analysis!$A$25:$C$27,3,FALSE) / (COUNTIF($A$2:$A$133,$A50)/COUNTA($A$2:$A$133))</f>
        <v>0.31054967436948377</v>
      </c>
      <c r="G50">
        <f>IF($C50&lt;&gt;"", VLOOKUP($A50,analysis!$A$25:$C$27,3,FALSE) / (COUNTIFS($A$2:$A$133,$A50,$C$2:$C$133,"&lt;&gt;")/COUNTA($C$2:$C$133)),"")</f>
        <v>0.30974305183865397</v>
      </c>
      <c r="H50" t="str">
        <f>IF($E50&lt;&gt;"", VLOOKUP($A50,analysis!$A$25:$C$27,3,FALSE) / (COUNTIFS($A$2:$A$133,$A50,$E$2:$E$133,"&lt;&gt;")/COUNTA($E$2:$E$133)),"")</f>
        <v/>
      </c>
    </row>
    <row r="51" spans="1:8" x14ac:dyDescent="0.3">
      <c r="A51" t="s">
        <v>3</v>
      </c>
      <c r="B51" t="s">
        <v>5</v>
      </c>
      <c r="C51" t="s">
        <v>5</v>
      </c>
      <c r="D51">
        <v>110.75124423950901</v>
      </c>
      <c r="F51">
        <f>VLOOKUP($A51,analysis!$A$25:$C$27,3,FALSE) / (COUNTIF($A$2:$A$133,$A51)/COUNTA($A$2:$A$133))</f>
        <v>0.31054967436948377</v>
      </c>
      <c r="G51">
        <f>IF($C51&lt;&gt;"", VLOOKUP($A51,analysis!$A$25:$C$27,3,FALSE) / (COUNTIFS($A$2:$A$133,$A51,$C$2:$C$133,"&lt;&gt;")/COUNTA($C$2:$C$133)),"")</f>
        <v>0.30974305183865397</v>
      </c>
      <c r="H51" t="str">
        <f>IF($E51&lt;&gt;"", VLOOKUP($A51,analysis!$A$25:$C$27,3,FALSE) / (COUNTIFS($A$2:$A$133,$A51,$E$2:$E$133,"&lt;&gt;")/COUNTA($E$2:$E$133)),"")</f>
        <v/>
      </c>
    </row>
    <row r="52" spans="1:8" x14ac:dyDescent="0.3">
      <c r="A52" t="s">
        <v>6</v>
      </c>
      <c r="B52" t="s">
        <v>4</v>
      </c>
      <c r="D52">
        <v>747.74786038324203</v>
      </c>
      <c r="E52">
        <v>330.482526216655</v>
      </c>
      <c r="F52">
        <f>VLOOKUP($A52,analysis!$A$25:$C$27,3,FALSE) / (COUNTIF($A$2:$A$133,$A52)/COUNTA($A$2:$A$133))</f>
        <v>0.17199745195168764</v>
      </c>
      <c r="G52" t="str">
        <f>IF($C52&lt;&gt;"", VLOOKUP($A52,analysis!$A$25:$C$27,3,FALSE) / (COUNTIFS($A$2:$A$133,$A52,$C$2:$C$133,"&lt;&gt;")/COUNTA($C$2:$C$133)),"")</f>
        <v/>
      </c>
      <c r="H52">
        <f>IF($E52&lt;&gt;"", VLOOKUP($A52,analysis!$A$25:$C$27,3,FALSE) / (COUNTIFS($A$2:$A$133,$A52,$E$2:$E$133,"&lt;&gt;")/COUNTA($E$2:$E$133)),"")</f>
        <v>0.18137913114905244</v>
      </c>
    </row>
    <row r="53" spans="1:8" x14ac:dyDescent="0.3">
      <c r="A53" t="s">
        <v>6</v>
      </c>
      <c r="B53" t="s">
        <v>5</v>
      </c>
      <c r="C53" t="s">
        <v>5</v>
      </c>
      <c r="D53">
        <v>406.885500531643</v>
      </c>
      <c r="E53">
        <v>951.07551268301904</v>
      </c>
      <c r="F53">
        <f>VLOOKUP($A53,analysis!$A$25:$C$27,3,FALSE) / (COUNTIF($A$2:$A$133,$A53)/COUNTA($A$2:$A$133))</f>
        <v>0.17199745195168764</v>
      </c>
      <c r="G53">
        <f>IF($C53&lt;&gt;"", VLOOKUP($A53,analysis!$A$25:$C$27,3,FALSE) / (COUNTIFS($A$2:$A$133,$A53,$C$2:$C$133,"&lt;&gt;")/COUNTA($C$2:$C$133)),"")</f>
        <v>0.17659631430333705</v>
      </c>
      <c r="H53">
        <f>IF($E53&lt;&gt;"", VLOOKUP($A53,analysis!$A$25:$C$27,3,FALSE) / (COUNTIFS($A$2:$A$133,$A53,$E$2:$E$133,"&lt;&gt;")/COUNTA($E$2:$E$133)),"")</f>
        <v>0.18137913114905244</v>
      </c>
    </row>
    <row r="54" spans="1:8" x14ac:dyDescent="0.3">
      <c r="A54" t="s">
        <v>6</v>
      </c>
      <c r="B54" t="s">
        <v>4</v>
      </c>
      <c r="D54">
        <v>190.46355062164301</v>
      </c>
      <c r="E54">
        <v>301.27473222091697</v>
      </c>
      <c r="F54">
        <f>VLOOKUP($A54,analysis!$A$25:$C$27,3,FALSE) / (COUNTIF($A$2:$A$133,$A54)/COUNTA($A$2:$A$133))</f>
        <v>0.17199745195168764</v>
      </c>
      <c r="G54" t="str">
        <f>IF($C54&lt;&gt;"", VLOOKUP($A54,analysis!$A$25:$C$27,3,FALSE) / (COUNTIFS($A$2:$A$133,$A54,$C$2:$C$133,"&lt;&gt;")/COUNTA($C$2:$C$133)),"")</f>
        <v/>
      </c>
      <c r="H54">
        <f>IF($E54&lt;&gt;"", VLOOKUP($A54,analysis!$A$25:$C$27,3,FALSE) / (COUNTIFS($A$2:$A$133,$A54,$E$2:$E$133,"&lt;&gt;")/COUNTA($E$2:$E$133)),"")</f>
        <v>0.18137913114905244</v>
      </c>
    </row>
    <row r="55" spans="1:8" x14ac:dyDescent="0.3">
      <c r="A55" t="s">
        <v>6</v>
      </c>
      <c r="B55" t="s">
        <v>5</v>
      </c>
      <c r="C55" t="s">
        <v>4</v>
      </c>
      <c r="D55">
        <v>755.78744523227203</v>
      </c>
      <c r="F55">
        <f>VLOOKUP($A55,analysis!$A$25:$C$27,3,FALSE) / (COUNTIF($A$2:$A$133,$A55)/COUNTA($A$2:$A$133))</f>
        <v>0.17199745195168764</v>
      </c>
      <c r="G55">
        <f>IF($C55&lt;&gt;"", VLOOKUP($A55,analysis!$A$25:$C$27,3,FALSE) / (COUNTIFS($A$2:$A$133,$A55,$C$2:$C$133,"&lt;&gt;")/COUNTA($C$2:$C$133)),"")</f>
        <v>0.17659631430333705</v>
      </c>
      <c r="H55" t="str">
        <f>IF($E55&lt;&gt;"", VLOOKUP($A55,analysis!$A$25:$C$27,3,FALSE) / (COUNTIFS($A$2:$A$133,$A55,$E$2:$E$133,"&lt;&gt;")/COUNTA($E$2:$E$133)),"")</f>
        <v/>
      </c>
    </row>
    <row r="56" spans="1:8" x14ac:dyDescent="0.3">
      <c r="A56" t="s">
        <v>6</v>
      </c>
      <c r="B56" t="s">
        <v>4</v>
      </c>
      <c r="C56" t="s">
        <v>5</v>
      </c>
      <c r="D56">
        <v>100.36925552412799</v>
      </c>
      <c r="F56">
        <f>VLOOKUP($A56,analysis!$A$25:$C$27,3,FALSE) / (COUNTIF($A$2:$A$133,$A56)/COUNTA($A$2:$A$133))</f>
        <v>0.17199745195168764</v>
      </c>
      <c r="G56">
        <f>IF($C56&lt;&gt;"", VLOOKUP($A56,analysis!$A$25:$C$27,3,FALSE) / (COUNTIFS($A$2:$A$133,$A56,$C$2:$C$133,"&lt;&gt;")/COUNTA($C$2:$C$133)),"")</f>
        <v>0.17659631430333705</v>
      </c>
      <c r="H56" t="str">
        <f>IF($E56&lt;&gt;"", VLOOKUP($A56,analysis!$A$25:$C$27,3,FALSE) / (COUNTIFS($A$2:$A$133,$A56,$E$2:$E$133,"&lt;&gt;")/COUNTA($E$2:$E$133)),"")</f>
        <v/>
      </c>
    </row>
    <row r="57" spans="1:8" x14ac:dyDescent="0.3">
      <c r="A57" t="s">
        <v>6</v>
      </c>
      <c r="B57" t="s">
        <v>5</v>
      </c>
      <c r="C57" t="s">
        <v>4</v>
      </c>
      <c r="D57">
        <v>432.84463114105102</v>
      </c>
      <c r="F57">
        <f>VLOOKUP($A57,analysis!$A$25:$C$27,3,FALSE) / (COUNTIF($A$2:$A$133,$A57)/COUNTA($A$2:$A$133))</f>
        <v>0.17199745195168764</v>
      </c>
      <c r="G57">
        <f>IF($C57&lt;&gt;"", VLOOKUP($A57,analysis!$A$25:$C$27,3,FALSE) / (COUNTIFS($A$2:$A$133,$A57,$C$2:$C$133,"&lt;&gt;")/COUNTA($C$2:$C$133)),"")</f>
        <v>0.17659631430333705</v>
      </c>
      <c r="H57" t="str">
        <f>IF($E57&lt;&gt;"", VLOOKUP($A57,analysis!$A$25:$C$27,3,FALSE) / (COUNTIFS($A$2:$A$133,$A57,$E$2:$E$133,"&lt;&gt;")/COUNTA($E$2:$E$133)),"")</f>
        <v/>
      </c>
    </row>
    <row r="58" spans="1:8" x14ac:dyDescent="0.3">
      <c r="A58" t="s">
        <v>3</v>
      </c>
      <c r="B58" t="s">
        <v>4</v>
      </c>
      <c r="C58" t="s">
        <v>4</v>
      </c>
      <c r="D58">
        <v>765.18110185861497</v>
      </c>
      <c r="F58">
        <f>VLOOKUP($A58,analysis!$A$25:$C$27,3,FALSE) / (COUNTIF($A$2:$A$133,$A58)/COUNTA($A$2:$A$133))</f>
        <v>0.31054967436948377</v>
      </c>
      <c r="G58">
        <f>IF($C58&lt;&gt;"", VLOOKUP($A58,analysis!$A$25:$C$27,3,FALSE) / (COUNTIFS($A$2:$A$133,$A58,$C$2:$C$133,"&lt;&gt;")/COUNTA($C$2:$C$133)),"")</f>
        <v>0.30974305183865397</v>
      </c>
      <c r="H58" t="str">
        <f>IF($E58&lt;&gt;"", VLOOKUP($A58,analysis!$A$25:$C$27,3,FALSE) / (COUNTIFS($A$2:$A$133,$A58,$E$2:$E$133,"&lt;&gt;")/COUNTA($E$2:$E$133)),"")</f>
        <v/>
      </c>
    </row>
    <row r="59" spans="1:8" x14ac:dyDescent="0.3">
      <c r="A59" t="s">
        <v>3</v>
      </c>
      <c r="B59" t="s">
        <v>5</v>
      </c>
      <c r="C59" t="s">
        <v>5</v>
      </c>
      <c r="D59">
        <v>5.0988555885851303</v>
      </c>
      <c r="E59">
        <v>593.24037493206504</v>
      </c>
      <c r="F59">
        <f>VLOOKUP($A59,analysis!$A$25:$C$27,3,FALSE) / (COUNTIF($A$2:$A$133,$A59)/COUNTA($A$2:$A$133))</f>
        <v>0.31054967436948377</v>
      </c>
      <c r="G59">
        <f>IF($C59&lt;&gt;"", VLOOKUP($A59,analysis!$A$25:$C$27,3,FALSE) / (COUNTIFS($A$2:$A$133,$A59,$C$2:$C$133,"&lt;&gt;")/COUNTA($C$2:$C$133)),"")</f>
        <v>0.30974305183865397</v>
      </c>
      <c r="H59">
        <f>IF($E59&lt;&gt;"", VLOOKUP($A59,analysis!$A$25:$C$27,3,FALSE) / (COUNTIFS($A$2:$A$133,$A59,$E$2:$E$133,"&lt;&gt;")/COUNTA($E$2:$E$133)),"")</f>
        <v>0.28477282392774794</v>
      </c>
    </row>
    <row r="60" spans="1:8" x14ac:dyDescent="0.3">
      <c r="A60" t="s">
        <v>3</v>
      </c>
      <c r="B60" t="s">
        <v>4</v>
      </c>
      <c r="D60">
        <v>320.32307819463301</v>
      </c>
      <c r="E60">
        <v>544.94232870638302</v>
      </c>
      <c r="F60">
        <f>VLOOKUP($A60,analysis!$A$25:$C$27,3,FALSE) / (COUNTIF($A$2:$A$133,$A60)/COUNTA($A$2:$A$133))</f>
        <v>0.31054967436948377</v>
      </c>
      <c r="G60" t="str">
        <f>IF($C60&lt;&gt;"", VLOOKUP($A60,analysis!$A$25:$C$27,3,FALSE) / (COUNTIFS($A$2:$A$133,$A60,$C$2:$C$133,"&lt;&gt;")/COUNTA($C$2:$C$133)),"")</f>
        <v/>
      </c>
      <c r="H60">
        <f>IF($E60&lt;&gt;"", VLOOKUP($A60,analysis!$A$25:$C$27,3,FALSE) / (COUNTIFS($A$2:$A$133,$A60,$E$2:$E$133,"&lt;&gt;")/COUNTA($E$2:$E$133)),"")</f>
        <v>0.28477282392774794</v>
      </c>
    </row>
    <row r="61" spans="1:8" x14ac:dyDescent="0.3">
      <c r="A61" t="s">
        <v>3</v>
      </c>
      <c r="B61" t="s">
        <v>5</v>
      </c>
      <c r="C61" t="s">
        <v>5</v>
      </c>
      <c r="D61">
        <v>757.18271126970603</v>
      </c>
      <c r="E61">
        <v>757.65904621221102</v>
      </c>
      <c r="F61">
        <f>VLOOKUP($A61,analysis!$A$25:$C$27,3,FALSE) / (COUNTIF($A$2:$A$133,$A61)/COUNTA($A$2:$A$133))</f>
        <v>0.31054967436948377</v>
      </c>
      <c r="G61">
        <f>IF($C61&lt;&gt;"", VLOOKUP($A61,analysis!$A$25:$C$27,3,FALSE) / (COUNTIFS($A$2:$A$133,$A61,$C$2:$C$133,"&lt;&gt;")/COUNTA($C$2:$C$133)),"")</f>
        <v>0.30974305183865397</v>
      </c>
      <c r="H61">
        <f>IF($E61&lt;&gt;"", VLOOKUP($A61,analysis!$A$25:$C$27,3,FALSE) / (COUNTIFS($A$2:$A$133,$A61,$E$2:$E$133,"&lt;&gt;")/COUNTA($E$2:$E$133)),"")</f>
        <v>0.28477282392774794</v>
      </c>
    </row>
    <row r="62" spans="1:8" x14ac:dyDescent="0.3">
      <c r="A62" t="s">
        <v>6</v>
      </c>
      <c r="B62" t="s">
        <v>4</v>
      </c>
      <c r="D62">
        <v>486.31165944971099</v>
      </c>
      <c r="F62">
        <f>VLOOKUP($A62,analysis!$A$25:$C$27,3,FALSE) / (COUNTIF($A$2:$A$133,$A62)/COUNTA($A$2:$A$133))</f>
        <v>0.17199745195168764</v>
      </c>
      <c r="G62" t="str">
        <f>IF($C62&lt;&gt;"", VLOOKUP($A62,analysis!$A$25:$C$27,3,FALSE) / (COUNTIFS($A$2:$A$133,$A62,$C$2:$C$133,"&lt;&gt;")/COUNTA($C$2:$C$133)),"")</f>
        <v/>
      </c>
      <c r="H62" t="str">
        <f>IF($E62&lt;&gt;"", VLOOKUP($A62,analysis!$A$25:$C$27,3,FALSE) / (COUNTIFS($A$2:$A$133,$A62,$E$2:$E$133,"&lt;&gt;")/COUNTA($E$2:$E$133)),"")</f>
        <v/>
      </c>
    </row>
    <row r="63" spans="1:8" x14ac:dyDescent="0.3">
      <c r="A63" t="s">
        <v>6</v>
      </c>
      <c r="B63" t="s">
        <v>5</v>
      </c>
      <c r="C63" t="s">
        <v>4</v>
      </c>
      <c r="D63">
        <v>439.91464399732598</v>
      </c>
      <c r="E63">
        <v>739.09193370491198</v>
      </c>
      <c r="F63">
        <f>VLOOKUP($A63,analysis!$A$25:$C$27,3,FALSE) / (COUNTIF($A$2:$A$133,$A63)/COUNTA($A$2:$A$133))</f>
        <v>0.17199745195168764</v>
      </c>
      <c r="G63">
        <f>IF($C63&lt;&gt;"", VLOOKUP($A63,analysis!$A$25:$C$27,3,FALSE) / (COUNTIFS($A$2:$A$133,$A63,$C$2:$C$133,"&lt;&gt;")/COUNTA($C$2:$C$133)),"")</f>
        <v>0.17659631430333705</v>
      </c>
      <c r="H63">
        <f>IF($E63&lt;&gt;"", VLOOKUP($A63,analysis!$A$25:$C$27,3,FALSE) / (COUNTIFS($A$2:$A$133,$A63,$E$2:$E$133,"&lt;&gt;")/COUNTA($E$2:$E$133)),"")</f>
        <v>0.18137913114905244</v>
      </c>
    </row>
    <row r="64" spans="1:8" x14ac:dyDescent="0.3">
      <c r="A64" t="s">
        <v>6</v>
      </c>
      <c r="B64" t="s">
        <v>4</v>
      </c>
      <c r="C64" t="s">
        <v>5</v>
      </c>
      <c r="D64">
        <v>912.83046244643594</v>
      </c>
      <c r="F64">
        <f>VLOOKUP($A64,analysis!$A$25:$C$27,3,FALSE) / (COUNTIF($A$2:$A$133,$A64)/COUNTA($A$2:$A$133))</f>
        <v>0.17199745195168764</v>
      </c>
      <c r="G64">
        <f>IF($C64&lt;&gt;"", VLOOKUP($A64,analysis!$A$25:$C$27,3,FALSE) / (COUNTIFS($A$2:$A$133,$A64,$C$2:$C$133,"&lt;&gt;")/COUNTA($C$2:$C$133)),"")</f>
        <v>0.17659631430333705</v>
      </c>
      <c r="H64" t="str">
        <f>IF($E64&lt;&gt;"", VLOOKUP($A64,analysis!$A$25:$C$27,3,FALSE) / (COUNTIFS($A$2:$A$133,$A64,$E$2:$E$133,"&lt;&gt;")/COUNTA($E$2:$E$133)),"")</f>
        <v/>
      </c>
    </row>
    <row r="65" spans="1:8" x14ac:dyDescent="0.3">
      <c r="A65" t="s">
        <v>6</v>
      </c>
      <c r="B65" t="s">
        <v>5</v>
      </c>
      <c r="D65">
        <v>469.94044934399398</v>
      </c>
      <c r="E65">
        <v>129.692843649536</v>
      </c>
      <c r="F65">
        <f>VLOOKUP($A65,analysis!$A$25:$C$27,3,FALSE) / (COUNTIF($A$2:$A$133,$A65)/COUNTA($A$2:$A$133))</f>
        <v>0.17199745195168764</v>
      </c>
      <c r="G65" t="str">
        <f>IF($C65&lt;&gt;"", VLOOKUP($A65,analysis!$A$25:$C$27,3,FALSE) / (COUNTIFS($A$2:$A$133,$A65,$C$2:$C$133,"&lt;&gt;")/COUNTA($C$2:$C$133)),"")</f>
        <v/>
      </c>
      <c r="H65">
        <f>IF($E65&lt;&gt;"", VLOOKUP($A65,analysis!$A$25:$C$27,3,FALSE) / (COUNTIFS($A$2:$A$133,$A65,$E$2:$E$133,"&lt;&gt;")/COUNTA($E$2:$E$133)),"")</f>
        <v>0.18137913114905244</v>
      </c>
    </row>
    <row r="66" spans="1:8" x14ac:dyDescent="0.3">
      <c r="A66" t="s">
        <v>6</v>
      </c>
      <c r="B66" t="s">
        <v>4</v>
      </c>
      <c r="C66" t="s">
        <v>4</v>
      </c>
      <c r="D66">
        <v>218.64607394672899</v>
      </c>
      <c r="F66">
        <f>VLOOKUP($A66,analysis!$A$25:$C$27,3,FALSE) / (COUNTIF($A$2:$A$133,$A66)/COUNTA($A$2:$A$133))</f>
        <v>0.17199745195168764</v>
      </c>
      <c r="G66">
        <f>IF($C66&lt;&gt;"", VLOOKUP($A66,analysis!$A$25:$C$27,3,FALSE) / (COUNTIFS($A$2:$A$133,$A66,$C$2:$C$133,"&lt;&gt;")/COUNTA($C$2:$C$133)),"")</f>
        <v>0.17659631430333705</v>
      </c>
      <c r="H66" t="str">
        <f>IF($E66&lt;&gt;"", VLOOKUP($A66,analysis!$A$25:$C$27,3,FALSE) / (COUNTIFS($A$2:$A$133,$A66,$E$2:$E$133,"&lt;&gt;")/COUNTA($E$2:$E$133)),"")</f>
        <v/>
      </c>
    </row>
    <row r="67" spans="1:8" x14ac:dyDescent="0.3">
      <c r="A67" t="s">
        <v>6</v>
      </c>
      <c r="B67" t="s">
        <v>5</v>
      </c>
      <c r="C67" t="s">
        <v>5</v>
      </c>
      <c r="D67">
        <v>946.38804765418104</v>
      </c>
      <c r="E67">
        <v>268.94071092829103</v>
      </c>
      <c r="F67">
        <f>VLOOKUP($A67,analysis!$A$25:$C$27,3,FALSE) / (COUNTIF($A$2:$A$133,$A67)/COUNTA($A$2:$A$133))</f>
        <v>0.17199745195168764</v>
      </c>
      <c r="G67">
        <f>IF($C67&lt;&gt;"", VLOOKUP($A67,analysis!$A$25:$C$27,3,FALSE) / (COUNTIFS($A$2:$A$133,$A67,$C$2:$C$133,"&lt;&gt;")/COUNTA($C$2:$C$133)),"")</f>
        <v>0.17659631430333705</v>
      </c>
      <c r="H67">
        <f>IF($E67&lt;&gt;"", VLOOKUP($A67,analysis!$A$25:$C$27,3,FALSE) / (COUNTIFS($A$2:$A$133,$A67,$E$2:$E$133,"&lt;&gt;")/COUNTA($E$2:$E$133)),"")</f>
        <v>0.18137913114905244</v>
      </c>
    </row>
    <row r="68" spans="1:8" x14ac:dyDescent="0.3">
      <c r="A68" t="s">
        <v>3</v>
      </c>
      <c r="B68" t="s">
        <v>4</v>
      </c>
      <c r="C68" t="s">
        <v>4</v>
      </c>
      <c r="D68">
        <v>938.43542877584696</v>
      </c>
      <c r="E68">
        <v>343.63202331587598</v>
      </c>
      <c r="F68">
        <f>VLOOKUP($A68,analysis!$A$25:$C$27,3,FALSE) / (COUNTIF($A$2:$A$133,$A68)/COUNTA($A$2:$A$133))</f>
        <v>0.31054967436948377</v>
      </c>
      <c r="G68">
        <f>IF($C68&lt;&gt;"", VLOOKUP($A68,analysis!$A$25:$C$27,3,FALSE) / (COUNTIFS($A$2:$A$133,$A68,$C$2:$C$133,"&lt;&gt;")/COUNTA($C$2:$C$133)),"")</f>
        <v>0.30974305183865397</v>
      </c>
      <c r="H68">
        <f>IF($E68&lt;&gt;"", VLOOKUP($A68,analysis!$A$25:$C$27,3,FALSE) / (COUNTIFS($A$2:$A$133,$A68,$E$2:$E$133,"&lt;&gt;")/COUNTA($E$2:$E$133)),"")</f>
        <v>0.28477282392774794</v>
      </c>
    </row>
    <row r="69" spans="1:8" x14ac:dyDescent="0.3">
      <c r="A69" t="s">
        <v>6</v>
      </c>
      <c r="B69" t="s">
        <v>5</v>
      </c>
      <c r="C69" t="s">
        <v>5</v>
      </c>
      <c r="D69">
        <v>494.47449366562</v>
      </c>
      <c r="F69">
        <f>VLOOKUP($A69,analysis!$A$25:$C$27,3,FALSE) / (COUNTIF($A$2:$A$133,$A69)/COUNTA($A$2:$A$133))</f>
        <v>0.17199745195168764</v>
      </c>
      <c r="G69">
        <f>IF($C69&lt;&gt;"", VLOOKUP($A69,analysis!$A$25:$C$27,3,FALSE) / (COUNTIFS($A$2:$A$133,$A69,$C$2:$C$133,"&lt;&gt;")/COUNTA($C$2:$C$133)),"")</f>
        <v>0.17659631430333705</v>
      </c>
      <c r="H69" t="str">
        <f>IF($E69&lt;&gt;"", VLOOKUP($A69,analysis!$A$25:$C$27,3,FALSE) / (COUNTIFS($A$2:$A$133,$A69,$E$2:$E$133,"&lt;&gt;")/COUNTA($E$2:$E$133)),"")</f>
        <v/>
      </c>
    </row>
    <row r="70" spans="1:8" x14ac:dyDescent="0.3">
      <c r="A70" t="s">
        <v>6</v>
      </c>
      <c r="B70" t="s">
        <v>4</v>
      </c>
      <c r="D70">
        <v>441.456876462325</v>
      </c>
      <c r="E70">
        <v>171.28123086877099</v>
      </c>
      <c r="F70">
        <f>VLOOKUP($A70,analysis!$A$25:$C$27,3,FALSE) / (COUNTIF($A$2:$A$133,$A70)/COUNTA($A$2:$A$133))</f>
        <v>0.17199745195168764</v>
      </c>
      <c r="G70" t="str">
        <f>IF($C70&lt;&gt;"", VLOOKUP($A70,analysis!$A$25:$C$27,3,FALSE) / (COUNTIFS($A$2:$A$133,$A70,$C$2:$C$133,"&lt;&gt;")/COUNTA($C$2:$C$133)),"")</f>
        <v/>
      </c>
      <c r="H70">
        <f>IF($E70&lt;&gt;"", VLOOKUP($A70,analysis!$A$25:$C$27,3,FALSE) / (COUNTIFS($A$2:$A$133,$A70,$E$2:$E$133,"&lt;&gt;")/COUNTA($E$2:$E$133)),"")</f>
        <v>0.18137913114905244</v>
      </c>
    </row>
    <row r="71" spans="1:8" x14ac:dyDescent="0.3">
      <c r="A71" t="s">
        <v>3</v>
      </c>
      <c r="B71" t="s">
        <v>5</v>
      </c>
      <c r="C71" t="s">
        <v>5</v>
      </c>
      <c r="D71">
        <v>531.06480417773105</v>
      </c>
      <c r="E71">
        <v>237.812535604462</v>
      </c>
      <c r="F71">
        <f>VLOOKUP($A71,analysis!$A$25:$C$27,3,FALSE) / (COUNTIF($A$2:$A$133,$A71)/COUNTA($A$2:$A$133))</f>
        <v>0.31054967436948377</v>
      </c>
      <c r="G71">
        <f>IF($C71&lt;&gt;"", VLOOKUP($A71,analysis!$A$25:$C$27,3,FALSE) / (COUNTIFS($A$2:$A$133,$A71,$C$2:$C$133,"&lt;&gt;")/COUNTA($C$2:$C$133)),"")</f>
        <v>0.30974305183865397</v>
      </c>
      <c r="H71">
        <f>IF($E71&lt;&gt;"", VLOOKUP($A71,analysis!$A$25:$C$27,3,FALSE) / (COUNTIFS($A$2:$A$133,$A71,$E$2:$E$133,"&lt;&gt;")/COUNTA($E$2:$E$133)),"")</f>
        <v>0.28477282392774794</v>
      </c>
    </row>
    <row r="72" spans="1:8" x14ac:dyDescent="0.3">
      <c r="A72" t="s">
        <v>7</v>
      </c>
      <c r="B72" t="s">
        <v>4</v>
      </c>
      <c r="D72">
        <v>493.31499007530499</v>
      </c>
      <c r="F72">
        <f>VLOOKUP($A72,analysis!$A$25:$C$27,3,FALSE) / (COUNTIF($A$2:$A$133,$A72)/COUNTA($A$2:$A$133))</f>
        <v>3.0232704982384386</v>
      </c>
      <c r="G72" t="str">
        <f>IF($C72&lt;&gt;"", VLOOKUP($A72,analysis!$A$25:$C$27,3,FALSE) / (COUNTIFS($A$2:$A$133,$A72,$C$2:$C$133,"&lt;&gt;")/COUNTA($C$2:$C$133)),"")</f>
        <v/>
      </c>
      <c r="H72" t="str">
        <f>IF($E72&lt;&gt;"", VLOOKUP($A72,analysis!$A$25:$C$27,3,FALSE) / (COUNTIFS($A$2:$A$133,$A72,$E$2:$E$133,"&lt;&gt;")/COUNTA($E$2:$E$133)),"")</f>
        <v/>
      </c>
    </row>
    <row r="73" spans="1:8" x14ac:dyDescent="0.3">
      <c r="A73" t="s">
        <v>3</v>
      </c>
      <c r="B73" t="s">
        <v>5</v>
      </c>
      <c r="C73" t="s">
        <v>4</v>
      </c>
      <c r="D73">
        <v>670.58670124970297</v>
      </c>
      <c r="F73">
        <f>VLOOKUP($A73,analysis!$A$25:$C$27,3,FALSE) / (COUNTIF($A$2:$A$133,$A73)/COUNTA($A$2:$A$133))</f>
        <v>0.31054967436948377</v>
      </c>
      <c r="G73">
        <f>IF($C73&lt;&gt;"", VLOOKUP($A73,analysis!$A$25:$C$27,3,FALSE) / (COUNTIFS($A$2:$A$133,$A73,$C$2:$C$133,"&lt;&gt;")/COUNTA($C$2:$C$133)),"")</f>
        <v>0.30974305183865397</v>
      </c>
      <c r="H73" t="str">
        <f>IF($E73&lt;&gt;"", VLOOKUP($A73,analysis!$A$25:$C$27,3,FALSE) / (COUNTIFS($A$2:$A$133,$A73,$E$2:$E$133,"&lt;&gt;")/COUNTA($E$2:$E$133)),"")</f>
        <v/>
      </c>
    </row>
    <row r="74" spans="1:8" x14ac:dyDescent="0.3">
      <c r="A74" t="s">
        <v>3</v>
      </c>
      <c r="B74" t="s">
        <v>4</v>
      </c>
      <c r="C74" t="s">
        <v>5</v>
      </c>
      <c r="D74">
        <v>701.07884495519102</v>
      </c>
      <c r="F74">
        <f>VLOOKUP($A74,analysis!$A$25:$C$27,3,FALSE) / (COUNTIF($A$2:$A$133,$A74)/COUNTA($A$2:$A$133))</f>
        <v>0.31054967436948377</v>
      </c>
      <c r="G74">
        <f>IF($C74&lt;&gt;"", VLOOKUP($A74,analysis!$A$25:$C$27,3,FALSE) / (COUNTIFS($A$2:$A$133,$A74,$C$2:$C$133,"&lt;&gt;")/COUNTA($C$2:$C$133)),"")</f>
        <v>0.30974305183865397</v>
      </c>
      <c r="H74" t="str">
        <f>IF($E74&lt;&gt;"", VLOOKUP($A74,analysis!$A$25:$C$27,3,FALSE) / (COUNTIFS($A$2:$A$133,$A74,$E$2:$E$133,"&lt;&gt;")/COUNTA($E$2:$E$133)),"")</f>
        <v/>
      </c>
    </row>
    <row r="75" spans="1:8" x14ac:dyDescent="0.3">
      <c r="A75" t="s">
        <v>6</v>
      </c>
      <c r="B75" t="s">
        <v>5</v>
      </c>
      <c r="C75" t="s">
        <v>4</v>
      </c>
      <c r="D75">
        <v>467.71451341919601</v>
      </c>
      <c r="F75">
        <f>VLOOKUP($A75,analysis!$A$25:$C$27,3,FALSE) / (COUNTIF($A$2:$A$133,$A75)/COUNTA($A$2:$A$133))</f>
        <v>0.17199745195168764</v>
      </c>
      <c r="G75">
        <f>IF($C75&lt;&gt;"", VLOOKUP($A75,analysis!$A$25:$C$27,3,FALSE) / (COUNTIFS($A$2:$A$133,$A75,$C$2:$C$133,"&lt;&gt;")/COUNTA($C$2:$C$133)),"")</f>
        <v>0.17659631430333705</v>
      </c>
      <c r="H75" t="str">
        <f>IF($E75&lt;&gt;"", VLOOKUP($A75,analysis!$A$25:$C$27,3,FALSE) / (COUNTIFS($A$2:$A$133,$A75,$E$2:$E$133,"&lt;&gt;")/COUNTA($E$2:$E$133)),"")</f>
        <v/>
      </c>
    </row>
    <row r="76" spans="1:8" x14ac:dyDescent="0.3">
      <c r="A76" t="s">
        <v>6</v>
      </c>
      <c r="B76" t="s">
        <v>4</v>
      </c>
      <c r="C76" t="s">
        <v>4</v>
      </c>
      <c r="D76">
        <v>979.23713899217501</v>
      </c>
      <c r="E76">
        <v>77.462155604735003</v>
      </c>
      <c r="F76">
        <f>VLOOKUP($A76,analysis!$A$25:$C$27,3,FALSE) / (COUNTIF($A$2:$A$133,$A76)/COUNTA($A$2:$A$133))</f>
        <v>0.17199745195168764</v>
      </c>
      <c r="G76">
        <f>IF($C76&lt;&gt;"", VLOOKUP($A76,analysis!$A$25:$C$27,3,FALSE) / (COUNTIFS($A$2:$A$133,$A76,$C$2:$C$133,"&lt;&gt;")/COUNTA($C$2:$C$133)),"")</f>
        <v>0.17659631430333705</v>
      </c>
      <c r="H76">
        <f>IF($E76&lt;&gt;"", VLOOKUP($A76,analysis!$A$25:$C$27,3,FALSE) / (COUNTIFS($A$2:$A$133,$A76,$E$2:$E$133,"&lt;&gt;")/COUNTA($E$2:$E$133)),"")</f>
        <v>0.18137913114905244</v>
      </c>
    </row>
    <row r="77" spans="1:8" x14ac:dyDescent="0.3">
      <c r="A77" t="s">
        <v>7</v>
      </c>
      <c r="B77" t="s">
        <v>5</v>
      </c>
      <c r="C77" t="s">
        <v>5</v>
      </c>
      <c r="D77">
        <v>680.21637643687404</v>
      </c>
      <c r="F77">
        <f>VLOOKUP($A77,analysis!$A$25:$C$27,3,FALSE) / (COUNTIF($A$2:$A$133,$A77)/COUNTA($A$2:$A$133))</f>
        <v>3.0232704982384386</v>
      </c>
      <c r="G77">
        <f>IF($C77&lt;&gt;"", VLOOKUP($A77,analysis!$A$25:$C$27,3,FALSE) / (COUNTIFS($A$2:$A$133,$A77,$C$2:$C$133,"&lt;&gt;")/COUNTA($C$2:$C$133)),"")</f>
        <v>2.9316562407160611</v>
      </c>
      <c r="H77" t="str">
        <f>IF($E77&lt;&gt;"", VLOOKUP($A77,analysis!$A$25:$C$27,3,FALSE) / (COUNTIFS($A$2:$A$133,$A77,$E$2:$E$133,"&lt;&gt;")/COUNTA($E$2:$E$133)),"")</f>
        <v/>
      </c>
    </row>
    <row r="78" spans="1:8" x14ac:dyDescent="0.3">
      <c r="A78" t="s">
        <v>6</v>
      </c>
      <c r="B78" t="s">
        <v>4</v>
      </c>
      <c r="D78">
        <v>655.12131620198397</v>
      </c>
      <c r="E78">
        <v>323.32823611795902</v>
      </c>
      <c r="F78">
        <f>VLOOKUP($A78,analysis!$A$25:$C$27,3,FALSE) / (COUNTIF($A$2:$A$133,$A78)/COUNTA($A$2:$A$133))</f>
        <v>0.17199745195168764</v>
      </c>
      <c r="G78" t="str">
        <f>IF($C78&lt;&gt;"", VLOOKUP($A78,analysis!$A$25:$C$27,3,FALSE) / (COUNTIFS($A$2:$A$133,$A78,$C$2:$C$133,"&lt;&gt;")/COUNTA($C$2:$C$133)),"")</f>
        <v/>
      </c>
      <c r="H78">
        <f>IF($E78&lt;&gt;"", VLOOKUP($A78,analysis!$A$25:$C$27,3,FALSE) / (COUNTIFS($A$2:$A$133,$A78,$E$2:$E$133,"&lt;&gt;")/COUNTA($E$2:$E$133)),"")</f>
        <v>0.18137913114905244</v>
      </c>
    </row>
    <row r="79" spans="1:8" x14ac:dyDescent="0.3">
      <c r="A79" t="s">
        <v>7</v>
      </c>
      <c r="B79" t="s">
        <v>5</v>
      </c>
      <c r="C79" t="s">
        <v>5</v>
      </c>
      <c r="D79">
        <v>55.5559776257723</v>
      </c>
      <c r="E79">
        <v>788.33275870420005</v>
      </c>
      <c r="F79">
        <f>VLOOKUP($A79,analysis!$A$25:$C$27,3,FALSE) / (COUNTIF($A$2:$A$133,$A79)/COUNTA($A$2:$A$133))</f>
        <v>3.0232704982384386</v>
      </c>
      <c r="G79">
        <f>IF($C79&lt;&gt;"", VLOOKUP($A79,analysis!$A$25:$C$27,3,FALSE) / (COUNTIFS($A$2:$A$133,$A79,$C$2:$C$133,"&lt;&gt;")/COUNTA($C$2:$C$133)),"")</f>
        <v>2.9316562407160611</v>
      </c>
      <c r="H79">
        <f>IF($E79&lt;&gt;"", VLOOKUP($A79,analysis!$A$25:$C$27,3,FALSE) / (COUNTIFS($A$2:$A$133,$A79,$E$2:$E$133,"&lt;&gt;")/COUNTA($E$2:$E$133)),"")</f>
        <v>3.1881761617787165</v>
      </c>
    </row>
    <row r="80" spans="1:8" x14ac:dyDescent="0.3">
      <c r="A80" t="s">
        <v>3</v>
      </c>
      <c r="B80" t="s">
        <v>4</v>
      </c>
      <c r="D80">
        <v>100.499561289325</v>
      </c>
      <c r="E80">
        <v>717.17762621119596</v>
      </c>
      <c r="F80">
        <f>VLOOKUP($A80,analysis!$A$25:$C$27,3,FALSE) / (COUNTIF($A$2:$A$133,$A80)/COUNTA($A$2:$A$133))</f>
        <v>0.31054967436948377</v>
      </c>
      <c r="G80" t="str">
        <f>IF($C80&lt;&gt;"", VLOOKUP($A80,analysis!$A$25:$C$27,3,FALSE) / (COUNTIFS($A$2:$A$133,$A80,$C$2:$C$133,"&lt;&gt;")/COUNTA($C$2:$C$133)),"")</f>
        <v/>
      </c>
      <c r="H80">
        <f>IF($E80&lt;&gt;"", VLOOKUP($A80,analysis!$A$25:$C$27,3,FALSE) / (COUNTIFS($A$2:$A$133,$A80,$E$2:$E$133,"&lt;&gt;")/COUNTA($E$2:$E$133)),"")</f>
        <v>0.28477282392774794</v>
      </c>
    </row>
    <row r="81" spans="1:8" x14ac:dyDescent="0.3">
      <c r="A81" t="s">
        <v>3</v>
      </c>
      <c r="B81" t="s">
        <v>5</v>
      </c>
      <c r="C81" t="s">
        <v>4</v>
      </c>
      <c r="D81">
        <v>169.147520791739</v>
      </c>
      <c r="E81">
        <v>792.46336151845696</v>
      </c>
      <c r="F81">
        <f>VLOOKUP($A81,analysis!$A$25:$C$27,3,FALSE) / (COUNTIF($A$2:$A$133,$A81)/COUNTA($A$2:$A$133))</f>
        <v>0.31054967436948377</v>
      </c>
      <c r="G81">
        <f>IF($C81&lt;&gt;"", VLOOKUP($A81,analysis!$A$25:$C$27,3,FALSE) / (COUNTIFS($A$2:$A$133,$A81,$C$2:$C$133,"&lt;&gt;")/COUNTA($C$2:$C$133)),"")</f>
        <v>0.30974305183865397</v>
      </c>
      <c r="H81">
        <f>IF($E81&lt;&gt;"", VLOOKUP($A81,analysis!$A$25:$C$27,3,FALSE) / (COUNTIFS($A$2:$A$133,$A81,$E$2:$E$133,"&lt;&gt;")/COUNTA($E$2:$E$133)),"")</f>
        <v>0.28477282392774794</v>
      </c>
    </row>
    <row r="82" spans="1:8" x14ac:dyDescent="0.3">
      <c r="A82" t="s">
        <v>3</v>
      </c>
      <c r="B82" t="s">
        <v>4</v>
      </c>
      <c r="C82" t="s">
        <v>5</v>
      </c>
      <c r="D82">
        <v>518.65006703883398</v>
      </c>
      <c r="F82">
        <f>VLOOKUP($A82,analysis!$A$25:$C$27,3,FALSE) / (COUNTIF($A$2:$A$133,$A82)/COUNTA($A$2:$A$133))</f>
        <v>0.31054967436948377</v>
      </c>
      <c r="G82">
        <f>IF($C82&lt;&gt;"", VLOOKUP($A82,analysis!$A$25:$C$27,3,FALSE) / (COUNTIFS($A$2:$A$133,$A82,$C$2:$C$133,"&lt;&gt;")/COUNTA($C$2:$C$133)),"")</f>
        <v>0.30974305183865397</v>
      </c>
      <c r="H82" t="str">
        <f>IF($E82&lt;&gt;"", VLOOKUP($A82,analysis!$A$25:$C$27,3,FALSE) / (COUNTIFS($A$2:$A$133,$A82,$E$2:$E$133,"&lt;&gt;")/COUNTA($E$2:$E$133)),"")</f>
        <v/>
      </c>
    </row>
    <row r="83" spans="1:8" x14ac:dyDescent="0.3">
      <c r="A83" t="s">
        <v>6</v>
      </c>
      <c r="B83" t="s">
        <v>5</v>
      </c>
      <c r="D83">
        <v>305.89387402869698</v>
      </c>
      <c r="E83">
        <v>515.94272395595897</v>
      </c>
      <c r="F83">
        <f>VLOOKUP($A83,analysis!$A$25:$C$27,3,FALSE) / (COUNTIF($A$2:$A$133,$A83)/COUNTA($A$2:$A$133))</f>
        <v>0.17199745195168764</v>
      </c>
      <c r="G83" t="str">
        <f>IF($C83&lt;&gt;"", VLOOKUP($A83,analysis!$A$25:$C$27,3,FALSE) / (COUNTIFS($A$2:$A$133,$A83,$C$2:$C$133,"&lt;&gt;")/COUNTA($C$2:$C$133)),"")</f>
        <v/>
      </c>
      <c r="H83">
        <f>IF($E83&lt;&gt;"", VLOOKUP($A83,analysis!$A$25:$C$27,3,FALSE) / (COUNTIFS($A$2:$A$133,$A83,$E$2:$E$133,"&lt;&gt;")/COUNTA($E$2:$E$133)),"")</f>
        <v>0.18137913114905244</v>
      </c>
    </row>
    <row r="84" spans="1:8" x14ac:dyDescent="0.3">
      <c r="A84" t="s">
        <v>6</v>
      </c>
      <c r="B84" t="s">
        <v>4</v>
      </c>
      <c r="C84" t="s">
        <v>4</v>
      </c>
      <c r="D84">
        <v>359.07808947376901</v>
      </c>
      <c r="F84">
        <f>VLOOKUP($A84,analysis!$A$25:$C$27,3,FALSE) / (COUNTIF($A$2:$A$133,$A84)/COUNTA($A$2:$A$133))</f>
        <v>0.17199745195168764</v>
      </c>
      <c r="G84">
        <f>IF($C84&lt;&gt;"", VLOOKUP($A84,analysis!$A$25:$C$27,3,FALSE) / (COUNTIFS($A$2:$A$133,$A84,$C$2:$C$133,"&lt;&gt;")/COUNTA($C$2:$C$133)),"")</f>
        <v>0.17659631430333705</v>
      </c>
      <c r="H84" t="str">
        <f>IF($E84&lt;&gt;"", VLOOKUP($A84,analysis!$A$25:$C$27,3,FALSE) / (COUNTIFS($A$2:$A$133,$A84,$E$2:$E$133,"&lt;&gt;")/COUNTA($E$2:$E$133)),"")</f>
        <v/>
      </c>
    </row>
    <row r="85" spans="1:8" x14ac:dyDescent="0.3">
      <c r="A85" t="s">
        <v>7</v>
      </c>
      <c r="B85" t="s">
        <v>5</v>
      </c>
      <c r="C85" t="s">
        <v>5</v>
      </c>
      <c r="D85">
        <v>740.29780016280699</v>
      </c>
      <c r="F85">
        <f>VLOOKUP($A85,analysis!$A$25:$C$27,3,FALSE) / (COUNTIF($A$2:$A$133,$A85)/COUNTA($A$2:$A$133))</f>
        <v>3.0232704982384386</v>
      </c>
      <c r="G85">
        <f>IF($C85&lt;&gt;"", VLOOKUP($A85,analysis!$A$25:$C$27,3,FALSE) / (COUNTIFS($A$2:$A$133,$A85,$C$2:$C$133,"&lt;&gt;")/COUNTA($C$2:$C$133)),"")</f>
        <v>2.9316562407160611</v>
      </c>
      <c r="H85" t="str">
        <f>IF($E85&lt;&gt;"", VLOOKUP($A85,analysis!$A$25:$C$27,3,FALSE) / (COUNTIFS($A$2:$A$133,$A85,$E$2:$E$133,"&lt;&gt;")/COUNTA($E$2:$E$133)),"")</f>
        <v/>
      </c>
    </row>
    <row r="86" spans="1:8" x14ac:dyDescent="0.3">
      <c r="A86" t="s">
        <v>7</v>
      </c>
      <c r="B86" t="s">
        <v>4</v>
      </c>
      <c r="D86">
        <v>257.77211831882499</v>
      </c>
      <c r="F86">
        <f>VLOOKUP($A86,analysis!$A$25:$C$27,3,FALSE) / (COUNTIF($A$2:$A$133,$A86)/COUNTA($A$2:$A$133))</f>
        <v>3.0232704982384386</v>
      </c>
      <c r="G86" t="str">
        <f>IF($C86&lt;&gt;"", VLOOKUP($A86,analysis!$A$25:$C$27,3,FALSE) / (COUNTIFS($A$2:$A$133,$A86,$C$2:$C$133,"&lt;&gt;")/COUNTA($C$2:$C$133)),"")</f>
        <v/>
      </c>
      <c r="H86" t="str">
        <f>IF($E86&lt;&gt;"", VLOOKUP($A86,analysis!$A$25:$C$27,3,FALSE) / (COUNTIFS($A$2:$A$133,$A86,$E$2:$E$133,"&lt;&gt;")/COUNTA($E$2:$E$133)),"")</f>
        <v/>
      </c>
    </row>
    <row r="87" spans="1:8" x14ac:dyDescent="0.3">
      <c r="A87" t="s">
        <v>3</v>
      </c>
      <c r="B87" t="s">
        <v>5</v>
      </c>
      <c r="C87" t="s">
        <v>5</v>
      </c>
      <c r="D87">
        <v>615.14420784078504</v>
      </c>
      <c r="E87">
        <v>792.11394162848501</v>
      </c>
      <c r="F87">
        <f>VLOOKUP($A87,analysis!$A$25:$C$27,3,FALSE) / (COUNTIF($A$2:$A$133,$A87)/COUNTA($A$2:$A$133))</f>
        <v>0.31054967436948377</v>
      </c>
      <c r="G87">
        <f>IF($C87&lt;&gt;"", VLOOKUP($A87,analysis!$A$25:$C$27,3,FALSE) / (COUNTIFS($A$2:$A$133,$A87,$C$2:$C$133,"&lt;&gt;")/COUNTA($C$2:$C$133)),"")</f>
        <v>0.30974305183865397</v>
      </c>
      <c r="H87">
        <f>IF($E87&lt;&gt;"", VLOOKUP($A87,analysis!$A$25:$C$27,3,FALSE) / (COUNTIFS($A$2:$A$133,$A87,$E$2:$E$133,"&lt;&gt;")/COUNTA($E$2:$E$133)),"")</f>
        <v>0.28477282392774794</v>
      </c>
    </row>
    <row r="88" spans="1:8" x14ac:dyDescent="0.3">
      <c r="A88" t="s">
        <v>3</v>
      </c>
      <c r="B88" t="s">
        <v>4</v>
      </c>
      <c r="D88">
        <v>251.735150348395</v>
      </c>
      <c r="F88">
        <f>VLOOKUP($A88,analysis!$A$25:$C$27,3,FALSE) / (COUNTIF($A$2:$A$133,$A88)/COUNTA($A$2:$A$133))</f>
        <v>0.31054967436948377</v>
      </c>
      <c r="G88" t="str">
        <f>IF($C88&lt;&gt;"", VLOOKUP($A88,analysis!$A$25:$C$27,3,FALSE) / (COUNTIFS($A$2:$A$133,$A88,$C$2:$C$133,"&lt;&gt;")/COUNTA($C$2:$C$133)),"")</f>
        <v/>
      </c>
      <c r="H88" t="str">
        <f>IF($E88&lt;&gt;"", VLOOKUP($A88,analysis!$A$25:$C$27,3,FALSE) / (COUNTIFS($A$2:$A$133,$A88,$E$2:$E$133,"&lt;&gt;")/COUNTA($E$2:$E$133)),"")</f>
        <v/>
      </c>
    </row>
    <row r="89" spans="1:8" x14ac:dyDescent="0.3">
      <c r="A89" t="s">
        <v>3</v>
      </c>
      <c r="B89" t="s">
        <v>5</v>
      </c>
      <c r="C89" t="s">
        <v>4</v>
      </c>
      <c r="D89">
        <v>25.487619685009101</v>
      </c>
      <c r="F89">
        <f>VLOOKUP($A89,analysis!$A$25:$C$27,3,FALSE) / (COUNTIF($A$2:$A$133,$A89)/COUNTA($A$2:$A$133))</f>
        <v>0.31054967436948377</v>
      </c>
      <c r="G89">
        <f>IF($C89&lt;&gt;"", VLOOKUP($A89,analysis!$A$25:$C$27,3,FALSE) / (COUNTIFS($A$2:$A$133,$A89,$C$2:$C$133,"&lt;&gt;")/COUNTA($C$2:$C$133)),"")</f>
        <v>0.30974305183865397</v>
      </c>
      <c r="H89" t="str">
        <f>IF($E89&lt;&gt;"", VLOOKUP($A89,analysis!$A$25:$C$27,3,FALSE) / (COUNTIFS($A$2:$A$133,$A89,$E$2:$E$133,"&lt;&gt;")/COUNTA($E$2:$E$133)),"")</f>
        <v/>
      </c>
    </row>
    <row r="90" spans="1:8" x14ac:dyDescent="0.3">
      <c r="A90" t="s">
        <v>7</v>
      </c>
      <c r="B90" t="s">
        <v>4</v>
      </c>
      <c r="C90" t="s">
        <v>5</v>
      </c>
      <c r="D90">
        <v>140.68703749216999</v>
      </c>
      <c r="E90">
        <v>456.686679739505</v>
      </c>
      <c r="F90">
        <f>VLOOKUP($A90,analysis!$A$25:$C$27,3,FALSE) / (COUNTIF($A$2:$A$133,$A90)/COUNTA($A$2:$A$133))</f>
        <v>3.0232704982384386</v>
      </c>
      <c r="G90">
        <f>IF($C90&lt;&gt;"", VLOOKUP($A90,analysis!$A$25:$C$27,3,FALSE) / (COUNTIFS($A$2:$A$133,$A90,$C$2:$C$133,"&lt;&gt;")/COUNTA($C$2:$C$133)),"")</f>
        <v>2.9316562407160611</v>
      </c>
      <c r="H90">
        <f>IF($E90&lt;&gt;"", VLOOKUP($A90,analysis!$A$25:$C$27,3,FALSE) / (COUNTIFS($A$2:$A$133,$A90,$E$2:$E$133,"&lt;&gt;")/COUNTA($E$2:$E$133)),"")</f>
        <v>3.1881761617787165</v>
      </c>
    </row>
    <row r="91" spans="1:8" x14ac:dyDescent="0.3">
      <c r="A91" t="s">
        <v>3</v>
      </c>
      <c r="B91" t="s">
        <v>5</v>
      </c>
      <c r="C91" t="s">
        <v>4</v>
      </c>
      <c r="D91">
        <v>518.40349170379295</v>
      </c>
      <c r="F91">
        <f>VLOOKUP($A91,analysis!$A$25:$C$27,3,FALSE) / (COUNTIF($A$2:$A$133,$A91)/COUNTA($A$2:$A$133))</f>
        <v>0.31054967436948377</v>
      </c>
      <c r="G91">
        <f>IF($C91&lt;&gt;"", VLOOKUP($A91,analysis!$A$25:$C$27,3,FALSE) / (COUNTIFS($A$2:$A$133,$A91,$C$2:$C$133,"&lt;&gt;")/COUNTA($C$2:$C$133)),"")</f>
        <v>0.30974305183865397</v>
      </c>
      <c r="H91" t="str">
        <f>IF($E91&lt;&gt;"", VLOOKUP($A91,analysis!$A$25:$C$27,3,FALSE) / (COUNTIFS($A$2:$A$133,$A91,$E$2:$E$133,"&lt;&gt;")/COUNTA($E$2:$E$133)),"")</f>
        <v/>
      </c>
    </row>
    <row r="92" spans="1:8" x14ac:dyDescent="0.3">
      <c r="A92" t="s">
        <v>7</v>
      </c>
      <c r="B92" t="s">
        <v>4</v>
      </c>
      <c r="C92" t="s">
        <v>4</v>
      </c>
      <c r="D92">
        <v>959.04657547362103</v>
      </c>
      <c r="E92">
        <v>998.460059985518</v>
      </c>
      <c r="F92">
        <f>VLOOKUP($A92,analysis!$A$25:$C$27,3,FALSE) / (COUNTIF($A$2:$A$133,$A92)/COUNTA($A$2:$A$133))</f>
        <v>3.0232704982384386</v>
      </c>
      <c r="G92">
        <f>IF($C92&lt;&gt;"", VLOOKUP($A92,analysis!$A$25:$C$27,3,FALSE) / (COUNTIFS($A$2:$A$133,$A92,$C$2:$C$133,"&lt;&gt;")/COUNTA($C$2:$C$133)),"")</f>
        <v>2.9316562407160611</v>
      </c>
      <c r="H92">
        <f>IF($E92&lt;&gt;"", VLOOKUP($A92,analysis!$A$25:$C$27,3,FALSE) / (COUNTIFS($A$2:$A$133,$A92,$E$2:$E$133,"&lt;&gt;")/COUNTA($E$2:$E$133)),"")</f>
        <v>3.1881761617787165</v>
      </c>
    </row>
    <row r="93" spans="1:8" x14ac:dyDescent="0.3">
      <c r="A93" t="s">
        <v>6</v>
      </c>
      <c r="B93" t="s">
        <v>5</v>
      </c>
      <c r="C93" t="s">
        <v>5</v>
      </c>
      <c r="D93">
        <v>515.45742666348804</v>
      </c>
      <c r="F93">
        <f>VLOOKUP($A93,analysis!$A$25:$C$27,3,FALSE) / (COUNTIF($A$2:$A$133,$A93)/COUNTA($A$2:$A$133))</f>
        <v>0.17199745195168764</v>
      </c>
      <c r="G93">
        <f>IF($C93&lt;&gt;"", VLOOKUP($A93,analysis!$A$25:$C$27,3,FALSE) / (COUNTIFS($A$2:$A$133,$A93,$C$2:$C$133,"&lt;&gt;")/COUNTA($C$2:$C$133)),"")</f>
        <v>0.17659631430333705</v>
      </c>
      <c r="H93" t="str">
        <f>IF($E93&lt;&gt;"", VLOOKUP($A93,analysis!$A$25:$C$27,3,FALSE) / (COUNTIFS($A$2:$A$133,$A93,$E$2:$E$133,"&lt;&gt;")/COUNTA($E$2:$E$133)),"")</f>
        <v/>
      </c>
    </row>
    <row r="94" spans="1:8" x14ac:dyDescent="0.3">
      <c r="A94" t="s">
        <v>6</v>
      </c>
      <c r="B94" t="s">
        <v>4</v>
      </c>
      <c r="D94">
        <v>489.34765229932901</v>
      </c>
      <c r="F94">
        <f>VLOOKUP($A94,analysis!$A$25:$C$27,3,FALSE) / (COUNTIF($A$2:$A$133,$A94)/COUNTA($A$2:$A$133))</f>
        <v>0.17199745195168764</v>
      </c>
      <c r="G94" t="str">
        <f>IF($C94&lt;&gt;"", VLOOKUP($A94,analysis!$A$25:$C$27,3,FALSE) / (COUNTIFS($A$2:$A$133,$A94,$C$2:$C$133,"&lt;&gt;")/COUNTA($C$2:$C$133)),"")</f>
        <v/>
      </c>
      <c r="H94" t="str">
        <f>IF($E94&lt;&gt;"", VLOOKUP($A94,analysis!$A$25:$C$27,3,FALSE) / (COUNTIFS($A$2:$A$133,$A94,$E$2:$E$133,"&lt;&gt;")/COUNTA($E$2:$E$133)),"")</f>
        <v/>
      </c>
    </row>
    <row r="95" spans="1:8" x14ac:dyDescent="0.3">
      <c r="A95" t="s">
        <v>3</v>
      </c>
      <c r="B95" t="s">
        <v>5</v>
      </c>
      <c r="C95" t="s">
        <v>5</v>
      </c>
      <c r="D95">
        <v>323.52854544296798</v>
      </c>
      <c r="F95">
        <f>VLOOKUP($A95,analysis!$A$25:$C$27,3,FALSE) / (COUNTIF($A$2:$A$133,$A95)/COUNTA($A$2:$A$133))</f>
        <v>0.31054967436948377</v>
      </c>
      <c r="G95">
        <f>IF($C95&lt;&gt;"", VLOOKUP($A95,analysis!$A$25:$C$27,3,FALSE) / (COUNTIFS($A$2:$A$133,$A95,$C$2:$C$133,"&lt;&gt;")/COUNTA($C$2:$C$133)),"")</f>
        <v>0.30974305183865397</v>
      </c>
      <c r="H95" t="str">
        <f>IF($E95&lt;&gt;"", VLOOKUP($A95,analysis!$A$25:$C$27,3,FALSE) / (COUNTIFS($A$2:$A$133,$A95,$E$2:$E$133,"&lt;&gt;")/COUNTA($E$2:$E$133)),"")</f>
        <v/>
      </c>
    </row>
    <row r="96" spans="1:8" x14ac:dyDescent="0.3">
      <c r="A96" t="s">
        <v>3</v>
      </c>
      <c r="B96" t="s">
        <v>4</v>
      </c>
      <c r="D96">
        <v>379.99846157617799</v>
      </c>
      <c r="E96">
        <v>628.47959110513295</v>
      </c>
      <c r="F96">
        <f>VLOOKUP($A96,analysis!$A$25:$C$27,3,FALSE) / (COUNTIF($A$2:$A$133,$A96)/COUNTA($A$2:$A$133))</f>
        <v>0.31054967436948377</v>
      </c>
      <c r="G96" t="str">
        <f>IF($C96&lt;&gt;"", VLOOKUP($A96,analysis!$A$25:$C$27,3,FALSE) / (COUNTIFS($A$2:$A$133,$A96,$C$2:$C$133,"&lt;&gt;")/COUNTA($C$2:$C$133)),"")</f>
        <v/>
      </c>
      <c r="H96">
        <f>IF($E96&lt;&gt;"", VLOOKUP($A96,analysis!$A$25:$C$27,3,FALSE) / (COUNTIFS($A$2:$A$133,$A96,$E$2:$E$133,"&lt;&gt;")/COUNTA($E$2:$E$133)),"")</f>
        <v>0.28477282392774794</v>
      </c>
    </row>
    <row r="97" spans="1:8" x14ac:dyDescent="0.3">
      <c r="A97" t="s">
        <v>3</v>
      </c>
      <c r="B97" t="s">
        <v>5</v>
      </c>
      <c r="C97" t="s">
        <v>4</v>
      </c>
      <c r="D97">
        <v>716.586696216836</v>
      </c>
      <c r="E97">
        <v>721.04132245294704</v>
      </c>
      <c r="F97">
        <f>VLOOKUP($A97,analysis!$A$25:$C$27,3,FALSE) / (COUNTIF($A$2:$A$133,$A97)/COUNTA($A$2:$A$133))</f>
        <v>0.31054967436948377</v>
      </c>
      <c r="G97">
        <f>IF($C97&lt;&gt;"", VLOOKUP($A97,analysis!$A$25:$C$27,3,FALSE) / (COUNTIFS($A$2:$A$133,$A97,$C$2:$C$133,"&lt;&gt;")/COUNTA($C$2:$C$133)),"")</f>
        <v>0.30974305183865397</v>
      </c>
      <c r="H97">
        <f>IF($E97&lt;&gt;"", VLOOKUP($A97,analysis!$A$25:$C$27,3,FALSE) / (COUNTIFS($A$2:$A$133,$A97,$E$2:$E$133,"&lt;&gt;")/COUNTA($E$2:$E$133)),"")</f>
        <v>0.28477282392774794</v>
      </c>
    </row>
    <row r="98" spans="1:8" x14ac:dyDescent="0.3">
      <c r="A98" t="s">
        <v>3</v>
      </c>
      <c r="B98" t="s">
        <v>4</v>
      </c>
      <c r="C98" t="s">
        <v>5</v>
      </c>
      <c r="D98">
        <v>770.07744414731803</v>
      </c>
      <c r="F98">
        <f>VLOOKUP($A98,analysis!$A$25:$C$27,3,FALSE) / (COUNTIF($A$2:$A$133,$A98)/COUNTA($A$2:$A$133))</f>
        <v>0.31054967436948377</v>
      </c>
      <c r="G98">
        <f>IF($C98&lt;&gt;"", VLOOKUP($A98,analysis!$A$25:$C$27,3,FALSE) / (COUNTIFS($A$2:$A$133,$A98,$C$2:$C$133,"&lt;&gt;")/COUNTA($C$2:$C$133)),"")</f>
        <v>0.30974305183865397</v>
      </c>
      <c r="H98" t="str">
        <f>IF($E98&lt;&gt;"", VLOOKUP($A98,analysis!$A$25:$C$27,3,FALSE) / (COUNTIFS($A$2:$A$133,$A98,$E$2:$E$133,"&lt;&gt;")/COUNTA($E$2:$E$133)),"")</f>
        <v/>
      </c>
    </row>
    <row r="99" spans="1:8" x14ac:dyDescent="0.3">
      <c r="A99" t="s">
        <v>6</v>
      </c>
      <c r="B99" t="s">
        <v>5</v>
      </c>
      <c r="C99" t="s">
        <v>4</v>
      </c>
      <c r="D99">
        <v>575.41955006308797</v>
      </c>
      <c r="F99">
        <f>VLOOKUP($A99,analysis!$A$25:$C$27,3,FALSE) / (COUNTIF($A$2:$A$133,$A99)/COUNTA($A$2:$A$133))</f>
        <v>0.17199745195168764</v>
      </c>
      <c r="G99">
        <f>IF($C99&lt;&gt;"", VLOOKUP($A99,analysis!$A$25:$C$27,3,FALSE) / (COUNTIFS($A$2:$A$133,$A99,$C$2:$C$133,"&lt;&gt;")/COUNTA($C$2:$C$133)),"")</f>
        <v>0.17659631430333705</v>
      </c>
      <c r="H99" t="str">
        <f>IF($E99&lt;&gt;"", VLOOKUP($A99,analysis!$A$25:$C$27,3,FALSE) / (COUNTIFS($A$2:$A$133,$A99,$E$2:$E$133,"&lt;&gt;")/COUNTA($E$2:$E$133)),"")</f>
        <v/>
      </c>
    </row>
    <row r="100" spans="1:8" x14ac:dyDescent="0.3">
      <c r="A100" t="s">
        <v>7</v>
      </c>
      <c r="B100" t="s">
        <v>4</v>
      </c>
      <c r="C100" t="s">
        <v>4</v>
      </c>
      <c r="D100">
        <v>153.04588107392101</v>
      </c>
      <c r="E100">
        <v>836.96587756276097</v>
      </c>
      <c r="F100">
        <f>VLOOKUP($A100,analysis!$A$25:$C$27,3,FALSE) / (COUNTIF($A$2:$A$133,$A100)/COUNTA($A$2:$A$133))</f>
        <v>3.0232704982384386</v>
      </c>
      <c r="G100">
        <f>IF($C100&lt;&gt;"", VLOOKUP($A100,analysis!$A$25:$C$27,3,FALSE) / (COUNTIFS($A$2:$A$133,$A100,$C$2:$C$133,"&lt;&gt;")/COUNTA($C$2:$C$133)),"")</f>
        <v>2.9316562407160611</v>
      </c>
      <c r="H100">
        <f>IF($E100&lt;&gt;"", VLOOKUP($A100,analysis!$A$25:$C$27,3,FALSE) / (COUNTIFS($A$2:$A$133,$A100,$E$2:$E$133,"&lt;&gt;")/COUNTA($E$2:$E$133)),"")</f>
        <v>3.1881761617787165</v>
      </c>
    </row>
    <row r="101" spans="1:8" x14ac:dyDescent="0.3">
      <c r="A101" t="s">
        <v>7</v>
      </c>
      <c r="B101" t="s">
        <v>5</v>
      </c>
      <c r="C101" t="s">
        <v>5</v>
      </c>
      <c r="D101">
        <v>578.56843457557204</v>
      </c>
      <c r="E101">
        <v>113.418623339384</v>
      </c>
      <c r="F101">
        <f>VLOOKUP($A101,analysis!$A$25:$C$27,3,FALSE) / (COUNTIF($A$2:$A$133,$A101)/COUNTA($A$2:$A$133))</f>
        <v>3.0232704982384386</v>
      </c>
      <c r="G101">
        <f>IF($C101&lt;&gt;"", VLOOKUP($A101,analysis!$A$25:$C$27,3,FALSE) / (COUNTIFS($A$2:$A$133,$A101,$C$2:$C$133,"&lt;&gt;")/COUNTA($C$2:$C$133)),"")</f>
        <v>2.9316562407160611</v>
      </c>
      <c r="H101">
        <f>IF($E101&lt;&gt;"", VLOOKUP($A101,analysis!$A$25:$C$27,3,FALSE) / (COUNTIFS($A$2:$A$133,$A101,$E$2:$E$133,"&lt;&gt;")/COUNTA($E$2:$E$133)),"")</f>
        <v>3.1881761617787165</v>
      </c>
    </row>
    <row r="102" spans="1:8" x14ac:dyDescent="0.3">
      <c r="A102" t="s">
        <v>7</v>
      </c>
      <c r="B102" t="s">
        <v>4</v>
      </c>
      <c r="D102">
        <v>818.56819428503502</v>
      </c>
      <c r="E102">
        <v>989.15092716924801</v>
      </c>
      <c r="F102">
        <f>VLOOKUP($A102,analysis!$A$25:$C$27,3,FALSE) / (COUNTIF($A$2:$A$133,$A102)/COUNTA($A$2:$A$133))</f>
        <v>3.0232704982384386</v>
      </c>
      <c r="G102" t="str">
        <f>IF($C102&lt;&gt;"", VLOOKUP($A102,analysis!$A$25:$C$27,3,FALSE) / (COUNTIFS($A$2:$A$133,$A102,$C$2:$C$133,"&lt;&gt;")/COUNTA($C$2:$C$133)),"")</f>
        <v/>
      </c>
      <c r="H102">
        <f>IF($E102&lt;&gt;"", VLOOKUP($A102,analysis!$A$25:$C$27,3,FALSE) / (COUNTIFS($A$2:$A$133,$A102,$E$2:$E$133,"&lt;&gt;")/COUNTA($E$2:$E$133)),"")</f>
        <v>3.1881761617787165</v>
      </c>
    </row>
    <row r="103" spans="1:8" x14ac:dyDescent="0.3">
      <c r="A103" t="s">
        <v>7</v>
      </c>
      <c r="B103" t="s">
        <v>5</v>
      </c>
      <c r="C103" t="s">
        <v>5</v>
      </c>
      <c r="D103">
        <v>968.98162947036303</v>
      </c>
      <c r="F103">
        <f>VLOOKUP($A103,analysis!$A$25:$C$27,3,FALSE) / (COUNTIF($A$2:$A$133,$A103)/COUNTA($A$2:$A$133))</f>
        <v>3.0232704982384386</v>
      </c>
      <c r="G103">
        <f>IF($C103&lt;&gt;"", VLOOKUP($A103,analysis!$A$25:$C$27,3,FALSE) / (COUNTIFS($A$2:$A$133,$A103,$C$2:$C$133,"&lt;&gt;")/COUNTA($C$2:$C$133)),"")</f>
        <v>2.9316562407160611</v>
      </c>
      <c r="H103" t="str">
        <f>IF($E103&lt;&gt;"", VLOOKUP($A103,analysis!$A$25:$C$27,3,FALSE) / (COUNTIFS($A$2:$A$133,$A103,$E$2:$E$133,"&lt;&gt;")/COUNTA($E$2:$E$133)),"")</f>
        <v/>
      </c>
    </row>
    <row r="104" spans="1:8" x14ac:dyDescent="0.3">
      <c r="A104" t="s">
        <v>3</v>
      </c>
      <c r="B104" t="s">
        <v>4</v>
      </c>
      <c r="D104">
        <v>438.46625555306599</v>
      </c>
      <c r="F104">
        <f>VLOOKUP($A104,analysis!$A$25:$C$27,3,FALSE) / (COUNTIF($A$2:$A$133,$A104)/COUNTA($A$2:$A$133))</f>
        <v>0.31054967436948377</v>
      </c>
      <c r="G104" t="str">
        <f>IF($C104&lt;&gt;"", VLOOKUP($A104,analysis!$A$25:$C$27,3,FALSE) / (COUNTIFS($A$2:$A$133,$A104,$C$2:$C$133,"&lt;&gt;")/COUNTA($C$2:$C$133)),"")</f>
        <v/>
      </c>
      <c r="H104" t="str">
        <f>IF($E104&lt;&gt;"", VLOOKUP($A104,analysis!$A$25:$C$27,3,FALSE) / (COUNTIFS($A$2:$A$133,$A104,$E$2:$E$133,"&lt;&gt;")/COUNTA($E$2:$E$133)),"")</f>
        <v/>
      </c>
    </row>
    <row r="105" spans="1:8" x14ac:dyDescent="0.3">
      <c r="A105" t="s">
        <v>6</v>
      </c>
      <c r="B105" t="s">
        <v>5</v>
      </c>
      <c r="C105" t="s">
        <v>4</v>
      </c>
      <c r="D105">
        <v>123.016740428283</v>
      </c>
      <c r="E105">
        <v>907.29852742515504</v>
      </c>
      <c r="F105">
        <f>VLOOKUP($A105,analysis!$A$25:$C$27,3,FALSE) / (COUNTIF($A$2:$A$133,$A105)/COUNTA($A$2:$A$133))</f>
        <v>0.17199745195168764</v>
      </c>
      <c r="G105">
        <f>IF($C105&lt;&gt;"", VLOOKUP($A105,analysis!$A$25:$C$27,3,FALSE) / (COUNTIFS($A$2:$A$133,$A105,$C$2:$C$133,"&lt;&gt;")/COUNTA($C$2:$C$133)),"")</f>
        <v>0.17659631430333705</v>
      </c>
      <c r="H105">
        <f>IF($E105&lt;&gt;"", VLOOKUP($A105,analysis!$A$25:$C$27,3,FALSE) / (COUNTIFS($A$2:$A$133,$A105,$E$2:$E$133,"&lt;&gt;")/COUNTA($E$2:$E$133)),"")</f>
        <v>0.18137913114905244</v>
      </c>
    </row>
    <row r="106" spans="1:8" x14ac:dyDescent="0.3">
      <c r="A106" t="s">
        <v>3</v>
      </c>
      <c r="B106" t="s">
        <v>4</v>
      </c>
      <c r="C106" t="s">
        <v>5</v>
      </c>
      <c r="D106">
        <v>302.07817582413497</v>
      </c>
      <c r="F106">
        <f>VLOOKUP($A106,analysis!$A$25:$C$27,3,FALSE) / (COUNTIF($A$2:$A$133,$A106)/COUNTA($A$2:$A$133))</f>
        <v>0.31054967436948377</v>
      </c>
      <c r="G106">
        <f>IF($C106&lt;&gt;"", VLOOKUP($A106,analysis!$A$25:$C$27,3,FALSE) / (COUNTIFS($A$2:$A$133,$A106,$C$2:$C$133,"&lt;&gt;")/COUNTA($C$2:$C$133)),"")</f>
        <v>0.30974305183865397</v>
      </c>
      <c r="H106" t="str">
        <f>IF($E106&lt;&gt;"", VLOOKUP($A106,analysis!$A$25:$C$27,3,FALSE) / (COUNTIFS($A$2:$A$133,$A106,$E$2:$E$133,"&lt;&gt;")/COUNTA($E$2:$E$133)),"")</f>
        <v/>
      </c>
    </row>
    <row r="107" spans="1:8" x14ac:dyDescent="0.3">
      <c r="A107" t="s">
        <v>3</v>
      </c>
      <c r="B107" t="s">
        <v>5</v>
      </c>
      <c r="C107" t="s">
        <v>4</v>
      </c>
      <c r="D107">
        <v>888.92272138036697</v>
      </c>
      <c r="E107">
        <v>849.80754717253103</v>
      </c>
      <c r="F107">
        <f>VLOOKUP($A107,analysis!$A$25:$C$27,3,FALSE) / (COUNTIF($A$2:$A$133,$A107)/COUNTA($A$2:$A$133))</f>
        <v>0.31054967436948377</v>
      </c>
      <c r="G107">
        <f>IF($C107&lt;&gt;"", VLOOKUP($A107,analysis!$A$25:$C$27,3,FALSE) / (COUNTIFS($A$2:$A$133,$A107,$C$2:$C$133,"&lt;&gt;")/COUNTA($C$2:$C$133)),"")</f>
        <v>0.30974305183865397</v>
      </c>
      <c r="H107">
        <f>IF($E107&lt;&gt;"", VLOOKUP($A107,analysis!$A$25:$C$27,3,FALSE) / (COUNTIFS($A$2:$A$133,$A107,$E$2:$E$133,"&lt;&gt;")/COUNTA($E$2:$E$133)),"")</f>
        <v>0.28477282392774794</v>
      </c>
    </row>
    <row r="108" spans="1:8" x14ac:dyDescent="0.3">
      <c r="A108" t="s">
        <v>7</v>
      </c>
      <c r="B108" t="s">
        <v>4</v>
      </c>
      <c r="C108" t="s">
        <v>4</v>
      </c>
      <c r="D108">
        <v>919.01428066194001</v>
      </c>
      <c r="E108">
        <v>759.57598676905002</v>
      </c>
      <c r="F108">
        <f>VLOOKUP($A108,analysis!$A$25:$C$27,3,FALSE) / (COUNTIF($A$2:$A$133,$A108)/COUNTA($A$2:$A$133))</f>
        <v>3.0232704982384386</v>
      </c>
      <c r="G108">
        <f>IF($C108&lt;&gt;"", VLOOKUP($A108,analysis!$A$25:$C$27,3,FALSE) / (COUNTIFS($A$2:$A$133,$A108,$C$2:$C$133,"&lt;&gt;")/COUNTA($C$2:$C$133)),"")</f>
        <v>2.9316562407160611</v>
      </c>
      <c r="H108">
        <f>IF($E108&lt;&gt;"", VLOOKUP($A108,analysis!$A$25:$C$27,3,FALSE) / (COUNTIFS($A$2:$A$133,$A108,$E$2:$E$133,"&lt;&gt;")/COUNTA($E$2:$E$133)),"")</f>
        <v>3.1881761617787165</v>
      </c>
    </row>
    <row r="109" spans="1:8" x14ac:dyDescent="0.3">
      <c r="A109" t="s">
        <v>3</v>
      </c>
      <c r="B109" t="s">
        <v>5</v>
      </c>
      <c r="C109" t="s">
        <v>5</v>
      </c>
      <c r="D109">
        <v>452.23349798470701</v>
      </c>
      <c r="F109">
        <f>VLOOKUP($A109,analysis!$A$25:$C$27,3,FALSE) / (COUNTIF($A$2:$A$133,$A109)/COUNTA($A$2:$A$133))</f>
        <v>0.31054967436948377</v>
      </c>
      <c r="G109">
        <f>IF($C109&lt;&gt;"", VLOOKUP($A109,analysis!$A$25:$C$27,3,FALSE) / (COUNTIFS($A$2:$A$133,$A109,$C$2:$C$133,"&lt;&gt;")/COUNTA($C$2:$C$133)),"")</f>
        <v>0.30974305183865397</v>
      </c>
      <c r="H109" t="str">
        <f>IF($E109&lt;&gt;"", VLOOKUP($A109,analysis!$A$25:$C$27,3,FALSE) / (COUNTIFS($A$2:$A$133,$A109,$E$2:$E$133,"&lt;&gt;")/COUNTA($E$2:$E$133)),"")</f>
        <v/>
      </c>
    </row>
    <row r="110" spans="1:8" x14ac:dyDescent="0.3">
      <c r="A110" t="s">
        <v>6</v>
      </c>
      <c r="B110" t="s">
        <v>4</v>
      </c>
      <c r="D110">
        <v>380.12661878019497</v>
      </c>
      <c r="F110">
        <f>VLOOKUP($A110,analysis!$A$25:$C$27,3,FALSE) / (COUNTIF($A$2:$A$133,$A110)/COUNTA($A$2:$A$133))</f>
        <v>0.17199745195168764</v>
      </c>
      <c r="G110" t="str">
        <f>IF($C110&lt;&gt;"", VLOOKUP($A110,analysis!$A$25:$C$27,3,FALSE) / (COUNTIFS($A$2:$A$133,$A110,$C$2:$C$133,"&lt;&gt;")/COUNTA($C$2:$C$133)),"")</f>
        <v/>
      </c>
      <c r="H110" t="str">
        <f>IF($E110&lt;&gt;"", VLOOKUP($A110,analysis!$A$25:$C$27,3,FALSE) / (COUNTIFS($A$2:$A$133,$A110,$E$2:$E$133,"&lt;&gt;")/COUNTA($E$2:$E$133)),"")</f>
        <v/>
      </c>
    </row>
    <row r="111" spans="1:8" x14ac:dyDescent="0.3">
      <c r="A111" t="s">
        <v>7</v>
      </c>
      <c r="B111" t="s">
        <v>5</v>
      </c>
      <c r="C111" t="s">
        <v>5</v>
      </c>
      <c r="D111">
        <v>79.716436332091604</v>
      </c>
      <c r="E111">
        <v>534.12219206802502</v>
      </c>
      <c r="F111">
        <f>VLOOKUP($A111,analysis!$A$25:$C$27,3,FALSE) / (COUNTIF($A$2:$A$133,$A111)/COUNTA($A$2:$A$133))</f>
        <v>3.0232704982384386</v>
      </c>
      <c r="G111">
        <f>IF($C111&lt;&gt;"", VLOOKUP($A111,analysis!$A$25:$C$27,3,FALSE) / (COUNTIFS($A$2:$A$133,$A111,$C$2:$C$133,"&lt;&gt;")/COUNTA($C$2:$C$133)),"")</f>
        <v>2.9316562407160611</v>
      </c>
      <c r="H111">
        <f>IF($E111&lt;&gt;"", VLOOKUP($A111,analysis!$A$25:$C$27,3,FALSE) / (COUNTIFS($A$2:$A$133,$A111,$E$2:$E$133,"&lt;&gt;")/COUNTA($E$2:$E$133)),"")</f>
        <v>3.1881761617787165</v>
      </c>
    </row>
    <row r="112" spans="1:8" x14ac:dyDescent="0.3">
      <c r="A112" t="s">
        <v>6</v>
      </c>
      <c r="B112" t="s">
        <v>4</v>
      </c>
      <c r="D112">
        <v>946.54578412882904</v>
      </c>
      <c r="F112">
        <f>VLOOKUP($A112,analysis!$A$25:$C$27,3,FALSE) / (COUNTIF($A$2:$A$133,$A112)/COUNTA($A$2:$A$133))</f>
        <v>0.17199745195168764</v>
      </c>
      <c r="G112" t="str">
        <f>IF($C112&lt;&gt;"", VLOOKUP($A112,analysis!$A$25:$C$27,3,FALSE) / (COUNTIFS($A$2:$A$133,$A112,$C$2:$C$133,"&lt;&gt;")/COUNTA($C$2:$C$133)),"")</f>
        <v/>
      </c>
      <c r="H112" t="str">
        <f>IF($E112&lt;&gt;"", VLOOKUP($A112,analysis!$A$25:$C$27,3,FALSE) / (COUNTIFS($A$2:$A$133,$A112,$E$2:$E$133,"&lt;&gt;")/COUNTA($E$2:$E$133)),"")</f>
        <v/>
      </c>
    </row>
    <row r="113" spans="1:8" x14ac:dyDescent="0.3">
      <c r="A113" t="s">
        <v>6</v>
      </c>
      <c r="B113" t="s">
        <v>5</v>
      </c>
      <c r="C113" t="s">
        <v>4</v>
      </c>
      <c r="D113">
        <v>909.783977549523</v>
      </c>
      <c r="F113">
        <f>VLOOKUP($A113,analysis!$A$25:$C$27,3,FALSE) / (COUNTIF($A$2:$A$133,$A113)/COUNTA($A$2:$A$133))</f>
        <v>0.17199745195168764</v>
      </c>
      <c r="G113">
        <f>IF($C113&lt;&gt;"", VLOOKUP($A113,analysis!$A$25:$C$27,3,FALSE) / (COUNTIFS($A$2:$A$133,$A113,$C$2:$C$133,"&lt;&gt;")/COUNTA($C$2:$C$133)),"")</f>
        <v>0.17659631430333705</v>
      </c>
      <c r="H113" t="str">
        <f>IF($E113&lt;&gt;"", VLOOKUP($A113,analysis!$A$25:$C$27,3,FALSE) / (COUNTIFS($A$2:$A$133,$A113,$E$2:$E$133,"&lt;&gt;")/COUNTA($E$2:$E$133)),"")</f>
        <v/>
      </c>
    </row>
    <row r="114" spans="1:8" x14ac:dyDescent="0.3">
      <c r="A114" t="s">
        <v>7</v>
      </c>
      <c r="B114" t="s">
        <v>4</v>
      </c>
      <c r="C114" t="s">
        <v>5</v>
      </c>
      <c r="D114">
        <v>416.61510453559401</v>
      </c>
      <c r="E114">
        <v>383.38435371406302</v>
      </c>
      <c r="F114">
        <f>VLOOKUP($A114,analysis!$A$25:$C$27,3,FALSE) / (COUNTIF($A$2:$A$133,$A114)/COUNTA($A$2:$A$133))</f>
        <v>3.0232704982384386</v>
      </c>
      <c r="G114">
        <f>IF($C114&lt;&gt;"", VLOOKUP($A114,analysis!$A$25:$C$27,3,FALSE) / (COUNTIFS($A$2:$A$133,$A114,$C$2:$C$133,"&lt;&gt;")/COUNTA($C$2:$C$133)),"")</f>
        <v>2.9316562407160611</v>
      </c>
      <c r="H114">
        <f>IF($E114&lt;&gt;"", VLOOKUP($A114,analysis!$A$25:$C$27,3,FALSE) / (COUNTIFS($A$2:$A$133,$A114,$E$2:$E$133,"&lt;&gt;")/COUNTA($E$2:$E$133)),"")</f>
        <v>3.1881761617787165</v>
      </c>
    </row>
    <row r="115" spans="1:8" x14ac:dyDescent="0.3">
      <c r="A115" t="s">
        <v>7</v>
      </c>
      <c r="B115" t="s">
        <v>5</v>
      </c>
      <c r="C115" t="s">
        <v>4</v>
      </c>
      <c r="D115">
        <v>589.39300407655503</v>
      </c>
      <c r="F115">
        <f>VLOOKUP($A115,analysis!$A$25:$C$27,3,FALSE) / (COUNTIF($A$2:$A$133,$A115)/COUNTA($A$2:$A$133))</f>
        <v>3.0232704982384386</v>
      </c>
      <c r="G115">
        <f>IF($C115&lt;&gt;"", VLOOKUP($A115,analysis!$A$25:$C$27,3,FALSE) / (COUNTIFS($A$2:$A$133,$A115,$C$2:$C$133,"&lt;&gt;")/COUNTA($C$2:$C$133)),"")</f>
        <v>2.9316562407160611</v>
      </c>
      <c r="H115" t="str">
        <f>IF($E115&lt;&gt;"", VLOOKUP($A115,analysis!$A$25:$C$27,3,FALSE) / (COUNTIFS($A$2:$A$133,$A115,$E$2:$E$133,"&lt;&gt;")/COUNTA($E$2:$E$133)),"")</f>
        <v/>
      </c>
    </row>
    <row r="116" spans="1:8" x14ac:dyDescent="0.3">
      <c r="A116" t="s">
        <v>7</v>
      </c>
      <c r="B116" t="s">
        <v>4</v>
      </c>
      <c r="C116" t="s">
        <v>4</v>
      </c>
      <c r="D116">
        <v>564.91432129405405</v>
      </c>
      <c r="F116">
        <f>VLOOKUP($A116,analysis!$A$25:$C$27,3,FALSE) / (COUNTIF($A$2:$A$133,$A116)/COUNTA($A$2:$A$133))</f>
        <v>3.0232704982384386</v>
      </c>
      <c r="G116">
        <f>IF($C116&lt;&gt;"", VLOOKUP($A116,analysis!$A$25:$C$27,3,FALSE) / (COUNTIFS($A$2:$A$133,$A116,$C$2:$C$133,"&lt;&gt;")/COUNTA($C$2:$C$133)),"")</f>
        <v>2.9316562407160611</v>
      </c>
      <c r="H116" t="str">
        <f>IF($E116&lt;&gt;"", VLOOKUP($A116,analysis!$A$25:$C$27,3,FALSE) / (COUNTIFS($A$2:$A$133,$A116,$E$2:$E$133,"&lt;&gt;")/COUNTA($E$2:$E$133)),"")</f>
        <v/>
      </c>
    </row>
    <row r="117" spans="1:8" x14ac:dyDescent="0.3">
      <c r="A117" t="s">
        <v>3</v>
      </c>
      <c r="B117" t="s">
        <v>5</v>
      </c>
      <c r="C117" t="s">
        <v>5</v>
      </c>
      <c r="D117">
        <v>392.05089816823602</v>
      </c>
      <c r="F117">
        <f>VLOOKUP($A117,analysis!$A$25:$C$27,3,FALSE) / (COUNTIF($A$2:$A$133,$A117)/COUNTA($A$2:$A$133))</f>
        <v>0.31054967436948377</v>
      </c>
      <c r="G117">
        <f>IF($C117&lt;&gt;"", VLOOKUP($A117,analysis!$A$25:$C$27,3,FALSE) / (COUNTIFS($A$2:$A$133,$A117,$C$2:$C$133,"&lt;&gt;")/COUNTA($C$2:$C$133)),"")</f>
        <v>0.30974305183865397</v>
      </c>
      <c r="H117" t="str">
        <f>IF($E117&lt;&gt;"", VLOOKUP($A117,analysis!$A$25:$C$27,3,FALSE) / (COUNTIFS($A$2:$A$133,$A117,$E$2:$E$133,"&lt;&gt;")/COUNTA($E$2:$E$133)),"")</f>
        <v/>
      </c>
    </row>
    <row r="118" spans="1:8" x14ac:dyDescent="0.3">
      <c r="A118" t="s">
        <v>3</v>
      </c>
      <c r="B118" t="s">
        <v>4</v>
      </c>
      <c r="D118">
        <v>922.37960966303899</v>
      </c>
      <c r="E118">
        <v>412.68591256812198</v>
      </c>
      <c r="F118">
        <f>VLOOKUP($A118,analysis!$A$25:$C$27,3,FALSE) / (COUNTIF($A$2:$A$133,$A118)/COUNTA($A$2:$A$133))</f>
        <v>0.31054967436948377</v>
      </c>
      <c r="G118" t="str">
        <f>IF($C118&lt;&gt;"", VLOOKUP($A118,analysis!$A$25:$C$27,3,FALSE) / (COUNTIFS($A$2:$A$133,$A118,$C$2:$C$133,"&lt;&gt;")/COUNTA($C$2:$C$133)),"")</f>
        <v/>
      </c>
      <c r="H118">
        <f>IF($E118&lt;&gt;"", VLOOKUP($A118,analysis!$A$25:$C$27,3,FALSE) / (COUNTIFS($A$2:$A$133,$A118,$E$2:$E$133,"&lt;&gt;")/COUNTA($E$2:$E$133)),"")</f>
        <v>0.28477282392774794</v>
      </c>
    </row>
    <row r="119" spans="1:8" x14ac:dyDescent="0.3">
      <c r="A119" t="s">
        <v>6</v>
      </c>
      <c r="B119" t="s">
        <v>5</v>
      </c>
      <c r="C119" t="s">
        <v>5</v>
      </c>
      <c r="D119">
        <v>637.38080719485799</v>
      </c>
      <c r="F119">
        <f>VLOOKUP($A119,analysis!$A$25:$C$27,3,FALSE) / (COUNTIF($A$2:$A$133,$A119)/COUNTA($A$2:$A$133))</f>
        <v>0.17199745195168764</v>
      </c>
      <c r="G119">
        <f>IF($C119&lt;&gt;"", VLOOKUP($A119,analysis!$A$25:$C$27,3,FALSE) / (COUNTIFS($A$2:$A$133,$A119,$C$2:$C$133,"&lt;&gt;")/COUNTA($C$2:$C$133)),"")</f>
        <v>0.17659631430333705</v>
      </c>
      <c r="H119" t="str">
        <f>IF($E119&lt;&gt;"", VLOOKUP($A119,analysis!$A$25:$C$27,3,FALSE) / (COUNTIFS($A$2:$A$133,$A119,$E$2:$E$133,"&lt;&gt;")/COUNTA($E$2:$E$133)),"")</f>
        <v/>
      </c>
    </row>
    <row r="120" spans="1:8" x14ac:dyDescent="0.3">
      <c r="A120" t="s">
        <v>3</v>
      </c>
      <c r="B120" t="s">
        <v>4</v>
      </c>
      <c r="D120">
        <v>637.63582450337697</v>
      </c>
      <c r="F120">
        <f>VLOOKUP($A120,analysis!$A$25:$C$27,3,FALSE) / (COUNTIF($A$2:$A$133,$A120)/COUNTA($A$2:$A$133))</f>
        <v>0.31054967436948377</v>
      </c>
      <c r="G120" t="str">
        <f>IF($C120&lt;&gt;"", VLOOKUP($A120,analysis!$A$25:$C$27,3,FALSE) / (COUNTIFS($A$2:$A$133,$A120,$C$2:$C$133,"&lt;&gt;")/COUNTA($C$2:$C$133)),"")</f>
        <v/>
      </c>
      <c r="H120" t="str">
        <f>IF($E120&lt;&gt;"", VLOOKUP($A120,analysis!$A$25:$C$27,3,FALSE) / (COUNTIFS($A$2:$A$133,$A120,$E$2:$E$133,"&lt;&gt;")/COUNTA($E$2:$E$133)),"")</f>
        <v/>
      </c>
    </row>
    <row r="121" spans="1:8" x14ac:dyDescent="0.3">
      <c r="A121" t="s">
        <v>7</v>
      </c>
      <c r="B121" t="s">
        <v>5</v>
      </c>
      <c r="C121" t="s">
        <v>4</v>
      </c>
      <c r="D121">
        <v>399.94976180605499</v>
      </c>
      <c r="F121">
        <f>VLOOKUP($A121,analysis!$A$25:$C$27,3,FALSE) / (COUNTIF($A$2:$A$133,$A121)/COUNTA($A$2:$A$133))</f>
        <v>3.0232704982384386</v>
      </c>
      <c r="G121">
        <f>IF($C121&lt;&gt;"", VLOOKUP($A121,analysis!$A$25:$C$27,3,FALSE) / (COUNTIFS($A$2:$A$133,$A121,$C$2:$C$133,"&lt;&gt;")/COUNTA($C$2:$C$133)),"")</f>
        <v>2.9316562407160611</v>
      </c>
      <c r="H121" t="str">
        <f>IF($E121&lt;&gt;"", VLOOKUP($A121,analysis!$A$25:$C$27,3,FALSE) / (COUNTIFS($A$2:$A$133,$A121,$E$2:$E$133,"&lt;&gt;")/COUNTA($E$2:$E$133)),"")</f>
        <v/>
      </c>
    </row>
    <row r="122" spans="1:8" x14ac:dyDescent="0.3">
      <c r="A122" t="s">
        <v>6</v>
      </c>
      <c r="B122" t="s">
        <v>4</v>
      </c>
      <c r="C122" t="s">
        <v>5</v>
      </c>
      <c r="D122">
        <v>446.51654548942997</v>
      </c>
      <c r="E122">
        <v>63.655145466327603</v>
      </c>
      <c r="F122">
        <f>VLOOKUP($A122,analysis!$A$25:$C$27,3,FALSE) / (COUNTIF($A$2:$A$133,$A122)/COUNTA($A$2:$A$133))</f>
        <v>0.17199745195168764</v>
      </c>
      <c r="G122">
        <f>IF($C122&lt;&gt;"", VLOOKUP($A122,analysis!$A$25:$C$27,3,FALSE) / (COUNTIFS($A$2:$A$133,$A122,$C$2:$C$133,"&lt;&gt;")/COUNTA($C$2:$C$133)),"")</f>
        <v>0.17659631430333705</v>
      </c>
      <c r="H122">
        <f>IF($E122&lt;&gt;"", VLOOKUP($A122,analysis!$A$25:$C$27,3,FALSE) / (COUNTIFS($A$2:$A$133,$A122,$E$2:$E$133,"&lt;&gt;")/COUNTA($E$2:$E$133)),"")</f>
        <v>0.18137913114905244</v>
      </c>
    </row>
    <row r="123" spans="1:8" x14ac:dyDescent="0.3">
      <c r="A123" t="s">
        <v>6</v>
      </c>
      <c r="B123" t="s">
        <v>5</v>
      </c>
      <c r="C123" t="s">
        <v>4</v>
      </c>
      <c r="D123">
        <v>675.62397965230002</v>
      </c>
      <c r="E123">
        <v>266.87352173030303</v>
      </c>
      <c r="F123">
        <f>VLOOKUP($A123,analysis!$A$25:$C$27,3,FALSE) / (COUNTIF($A$2:$A$133,$A123)/COUNTA($A$2:$A$133))</f>
        <v>0.17199745195168764</v>
      </c>
      <c r="G123">
        <f>IF($C123&lt;&gt;"", VLOOKUP($A123,analysis!$A$25:$C$27,3,FALSE) / (COUNTIFS($A$2:$A$133,$A123,$C$2:$C$133,"&lt;&gt;")/COUNTA($C$2:$C$133)),"")</f>
        <v>0.17659631430333705</v>
      </c>
      <c r="H123">
        <f>IF($E123&lt;&gt;"", VLOOKUP($A123,analysis!$A$25:$C$27,3,FALSE) / (COUNTIFS($A$2:$A$133,$A123,$E$2:$E$133,"&lt;&gt;")/COUNTA($E$2:$E$133)),"")</f>
        <v>0.18137913114905244</v>
      </c>
    </row>
    <row r="124" spans="1:8" x14ac:dyDescent="0.3">
      <c r="A124" t="s">
        <v>6</v>
      </c>
      <c r="B124" t="s">
        <v>4</v>
      </c>
      <c r="C124" t="s">
        <v>4</v>
      </c>
      <c r="D124">
        <v>92.926403507590294</v>
      </c>
      <c r="F124">
        <f>VLOOKUP($A124,analysis!$A$25:$C$27,3,FALSE) / (COUNTIF($A$2:$A$133,$A124)/COUNTA($A$2:$A$133))</f>
        <v>0.17199745195168764</v>
      </c>
      <c r="G124">
        <f>IF($C124&lt;&gt;"", VLOOKUP($A124,analysis!$A$25:$C$27,3,FALSE) / (COUNTIFS($A$2:$A$133,$A124,$C$2:$C$133,"&lt;&gt;")/COUNTA($C$2:$C$133)),"")</f>
        <v>0.17659631430333705</v>
      </c>
      <c r="H124" t="str">
        <f>IF($E124&lt;&gt;"", VLOOKUP($A124,analysis!$A$25:$C$27,3,FALSE) / (COUNTIFS($A$2:$A$133,$A124,$E$2:$E$133,"&lt;&gt;")/COUNTA($E$2:$E$133)),"")</f>
        <v/>
      </c>
    </row>
    <row r="125" spans="1:8" x14ac:dyDescent="0.3">
      <c r="A125" t="s">
        <v>3</v>
      </c>
      <c r="B125" t="s">
        <v>5</v>
      </c>
      <c r="C125" t="s">
        <v>5</v>
      </c>
      <c r="D125">
        <v>491.72241566702701</v>
      </c>
      <c r="E125">
        <v>258.82732984609902</v>
      </c>
      <c r="F125">
        <f>VLOOKUP($A125,analysis!$A$25:$C$27,3,FALSE) / (COUNTIF($A$2:$A$133,$A125)/COUNTA($A$2:$A$133))</f>
        <v>0.31054967436948377</v>
      </c>
      <c r="G125">
        <f>IF($C125&lt;&gt;"", VLOOKUP($A125,analysis!$A$25:$C$27,3,FALSE) / (COUNTIFS($A$2:$A$133,$A125,$C$2:$C$133,"&lt;&gt;")/COUNTA($C$2:$C$133)),"")</f>
        <v>0.30974305183865397</v>
      </c>
      <c r="H125">
        <f>IF($E125&lt;&gt;"", VLOOKUP($A125,analysis!$A$25:$C$27,3,FALSE) / (COUNTIFS($A$2:$A$133,$A125,$E$2:$E$133,"&lt;&gt;")/COUNTA($E$2:$E$133)),"")</f>
        <v>0.28477282392774794</v>
      </c>
    </row>
    <row r="126" spans="1:8" x14ac:dyDescent="0.3">
      <c r="A126" t="s">
        <v>6</v>
      </c>
      <c r="B126" t="s">
        <v>4</v>
      </c>
      <c r="D126">
        <v>146.50327200070001</v>
      </c>
      <c r="F126">
        <f>VLOOKUP($A126,analysis!$A$25:$C$27,3,FALSE) / (COUNTIF($A$2:$A$133,$A126)/COUNTA($A$2:$A$133))</f>
        <v>0.17199745195168764</v>
      </c>
      <c r="G126" t="str">
        <f>IF($C126&lt;&gt;"", VLOOKUP($A126,analysis!$A$25:$C$27,3,FALSE) / (COUNTIFS($A$2:$A$133,$A126,$C$2:$C$133,"&lt;&gt;")/COUNTA($C$2:$C$133)),"")</f>
        <v/>
      </c>
      <c r="H126" t="str">
        <f>IF($E126&lt;&gt;"", VLOOKUP($A126,analysis!$A$25:$C$27,3,FALSE) / (COUNTIFS($A$2:$A$133,$A126,$E$2:$E$133,"&lt;&gt;")/COUNTA($E$2:$E$133)),"")</f>
        <v/>
      </c>
    </row>
    <row r="127" spans="1:8" x14ac:dyDescent="0.3">
      <c r="A127" t="s">
        <v>3</v>
      </c>
      <c r="B127" t="s">
        <v>5</v>
      </c>
      <c r="C127" t="s">
        <v>5</v>
      </c>
      <c r="D127">
        <v>634.23432665876999</v>
      </c>
      <c r="E127">
        <v>260.82389988005099</v>
      </c>
      <c r="F127">
        <f>VLOOKUP($A127,analysis!$A$25:$C$27,3,FALSE) / (COUNTIF($A$2:$A$133,$A127)/COUNTA($A$2:$A$133))</f>
        <v>0.31054967436948377</v>
      </c>
      <c r="G127">
        <f>IF($C127&lt;&gt;"", VLOOKUP($A127,analysis!$A$25:$C$27,3,FALSE) / (COUNTIFS($A$2:$A$133,$A127,$C$2:$C$133,"&lt;&gt;")/COUNTA($C$2:$C$133)),"")</f>
        <v>0.30974305183865397</v>
      </c>
      <c r="H127">
        <f>IF($E127&lt;&gt;"", VLOOKUP($A127,analysis!$A$25:$C$27,3,FALSE) / (COUNTIFS($A$2:$A$133,$A127,$E$2:$E$133,"&lt;&gt;")/COUNTA($E$2:$E$133)),"")</f>
        <v>0.28477282392774794</v>
      </c>
    </row>
    <row r="128" spans="1:8" x14ac:dyDescent="0.3">
      <c r="A128" t="s">
        <v>3</v>
      </c>
      <c r="B128" t="s">
        <v>4</v>
      </c>
      <c r="D128">
        <v>375.05427445285</v>
      </c>
      <c r="E128">
        <v>618.67590807378201</v>
      </c>
      <c r="F128">
        <f>VLOOKUP($A128,analysis!$A$25:$C$27,3,FALSE) / (COUNTIF($A$2:$A$133,$A128)/COUNTA($A$2:$A$133))</f>
        <v>0.31054967436948377</v>
      </c>
      <c r="G128" t="str">
        <f>IF($C128&lt;&gt;"", VLOOKUP($A128,analysis!$A$25:$C$27,3,FALSE) / (COUNTIFS($A$2:$A$133,$A128,$C$2:$C$133,"&lt;&gt;")/COUNTA($C$2:$C$133)),"")</f>
        <v/>
      </c>
      <c r="H128">
        <f>IF($E128&lt;&gt;"", VLOOKUP($A128,analysis!$A$25:$C$27,3,FALSE) / (COUNTIFS($A$2:$A$133,$A128,$E$2:$E$133,"&lt;&gt;")/COUNTA($E$2:$E$133)),"")</f>
        <v>0.28477282392774794</v>
      </c>
    </row>
    <row r="129" spans="1:8" x14ac:dyDescent="0.3">
      <c r="A129" t="s">
        <v>7</v>
      </c>
      <c r="B129" t="s">
        <v>5</v>
      </c>
      <c r="C129" t="s">
        <v>4</v>
      </c>
      <c r="D129">
        <v>82.276304019614997</v>
      </c>
      <c r="F129">
        <f>VLOOKUP($A129,analysis!$A$25:$C$27,3,FALSE) / (COUNTIF($A$2:$A$133,$A129)/COUNTA($A$2:$A$133))</f>
        <v>3.0232704982384386</v>
      </c>
      <c r="G129">
        <f>IF($C129&lt;&gt;"", VLOOKUP($A129,analysis!$A$25:$C$27,3,FALSE) / (COUNTIFS($A$2:$A$133,$A129,$C$2:$C$133,"&lt;&gt;")/COUNTA($C$2:$C$133)),"")</f>
        <v>2.9316562407160611</v>
      </c>
      <c r="H129" t="str">
        <f>IF($E129&lt;&gt;"", VLOOKUP($A129,analysis!$A$25:$C$27,3,FALSE) / (COUNTIFS($A$2:$A$133,$A129,$E$2:$E$133,"&lt;&gt;")/COUNTA($E$2:$E$133)),"")</f>
        <v/>
      </c>
    </row>
    <row r="130" spans="1:8" x14ac:dyDescent="0.3">
      <c r="A130" t="s">
        <v>6</v>
      </c>
      <c r="B130" t="s">
        <v>4</v>
      </c>
      <c r="C130" t="s">
        <v>5</v>
      </c>
      <c r="D130">
        <v>695.12872048653605</v>
      </c>
      <c r="E130">
        <v>507.12283491156899</v>
      </c>
      <c r="F130">
        <f>VLOOKUP($A130,analysis!$A$25:$C$27,3,FALSE) / (COUNTIF($A$2:$A$133,$A130)/COUNTA($A$2:$A$133))</f>
        <v>0.17199745195168764</v>
      </c>
      <c r="G130">
        <f>IF($C130&lt;&gt;"", VLOOKUP($A130,analysis!$A$25:$C$27,3,FALSE) / (COUNTIFS($A$2:$A$133,$A130,$C$2:$C$133,"&lt;&gt;")/COUNTA($C$2:$C$133)),"")</f>
        <v>0.17659631430333705</v>
      </c>
      <c r="H130">
        <f>IF($E130&lt;&gt;"", VLOOKUP($A130,analysis!$A$25:$C$27,3,FALSE) / (COUNTIFS($A$2:$A$133,$A130,$E$2:$E$133,"&lt;&gt;")/COUNTA($E$2:$E$133)),"")</f>
        <v>0.18137913114905244</v>
      </c>
    </row>
    <row r="131" spans="1:8" x14ac:dyDescent="0.3">
      <c r="A131" t="s">
        <v>7</v>
      </c>
      <c r="B131" t="s">
        <v>5</v>
      </c>
      <c r="D131">
        <v>827.63319974765102</v>
      </c>
      <c r="F131">
        <f>VLOOKUP($A131,analysis!$A$25:$C$27,3,FALSE) / (COUNTIF($A$2:$A$133,$A131)/COUNTA($A$2:$A$133))</f>
        <v>3.0232704982384386</v>
      </c>
      <c r="G131" t="str">
        <f>IF($C131&lt;&gt;"", VLOOKUP($A131,analysis!$A$25:$C$27,3,FALSE) / (COUNTIFS($A$2:$A$133,$A131,$C$2:$C$133,"&lt;&gt;")/COUNTA($C$2:$C$133)),"")</f>
        <v/>
      </c>
      <c r="H131" t="str">
        <f>IF($E131&lt;&gt;"", VLOOKUP($A131,analysis!$A$25:$C$27,3,FALSE) / (COUNTIFS($A$2:$A$133,$A131,$E$2:$E$133,"&lt;&gt;")/COUNTA($E$2:$E$133)),"")</f>
        <v/>
      </c>
    </row>
    <row r="132" spans="1:8" x14ac:dyDescent="0.3">
      <c r="A132" t="s">
        <v>3</v>
      </c>
      <c r="B132" t="s">
        <v>4</v>
      </c>
      <c r="C132" t="s">
        <v>4</v>
      </c>
      <c r="D132">
        <v>366.04801425710298</v>
      </c>
      <c r="F132">
        <f>VLOOKUP($A132,analysis!$A$25:$C$27,3,FALSE) / (COUNTIF($A$2:$A$133,$A132)/COUNTA($A$2:$A$133))</f>
        <v>0.31054967436948377</v>
      </c>
      <c r="G132">
        <f>IF($C132&lt;&gt;"", VLOOKUP($A132,analysis!$A$25:$C$27,3,FALSE) / (COUNTIFS($A$2:$A$133,$A132,$C$2:$C$133,"&lt;&gt;")/COUNTA($C$2:$C$133)),"")</f>
        <v>0.30974305183865397</v>
      </c>
      <c r="H132" t="str">
        <f>IF($E132&lt;&gt;"", VLOOKUP($A132,analysis!$A$25:$C$27,3,FALSE) / (COUNTIFS($A$2:$A$133,$A132,$E$2:$E$133,"&lt;&gt;")/COUNTA($E$2:$E$133)),"")</f>
        <v/>
      </c>
    </row>
    <row r="133" spans="1:8" x14ac:dyDescent="0.3">
      <c r="A133" t="s">
        <v>6</v>
      </c>
      <c r="B133" t="s">
        <v>5</v>
      </c>
      <c r="C133" t="s">
        <v>5</v>
      </c>
      <c r="D133">
        <v>322.66258588060703</v>
      </c>
      <c r="F133">
        <f>VLOOKUP($A133,analysis!$A$25:$C$27,3,FALSE) / (COUNTIF($A$2:$A$133,$A133)/COUNTA($A$2:$A$133))</f>
        <v>0.17199745195168764</v>
      </c>
      <c r="G133">
        <f>IF($C133&lt;&gt;"", VLOOKUP($A133,analysis!$A$25:$C$27,3,FALSE) / (COUNTIFS($A$2:$A$133,$A133,$C$2:$C$133,"&lt;&gt;")/COUNTA($C$2:$C$133)),"")</f>
        <v>0.17659631430333705</v>
      </c>
      <c r="H133" t="str">
        <f>IF($E133&lt;&gt;"", VLOOKUP($A133,analysis!$A$25:$C$27,3,FALSE) / (COUNTIFS($A$2:$A$133,$A133,$E$2:$E$133,"&lt;&gt;")/COUNTA($E$2:$E$133)),"")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Caldwell</dc:creator>
  <cp:lastModifiedBy>Seth Caldwell</cp:lastModifiedBy>
  <dcterms:created xsi:type="dcterms:W3CDTF">2020-01-08T11:42:10Z</dcterms:created>
  <dcterms:modified xsi:type="dcterms:W3CDTF">2020-01-08T14:15:19Z</dcterms:modified>
</cp:coreProperties>
</file>