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https://pagov-my.sharepoint.com/personal/bheimbach_pa_gov/Documents/Desktop/Web Dump/"/>
    </mc:Choice>
  </mc:AlternateContent>
  <xr:revisionPtr revIDLastSave="0" documentId="8_{BE6DC58B-B4C6-4873-B832-786D0B8BACD8}" xr6:coauthVersionLast="47" xr6:coauthVersionMax="47" xr10:uidLastSave="{00000000-0000-0000-0000-000000000000}"/>
  <bookViews>
    <workbookView xWindow="-25005" yWindow="2550" windowWidth="21600" windowHeight="11325" activeTab="1" xr2:uid="{00000000-000D-0000-FFFF-FFFF00000000}"/>
  </bookViews>
  <sheets>
    <sheet name="Narrative" sheetId="11" r:id="rId1"/>
    <sheet name="2023-24 final SEF May2024" sheetId="9" r:id="rId2"/>
    <sheet name="SE components" sheetId="10" r:id="rId3"/>
  </sheets>
  <externalReferences>
    <externalReference r:id="rId4"/>
    <externalReference r:id="rId5"/>
    <externalReference r:id="rId6"/>
    <externalReference r:id="rId7"/>
    <externalReference r:id="rId8"/>
    <externalReference r:id="rId9"/>
  </externalReferences>
  <definedNames>
    <definedName name="_xlnm._FilterDatabase" localSheetId="1" hidden="1">'2023-24 final SEF May2024'!#REF!</definedName>
    <definedName name="_MV_PI_Aid_Ratio_Year">[1]_InputParameters!$O$2</definedName>
    <definedName name="Admin_RTI_Switch" localSheetId="0">#REF!</definedName>
    <definedName name="Admin_RTI_Switch">#REF!</definedName>
    <definedName name="Administration_EM_Switch" localSheetId="0">#REF!</definedName>
    <definedName name="Administration_EM_Switch">#REF!</definedName>
    <definedName name="Administration_EM_Switch_2">#REF!</definedName>
    <definedName name="Administration_FundsSwitch">#REF!</definedName>
    <definedName name="Administration_RTI_Switch">#REF!</definedName>
    <definedName name="Administration_RTI_Switch_2">#REF!</definedName>
    <definedName name="BACKTABLE_FullCodeNumber" localSheetId="0">OFFSET('[2]BACK TABLES'!$E$14,1,0,'[2]BACK TABLES'!$C$16,COLUMNS('[2]BACK TABLES'!$E$15:$G$15))</definedName>
    <definedName name="BACKTABLE_FullCodeNumber">OFFSET('[3]BACK TABLES'!$E$14,1,0,'[3]BACK TABLES'!$C$16,COLUMNS('[3]BACK TABLES'!$E$15:$G$15))</definedName>
    <definedName name="BEFPhaseIn_Yr1" localSheetId="0">#REF!</definedName>
    <definedName name="BEFPhaseIn_Yr1">#REF!</definedName>
    <definedName name="BEFPhaseIn_Yr1_2">#REF!</definedName>
    <definedName name="BEFPhaseIn_Yr2">#REF!</definedName>
    <definedName name="BEFPhaseIn_Yr2_2">#REF!</definedName>
    <definedName name="BEFPhaseIn_Yr3">#REF!</definedName>
    <definedName name="BEFPhaseIn_Yr3_2">#REF!</definedName>
    <definedName name="BEFPhaseIn_Yr4">#REF!</definedName>
    <definedName name="BEFPhaseIn_Yr4_2">#REF!</definedName>
    <definedName name="BEFPhaseIn_Yr5">#REF!</definedName>
    <definedName name="BEFPhaseIn_Yr5_2">#REF!</definedName>
    <definedName name="Browne_Paste_Range">#REF!</definedName>
    <definedName name="Cohort_SD_AVGAmtADM_Dol" localSheetId="0">OFFSET(#REF!,0,0,#REF!-1,1)</definedName>
    <definedName name="Cohort_SD_AVGAmtADM_Dol">OFFSET(#REF!,0,0,#REF!-1,1)</definedName>
    <definedName name="Cohort_SD_AVGAmtADM_Perc" localSheetId="0">OFFSET(#REF!,0,0,#REF!-1,1)</definedName>
    <definedName name="Cohort_SD_AVGAmtADM_Perc">OFFSET(#REF!,0,0,#REF!-1,1)</definedName>
    <definedName name="Cohort_SD_AVGAmtDol" localSheetId="0">OFFSET(#REF!,0,0,#REF!-1,1)</definedName>
    <definedName name="Cohort_SD_AVGAmtDol">OFFSET(#REF!,0,0,#REF!-1,1)</definedName>
    <definedName name="cohort_SD_AVGAmtPerc" localSheetId="0">OFFSET(#REF!,0,0,#REF!-1,1)</definedName>
    <definedName name="cohort_SD_AVGAmtPerc">OFFSET(#REF!,0,0,#REF!-1,1)</definedName>
    <definedName name="cohort_SD_List" localSheetId="0">OFFSET(#REF!,0,0,#REF!-1,1)</definedName>
    <definedName name="cohort_SD_List">OFFSET(#REF!,0,0,#REF!-1,1)</definedName>
    <definedName name="cohort_SD_TotalAmt_Dol" localSheetId="0">OFFSET(#REF!,0,0,#REF!-1,1)</definedName>
    <definedName name="cohort_SD_TotalAmt_Dol">OFFSET(#REF!,0,0,#REF!-1,1)</definedName>
    <definedName name="cohort_SD_TotalAmt_Perc" localSheetId="0">OFFSET(#REF!,0,0,#REF!-1,1)</definedName>
    <definedName name="cohort_SD_TotalAmt_Perc">OFFSET(#REF!,0,0,#REF!-1,1)</definedName>
    <definedName name="cohort_selection_pick">#REF!</definedName>
    <definedName name="Cohort_Sort_List">#REF!</definedName>
    <definedName name="CompFilterRange">#REF!</definedName>
    <definedName name="CompSelectedSD">#REF!</definedName>
    <definedName name="CS_ConcenMinPct">#REF!</definedName>
    <definedName name="CS_ConcenWeight">#REF!</definedName>
    <definedName name="CS_Weight" localSheetId="0">'[4]2015-16 section 2502.53(b)'!$Q$505</definedName>
    <definedName name="CS_Weight">'[5]2015-16 section 2502.53(b)'!$Q$505</definedName>
    <definedName name="CS_Weight_2" localSheetId="0">#REF!</definedName>
    <definedName name="CS_Weight_2">#REF!</definedName>
    <definedName name="CSWeightRuss" localSheetId="0">#REF!</definedName>
    <definedName name="CSWeightRuss">#REF!</definedName>
    <definedName name="CTC_Weight" localSheetId="0">#REF!</definedName>
    <definedName name="CTC_Weight">#REF!</definedName>
    <definedName name="CTC_Weight2">'[6]Control Panel'!$C$16</definedName>
    <definedName name="ELL_Weight" localSheetId="0">'[4]2015-16 section 2502.53(b)'!$S$505</definedName>
    <definedName name="ELL_Weight">'[5]2015-16 section 2502.53(b)'!$S$505</definedName>
    <definedName name="ELL_Weight_2" localSheetId="0">#REF!</definedName>
    <definedName name="ELL_Weight_2">#REF!</definedName>
    <definedName name="ELLWeightRuss" localSheetId="0">#REF!</definedName>
    <definedName name="ELLWeightRuss">#REF!</definedName>
    <definedName name="FilterCriteria" localSheetId="0">#REF!</definedName>
    <definedName name="FilterCriteria">#REF!</definedName>
    <definedName name="Fiscal_Year_End">"01/04/01"</definedName>
    <definedName name="FMCT_Cohort">#REF!</definedName>
    <definedName name="FMCT_Cohort_match">#REF!</definedName>
    <definedName name="FMCT_Cohort_Selection">#REF!</definedName>
    <definedName name="FMCT_County">#REF!</definedName>
    <definedName name="FMCT_County_Selection">#REF!</definedName>
    <definedName name="FMCT_Filter_Range">#REF!</definedName>
    <definedName name="FMCT_Rep">#REF!</definedName>
    <definedName name="FMCT_Rep_Selection">#REF!</definedName>
    <definedName name="FMCT_Senator">#REF!</definedName>
    <definedName name="FMCT_Senator_Selection">#REF!</definedName>
    <definedName name="FMCT_Sort_Selection">#REF!</definedName>
    <definedName name="FMCT_Tab_List">#REF!</definedName>
    <definedName name="Funding_Comparison_Baseline" localSheetId="0">'[2]Funding Model Comparison Engine'!$CS$7</definedName>
    <definedName name="Funding_Comparison_Baseline">'[3]Funding Model Comparison Engine'!$CS$7</definedName>
    <definedName name="Funding_Formula_Header_Range_1" localSheetId="0">#REF!</definedName>
    <definedName name="Funding_Formula_Header_Range_1">#REF!</definedName>
    <definedName name="Funding_Formula_Header_Range_2" localSheetId="0">#REF!</definedName>
    <definedName name="Funding_Formula_Header_Range_2">#REF!</definedName>
    <definedName name="Funding_Formula_Header_Range_3" localSheetId="0">#REF!</definedName>
    <definedName name="Funding_Formula_Header_Range_3">#REF!</definedName>
    <definedName name="Funding_Formula_Header_Range_4">#REF!</definedName>
    <definedName name="FundingModelFormulas" localSheetId="0">'[2]Funding Model Comparison Engine'!$CR$10:$CR$19</definedName>
    <definedName name="FundingModelFormulas">'[3]Funding Model Comparison Engine'!$CR$10:$CR$19</definedName>
    <definedName name="HouseLegFilterSelection" localSheetId="0">'[2]List of House'!$C$7</definedName>
    <definedName name="HouseLegFilterSelection">'[3]List of House'!$C$7</definedName>
    <definedName name="Leg_RTI_Switch" localSheetId="0">#REF!</definedName>
    <definedName name="Leg_RTI_Switch">#REF!</definedName>
    <definedName name="Legislature_FundsSwitch_2" localSheetId="0">#REF!</definedName>
    <definedName name="Legislature_FundsSwitch_2">#REF!</definedName>
    <definedName name="LocalShareBEF_Yr1" localSheetId="0">#REF!</definedName>
    <definedName name="LocalShareBEF_Yr1">#REF!</definedName>
    <definedName name="LocalShareBEF_Yr1_2">#REF!</definedName>
    <definedName name="LocalShareBEF_Yr2">#REF!</definedName>
    <definedName name="LocalShareBEF_Yr2_2">#REF!</definedName>
    <definedName name="LocalShareBEF_Yr3">#REF!</definedName>
    <definedName name="LocalShareBEF_Yr3_2">#REF!</definedName>
    <definedName name="LocalShareBEF_Yr4">#REF!</definedName>
    <definedName name="LocalShareBEF_Yr4_2">#REF!</definedName>
    <definedName name="LocalShareBEF_Yr5">#REF!</definedName>
    <definedName name="LocalShareBEF_Yr5_2">#REF!</definedName>
    <definedName name="LocalShareNonresMV_Yr1">#REF!</definedName>
    <definedName name="LocalShareNonresMV_Yr1_2">#REF!</definedName>
    <definedName name="LocalShareNonresMV_Yr2">#REF!</definedName>
    <definedName name="LocalShareNonresMV_Yr2_2">#REF!</definedName>
    <definedName name="LocalShareNonresMV_Yr3">#REF!</definedName>
    <definedName name="LocalShareNonresMV_Yr3_2">#REF!</definedName>
    <definedName name="LocalShareNonresMV_Yr4">#REF!</definedName>
    <definedName name="LocalShareNonresMV_Yr4_2">#REF!</definedName>
    <definedName name="LocalShareNonresMV_Yr5">#REF!</definedName>
    <definedName name="LocalShareNonresMV_Yr5_2">#REF!</definedName>
    <definedName name="LocalSharePI_Yr1">#REF!</definedName>
    <definedName name="LocalSharePI_Yr1_2">#REF!</definedName>
    <definedName name="LocalSharePI_Yr2">#REF!</definedName>
    <definedName name="LocalSharePI_Yr2_2">#REF!</definedName>
    <definedName name="LocalSharePI_Yr3">#REF!</definedName>
    <definedName name="LocalSharePI_Yr3_2">#REF!</definedName>
    <definedName name="LocalSharePI_Yr4">#REF!</definedName>
    <definedName name="LocalSharePI_Yr4_2">#REF!</definedName>
    <definedName name="LocalSharePI_Yr5">#REF!</definedName>
    <definedName name="LocalSharePI_Yr5_2">#REF!</definedName>
    <definedName name="max_100">#REF!</definedName>
    <definedName name="max_101_185">#REF!</definedName>
    <definedName name="max_5yr_adm">#REF!</definedName>
    <definedName name="max_charter">#REF!</definedName>
    <definedName name="Max_Filter_100">#REF!</definedName>
    <definedName name="Max_Filter_101_185">#REF!</definedName>
    <definedName name="Max_Filter_5Yr_ADM">#REF!</definedName>
    <definedName name="Max_Filter_ADM_Factor">#REF!</definedName>
    <definedName name="Max_Filter_ADM_Growth">#REF!</definedName>
    <definedName name="Max_Filter_Aid_Ratio_Factor">#REF!</definedName>
    <definedName name="Max_Filter_Browne">#REF!</definedName>
    <definedName name="Max_Filter_Browne2">#REF!</definedName>
    <definedName name="Max_Filter_Career_and_Technical_Edu">#REF!</definedName>
    <definedName name="Max_Filter_Charter">#REF!</definedName>
    <definedName name="Max_Filter_Comp_Browne">#REF!</definedName>
    <definedName name="Max_Filter_Comp_Browne2">#REF!</definedName>
    <definedName name="Max_Filter_Comp_FEF">#REF!</definedName>
    <definedName name="Max_Filter_Comp_PASBO">#REF!</definedName>
    <definedName name="Max_Filter_Comp_WSF0">#REF!</definedName>
    <definedName name="Max_Filter_Comp_WSF1">#REF!</definedName>
    <definedName name="Max_Filter_Comp_WSF2">#REF!</definedName>
    <definedName name="Max_Filter_Comp_WSF3">#REF!</definedName>
    <definedName name="Max_Filter_Comp_WSF4">#REF!</definedName>
    <definedName name="Max_Filter_Comp_WSF5">#REF!</definedName>
    <definedName name="Max_Filter_Dollar">#REF!</definedName>
    <definedName name="Max_Filter_DollarADM">#REF!</definedName>
    <definedName name="Max_Filter_Equalized_Mills_Factor">#REF!</definedName>
    <definedName name="Max_Filter_FEF">#REF!</definedName>
    <definedName name="Max_Filter_Foster_Factor">#REF!</definedName>
    <definedName name="Max_Filter_Homeless_Factor">#REF!</definedName>
    <definedName name="Max_Filter_Local_Cost_Metric_Factor">#REF!</definedName>
    <definedName name="Max_Filter_MHII">#REF!</definedName>
    <definedName name="Max_Filter_Migrant_Laborers_Factor">#REF!</definedName>
    <definedName name="Max_Filter_Orphan_Factor">#REF!</definedName>
    <definedName name="Max_Filter_PASBO">#REF!</definedName>
    <definedName name="Max_Filter_PASBO_Poverty">#REF!</definedName>
    <definedName name="Max_Filter_PASBO_Sparsity_Factor">#REF!</definedName>
    <definedName name="Max_Filter_PASBOSparsity_Factor">#REF!</definedName>
    <definedName name="Max_Filter_Percentage">#REF!</definedName>
    <definedName name="Max_Filter_Placeholder_1">#REF!</definedName>
    <definedName name="Max_Filter_Poverty_Factor">#REF!</definedName>
    <definedName name="Max_Filter_RTI">#REF!</definedName>
    <definedName name="Max_Filter_Sparsity_Factor">#REF!</definedName>
    <definedName name="Max_Filter_Special_Education">#REF!</definedName>
    <definedName name="Max_Filter_Student_ELL_Amount">#REF!</definedName>
    <definedName name="Max_Filter_Student_Poverty_Amount">#REF!</definedName>
    <definedName name="Max_Filter_WSF_0">#REF!</definedName>
    <definedName name="Max_Filter_WSF_1">#REF!</definedName>
    <definedName name="Max_Filter_WSF_2">#REF!</definedName>
    <definedName name="Max_Filter_WSF_3">#REF!</definedName>
    <definedName name="Max_Filter_WSF_4">#REF!</definedName>
    <definedName name="Max_Filter_WSF_5">#REF!</definedName>
    <definedName name="Max_Filter_WSF_Placeholder_1">#REF!</definedName>
    <definedName name="Max_Filter100">#REF!</definedName>
    <definedName name="Max_Filter101_185">#REF!</definedName>
    <definedName name="Max_FilterCharter">#REF!</definedName>
    <definedName name="Max_FilterFoster_Factor">#REF!</definedName>
    <definedName name="Max_FilterHomeless_Factor">#REF!</definedName>
    <definedName name="Max_FilterMHII">#REF!</definedName>
    <definedName name="Max_FilterPASBO_Poverty">#REF!</definedName>
    <definedName name="Max_FilterRTI">#REF!</definedName>
    <definedName name="max_foster">#REF!</definedName>
    <definedName name="max_homeless">#REF!</definedName>
    <definedName name="max_mhii">#REF!</definedName>
    <definedName name="max_pasbo_poverty">#REF!</definedName>
    <definedName name="max_rti">#REF!</definedName>
    <definedName name="max_sparsity_size">#REF!</definedName>
    <definedName name="max5YrADM">#REF!</definedName>
    <definedName name="MaxADM">#REF!</definedName>
    <definedName name="MaxADMGrowth">#REF!</definedName>
    <definedName name="MaxAidRatio">#REF!</definedName>
    <definedName name="MaxBrowne">#REF!</definedName>
    <definedName name="MaxBrowne2">#REF!</definedName>
    <definedName name="MaxCareerandTech">#REF!</definedName>
    <definedName name="maxCharter">#REF!</definedName>
    <definedName name="MaxCompBrowne">#REF!</definedName>
    <definedName name="MaxCompBrowne2">#REF!</definedName>
    <definedName name="MaxCompFEF">#REF!</definedName>
    <definedName name="MaxCompPASBO">#REF!</definedName>
    <definedName name="MaxCompWSF0">#REF!</definedName>
    <definedName name="MaxCompWSF1">#REF!</definedName>
    <definedName name="MaxCompWSF2">#REF!</definedName>
    <definedName name="MaxCompWSF3">#REF!</definedName>
    <definedName name="MaxCompWSF4">#REF!</definedName>
    <definedName name="MaxCompWSF5">#REF!</definedName>
    <definedName name="MaxDollar">#REF!</definedName>
    <definedName name="MaxDollarADM">#REF!</definedName>
    <definedName name="MaxELLAmount">#REF!</definedName>
    <definedName name="MaxEqualizedMills">#REF!</definedName>
    <definedName name="MaxFEF">#REF!</definedName>
    <definedName name="maxFoster">#REF!</definedName>
    <definedName name="MaxFoundationPH">#REF!</definedName>
    <definedName name="maxHighFPIG">#REF!</definedName>
    <definedName name="maxHomeless">#REF!</definedName>
    <definedName name="MaxLocalCostMetric">#REF!</definedName>
    <definedName name="maxlowFPIG">#REF!</definedName>
    <definedName name="maxMHII">#REF!</definedName>
    <definedName name="MaxMigrant">#REF!</definedName>
    <definedName name="MaxOrphan">#REF!</definedName>
    <definedName name="MaxPASBO">#REF!</definedName>
    <definedName name="maxPASBOPoverty">#REF!</definedName>
    <definedName name="MaxPercentage">#REF!</definedName>
    <definedName name="MaxPoverty">#REF!</definedName>
    <definedName name="MaxPovertyAmount">#REF!</definedName>
    <definedName name="maxRTI">#REF!</definedName>
    <definedName name="MaxSparsity">#REF!</definedName>
    <definedName name="MaxSparsity_Size">#REF!</definedName>
    <definedName name="MaxSpecialEducation">#REF!</definedName>
    <definedName name="MaxWSF0">#REF!</definedName>
    <definedName name="MaxWSF1">#REF!</definedName>
    <definedName name="MaxWSF2">#REF!</definedName>
    <definedName name="MaxWSF3">#REF!</definedName>
    <definedName name="MaxWSF4">#REF!</definedName>
    <definedName name="MaxWSF5">#REF!</definedName>
    <definedName name="MaxWSFPH">#REF!</definedName>
    <definedName name="min_100">#REF!</definedName>
    <definedName name="min_101_185">#REF!</definedName>
    <definedName name="min_5yr_adm">#REF!</definedName>
    <definedName name="min_charter">#REF!</definedName>
    <definedName name="Min_Filter_100">#REF!</definedName>
    <definedName name="Min_Filter_101_185">#REF!</definedName>
    <definedName name="Min_Filter_5Yr_ADM">#REF!</definedName>
    <definedName name="Min_Filter_5YrADM">#REF!</definedName>
    <definedName name="Min_Filter_ADM_Factor">#REF!</definedName>
    <definedName name="Min_Filter_ADM_Growth">#REF!</definedName>
    <definedName name="Min_Filter_Aid_Ratio_Factor">#REF!</definedName>
    <definedName name="Min_Filter_Browne">#REF!</definedName>
    <definedName name="Min_Filter_Browne2">#REF!</definedName>
    <definedName name="Min_Filter_Career_and_Technical_Edu">#REF!</definedName>
    <definedName name="Min_Filter_Charter">#REF!</definedName>
    <definedName name="Min_Filter_Comp_Browne">#REF!</definedName>
    <definedName name="Min_Filter_Comp_Browne2">#REF!</definedName>
    <definedName name="Min_Filter_Comp_FEF">#REF!</definedName>
    <definedName name="Min_Filter_Comp_PASBO">#REF!</definedName>
    <definedName name="Min_Filter_Comp_WSF0">#REF!</definedName>
    <definedName name="Min_Filter_Comp_WSF1">#REF!</definedName>
    <definedName name="Min_Filter_Comp_WSF2">#REF!</definedName>
    <definedName name="Min_Filter_Comp_WSF3">#REF!</definedName>
    <definedName name="Min_Filter_Comp_WSF4">#REF!</definedName>
    <definedName name="Min_Filter_Comp_WSF5">#REF!</definedName>
    <definedName name="Min_Filter_Dollar">#REF!</definedName>
    <definedName name="Min_Filter_DollarADM">#REF!</definedName>
    <definedName name="Min_Filter_Equalized_Mills_Factor">#REF!</definedName>
    <definedName name="Min_Filter_FEF">#REF!</definedName>
    <definedName name="Min_Filter_Foster_Factor">#REF!</definedName>
    <definedName name="Min_Filter_Homeless_Factor">#REF!</definedName>
    <definedName name="Min_Filter_Local_Cost_Metric_Factor">#REF!</definedName>
    <definedName name="Min_Filter_MHII">#REF!</definedName>
    <definedName name="Min_Filter_Migrant_Laborers_Factor">#REF!</definedName>
    <definedName name="Min_Filter_Orphan_Factor">#REF!</definedName>
    <definedName name="Min_Filter_PASBO">#REF!</definedName>
    <definedName name="Min_Filter_PASBO_Poverty">#REF!</definedName>
    <definedName name="Min_Filter_PASBO_Sparsity_Factor">#REF!</definedName>
    <definedName name="Min_Filter_PASBOSparsity_Factor">#REF!</definedName>
    <definedName name="Min_Filter_Percentage">#REF!</definedName>
    <definedName name="Min_Filter_Placeholder_1">#REF!</definedName>
    <definedName name="Min_Filter_Poverty_Factor">#REF!</definedName>
    <definedName name="Min_Filter_RTI">#REF!</definedName>
    <definedName name="Min_Filter_Sparsity_Factor">#REF!</definedName>
    <definedName name="Min_Filter_Special_Education">#REF!</definedName>
    <definedName name="Min_Filter_Student_ELL_Amount">#REF!</definedName>
    <definedName name="Min_Filter_Student_Poverty_Amount">#REF!</definedName>
    <definedName name="Min_Filter_WSF_0">#REF!</definedName>
    <definedName name="Min_Filter_WSF_1">#REF!</definedName>
    <definedName name="Min_Filter_WSF_2">#REF!</definedName>
    <definedName name="Min_Filter_WSF_3">#REF!</definedName>
    <definedName name="Min_Filter_WSF_4">#REF!</definedName>
    <definedName name="Min_Filter_WSF_5">#REF!</definedName>
    <definedName name="Min_Filter_WSF_Placeholder_1">#REF!</definedName>
    <definedName name="Min_Filter100">#REF!</definedName>
    <definedName name="Min_Filter101_185">#REF!</definedName>
    <definedName name="Min_Filter5YrADM">#REF!</definedName>
    <definedName name="Min_FilterCharter">#REF!</definedName>
    <definedName name="Min_FilterFoster_Factor">#REF!</definedName>
    <definedName name="Min_FilterHomeless_Factor">#REF!</definedName>
    <definedName name="Min_FilterMHII">#REF!</definedName>
    <definedName name="Min_FilterPASBO_Poverty">#REF!</definedName>
    <definedName name="Min_FilterRTI">#REF!</definedName>
    <definedName name="min_foster">#REF!</definedName>
    <definedName name="min_homeless">#REF!</definedName>
    <definedName name="min_mhii">#REF!</definedName>
    <definedName name="min_pasbo_poverty">#REF!</definedName>
    <definedName name="min_rti">#REF!</definedName>
    <definedName name="min_sparsity_size">#REF!</definedName>
    <definedName name="min5YrADM">#REF!</definedName>
    <definedName name="MinADM">#REF!</definedName>
    <definedName name="MinADMGrowth">#REF!</definedName>
    <definedName name="MinAidRatio">#REF!</definedName>
    <definedName name="MinBrowne">#REF!</definedName>
    <definedName name="MinBrowne2">#REF!</definedName>
    <definedName name="MinCareerandTech">#REF!</definedName>
    <definedName name="minCharter">#REF!</definedName>
    <definedName name="MinCompBrowne">#REF!</definedName>
    <definedName name="MinCompBrowne2">#REF!</definedName>
    <definedName name="MinCompFEF">#REF!</definedName>
    <definedName name="MinCompPASBO">#REF!</definedName>
    <definedName name="MinCompWSF0">#REF!</definedName>
    <definedName name="MinCompWSF1">#REF!</definedName>
    <definedName name="MinCompWSF2">#REF!</definedName>
    <definedName name="MinCompWSF3">#REF!</definedName>
    <definedName name="MinCompWSF4">#REF!</definedName>
    <definedName name="MinCompWSF5">#REF!</definedName>
    <definedName name="MinDollar">#REF!</definedName>
    <definedName name="MinDollarADM">#REF!</definedName>
    <definedName name="MinELLAmount">#REF!</definedName>
    <definedName name="MinEqualizedMills">#REF!</definedName>
    <definedName name="MinFEF">#REF!</definedName>
    <definedName name="minFoster">#REF!</definedName>
    <definedName name="MinFoundationPH">#REF!</definedName>
    <definedName name="minHighFPIG">#REF!</definedName>
    <definedName name="minHomeless">#REF!</definedName>
    <definedName name="MinLocalCostMetric">#REF!</definedName>
    <definedName name="minlowFPIG">#REF!</definedName>
    <definedName name="minMHII">#REF!</definedName>
    <definedName name="MinMigrant">#REF!</definedName>
    <definedName name="MinOrphan">#REF!</definedName>
    <definedName name="MinPASBO">#REF!</definedName>
    <definedName name="minPASBOPoverty">#REF!</definedName>
    <definedName name="MinPercentage">#REF!</definedName>
    <definedName name="MinPoverty">#REF!</definedName>
    <definedName name="MinPovertyAmount">#REF!</definedName>
    <definedName name="minRTI">#REF!</definedName>
    <definedName name="MinSparsity">#REF!</definedName>
    <definedName name="MinSparsity_Size">#REF!</definedName>
    <definedName name="MinSparsitySize">#REF!</definedName>
    <definedName name="MinSpecialEducation">#REF!</definedName>
    <definedName name="MinWSF0">#REF!</definedName>
    <definedName name="MinWSF1">#REF!</definedName>
    <definedName name="MinWSF2">#REF!</definedName>
    <definedName name="MinWSF3">#REF!</definedName>
    <definedName name="MinWSF4">#REF!</definedName>
    <definedName name="MinWSF5">#REF!</definedName>
    <definedName name="MinWSFPH">#REF!</definedName>
    <definedName name="Perf_Weight">#REF!</definedName>
    <definedName name="Perf_Weight_2">#REF!</definedName>
    <definedName name="PovAltRuss">#REF!</definedName>
    <definedName name="PovConRuss">#REF!</definedName>
    <definedName name="PovConWeightRuss">#REF!</definedName>
    <definedName name="Poverty_ConcenMinPct" localSheetId="0">'[4]2015-16 section 2502.53(b)'!$N$505</definedName>
    <definedName name="Poverty_ConcenMinPct">'[5]2015-16 section 2502.53(b)'!$N$505</definedName>
    <definedName name="Poverty_ConcenMinPct_2" localSheetId="0">#REF!</definedName>
    <definedName name="Poverty_ConcenMinPct_2">#REF!</definedName>
    <definedName name="Poverty_ConcenWeight" localSheetId="0">'[4]2015-16 section 2502.53(b)'!$N$507</definedName>
    <definedName name="Poverty_ConcenWeight">'[5]2015-16 section 2502.53(b)'!$N$507</definedName>
    <definedName name="Poverty_ConcenWeight_2" localSheetId="0">#REF!</definedName>
    <definedName name="Poverty_ConcenWeight_2">#REF!</definedName>
    <definedName name="Poverty_Tier1" localSheetId="0">'[4]2015-16 section 2502.53(b)'!$L$505</definedName>
    <definedName name="Poverty_Tier1">'[5]2015-16 section 2502.53(b)'!$L$505</definedName>
    <definedName name="Poverty_Tier1_2" localSheetId="0">#REF!</definedName>
    <definedName name="Poverty_Tier1_2">#REF!</definedName>
    <definedName name="Poverty_Tier2" localSheetId="0">'[4]2015-16 section 2502.53(b)'!$M$505</definedName>
    <definedName name="Poverty_Tier2">'[5]2015-16 section 2502.53(b)'!$M$505</definedName>
    <definedName name="Poverty_Tier2_2" localSheetId="0">#REF!</definedName>
    <definedName name="Poverty_Tier2_2">#REF!</definedName>
    <definedName name="_xlnm.Print_Titles" localSheetId="1">'2023-24 final SEF May2024'!$A:$C,'2023-24 final SEF May2024'!$1:$1</definedName>
    <definedName name="PSSA_Weight">'[6]Control Panel'!$C$15</definedName>
    <definedName name="Rank_Graph_Selection" localSheetId="0">'[2]BACK TABLES'!$AL$12</definedName>
    <definedName name="Rank_Graph_Selection">'[3]BACK TABLES'!$AL$12</definedName>
    <definedName name="SAPBEXrevision" hidden="1">1</definedName>
    <definedName name="SAPBEXsysID" hidden="1">"PW1"</definedName>
    <definedName name="SAPBEXwbID" hidden="1">"4BWEZLJJUJQVD4MCPFVP42FRP"</definedName>
    <definedName name="SD_Select_1">#REF!</definedName>
    <definedName name="SD_Select_2">#REF!</definedName>
    <definedName name="SD_Select_3">#REF!</definedName>
    <definedName name="SD_Select_4">#REF!</definedName>
    <definedName name="SD_Select_5">#REF!</definedName>
    <definedName name="SDFilterRange">#REF!</definedName>
    <definedName name="Selected_Browne">#REF!</definedName>
    <definedName name="Selected_Browne2">#REF!</definedName>
    <definedName name="Selected_FEF">#REF!</definedName>
    <definedName name="Selected_PASBO">#REF!</definedName>
    <definedName name="Selected_Sparsity_Size">#REF!</definedName>
    <definedName name="Selected_WSF0">#REF!</definedName>
    <definedName name="Selected_WSF1">#REF!</definedName>
    <definedName name="Selected_WSF2">#REF!</definedName>
    <definedName name="Selected_WSF3">#REF!</definedName>
    <definedName name="Selected_WSF4">#REF!</definedName>
    <definedName name="Selected_WSF5">#REF!</definedName>
    <definedName name="Selected5YrADM">#REF!</definedName>
    <definedName name="SelectedADM">#REF!</definedName>
    <definedName name="SelectedADMGrowth">#REF!</definedName>
    <definedName name="SelectedAidRatio">#REF!</definedName>
    <definedName name="SelectedCareerandTech">#REF!</definedName>
    <definedName name="SelectedCharter">#REF!</definedName>
    <definedName name="SelectedDollar">#REF!</definedName>
    <definedName name="SelectedDollarADM">#REF!</definedName>
    <definedName name="SelectedELLAmount">#REF!</definedName>
    <definedName name="SelectedEqualizedMills">#REF!</definedName>
    <definedName name="SelectedFoster">#REF!</definedName>
    <definedName name="SelectedFoundationPH">#REF!</definedName>
    <definedName name="SelectedHighFPIG">#REF!</definedName>
    <definedName name="SelectedHomeless">#REF!</definedName>
    <definedName name="SelectedLocalCostMetric">#REF!</definedName>
    <definedName name="SelectedLowFPIG">#REF!</definedName>
    <definedName name="SelectedMHII">#REF!</definedName>
    <definedName name="SelectedMigrant">#REF!</definedName>
    <definedName name="SelectedOrphan">#REF!</definedName>
    <definedName name="SelectedPASBOPoverty">#REF!</definedName>
    <definedName name="SelectedPercentage">#REF!</definedName>
    <definedName name="SelectedPoverty">#REF!</definedName>
    <definedName name="SelectedPovertyAmount">#REF!</definedName>
    <definedName name="SelectedRTI">#REF!</definedName>
    <definedName name="SelectedSparsity">#REF!</definedName>
    <definedName name="SelectedSpecialEducation">#REF!</definedName>
    <definedName name="SelectedWSFPH">#REF!</definedName>
    <definedName name="SenateLegFilterSelection" localSheetId="0">'[2]List of Senate'!$C$7</definedName>
    <definedName name="SenateLegFilterSelection">'[3]List of Senate'!$C$7</definedName>
    <definedName name="SS_Weight" localSheetId="0">#REF!</definedName>
    <definedName name="SS_Weigh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503" i="9" l="1"/>
  <c r="M41" i="9"/>
  <c r="U503" i="9" l="1"/>
  <c r="T503" i="9"/>
  <c r="S503" i="9"/>
  <c r="R503" i="9"/>
  <c r="Q503" i="9"/>
  <c r="P503" i="9"/>
  <c r="L235" i="9" l="1"/>
  <c r="L236" i="9"/>
  <c r="L237" i="9"/>
  <c r="L238" i="9"/>
  <c r="L239" i="9"/>
  <c r="L249" i="9"/>
  <c r="L250" i="9"/>
  <c r="L251" i="9"/>
  <c r="L252" i="9"/>
  <c r="L253" i="9"/>
  <c r="L451" i="9"/>
  <c r="L452" i="9"/>
  <c r="L453" i="9"/>
  <c r="L454" i="9"/>
  <c r="L455" i="9"/>
  <c r="L456" i="9"/>
  <c r="L457" i="9"/>
  <c r="L458" i="9"/>
  <c r="L459" i="9"/>
  <c r="L460" i="9"/>
  <c r="L461" i="9"/>
  <c r="L462" i="9"/>
  <c r="L463" i="9"/>
  <c r="L464" i="9"/>
  <c r="L35" i="9"/>
  <c r="L8" i="9"/>
  <c r="L9" i="9"/>
  <c r="L34" i="9"/>
  <c r="L10" i="9"/>
  <c r="L11" i="9"/>
  <c r="L12" i="9"/>
  <c r="L13" i="9"/>
  <c r="L14" i="9"/>
  <c r="L15" i="9"/>
  <c r="L16" i="9"/>
  <c r="L17" i="9"/>
  <c r="L18" i="9"/>
  <c r="L19" i="9"/>
  <c r="L20" i="9"/>
  <c r="L21" i="9"/>
  <c r="L22" i="9"/>
  <c r="L23" i="9"/>
  <c r="L24" i="9"/>
  <c r="L25" i="9"/>
  <c r="L26" i="9"/>
  <c r="L27" i="9"/>
  <c r="L28" i="9"/>
  <c r="L29" i="9"/>
  <c r="L30" i="9"/>
  <c r="L32" i="9"/>
  <c r="L31" i="9"/>
  <c r="L33" i="9"/>
  <c r="L36" i="9"/>
  <c r="L37" i="9"/>
  <c r="L38" i="9"/>
  <c r="L39" i="9"/>
  <c r="L40" i="9"/>
  <c r="L41" i="9"/>
  <c r="L42" i="9"/>
  <c r="L43" i="9"/>
  <c r="L44" i="9"/>
  <c r="L45" i="9"/>
  <c r="L46" i="9"/>
  <c r="L47" i="9"/>
  <c r="L48" i="9"/>
  <c r="L49" i="9"/>
  <c r="L50" i="9"/>
  <c r="L119" i="9"/>
  <c r="L120" i="9"/>
  <c r="L122" i="9"/>
  <c r="L123" i="9"/>
  <c r="L125" i="9"/>
  <c r="L121" i="9"/>
  <c r="L124" i="9"/>
  <c r="L295" i="9"/>
  <c r="L296" i="9"/>
  <c r="L297" i="9"/>
  <c r="L298" i="9"/>
  <c r="L299" i="9"/>
  <c r="L300" i="9"/>
  <c r="L301" i="9"/>
  <c r="L302" i="9"/>
  <c r="L342" i="9"/>
  <c r="L343" i="9"/>
  <c r="L344" i="9"/>
  <c r="L345" i="9"/>
  <c r="L346" i="9"/>
  <c r="L347" i="9"/>
  <c r="L348" i="9"/>
  <c r="L349" i="9"/>
  <c r="L350" i="9"/>
  <c r="L351" i="9"/>
  <c r="L352" i="9"/>
  <c r="L353" i="9"/>
  <c r="L182" i="9"/>
  <c r="L183" i="9"/>
  <c r="L184" i="9"/>
  <c r="L221" i="9"/>
  <c r="L222" i="9"/>
  <c r="L223" i="9"/>
  <c r="L224" i="9"/>
  <c r="L225" i="9"/>
  <c r="L226" i="9"/>
  <c r="L227" i="9"/>
  <c r="L228" i="9"/>
  <c r="L229" i="9"/>
  <c r="L230" i="9"/>
  <c r="L231" i="9"/>
  <c r="L232" i="9"/>
  <c r="L233" i="9"/>
  <c r="L450" i="9"/>
  <c r="L160" i="9"/>
  <c r="L161" i="9"/>
  <c r="L162" i="9"/>
  <c r="L163" i="9"/>
  <c r="L164" i="9"/>
  <c r="L165" i="9"/>
  <c r="L166" i="9"/>
  <c r="L169" i="9"/>
  <c r="L240" i="9"/>
  <c r="L265" i="9"/>
  <c r="L266" i="9"/>
  <c r="L267" i="9"/>
  <c r="L445" i="9"/>
  <c r="L446" i="9"/>
  <c r="L447" i="9"/>
  <c r="L448" i="9"/>
  <c r="L449" i="9"/>
  <c r="L467" i="9"/>
  <c r="L468" i="9"/>
  <c r="L469" i="9"/>
  <c r="L470" i="9"/>
  <c r="L471" i="9"/>
  <c r="L472" i="9"/>
  <c r="L473" i="9"/>
  <c r="L474" i="9"/>
  <c r="L475" i="9"/>
  <c r="L476" i="9"/>
  <c r="L477" i="9"/>
  <c r="L478" i="9"/>
  <c r="L479" i="9"/>
  <c r="L480" i="9"/>
  <c r="L481" i="9"/>
  <c r="L482" i="9"/>
  <c r="L483" i="9"/>
  <c r="L69" i="9"/>
  <c r="L70" i="9"/>
  <c r="L71" i="9"/>
  <c r="L72" i="9"/>
  <c r="L73" i="9"/>
  <c r="L92" i="9"/>
  <c r="L93" i="9"/>
  <c r="L94" i="9"/>
  <c r="L95" i="9"/>
  <c r="L96" i="9"/>
  <c r="L97" i="9"/>
  <c r="L98" i="9"/>
  <c r="L126" i="9"/>
  <c r="L127" i="9"/>
  <c r="L128" i="9"/>
  <c r="L129" i="9"/>
  <c r="L130" i="9"/>
  <c r="L131" i="9"/>
  <c r="L132" i="9"/>
  <c r="L133" i="9"/>
  <c r="L134" i="9"/>
  <c r="L135" i="9"/>
  <c r="L136" i="9"/>
  <c r="L137" i="9"/>
  <c r="L422" i="9"/>
  <c r="L423" i="9"/>
  <c r="L424" i="9"/>
  <c r="L425" i="9"/>
  <c r="L426" i="9"/>
  <c r="L427" i="9"/>
  <c r="L428" i="9"/>
  <c r="L429" i="9"/>
  <c r="L430" i="9"/>
  <c r="L431" i="9"/>
  <c r="L432" i="9"/>
  <c r="L138" i="9"/>
  <c r="L218" i="9"/>
  <c r="L219" i="9"/>
  <c r="L220" i="9"/>
  <c r="L337" i="9"/>
  <c r="L338" i="9"/>
  <c r="L339" i="9"/>
  <c r="L340" i="9"/>
  <c r="L341" i="9"/>
  <c r="L403" i="9"/>
  <c r="L404" i="9"/>
  <c r="L405" i="9"/>
  <c r="L406" i="9"/>
  <c r="L407" i="9"/>
  <c r="L144" i="9"/>
  <c r="L145" i="9"/>
  <c r="L146" i="9"/>
  <c r="L147" i="9"/>
  <c r="L167" i="9"/>
  <c r="L168" i="9"/>
  <c r="L170" i="9"/>
  <c r="L171" i="9"/>
  <c r="L172" i="9"/>
  <c r="L173" i="9"/>
  <c r="L174" i="9"/>
  <c r="L175" i="9"/>
  <c r="L246" i="9"/>
  <c r="L247" i="9"/>
  <c r="L248" i="9"/>
  <c r="L254" i="9"/>
  <c r="L255" i="9"/>
  <c r="L256" i="9"/>
  <c r="L257" i="9"/>
  <c r="L268" i="9"/>
  <c r="L354" i="9"/>
  <c r="L2" i="9"/>
  <c r="L3" i="9"/>
  <c r="L4" i="9"/>
  <c r="L5" i="9"/>
  <c r="L6" i="9"/>
  <c r="L7" i="9"/>
  <c r="L241" i="9"/>
  <c r="L242" i="9"/>
  <c r="L243" i="9"/>
  <c r="L244" i="9"/>
  <c r="L245" i="9"/>
  <c r="L486" i="9"/>
  <c r="L487" i="9"/>
  <c r="L488" i="9"/>
  <c r="L489" i="9"/>
  <c r="L490" i="9"/>
  <c r="L491" i="9"/>
  <c r="L493" i="9"/>
  <c r="L494" i="9"/>
  <c r="L495" i="9"/>
  <c r="L496" i="9"/>
  <c r="L497" i="9"/>
  <c r="L499" i="9"/>
  <c r="L500" i="9"/>
  <c r="L501" i="9"/>
  <c r="L279" i="9"/>
  <c r="L280" i="9"/>
  <c r="L281" i="9"/>
  <c r="L282" i="9"/>
  <c r="L283" i="9"/>
  <c r="L284" i="9"/>
  <c r="L285" i="9"/>
  <c r="L286" i="9"/>
  <c r="L287" i="9"/>
  <c r="L288" i="9"/>
  <c r="L289" i="9"/>
  <c r="L290" i="9"/>
  <c r="L291" i="9"/>
  <c r="L292" i="9"/>
  <c r="L293" i="9"/>
  <c r="L294" i="9"/>
  <c r="L303" i="9"/>
  <c r="L304" i="9"/>
  <c r="L305" i="9"/>
  <c r="L306" i="9"/>
  <c r="L307" i="9"/>
  <c r="L308" i="9"/>
  <c r="L74" i="9"/>
  <c r="L75" i="9"/>
  <c r="L76" i="9"/>
  <c r="L77" i="9"/>
  <c r="L78" i="9"/>
  <c r="L79" i="9"/>
  <c r="L80" i="9"/>
  <c r="L81" i="9"/>
  <c r="L82" i="9"/>
  <c r="L83" i="9"/>
  <c r="L84" i="9"/>
  <c r="L85" i="9"/>
  <c r="L86" i="9"/>
  <c r="L87" i="9"/>
  <c r="L88" i="9"/>
  <c r="L89" i="9"/>
  <c r="L90" i="9"/>
  <c r="L91" i="9"/>
  <c r="L185" i="9"/>
  <c r="L186" i="9"/>
  <c r="L187" i="9"/>
  <c r="L188" i="9"/>
  <c r="L189" i="9"/>
  <c r="L190" i="9"/>
  <c r="L191" i="9"/>
  <c r="L192" i="9"/>
  <c r="L498" i="9"/>
  <c r="L193" i="9"/>
  <c r="L194" i="9"/>
  <c r="L195" i="9"/>
  <c r="L196" i="9"/>
  <c r="L197" i="9"/>
  <c r="L198" i="9"/>
  <c r="L199" i="9"/>
  <c r="L200" i="9"/>
  <c r="L201" i="9"/>
  <c r="L202" i="9"/>
  <c r="L396" i="9"/>
  <c r="L397" i="9"/>
  <c r="L398" i="9"/>
  <c r="L399" i="9"/>
  <c r="L492" i="9"/>
  <c r="L176" i="9"/>
  <c r="L177" i="9"/>
  <c r="L178" i="9"/>
  <c r="L179" i="9"/>
  <c r="L180" i="9"/>
  <c r="L181" i="9"/>
  <c r="L381" i="9"/>
  <c r="L390" i="9"/>
  <c r="L391" i="9"/>
  <c r="L392" i="9"/>
  <c r="L393" i="9"/>
  <c r="L394" i="9"/>
  <c r="L395" i="9"/>
  <c r="L420" i="9"/>
  <c r="L421" i="9"/>
  <c r="L443" i="9"/>
  <c r="L444" i="9"/>
  <c r="L99" i="9"/>
  <c r="L100" i="9"/>
  <c r="L101" i="9"/>
  <c r="L102" i="9"/>
  <c r="L103" i="9"/>
  <c r="L104" i="9"/>
  <c r="L105" i="9"/>
  <c r="L329" i="9"/>
  <c r="L330" i="9"/>
  <c r="L331" i="9"/>
  <c r="L332" i="9"/>
  <c r="L333" i="9"/>
  <c r="L334" i="9"/>
  <c r="L335" i="9"/>
  <c r="L336" i="9"/>
  <c r="L433" i="9"/>
  <c r="L440" i="9"/>
  <c r="L441" i="9"/>
  <c r="L442" i="9"/>
  <c r="L318" i="9"/>
  <c r="L319" i="9"/>
  <c r="L320" i="9"/>
  <c r="L321" i="9"/>
  <c r="L322" i="9"/>
  <c r="L323" i="9"/>
  <c r="L324" i="9"/>
  <c r="L325" i="9"/>
  <c r="L326" i="9"/>
  <c r="L327" i="9"/>
  <c r="L328" i="9"/>
  <c r="L485" i="9"/>
  <c r="L269" i="9"/>
  <c r="L270" i="9"/>
  <c r="L271" i="9"/>
  <c r="L272" i="9"/>
  <c r="L273" i="9"/>
  <c r="L274" i="9"/>
  <c r="L275" i="9"/>
  <c r="L276" i="9"/>
  <c r="L277" i="9"/>
  <c r="L278" i="9"/>
  <c r="L434" i="9"/>
  <c r="L435" i="9"/>
  <c r="L436" i="9"/>
  <c r="L437" i="9"/>
  <c r="L438" i="9"/>
  <c r="L439" i="9"/>
  <c r="L402" i="9"/>
  <c r="L465" i="9"/>
  <c r="L466" i="9"/>
  <c r="L484" i="9"/>
  <c r="L355" i="9"/>
  <c r="L356" i="9"/>
  <c r="L357" i="9"/>
  <c r="L358" i="9"/>
  <c r="L382" i="9"/>
  <c r="L383" i="9"/>
  <c r="L384" i="9"/>
  <c r="L385" i="9"/>
  <c r="L386" i="9"/>
  <c r="L387" i="9"/>
  <c r="L388" i="9"/>
  <c r="L389" i="9"/>
  <c r="L401" i="9"/>
  <c r="L139" i="9"/>
  <c r="L140" i="9"/>
  <c r="L141" i="9"/>
  <c r="L142" i="9"/>
  <c r="L143" i="9"/>
  <c r="L309" i="9"/>
  <c r="L310" i="9"/>
  <c r="L311" i="9"/>
  <c r="L312" i="9"/>
  <c r="L313" i="9"/>
  <c r="L314" i="9"/>
  <c r="L315" i="9"/>
  <c r="L316" i="9"/>
  <c r="L317" i="9"/>
  <c r="L106" i="9"/>
  <c r="L107" i="9"/>
  <c r="L108" i="9"/>
  <c r="L109" i="9"/>
  <c r="L110" i="9"/>
  <c r="L111" i="9"/>
  <c r="L112" i="9"/>
  <c r="L113" i="9"/>
  <c r="L114" i="9"/>
  <c r="L115" i="9"/>
  <c r="L116" i="9"/>
  <c r="L117" i="9"/>
  <c r="L118" i="9"/>
  <c r="L359" i="9"/>
  <c r="L360" i="9"/>
  <c r="L361" i="9"/>
  <c r="L362" i="9"/>
  <c r="L363" i="9"/>
  <c r="L364" i="9"/>
  <c r="L365" i="9"/>
  <c r="L366" i="9"/>
  <c r="L367" i="9"/>
  <c r="L368" i="9"/>
  <c r="L369" i="9"/>
  <c r="L370" i="9"/>
  <c r="L371" i="9"/>
  <c r="L372" i="9"/>
  <c r="L373" i="9"/>
  <c r="L374" i="9"/>
  <c r="L375" i="9"/>
  <c r="L376" i="9"/>
  <c r="L377" i="9"/>
  <c r="L378" i="9"/>
  <c r="L379" i="9"/>
  <c r="L380" i="9"/>
  <c r="L148" i="9"/>
  <c r="L149" i="9"/>
  <c r="L150" i="9"/>
  <c r="L151" i="9"/>
  <c r="L152" i="9"/>
  <c r="L153" i="9"/>
  <c r="L154" i="9"/>
  <c r="L155" i="9"/>
  <c r="L156" i="9"/>
  <c r="L157" i="9"/>
  <c r="L158" i="9"/>
  <c r="L159" i="9"/>
  <c r="L203" i="9"/>
  <c r="L204" i="9"/>
  <c r="L205" i="9"/>
  <c r="L206" i="9"/>
  <c r="L207" i="9"/>
  <c r="L208" i="9"/>
  <c r="L209" i="9"/>
  <c r="L210" i="9"/>
  <c r="L211" i="9"/>
  <c r="L212" i="9"/>
  <c r="L213" i="9"/>
  <c r="L214" i="9"/>
  <c r="L215" i="9"/>
  <c r="L216" i="9"/>
  <c r="L217" i="9"/>
  <c r="L400" i="9"/>
  <c r="L55" i="9"/>
  <c r="L56" i="9"/>
  <c r="L57" i="9"/>
  <c r="L58" i="9"/>
  <c r="L59" i="9"/>
  <c r="L60" i="9"/>
  <c r="L61" i="9"/>
  <c r="L62" i="9"/>
  <c r="L63" i="9"/>
  <c r="L64" i="9"/>
  <c r="L65" i="9"/>
  <c r="L66" i="9"/>
  <c r="L67" i="9"/>
  <c r="L68" i="9"/>
  <c r="L51" i="9"/>
  <c r="L52" i="9"/>
  <c r="L53" i="9"/>
  <c r="L54" i="9"/>
  <c r="L263" i="9"/>
  <c r="L258" i="9"/>
  <c r="L259" i="9"/>
  <c r="L260" i="9"/>
  <c r="L261" i="9"/>
  <c r="L262" i="9"/>
  <c r="L264" i="9"/>
  <c r="L408" i="9"/>
  <c r="L409" i="9"/>
  <c r="L410" i="9"/>
  <c r="L411" i="9"/>
  <c r="L412" i="9"/>
  <c r="L413" i="9"/>
  <c r="L414" i="9"/>
  <c r="L416" i="9"/>
  <c r="L415" i="9"/>
  <c r="L417" i="9"/>
  <c r="L418" i="9"/>
  <c r="L419" i="9"/>
  <c r="L234" i="9"/>
  <c r="K235" i="9"/>
  <c r="K236" i="9"/>
  <c r="K237" i="9"/>
  <c r="K238" i="9"/>
  <c r="K239" i="9"/>
  <c r="K249" i="9"/>
  <c r="K250" i="9"/>
  <c r="K251" i="9"/>
  <c r="K252" i="9"/>
  <c r="K253" i="9"/>
  <c r="K451" i="9"/>
  <c r="K452" i="9"/>
  <c r="K453" i="9"/>
  <c r="K454" i="9"/>
  <c r="K455" i="9"/>
  <c r="K456" i="9"/>
  <c r="K457" i="9"/>
  <c r="K458" i="9"/>
  <c r="K459" i="9"/>
  <c r="K460" i="9"/>
  <c r="K461" i="9"/>
  <c r="K462" i="9"/>
  <c r="K463" i="9"/>
  <c r="K464" i="9"/>
  <c r="K35" i="9"/>
  <c r="K8" i="9"/>
  <c r="K9" i="9"/>
  <c r="K34" i="9"/>
  <c r="K10" i="9"/>
  <c r="K11" i="9"/>
  <c r="K12" i="9"/>
  <c r="K13" i="9"/>
  <c r="K14" i="9"/>
  <c r="K15" i="9"/>
  <c r="K16" i="9"/>
  <c r="K17" i="9"/>
  <c r="K18" i="9"/>
  <c r="K19" i="9"/>
  <c r="K20" i="9"/>
  <c r="K21" i="9"/>
  <c r="K22" i="9"/>
  <c r="K23" i="9"/>
  <c r="K24" i="9"/>
  <c r="K25" i="9"/>
  <c r="K26" i="9"/>
  <c r="K27" i="9"/>
  <c r="K28" i="9"/>
  <c r="K29" i="9"/>
  <c r="K30" i="9"/>
  <c r="K32" i="9"/>
  <c r="K31" i="9"/>
  <c r="K33" i="9"/>
  <c r="K36" i="9"/>
  <c r="K37" i="9"/>
  <c r="K38" i="9"/>
  <c r="K39" i="9"/>
  <c r="K40" i="9"/>
  <c r="K41" i="9"/>
  <c r="K42" i="9"/>
  <c r="K43" i="9"/>
  <c r="K44" i="9"/>
  <c r="K45" i="9"/>
  <c r="K46" i="9"/>
  <c r="K47" i="9"/>
  <c r="K48" i="9"/>
  <c r="K49" i="9"/>
  <c r="K50" i="9"/>
  <c r="K119" i="9"/>
  <c r="K120" i="9"/>
  <c r="K122" i="9"/>
  <c r="K123" i="9"/>
  <c r="K125" i="9"/>
  <c r="K121" i="9"/>
  <c r="K124" i="9"/>
  <c r="K295" i="9"/>
  <c r="K296" i="9"/>
  <c r="K297" i="9"/>
  <c r="K298" i="9"/>
  <c r="K299" i="9"/>
  <c r="K300" i="9"/>
  <c r="K301" i="9"/>
  <c r="K302" i="9"/>
  <c r="K342" i="9"/>
  <c r="K343" i="9"/>
  <c r="K344" i="9"/>
  <c r="K345" i="9"/>
  <c r="K346" i="9"/>
  <c r="K347" i="9"/>
  <c r="K348" i="9"/>
  <c r="K349" i="9"/>
  <c r="K350" i="9"/>
  <c r="K351" i="9"/>
  <c r="K352" i="9"/>
  <c r="K353" i="9"/>
  <c r="K182" i="9"/>
  <c r="K183" i="9"/>
  <c r="K184" i="9"/>
  <c r="K221" i="9"/>
  <c r="K222" i="9"/>
  <c r="K223" i="9"/>
  <c r="K224" i="9"/>
  <c r="K225" i="9"/>
  <c r="K226" i="9"/>
  <c r="K227" i="9"/>
  <c r="K228" i="9"/>
  <c r="K229" i="9"/>
  <c r="K230" i="9"/>
  <c r="K231" i="9"/>
  <c r="K232" i="9"/>
  <c r="K233" i="9"/>
  <c r="K450" i="9"/>
  <c r="K160" i="9"/>
  <c r="K161" i="9"/>
  <c r="K162" i="9"/>
  <c r="K163" i="9"/>
  <c r="K164" i="9"/>
  <c r="K165" i="9"/>
  <c r="K166" i="9"/>
  <c r="K169" i="9"/>
  <c r="K240" i="9"/>
  <c r="K265" i="9"/>
  <c r="K266" i="9"/>
  <c r="K267" i="9"/>
  <c r="K445" i="9"/>
  <c r="K446" i="9"/>
  <c r="K447" i="9"/>
  <c r="K448" i="9"/>
  <c r="K449" i="9"/>
  <c r="K467" i="9"/>
  <c r="K468" i="9"/>
  <c r="K469" i="9"/>
  <c r="K470" i="9"/>
  <c r="K471" i="9"/>
  <c r="K472" i="9"/>
  <c r="K473" i="9"/>
  <c r="K474" i="9"/>
  <c r="K475" i="9"/>
  <c r="K476" i="9"/>
  <c r="K477" i="9"/>
  <c r="K478" i="9"/>
  <c r="K479" i="9"/>
  <c r="K480" i="9"/>
  <c r="K481" i="9"/>
  <c r="K482" i="9"/>
  <c r="K483" i="9"/>
  <c r="K69" i="9"/>
  <c r="K70" i="9"/>
  <c r="K71" i="9"/>
  <c r="K72" i="9"/>
  <c r="K73" i="9"/>
  <c r="K92" i="9"/>
  <c r="K93" i="9"/>
  <c r="K94" i="9"/>
  <c r="K95" i="9"/>
  <c r="K96" i="9"/>
  <c r="K97" i="9"/>
  <c r="K98" i="9"/>
  <c r="K126" i="9"/>
  <c r="K127" i="9"/>
  <c r="K128" i="9"/>
  <c r="K129" i="9"/>
  <c r="K130" i="9"/>
  <c r="K131" i="9"/>
  <c r="K132" i="9"/>
  <c r="K133" i="9"/>
  <c r="K134" i="9"/>
  <c r="K135" i="9"/>
  <c r="K136" i="9"/>
  <c r="K137" i="9"/>
  <c r="K422" i="9"/>
  <c r="K423" i="9"/>
  <c r="K424" i="9"/>
  <c r="K425" i="9"/>
  <c r="K426" i="9"/>
  <c r="K427" i="9"/>
  <c r="K428" i="9"/>
  <c r="K429" i="9"/>
  <c r="K430" i="9"/>
  <c r="K431" i="9"/>
  <c r="K432" i="9"/>
  <c r="K138" i="9"/>
  <c r="K218" i="9"/>
  <c r="K219" i="9"/>
  <c r="K220" i="9"/>
  <c r="K337" i="9"/>
  <c r="K338" i="9"/>
  <c r="K339" i="9"/>
  <c r="K340" i="9"/>
  <c r="K341" i="9"/>
  <c r="K403" i="9"/>
  <c r="K404" i="9"/>
  <c r="K405" i="9"/>
  <c r="K406" i="9"/>
  <c r="K407" i="9"/>
  <c r="K144" i="9"/>
  <c r="K145" i="9"/>
  <c r="K146" i="9"/>
  <c r="K147" i="9"/>
  <c r="K167" i="9"/>
  <c r="K168" i="9"/>
  <c r="K170" i="9"/>
  <c r="K171" i="9"/>
  <c r="K172" i="9"/>
  <c r="K173" i="9"/>
  <c r="K174" i="9"/>
  <c r="K175" i="9"/>
  <c r="K246" i="9"/>
  <c r="K247" i="9"/>
  <c r="K248" i="9"/>
  <c r="K254" i="9"/>
  <c r="K255" i="9"/>
  <c r="K256" i="9"/>
  <c r="K257" i="9"/>
  <c r="K268" i="9"/>
  <c r="K354" i="9"/>
  <c r="K2" i="9"/>
  <c r="K3" i="9"/>
  <c r="K4" i="9"/>
  <c r="K5" i="9"/>
  <c r="K6" i="9"/>
  <c r="K7" i="9"/>
  <c r="K241" i="9"/>
  <c r="K242" i="9"/>
  <c r="K243" i="9"/>
  <c r="K244" i="9"/>
  <c r="K245" i="9"/>
  <c r="K486" i="9"/>
  <c r="K487" i="9"/>
  <c r="K488" i="9"/>
  <c r="K489" i="9"/>
  <c r="K490" i="9"/>
  <c r="K491" i="9"/>
  <c r="K493" i="9"/>
  <c r="K494" i="9"/>
  <c r="K495" i="9"/>
  <c r="K496" i="9"/>
  <c r="K497" i="9"/>
  <c r="K499" i="9"/>
  <c r="K500" i="9"/>
  <c r="K501" i="9"/>
  <c r="K279" i="9"/>
  <c r="K280" i="9"/>
  <c r="K281" i="9"/>
  <c r="K282" i="9"/>
  <c r="K283" i="9"/>
  <c r="K284" i="9"/>
  <c r="K285" i="9"/>
  <c r="K286" i="9"/>
  <c r="K287" i="9"/>
  <c r="K288" i="9"/>
  <c r="K289" i="9"/>
  <c r="K290" i="9"/>
  <c r="K291" i="9"/>
  <c r="K292" i="9"/>
  <c r="K293" i="9"/>
  <c r="K294" i="9"/>
  <c r="K303" i="9"/>
  <c r="K304" i="9"/>
  <c r="K305" i="9"/>
  <c r="K306" i="9"/>
  <c r="K307" i="9"/>
  <c r="K308" i="9"/>
  <c r="K74" i="9"/>
  <c r="K75" i="9"/>
  <c r="K76" i="9"/>
  <c r="K77" i="9"/>
  <c r="K78" i="9"/>
  <c r="K79" i="9"/>
  <c r="K80" i="9"/>
  <c r="K81" i="9"/>
  <c r="K82" i="9"/>
  <c r="K83" i="9"/>
  <c r="K84" i="9"/>
  <c r="K85" i="9"/>
  <c r="K86" i="9"/>
  <c r="K87" i="9"/>
  <c r="K88" i="9"/>
  <c r="K89" i="9"/>
  <c r="K90" i="9"/>
  <c r="K91" i="9"/>
  <c r="K185" i="9"/>
  <c r="K186" i="9"/>
  <c r="K187" i="9"/>
  <c r="K188" i="9"/>
  <c r="K189" i="9"/>
  <c r="K190" i="9"/>
  <c r="K191" i="9"/>
  <c r="K192" i="9"/>
  <c r="K498" i="9"/>
  <c r="K193" i="9"/>
  <c r="K194" i="9"/>
  <c r="K195" i="9"/>
  <c r="K196" i="9"/>
  <c r="K197" i="9"/>
  <c r="K198" i="9"/>
  <c r="K199" i="9"/>
  <c r="K200" i="9"/>
  <c r="K201" i="9"/>
  <c r="K202" i="9"/>
  <c r="K396" i="9"/>
  <c r="K397" i="9"/>
  <c r="K398" i="9"/>
  <c r="K399" i="9"/>
  <c r="K492" i="9"/>
  <c r="K176" i="9"/>
  <c r="K177" i="9"/>
  <c r="K178" i="9"/>
  <c r="K179" i="9"/>
  <c r="K180" i="9"/>
  <c r="K181" i="9"/>
  <c r="K381" i="9"/>
  <c r="K390" i="9"/>
  <c r="K391" i="9"/>
  <c r="K392" i="9"/>
  <c r="K393" i="9"/>
  <c r="K394" i="9"/>
  <c r="K395" i="9"/>
  <c r="K420" i="9"/>
  <c r="K421" i="9"/>
  <c r="K443" i="9"/>
  <c r="K444" i="9"/>
  <c r="K99" i="9"/>
  <c r="K100" i="9"/>
  <c r="K101" i="9"/>
  <c r="K102" i="9"/>
  <c r="K103" i="9"/>
  <c r="K104" i="9"/>
  <c r="K105" i="9"/>
  <c r="K329" i="9"/>
  <c r="K330" i="9"/>
  <c r="K331" i="9"/>
  <c r="K332" i="9"/>
  <c r="K333" i="9"/>
  <c r="K334" i="9"/>
  <c r="K335" i="9"/>
  <c r="K336" i="9"/>
  <c r="K433" i="9"/>
  <c r="K440" i="9"/>
  <c r="K441" i="9"/>
  <c r="K442" i="9"/>
  <c r="K318" i="9"/>
  <c r="K319" i="9"/>
  <c r="K320" i="9"/>
  <c r="K321" i="9"/>
  <c r="K322" i="9"/>
  <c r="K323" i="9"/>
  <c r="K324" i="9"/>
  <c r="K325" i="9"/>
  <c r="K326" i="9"/>
  <c r="K327" i="9"/>
  <c r="K328" i="9"/>
  <c r="K485" i="9"/>
  <c r="K269" i="9"/>
  <c r="K270" i="9"/>
  <c r="K271" i="9"/>
  <c r="K272" i="9"/>
  <c r="K273" i="9"/>
  <c r="K274" i="9"/>
  <c r="K275" i="9"/>
  <c r="K276" i="9"/>
  <c r="K277" i="9"/>
  <c r="K278" i="9"/>
  <c r="K434" i="9"/>
  <c r="K435" i="9"/>
  <c r="K436" i="9"/>
  <c r="K437" i="9"/>
  <c r="K438" i="9"/>
  <c r="K439" i="9"/>
  <c r="K402" i="9"/>
  <c r="K465" i="9"/>
  <c r="K466" i="9"/>
  <c r="K484" i="9"/>
  <c r="K355" i="9"/>
  <c r="K356" i="9"/>
  <c r="K357" i="9"/>
  <c r="K358" i="9"/>
  <c r="K382" i="9"/>
  <c r="K383" i="9"/>
  <c r="K384" i="9"/>
  <c r="K385" i="9"/>
  <c r="K386" i="9"/>
  <c r="K387" i="9"/>
  <c r="K388" i="9"/>
  <c r="K389" i="9"/>
  <c r="K401" i="9"/>
  <c r="K139" i="9"/>
  <c r="K140" i="9"/>
  <c r="K141" i="9"/>
  <c r="K142" i="9"/>
  <c r="K143" i="9"/>
  <c r="K309" i="9"/>
  <c r="K310" i="9"/>
  <c r="K311" i="9"/>
  <c r="K312" i="9"/>
  <c r="K313" i="9"/>
  <c r="K314" i="9"/>
  <c r="K315" i="9"/>
  <c r="K316" i="9"/>
  <c r="K317" i="9"/>
  <c r="K106" i="9"/>
  <c r="K107" i="9"/>
  <c r="K108" i="9"/>
  <c r="K109" i="9"/>
  <c r="K110" i="9"/>
  <c r="K111" i="9"/>
  <c r="K112" i="9"/>
  <c r="K113" i="9"/>
  <c r="K114" i="9"/>
  <c r="K115" i="9"/>
  <c r="K116" i="9"/>
  <c r="K117" i="9"/>
  <c r="K118" i="9"/>
  <c r="K359" i="9"/>
  <c r="K360" i="9"/>
  <c r="K361" i="9"/>
  <c r="K362" i="9"/>
  <c r="K363" i="9"/>
  <c r="K364" i="9"/>
  <c r="K365" i="9"/>
  <c r="K366" i="9"/>
  <c r="K367" i="9"/>
  <c r="K368" i="9"/>
  <c r="K369" i="9"/>
  <c r="K370" i="9"/>
  <c r="K371" i="9"/>
  <c r="K372" i="9"/>
  <c r="K373" i="9"/>
  <c r="K374" i="9"/>
  <c r="K375" i="9"/>
  <c r="K376" i="9"/>
  <c r="K377" i="9"/>
  <c r="K378" i="9"/>
  <c r="K379" i="9"/>
  <c r="K380" i="9"/>
  <c r="K148" i="9"/>
  <c r="K149" i="9"/>
  <c r="K150" i="9"/>
  <c r="K151" i="9"/>
  <c r="K152" i="9"/>
  <c r="K153" i="9"/>
  <c r="K154" i="9"/>
  <c r="K155" i="9"/>
  <c r="K156" i="9"/>
  <c r="K157" i="9"/>
  <c r="K158" i="9"/>
  <c r="K159" i="9"/>
  <c r="K203" i="9"/>
  <c r="K204" i="9"/>
  <c r="K205" i="9"/>
  <c r="K206" i="9"/>
  <c r="K207" i="9"/>
  <c r="K208" i="9"/>
  <c r="K209" i="9"/>
  <c r="K210" i="9"/>
  <c r="K211" i="9"/>
  <c r="K212" i="9"/>
  <c r="K213" i="9"/>
  <c r="K214" i="9"/>
  <c r="K215" i="9"/>
  <c r="K216" i="9"/>
  <c r="K217" i="9"/>
  <c r="K400" i="9"/>
  <c r="K55" i="9"/>
  <c r="K56" i="9"/>
  <c r="K57" i="9"/>
  <c r="K58" i="9"/>
  <c r="K59" i="9"/>
  <c r="K60" i="9"/>
  <c r="K61" i="9"/>
  <c r="K62" i="9"/>
  <c r="K63" i="9"/>
  <c r="K64" i="9"/>
  <c r="K65" i="9"/>
  <c r="K66" i="9"/>
  <c r="K67" i="9"/>
  <c r="K68" i="9"/>
  <c r="K51" i="9"/>
  <c r="K52" i="9"/>
  <c r="K53" i="9"/>
  <c r="K54" i="9"/>
  <c r="K263" i="9"/>
  <c r="K258" i="9"/>
  <c r="K259" i="9"/>
  <c r="K260" i="9"/>
  <c r="K261" i="9"/>
  <c r="K262" i="9"/>
  <c r="K264" i="9"/>
  <c r="K408" i="9"/>
  <c r="K409" i="9"/>
  <c r="K410" i="9"/>
  <c r="K411" i="9"/>
  <c r="K412" i="9"/>
  <c r="K413" i="9"/>
  <c r="K414" i="9"/>
  <c r="K416" i="9"/>
  <c r="K415" i="9"/>
  <c r="K417" i="9"/>
  <c r="K418" i="9"/>
  <c r="K419" i="9"/>
  <c r="K234" i="9"/>
  <c r="J235" i="9"/>
  <c r="J236" i="9"/>
  <c r="J237" i="9"/>
  <c r="J238" i="9"/>
  <c r="J239" i="9"/>
  <c r="J249" i="9"/>
  <c r="J250" i="9"/>
  <c r="J251" i="9"/>
  <c r="J252" i="9"/>
  <c r="J253" i="9"/>
  <c r="J451" i="9"/>
  <c r="J452" i="9"/>
  <c r="J453" i="9"/>
  <c r="J454" i="9"/>
  <c r="J455" i="9"/>
  <c r="J456" i="9"/>
  <c r="J457" i="9"/>
  <c r="J458" i="9"/>
  <c r="J459" i="9"/>
  <c r="J460" i="9"/>
  <c r="J461" i="9"/>
  <c r="J462" i="9"/>
  <c r="J463" i="9"/>
  <c r="J464" i="9"/>
  <c r="J35" i="9"/>
  <c r="J8" i="9"/>
  <c r="J9" i="9"/>
  <c r="J34" i="9"/>
  <c r="J10" i="9"/>
  <c r="J11" i="9"/>
  <c r="J12" i="9"/>
  <c r="J13" i="9"/>
  <c r="J14" i="9"/>
  <c r="J15" i="9"/>
  <c r="J16" i="9"/>
  <c r="J17" i="9"/>
  <c r="J18" i="9"/>
  <c r="J19" i="9"/>
  <c r="J20" i="9"/>
  <c r="J21" i="9"/>
  <c r="J22" i="9"/>
  <c r="J23" i="9"/>
  <c r="J24" i="9"/>
  <c r="J25" i="9"/>
  <c r="J26" i="9"/>
  <c r="J27" i="9"/>
  <c r="J28" i="9"/>
  <c r="J29" i="9"/>
  <c r="J30" i="9"/>
  <c r="J32" i="9"/>
  <c r="J31" i="9"/>
  <c r="J33" i="9"/>
  <c r="J36" i="9"/>
  <c r="J37" i="9"/>
  <c r="J38" i="9"/>
  <c r="J39" i="9"/>
  <c r="J40" i="9"/>
  <c r="J41" i="9"/>
  <c r="J42" i="9"/>
  <c r="J43" i="9"/>
  <c r="J44" i="9"/>
  <c r="J45" i="9"/>
  <c r="J46" i="9"/>
  <c r="J47" i="9"/>
  <c r="J48" i="9"/>
  <c r="J49" i="9"/>
  <c r="J50" i="9"/>
  <c r="J119" i="9"/>
  <c r="J120" i="9"/>
  <c r="J122" i="9"/>
  <c r="J123" i="9"/>
  <c r="J125" i="9"/>
  <c r="J121" i="9"/>
  <c r="J124" i="9"/>
  <c r="J295" i="9"/>
  <c r="J296" i="9"/>
  <c r="J297" i="9"/>
  <c r="J298" i="9"/>
  <c r="J299" i="9"/>
  <c r="J300" i="9"/>
  <c r="J301" i="9"/>
  <c r="J302" i="9"/>
  <c r="J342" i="9"/>
  <c r="J343" i="9"/>
  <c r="J344" i="9"/>
  <c r="J345" i="9"/>
  <c r="J346" i="9"/>
  <c r="J347" i="9"/>
  <c r="J348" i="9"/>
  <c r="J349" i="9"/>
  <c r="J350" i="9"/>
  <c r="J351" i="9"/>
  <c r="J352" i="9"/>
  <c r="J353" i="9"/>
  <c r="J182" i="9"/>
  <c r="J183" i="9"/>
  <c r="J184" i="9"/>
  <c r="J221" i="9"/>
  <c r="J222" i="9"/>
  <c r="J223" i="9"/>
  <c r="J224" i="9"/>
  <c r="J225" i="9"/>
  <c r="J226" i="9"/>
  <c r="J227" i="9"/>
  <c r="J228" i="9"/>
  <c r="J229" i="9"/>
  <c r="J230" i="9"/>
  <c r="J231" i="9"/>
  <c r="J232" i="9"/>
  <c r="J233" i="9"/>
  <c r="J450" i="9"/>
  <c r="J160" i="9"/>
  <c r="J161" i="9"/>
  <c r="J162" i="9"/>
  <c r="J163" i="9"/>
  <c r="J164" i="9"/>
  <c r="J165" i="9"/>
  <c r="J166" i="9"/>
  <c r="J169" i="9"/>
  <c r="J240" i="9"/>
  <c r="J265" i="9"/>
  <c r="J266" i="9"/>
  <c r="J267" i="9"/>
  <c r="J445" i="9"/>
  <c r="J446" i="9"/>
  <c r="J447" i="9"/>
  <c r="J448" i="9"/>
  <c r="J449" i="9"/>
  <c r="J467" i="9"/>
  <c r="J468" i="9"/>
  <c r="J469" i="9"/>
  <c r="J470" i="9"/>
  <c r="J471" i="9"/>
  <c r="J472" i="9"/>
  <c r="J473" i="9"/>
  <c r="J474" i="9"/>
  <c r="J475" i="9"/>
  <c r="J476" i="9"/>
  <c r="J477" i="9"/>
  <c r="J478" i="9"/>
  <c r="J479" i="9"/>
  <c r="J480" i="9"/>
  <c r="J481" i="9"/>
  <c r="J482" i="9"/>
  <c r="J483" i="9"/>
  <c r="J69" i="9"/>
  <c r="J70" i="9"/>
  <c r="J71" i="9"/>
  <c r="J72" i="9"/>
  <c r="J73" i="9"/>
  <c r="J92" i="9"/>
  <c r="J93" i="9"/>
  <c r="J94" i="9"/>
  <c r="J95" i="9"/>
  <c r="J96" i="9"/>
  <c r="J97" i="9"/>
  <c r="J98" i="9"/>
  <c r="J126" i="9"/>
  <c r="J127" i="9"/>
  <c r="J128" i="9"/>
  <c r="J129" i="9"/>
  <c r="J130" i="9"/>
  <c r="J131" i="9"/>
  <c r="J132" i="9"/>
  <c r="J133" i="9"/>
  <c r="J134" i="9"/>
  <c r="J135" i="9"/>
  <c r="J136" i="9"/>
  <c r="J137" i="9"/>
  <c r="J422" i="9"/>
  <c r="J423" i="9"/>
  <c r="J424" i="9"/>
  <c r="J425" i="9"/>
  <c r="J426" i="9"/>
  <c r="J427" i="9"/>
  <c r="J428" i="9"/>
  <c r="J429" i="9"/>
  <c r="J430" i="9"/>
  <c r="J431" i="9"/>
  <c r="J432" i="9"/>
  <c r="J138" i="9"/>
  <c r="J218" i="9"/>
  <c r="J219" i="9"/>
  <c r="J220" i="9"/>
  <c r="J337" i="9"/>
  <c r="J338" i="9"/>
  <c r="J339" i="9"/>
  <c r="J340" i="9"/>
  <c r="J341" i="9"/>
  <c r="J403" i="9"/>
  <c r="J404" i="9"/>
  <c r="J405" i="9"/>
  <c r="J406" i="9"/>
  <c r="J407" i="9"/>
  <c r="J144" i="9"/>
  <c r="J145" i="9"/>
  <c r="J146" i="9"/>
  <c r="J147" i="9"/>
  <c r="J167" i="9"/>
  <c r="J168" i="9"/>
  <c r="J170" i="9"/>
  <c r="J171" i="9"/>
  <c r="J172" i="9"/>
  <c r="J173" i="9"/>
  <c r="J174" i="9"/>
  <c r="J175" i="9"/>
  <c r="J246" i="9"/>
  <c r="J247" i="9"/>
  <c r="J248" i="9"/>
  <c r="J254" i="9"/>
  <c r="J255" i="9"/>
  <c r="J256" i="9"/>
  <c r="J257" i="9"/>
  <c r="J268" i="9"/>
  <c r="J354" i="9"/>
  <c r="J2" i="9"/>
  <c r="J3" i="9"/>
  <c r="J4" i="9"/>
  <c r="J5" i="9"/>
  <c r="J6" i="9"/>
  <c r="J7" i="9"/>
  <c r="J241" i="9"/>
  <c r="J242" i="9"/>
  <c r="J243" i="9"/>
  <c r="J244" i="9"/>
  <c r="J245" i="9"/>
  <c r="J486" i="9"/>
  <c r="J487" i="9"/>
  <c r="J488" i="9"/>
  <c r="J489" i="9"/>
  <c r="J490" i="9"/>
  <c r="J491" i="9"/>
  <c r="J493" i="9"/>
  <c r="J494" i="9"/>
  <c r="J495" i="9"/>
  <c r="J496" i="9"/>
  <c r="J497" i="9"/>
  <c r="J499" i="9"/>
  <c r="J500" i="9"/>
  <c r="J501" i="9"/>
  <c r="J279" i="9"/>
  <c r="J280" i="9"/>
  <c r="J281" i="9"/>
  <c r="J282" i="9"/>
  <c r="J283" i="9"/>
  <c r="J284" i="9"/>
  <c r="J285" i="9"/>
  <c r="J286" i="9"/>
  <c r="J287" i="9"/>
  <c r="J288" i="9"/>
  <c r="J289" i="9"/>
  <c r="J290" i="9"/>
  <c r="J291" i="9"/>
  <c r="J292" i="9"/>
  <c r="J293" i="9"/>
  <c r="J294" i="9"/>
  <c r="J303" i="9"/>
  <c r="J304" i="9"/>
  <c r="J305" i="9"/>
  <c r="J306" i="9"/>
  <c r="J307" i="9"/>
  <c r="J308" i="9"/>
  <c r="J74" i="9"/>
  <c r="J75" i="9"/>
  <c r="J76" i="9"/>
  <c r="J77" i="9"/>
  <c r="J78" i="9"/>
  <c r="J79" i="9"/>
  <c r="J80" i="9"/>
  <c r="J81" i="9"/>
  <c r="J82" i="9"/>
  <c r="J83" i="9"/>
  <c r="J84" i="9"/>
  <c r="J85" i="9"/>
  <c r="J86" i="9"/>
  <c r="J87" i="9"/>
  <c r="J88" i="9"/>
  <c r="J89" i="9"/>
  <c r="J90" i="9"/>
  <c r="J91" i="9"/>
  <c r="J185" i="9"/>
  <c r="J186" i="9"/>
  <c r="J187" i="9"/>
  <c r="J188" i="9"/>
  <c r="J189" i="9"/>
  <c r="J190" i="9"/>
  <c r="J191" i="9"/>
  <c r="J192" i="9"/>
  <c r="J498" i="9"/>
  <c r="J193" i="9"/>
  <c r="J194" i="9"/>
  <c r="J195" i="9"/>
  <c r="J196" i="9"/>
  <c r="J197" i="9"/>
  <c r="J198" i="9"/>
  <c r="J199" i="9"/>
  <c r="J200" i="9"/>
  <c r="J201" i="9"/>
  <c r="J202" i="9"/>
  <c r="J396" i="9"/>
  <c r="J397" i="9"/>
  <c r="J398" i="9"/>
  <c r="J399" i="9"/>
  <c r="J492" i="9"/>
  <c r="J176" i="9"/>
  <c r="J177" i="9"/>
  <c r="J178" i="9"/>
  <c r="J179" i="9"/>
  <c r="J180" i="9"/>
  <c r="J181" i="9"/>
  <c r="J381" i="9"/>
  <c r="J390" i="9"/>
  <c r="J391" i="9"/>
  <c r="J392" i="9"/>
  <c r="J393" i="9"/>
  <c r="J394" i="9"/>
  <c r="J395" i="9"/>
  <c r="J420" i="9"/>
  <c r="J421" i="9"/>
  <c r="J443" i="9"/>
  <c r="J444" i="9"/>
  <c r="J99" i="9"/>
  <c r="J100" i="9"/>
  <c r="J101" i="9"/>
  <c r="J102" i="9"/>
  <c r="J103" i="9"/>
  <c r="J104" i="9"/>
  <c r="J105" i="9"/>
  <c r="J329" i="9"/>
  <c r="J330" i="9"/>
  <c r="J331" i="9"/>
  <c r="J332" i="9"/>
  <c r="J333" i="9"/>
  <c r="J334" i="9"/>
  <c r="J335" i="9"/>
  <c r="J336" i="9"/>
  <c r="J433" i="9"/>
  <c r="J440" i="9"/>
  <c r="J441" i="9"/>
  <c r="J442" i="9"/>
  <c r="J318" i="9"/>
  <c r="J319" i="9"/>
  <c r="J320" i="9"/>
  <c r="J321" i="9"/>
  <c r="J322" i="9"/>
  <c r="J323" i="9"/>
  <c r="J324" i="9"/>
  <c r="J325" i="9"/>
  <c r="J326" i="9"/>
  <c r="J327" i="9"/>
  <c r="J328" i="9"/>
  <c r="J485" i="9"/>
  <c r="J269" i="9"/>
  <c r="J270" i="9"/>
  <c r="J271" i="9"/>
  <c r="J272" i="9"/>
  <c r="J273" i="9"/>
  <c r="J274" i="9"/>
  <c r="J275" i="9"/>
  <c r="J276" i="9"/>
  <c r="J277" i="9"/>
  <c r="J278" i="9"/>
  <c r="J434" i="9"/>
  <c r="J435" i="9"/>
  <c r="J436" i="9"/>
  <c r="J437" i="9"/>
  <c r="J438" i="9"/>
  <c r="J439" i="9"/>
  <c r="J402" i="9"/>
  <c r="J465" i="9"/>
  <c r="J466" i="9"/>
  <c r="J484" i="9"/>
  <c r="J355" i="9"/>
  <c r="J356" i="9"/>
  <c r="J357" i="9"/>
  <c r="J358" i="9"/>
  <c r="J382" i="9"/>
  <c r="J383" i="9"/>
  <c r="J384" i="9"/>
  <c r="J385" i="9"/>
  <c r="J386" i="9"/>
  <c r="J387" i="9"/>
  <c r="J388" i="9"/>
  <c r="J389" i="9"/>
  <c r="J401" i="9"/>
  <c r="J139" i="9"/>
  <c r="J140" i="9"/>
  <c r="J141" i="9"/>
  <c r="J142" i="9"/>
  <c r="J143" i="9"/>
  <c r="J309" i="9"/>
  <c r="J310" i="9"/>
  <c r="J311" i="9"/>
  <c r="J312" i="9"/>
  <c r="J313" i="9"/>
  <c r="J314" i="9"/>
  <c r="J315" i="9"/>
  <c r="J316" i="9"/>
  <c r="J317" i="9"/>
  <c r="J106" i="9"/>
  <c r="J107" i="9"/>
  <c r="J108" i="9"/>
  <c r="J109" i="9"/>
  <c r="J110" i="9"/>
  <c r="J111" i="9"/>
  <c r="J112" i="9"/>
  <c r="J113" i="9"/>
  <c r="J114" i="9"/>
  <c r="J115" i="9"/>
  <c r="J116" i="9"/>
  <c r="J117" i="9"/>
  <c r="J118" i="9"/>
  <c r="J359" i="9"/>
  <c r="J360" i="9"/>
  <c r="J361" i="9"/>
  <c r="J362" i="9"/>
  <c r="J363" i="9"/>
  <c r="J364" i="9"/>
  <c r="J365" i="9"/>
  <c r="J366" i="9"/>
  <c r="J367" i="9"/>
  <c r="J368" i="9"/>
  <c r="J369" i="9"/>
  <c r="J370" i="9"/>
  <c r="J371" i="9"/>
  <c r="J372" i="9"/>
  <c r="J373" i="9"/>
  <c r="J374" i="9"/>
  <c r="J375" i="9"/>
  <c r="J376" i="9"/>
  <c r="J377" i="9"/>
  <c r="J378" i="9"/>
  <c r="J379" i="9"/>
  <c r="J380" i="9"/>
  <c r="J148" i="9"/>
  <c r="J149" i="9"/>
  <c r="J150" i="9"/>
  <c r="J151" i="9"/>
  <c r="J152" i="9"/>
  <c r="J153" i="9"/>
  <c r="J154" i="9"/>
  <c r="J155" i="9"/>
  <c r="J156" i="9"/>
  <c r="J157" i="9"/>
  <c r="J158" i="9"/>
  <c r="J159" i="9"/>
  <c r="J203" i="9"/>
  <c r="J204" i="9"/>
  <c r="J205" i="9"/>
  <c r="J206" i="9"/>
  <c r="J207" i="9"/>
  <c r="J208" i="9"/>
  <c r="J209" i="9"/>
  <c r="J210" i="9"/>
  <c r="J211" i="9"/>
  <c r="J212" i="9"/>
  <c r="J213" i="9"/>
  <c r="J214" i="9"/>
  <c r="J215" i="9"/>
  <c r="J216" i="9"/>
  <c r="J217" i="9"/>
  <c r="J400" i="9"/>
  <c r="J55" i="9"/>
  <c r="J56" i="9"/>
  <c r="J57" i="9"/>
  <c r="J58" i="9"/>
  <c r="J59" i="9"/>
  <c r="J60" i="9"/>
  <c r="J61" i="9"/>
  <c r="J62" i="9"/>
  <c r="J63" i="9"/>
  <c r="J64" i="9"/>
  <c r="J65" i="9"/>
  <c r="J66" i="9"/>
  <c r="J67" i="9"/>
  <c r="J68" i="9"/>
  <c r="J51" i="9"/>
  <c r="J52" i="9"/>
  <c r="J53" i="9"/>
  <c r="J54" i="9"/>
  <c r="J263" i="9"/>
  <c r="J258" i="9"/>
  <c r="J259" i="9"/>
  <c r="J260" i="9"/>
  <c r="J261" i="9"/>
  <c r="J262" i="9"/>
  <c r="J264" i="9"/>
  <c r="J408" i="9"/>
  <c r="J409" i="9"/>
  <c r="J410" i="9"/>
  <c r="J411" i="9"/>
  <c r="J412" i="9"/>
  <c r="J413" i="9"/>
  <c r="J414" i="9"/>
  <c r="J416" i="9"/>
  <c r="J415" i="9"/>
  <c r="J417" i="9"/>
  <c r="J418" i="9"/>
  <c r="J419" i="9"/>
  <c r="J234" i="9"/>
  <c r="O503" i="9" l="1"/>
  <c r="N503" i="9"/>
  <c r="M503" i="9"/>
  <c r="F507" i="9"/>
  <c r="AK418" i="9" l="1"/>
  <c r="AK417" i="9"/>
  <c r="AK415" i="9"/>
  <c r="AK416" i="9"/>
  <c r="AK414" i="9"/>
  <c r="AK413" i="9"/>
  <c r="AK412" i="9"/>
  <c r="AK411" i="9"/>
  <c r="AK410" i="9"/>
  <c r="AK409" i="9"/>
  <c r="AK408" i="9"/>
  <c r="AK264" i="9"/>
  <c r="AK262" i="9"/>
  <c r="AK261" i="9"/>
  <c r="AK260" i="9"/>
  <c r="AK259" i="9"/>
  <c r="AK258" i="9"/>
  <c r="AK263" i="9"/>
  <c r="AK54" i="9"/>
  <c r="AK53" i="9"/>
  <c r="AK52" i="9"/>
  <c r="AK51" i="9"/>
  <c r="AK68" i="9"/>
  <c r="AK67" i="9"/>
  <c r="AK66" i="9"/>
  <c r="AK65" i="9"/>
  <c r="AK64" i="9"/>
  <c r="AK63" i="9"/>
  <c r="AK62" i="9"/>
  <c r="AK61" i="9"/>
  <c r="AK60" i="9"/>
  <c r="AK59" i="9"/>
  <c r="AK58" i="9"/>
  <c r="AK57" i="9"/>
  <c r="AK56" i="9"/>
  <c r="AK55" i="9"/>
  <c r="AK400" i="9"/>
  <c r="AK217" i="9"/>
  <c r="AK216" i="9"/>
  <c r="AK215" i="9"/>
  <c r="AK214" i="9"/>
  <c r="AK213" i="9"/>
  <c r="AK212" i="9"/>
  <c r="AK211" i="9"/>
  <c r="AK210" i="9"/>
  <c r="AK209" i="9"/>
  <c r="AK208" i="9"/>
  <c r="AK207" i="9"/>
  <c r="AK206" i="9"/>
  <c r="AK205" i="9"/>
  <c r="AK204" i="9"/>
  <c r="AK203" i="9"/>
  <c r="AK159" i="9"/>
  <c r="AK158" i="9"/>
  <c r="AK157" i="9"/>
  <c r="AK156" i="9"/>
  <c r="AK155" i="9"/>
  <c r="AK154" i="9"/>
  <c r="AK153" i="9"/>
  <c r="AK152" i="9"/>
  <c r="AK151" i="9"/>
  <c r="AK150" i="9"/>
  <c r="AK149" i="9"/>
  <c r="AK148" i="9"/>
  <c r="AK380" i="9"/>
  <c r="AK379" i="9"/>
  <c r="AK378" i="9"/>
  <c r="AK377" i="9"/>
  <c r="AK376" i="9"/>
  <c r="AK375" i="9"/>
  <c r="AK374" i="9"/>
  <c r="AK373" i="9"/>
  <c r="AK372" i="9"/>
  <c r="AK371" i="9"/>
  <c r="AK370" i="9"/>
  <c r="AK369" i="9"/>
  <c r="AK368" i="9"/>
  <c r="AK367" i="9"/>
  <c r="AK366" i="9"/>
  <c r="AK365" i="9"/>
  <c r="AK364" i="9"/>
  <c r="AK363" i="9"/>
  <c r="AK362" i="9"/>
  <c r="AK361" i="9"/>
  <c r="AK360" i="9"/>
  <c r="AK359" i="9"/>
  <c r="AK118" i="9"/>
  <c r="AK117" i="9"/>
  <c r="AK116" i="9"/>
  <c r="AK115" i="9"/>
  <c r="AK114" i="9"/>
  <c r="AK113" i="9"/>
  <c r="AK112" i="9"/>
  <c r="AK111" i="9"/>
  <c r="AK110" i="9"/>
  <c r="AK109" i="9"/>
  <c r="AK108" i="9"/>
  <c r="AK107" i="9"/>
  <c r="AK106" i="9"/>
  <c r="AK317" i="9"/>
  <c r="AK316" i="9"/>
  <c r="AK315" i="9"/>
  <c r="AK314" i="9"/>
  <c r="AK313" i="9"/>
  <c r="AK312" i="9"/>
  <c r="AK311" i="9"/>
  <c r="AK310" i="9"/>
  <c r="AK309" i="9"/>
  <c r="AK143" i="9"/>
  <c r="AK142" i="9"/>
  <c r="AK141" i="9"/>
  <c r="AK140" i="9"/>
  <c r="AK139" i="9"/>
  <c r="AK401" i="9"/>
  <c r="AK389" i="9"/>
  <c r="AK388" i="9"/>
  <c r="AK387" i="9"/>
  <c r="AK386" i="9"/>
  <c r="AK385" i="9"/>
  <c r="AK384" i="9"/>
  <c r="AK383" i="9"/>
  <c r="AK382" i="9"/>
  <c r="AK358" i="9"/>
  <c r="AK357" i="9"/>
  <c r="AK356" i="9"/>
  <c r="AK355" i="9"/>
  <c r="AK484" i="9"/>
  <c r="AK466" i="9"/>
  <c r="AK465" i="9"/>
  <c r="AK402" i="9"/>
  <c r="AK439" i="9"/>
  <c r="AK438" i="9"/>
  <c r="AK437" i="9"/>
  <c r="AK436" i="9"/>
  <c r="AK435" i="9"/>
  <c r="AK434" i="9"/>
  <c r="AK278" i="9"/>
  <c r="AK277" i="9"/>
  <c r="AK276" i="9"/>
  <c r="AK275" i="9"/>
  <c r="AK274" i="9"/>
  <c r="AK273" i="9"/>
  <c r="AK272" i="9"/>
  <c r="AK271" i="9"/>
  <c r="AK270" i="9"/>
  <c r="AK269" i="9"/>
  <c r="AK485" i="9"/>
  <c r="AK328" i="9"/>
  <c r="AK327" i="9"/>
  <c r="AK326" i="9"/>
  <c r="AK325" i="9"/>
  <c r="AK324" i="9"/>
  <c r="AK323" i="9"/>
  <c r="AK322" i="9"/>
  <c r="AK321" i="9"/>
  <c r="AK320" i="9"/>
  <c r="AK319" i="9"/>
  <c r="AK318" i="9"/>
  <c r="AK442" i="9"/>
  <c r="AK441" i="9"/>
  <c r="AK440" i="9"/>
  <c r="AK433" i="9"/>
  <c r="AK336" i="9"/>
  <c r="AK335" i="9"/>
  <c r="AK334" i="9"/>
  <c r="AK333" i="9"/>
  <c r="AK332" i="9"/>
  <c r="AK331" i="9"/>
  <c r="AK330" i="9"/>
  <c r="AK329" i="9"/>
  <c r="AK105" i="9"/>
  <c r="AK104" i="9"/>
  <c r="AK103" i="9"/>
  <c r="AK102" i="9"/>
  <c r="AK101" i="9"/>
  <c r="AK100" i="9"/>
  <c r="AK99" i="9"/>
  <c r="AK444" i="9"/>
  <c r="AK443" i="9"/>
  <c r="AK421" i="9"/>
  <c r="AK420" i="9"/>
  <c r="AK395" i="9"/>
  <c r="AK394" i="9"/>
  <c r="AK393" i="9"/>
  <c r="AK392" i="9"/>
  <c r="AK391" i="9"/>
  <c r="AK390" i="9"/>
  <c r="AK381" i="9"/>
  <c r="AK181" i="9"/>
  <c r="AK180" i="9"/>
  <c r="AK179" i="9"/>
  <c r="AK178" i="9"/>
  <c r="AK177" i="9"/>
  <c r="AK176" i="9"/>
  <c r="AK492" i="9"/>
  <c r="AK399" i="9"/>
  <c r="AK398" i="9"/>
  <c r="AK397" i="9"/>
  <c r="AK396" i="9"/>
  <c r="AK202" i="9"/>
  <c r="AK201" i="9"/>
  <c r="AK200" i="9"/>
  <c r="AK199" i="9"/>
  <c r="AK198" i="9"/>
  <c r="AK197" i="9"/>
  <c r="AK196" i="9"/>
  <c r="AK195" i="9"/>
  <c r="AK194" i="9"/>
  <c r="AK193" i="9"/>
  <c r="AK498" i="9"/>
  <c r="AK192" i="9"/>
  <c r="AK191" i="9"/>
  <c r="AK190" i="9"/>
  <c r="AK189" i="9"/>
  <c r="AK188" i="9"/>
  <c r="AK187" i="9"/>
  <c r="AK186" i="9"/>
  <c r="AK185" i="9"/>
  <c r="AK91" i="9"/>
  <c r="AK90" i="9"/>
  <c r="AK89" i="9"/>
  <c r="AK88" i="9"/>
  <c r="AK87" i="9"/>
  <c r="AK86" i="9"/>
  <c r="AK85" i="9"/>
  <c r="AK84" i="9"/>
  <c r="AK83" i="9"/>
  <c r="AK82" i="9"/>
  <c r="AK81" i="9"/>
  <c r="AK80" i="9"/>
  <c r="AK79" i="9"/>
  <c r="AK78" i="9"/>
  <c r="AK77" i="9"/>
  <c r="AK76" i="9"/>
  <c r="AK75" i="9"/>
  <c r="AK74" i="9"/>
  <c r="AK308" i="9"/>
  <c r="AK307" i="9"/>
  <c r="AK306" i="9"/>
  <c r="AK305" i="9"/>
  <c r="AK304" i="9"/>
  <c r="AK303" i="9"/>
  <c r="AK294" i="9"/>
  <c r="AK293" i="9"/>
  <c r="AK292" i="9"/>
  <c r="AK291" i="9"/>
  <c r="AK290" i="9"/>
  <c r="AK289" i="9"/>
  <c r="AK288" i="9"/>
  <c r="AK287" i="9"/>
  <c r="AK286" i="9"/>
  <c r="AK285" i="9"/>
  <c r="AK284" i="9"/>
  <c r="AK283" i="9"/>
  <c r="AK282" i="9"/>
  <c r="AK281" i="9"/>
  <c r="AK280" i="9"/>
  <c r="AK279" i="9"/>
  <c r="AK501" i="9"/>
  <c r="AK500" i="9"/>
  <c r="AK499" i="9"/>
  <c r="AK497" i="9"/>
  <c r="AK496" i="9"/>
  <c r="AK495" i="9"/>
  <c r="AK494" i="9"/>
  <c r="AK493" i="9"/>
  <c r="AK491" i="9"/>
  <c r="AK490" i="9"/>
  <c r="AK489" i="9"/>
  <c r="AK488" i="9"/>
  <c r="AK487" i="9"/>
  <c r="AK486" i="9"/>
  <c r="AK245" i="9"/>
  <c r="AK244" i="9"/>
  <c r="AK243" i="9"/>
  <c r="AK242" i="9"/>
  <c r="AK241" i="9"/>
  <c r="AK7" i="9"/>
  <c r="AK6" i="9"/>
  <c r="AK5" i="9"/>
  <c r="AK4" i="9"/>
  <c r="AK3" i="9"/>
  <c r="AK2" i="9"/>
  <c r="AK354" i="9"/>
  <c r="AK268" i="9"/>
  <c r="AK257" i="9"/>
  <c r="AK256" i="9"/>
  <c r="AK255" i="9"/>
  <c r="AK254" i="9"/>
  <c r="AK248" i="9"/>
  <c r="AK247" i="9"/>
  <c r="AK246" i="9"/>
  <c r="AK175" i="9"/>
  <c r="AK174" i="9"/>
  <c r="AK173" i="9"/>
  <c r="AK172" i="9"/>
  <c r="AK171" i="9"/>
  <c r="AK170" i="9"/>
  <c r="AK168" i="9"/>
  <c r="AK167" i="9"/>
  <c r="AK147" i="9"/>
  <c r="AK146" i="9"/>
  <c r="AK145" i="9"/>
  <c r="AK144" i="9"/>
  <c r="AK407" i="9"/>
  <c r="AK406" i="9"/>
  <c r="AK405" i="9"/>
  <c r="AK404" i="9"/>
  <c r="AK403" i="9"/>
  <c r="AK341" i="9"/>
  <c r="AK340" i="9"/>
  <c r="AK339" i="9"/>
  <c r="AK338" i="9"/>
  <c r="AK337" i="9"/>
  <c r="AK220" i="9"/>
  <c r="AK219" i="9"/>
  <c r="AK218" i="9"/>
  <c r="AK138" i="9"/>
  <c r="AK432" i="9"/>
  <c r="AK431" i="9"/>
  <c r="AK430" i="9"/>
  <c r="AK429" i="9"/>
  <c r="AK428" i="9"/>
  <c r="AK427" i="9"/>
  <c r="AK426" i="9"/>
  <c r="AK425" i="9"/>
  <c r="AK424" i="9"/>
  <c r="AK423" i="9"/>
  <c r="AK422" i="9"/>
  <c r="AK137" i="9"/>
  <c r="AK136" i="9"/>
  <c r="AK135" i="9"/>
  <c r="AK134" i="9"/>
  <c r="AK133" i="9"/>
  <c r="AK132" i="9"/>
  <c r="AK131" i="9"/>
  <c r="AK130" i="9"/>
  <c r="AK129" i="9"/>
  <c r="AK128" i="9"/>
  <c r="AK127" i="9"/>
  <c r="AK126" i="9"/>
  <c r="AK98" i="9"/>
  <c r="AK97" i="9"/>
  <c r="AK96" i="9"/>
  <c r="AK95" i="9"/>
  <c r="AK94" i="9"/>
  <c r="AK93" i="9"/>
  <c r="AK92" i="9"/>
  <c r="AK73" i="9"/>
  <c r="AK72" i="9"/>
  <c r="AK71" i="9"/>
  <c r="AK70" i="9"/>
  <c r="AK69" i="9"/>
  <c r="AK483" i="9"/>
  <c r="AK482" i="9"/>
  <c r="AK481" i="9"/>
  <c r="AK480" i="9"/>
  <c r="AK479" i="9"/>
  <c r="AK478" i="9"/>
  <c r="AK477" i="9"/>
  <c r="AK476" i="9"/>
  <c r="AK475" i="9"/>
  <c r="AK474" i="9"/>
  <c r="AK473" i="9"/>
  <c r="AK472" i="9"/>
  <c r="AK471" i="9"/>
  <c r="AK470" i="9"/>
  <c r="AK469" i="9"/>
  <c r="AK468" i="9"/>
  <c r="AK467" i="9"/>
  <c r="AK449" i="9"/>
  <c r="AK448" i="9"/>
  <c r="AK447" i="9"/>
  <c r="AK446" i="9"/>
  <c r="AK445" i="9"/>
  <c r="AK267" i="9"/>
  <c r="AK266" i="9"/>
  <c r="AK265" i="9"/>
  <c r="AK240" i="9"/>
  <c r="AK169" i="9"/>
  <c r="AK166" i="9"/>
  <c r="AK165" i="9"/>
  <c r="AK164" i="9"/>
  <c r="AK163" i="9"/>
  <c r="AK162" i="9"/>
  <c r="AK161" i="9"/>
  <c r="AK160" i="9"/>
  <c r="AK450" i="9"/>
  <c r="AK233" i="9"/>
  <c r="AK232" i="9"/>
  <c r="AK231" i="9"/>
  <c r="AK230" i="9"/>
  <c r="AK229" i="9"/>
  <c r="AK228" i="9"/>
  <c r="AK227" i="9"/>
  <c r="AK226" i="9"/>
  <c r="AK225" i="9"/>
  <c r="AK224" i="9"/>
  <c r="AK223" i="9"/>
  <c r="AK222" i="9"/>
  <c r="AK221" i="9"/>
  <c r="AK184" i="9"/>
  <c r="AK183" i="9"/>
  <c r="AK182" i="9"/>
  <c r="AK353" i="9"/>
  <c r="AK352" i="9"/>
  <c r="AK351" i="9"/>
  <c r="AK350" i="9"/>
  <c r="AK349" i="9"/>
  <c r="AK348" i="9"/>
  <c r="AK347" i="9"/>
  <c r="AK346" i="9"/>
  <c r="AK345" i="9"/>
  <c r="AK344" i="9"/>
  <c r="AK343" i="9"/>
  <c r="AK342" i="9"/>
  <c r="AK302" i="9"/>
  <c r="AK301" i="9"/>
  <c r="AK300" i="9"/>
  <c r="AK299" i="9"/>
  <c r="AK298" i="9"/>
  <c r="AK297" i="9"/>
  <c r="AK296" i="9"/>
  <c r="AK295" i="9"/>
  <c r="AK124" i="9"/>
  <c r="AK121" i="9"/>
  <c r="AK125" i="9"/>
  <c r="AK123" i="9"/>
  <c r="AK122" i="9"/>
  <c r="AK120" i="9"/>
  <c r="AK119" i="9"/>
  <c r="AK50" i="9"/>
  <c r="AK49" i="9"/>
  <c r="AK48" i="9"/>
  <c r="AK47" i="9"/>
  <c r="AK46" i="9"/>
  <c r="AK45" i="9"/>
  <c r="AK44" i="9"/>
  <c r="AK43" i="9"/>
  <c r="AK42" i="9"/>
  <c r="AK41" i="9"/>
  <c r="AK40" i="9"/>
  <c r="AK39" i="9"/>
  <c r="AK38" i="9"/>
  <c r="AK37" i="9"/>
  <c r="AK36" i="9"/>
  <c r="AK33" i="9"/>
  <c r="AK31" i="9"/>
  <c r="AK32" i="9"/>
  <c r="AK30" i="9"/>
  <c r="AK29" i="9"/>
  <c r="AK28" i="9"/>
  <c r="AK27" i="9"/>
  <c r="AK26" i="9"/>
  <c r="AK25" i="9"/>
  <c r="AK24" i="9"/>
  <c r="AK23" i="9"/>
  <c r="AK22" i="9"/>
  <c r="AK21" i="9"/>
  <c r="AK20" i="9"/>
  <c r="AK19" i="9"/>
  <c r="AK18" i="9"/>
  <c r="AK17" i="9"/>
  <c r="AK16" i="9"/>
  <c r="AK15" i="9"/>
  <c r="AK14" i="9"/>
  <c r="AK13" i="9"/>
  <c r="AK12" i="9"/>
  <c r="AK11" i="9"/>
  <c r="AK10" i="9"/>
  <c r="AK34" i="9"/>
  <c r="AK9" i="9"/>
  <c r="AK8" i="9"/>
  <c r="AK35" i="9"/>
  <c r="AK464" i="9"/>
  <c r="AK463" i="9"/>
  <c r="AK462" i="9"/>
  <c r="AK461" i="9"/>
  <c r="AK460" i="9"/>
  <c r="AK459" i="9"/>
  <c r="AK458" i="9"/>
  <c r="AK457" i="9"/>
  <c r="AK456" i="9"/>
  <c r="AK455" i="9"/>
  <c r="AK454" i="9"/>
  <c r="AK453" i="9"/>
  <c r="AK452" i="9"/>
  <c r="AK451" i="9"/>
  <c r="AK253" i="9"/>
  <c r="AK252" i="9"/>
  <c r="AK251" i="9"/>
  <c r="AK250" i="9"/>
  <c r="AK249" i="9"/>
  <c r="AK239" i="9"/>
  <c r="AK238" i="9"/>
  <c r="AK237" i="9"/>
  <c r="AK236" i="9"/>
  <c r="AK235" i="9"/>
  <c r="AK234" i="9"/>
  <c r="AK419" i="9" l="1"/>
  <c r="AK503" i="9" l="1"/>
  <c r="AO119" i="9" l="1"/>
  <c r="AO47" i="9"/>
  <c r="AO43" i="9"/>
  <c r="AO39" i="9"/>
  <c r="AO33" i="9"/>
  <c r="AO29" i="9"/>
  <c r="AO25" i="9"/>
  <c r="AO21" i="9"/>
  <c r="AO17" i="9"/>
  <c r="AO13" i="9"/>
  <c r="AO34" i="9"/>
  <c r="AO464" i="9"/>
  <c r="AO460" i="9"/>
  <c r="AO456" i="9"/>
  <c r="AO452" i="9"/>
  <c r="AO251" i="9"/>
  <c r="AO238" i="9"/>
  <c r="AO9" i="9"/>
  <c r="AO463" i="9"/>
  <c r="AO459" i="9"/>
  <c r="AO455" i="9"/>
  <c r="AO451" i="9"/>
  <c r="AO250" i="9"/>
  <c r="AO237" i="9"/>
  <c r="AO263" i="9"/>
  <c r="AO64" i="9"/>
  <c r="AO374" i="9"/>
  <c r="AO389" i="9"/>
  <c r="AO324" i="9"/>
  <c r="AO421" i="9"/>
  <c r="AO86" i="9"/>
  <c r="AO281" i="9"/>
  <c r="AO234" i="9"/>
  <c r="AO59" i="9"/>
  <c r="AO152" i="9"/>
  <c r="AO113" i="9"/>
  <c r="AO383" i="9"/>
  <c r="AO278" i="9"/>
  <c r="AO323" i="9"/>
  <c r="AO330" i="9"/>
  <c r="AO392" i="9"/>
  <c r="AO201" i="9"/>
  <c r="AO186" i="9"/>
  <c r="AO77" i="9"/>
  <c r="AO288" i="9"/>
  <c r="AO494" i="9"/>
  <c r="AO4" i="9"/>
  <c r="AO61" i="9"/>
  <c r="AO212" i="9"/>
  <c r="AO114" i="9"/>
  <c r="AO438" i="9"/>
  <c r="AO335" i="9"/>
  <c r="AO399" i="9"/>
  <c r="AO90" i="9"/>
  <c r="AO285" i="9"/>
  <c r="AO354" i="9"/>
  <c r="AO63" i="9"/>
  <c r="AO148" i="9"/>
  <c r="AO109" i="9"/>
  <c r="AO416" i="9"/>
  <c r="AO52" i="9"/>
  <c r="AO400" i="9"/>
  <c r="AO159" i="9"/>
  <c r="AO376" i="9"/>
  <c r="AO360" i="9"/>
  <c r="AO316" i="9"/>
  <c r="AO387" i="9"/>
  <c r="AO436" i="9"/>
  <c r="AO326" i="9"/>
  <c r="AO65" i="9"/>
  <c r="AO205" i="9"/>
  <c r="AO379" i="9"/>
  <c r="AO414" i="9"/>
  <c r="AO56" i="9"/>
  <c r="AO118" i="9"/>
  <c r="AO175" i="9"/>
  <c r="AO403" i="9"/>
  <c r="AO426" i="9"/>
  <c r="AO126" i="9"/>
  <c r="AO480" i="9"/>
  <c r="AO447" i="9"/>
  <c r="AO233" i="9"/>
  <c r="AO353" i="9"/>
  <c r="AO298" i="9"/>
  <c r="AO45" i="9"/>
  <c r="AO27" i="9"/>
  <c r="AO11" i="9"/>
  <c r="AO454" i="9"/>
  <c r="AO433" i="9"/>
  <c r="AO444" i="9"/>
  <c r="AO176" i="9"/>
  <c r="AO498" i="9"/>
  <c r="AO84" i="9"/>
  <c r="AO303" i="9"/>
  <c r="AO279" i="9"/>
  <c r="AO244" i="9"/>
  <c r="AO248" i="9"/>
  <c r="AO406" i="9"/>
  <c r="AO429" i="9"/>
  <c r="AO129" i="9"/>
  <c r="AO483" i="9"/>
  <c r="AO467" i="9"/>
  <c r="AO161" i="9"/>
  <c r="AO184" i="9"/>
  <c r="AO301" i="9"/>
  <c r="AO48" i="9"/>
  <c r="AO30" i="9"/>
  <c r="AO14" i="9"/>
  <c r="AO457" i="9"/>
  <c r="AO235" i="9"/>
  <c r="AO111" i="9"/>
  <c r="AO142" i="9"/>
  <c r="AO484" i="9"/>
  <c r="AO272" i="9"/>
  <c r="AO442" i="9"/>
  <c r="AO101" i="9"/>
  <c r="AO179" i="9"/>
  <c r="AO195" i="9"/>
  <c r="AO87" i="9"/>
  <c r="AO306" i="9"/>
  <c r="AO282" i="9"/>
  <c r="AO487" i="9"/>
  <c r="AO256" i="9"/>
  <c r="AO145" i="9"/>
  <c r="AO432" i="9"/>
  <c r="AO97" i="9"/>
  <c r="AO478" i="9"/>
  <c r="AO445" i="9"/>
  <c r="AO231" i="9"/>
  <c r="AO351" i="9"/>
  <c r="AO296" i="9"/>
  <c r="AO167" i="9"/>
  <c r="AO219" i="9"/>
  <c r="AO135" i="9"/>
  <c r="AO92" i="9"/>
  <c r="AO473" i="9"/>
  <c r="AO169" i="9"/>
  <c r="AO226" i="9"/>
  <c r="AO346" i="9"/>
  <c r="AO123" i="9"/>
  <c r="AO38" i="9"/>
  <c r="AO20" i="9"/>
  <c r="AO128" i="9"/>
  <c r="AO57" i="9"/>
  <c r="AO216" i="9"/>
  <c r="AO362" i="9"/>
  <c r="AO357" i="9"/>
  <c r="AO441" i="9"/>
  <c r="AO381" i="9"/>
  <c r="AO78" i="9"/>
  <c r="AO495" i="9"/>
  <c r="AO411" i="9"/>
  <c r="AO215" i="9"/>
  <c r="AO373" i="9"/>
  <c r="AO317" i="9"/>
  <c r="AO356" i="9"/>
  <c r="AO274" i="9"/>
  <c r="AO319" i="9"/>
  <c r="AO103" i="9"/>
  <c r="AO181" i="9"/>
  <c r="AO197" i="9"/>
  <c r="AO89" i="9"/>
  <c r="AO308" i="9"/>
  <c r="AO284" i="9"/>
  <c r="AO489" i="9"/>
  <c r="AO268" i="9"/>
  <c r="AO413" i="9"/>
  <c r="AO157" i="9"/>
  <c r="AO106" i="9"/>
  <c r="AO275" i="9"/>
  <c r="AO100" i="9"/>
  <c r="AO198" i="9"/>
  <c r="AO82" i="9"/>
  <c r="AO500" i="9"/>
  <c r="AO415" i="9"/>
  <c r="AO55" i="9"/>
  <c r="AO377" i="9"/>
  <c r="AO313" i="9"/>
  <c r="AO410" i="9"/>
  <c r="AO66" i="9"/>
  <c r="AO214" i="9"/>
  <c r="AO155" i="9"/>
  <c r="AO372" i="9"/>
  <c r="AO116" i="9"/>
  <c r="AO312" i="9"/>
  <c r="AO382" i="9"/>
  <c r="AO277" i="9"/>
  <c r="AO322" i="9"/>
  <c r="AO417" i="9"/>
  <c r="AO204" i="9"/>
  <c r="AO110" i="9"/>
  <c r="AO434" i="9"/>
  <c r="AO331" i="9"/>
  <c r="AO202" i="9"/>
  <c r="AO305" i="9"/>
  <c r="AO486" i="9"/>
  <c r="AO259" i="9"/>
  <c r="AO203" i="9"/>
  <c r="AO369" i="9"/>
  <c r="AO309" i="9"/>
  <c r="AO465" i="9"/>
  <c r="AO270" i="9"/>
  <c r="AO440" i="9"/>
  <c r="AO99" i="9"/>
  <c r="AO177" i="9"/>
  <c r="AO193" i="9"/>
  <c r="AO85" i="9"/>
  <c r="AO304" i="9"/>
  <c r="AO280" i="9"/>
  <c r="AO245" i="9"/>
  <c r="AO254" i="9"/>
  <c r="AO54" i="9"/>
  <c r="AO378" i="9"/>
  <c r="AO141" i="9"/>
  <c r="AO328" i="9"/>
  <c r="AO393" i="9"/>
  <c r="AO191" i="9"/>
  <c r="AO74" i="9"/>
  <c r="AO490" i="9"/>
  <c r="AO264" i="9"/>
  <c r="AO211" i="9"/>
  <c r="AO365" i="9"/>
  <c r="AO140" i="9"/>
  <c r="AO262" i="9"/>
  <c r="AO62" i="9"/>
  <c r="AO210" i="9"/>
  <c r="AO151" i="9"/>
  <c r="AO368" i="9"/>
  <c r="AO112" i="9"/>
  <c r="AO143" i="9"/>
  <c r="AO355" i="9"/>
  <c r="AO273" i="9"/>
  <c r="AO318" i="9"/>
  <c r="AO213" i="9"/>
  <c r="AO154" i="9"/>
  <c r="AO371" i="9"/>
  <c r="AO408" i="9"/>
  <c r="AO149" i="9"/>
  <c r="AO466" i="9"/>
  <c r="AO147" i="9"/>
  <c r="AO218" i="9"/>
  <c r="AO134" i="9"/>
  <c r="AO73" i="9"/>
  <c r="AO472" i="9"/>
  <c r="AO166" i="9"/>
  <c r="AO225" i="9"/>
  <c r="AO345" i="9"/>
  <c r="AO122" i="9"/>
  <c r="AO37" i="9"/>
  <c r="AO19" i="9"/>
  <c r="AO462" i="9"/>
  <c r="AO249" i="9"/>
  <c r="AO329" i="9"/>
  <c r="AO391" i="9"/>
  <c r="AO200" i="9"/>
  <c r="AO185" i="9"/>
  <c r="AO76" i="9"/>
  <c r="AO287" i="9"/>
  <c r="AO493" i="9"/>
  <c r="AO3" i="9"/>
  <c r="AO170" i="9"/>
  <c r="AO337" i="9"/>
  <c r="AO137" i="9"/>
  <c r="AO94" i="9"/>
  <c r="AO475" i="9"/>
  <c r="AO265" i="9"/>
  <c r="AO228" i="9"/>
  <c r="AO348" i="9"/>
  <c r="AO121" i="9"/>
  <c r="AO40" i="9"/>
  <c r="AO22" i="9"/>
  <c r="AO35" i="9"/>
  <c r="AO252" i="9"/>
  <c r="AO359" i="9"/>
  <c r="AO315" i="9"/>
  <c r="AO386" i="9"/>
  <c r="AO435" i="9"/>
  <c r="AO325" i="9"/>
  <c r="AO332" i="9"/>
  <c r="AO394" i="9"/>
  <c r="AO396" i="9"/>
  <c r="AO188" i="9"/>
  <c r="AO79" i="9"/>
  <c r="AO290" i="9"/>
  <c r="AO496" i="9"/>
  <c r="AO6" i="9"/>
  <c r="AO173" i="9"/>
  <c r="AO340" i="9"/>
  <c r="AO424" i="9"/>
  <c r="AO71" i="9"/>
  <c r="AO470" i="9"/>
  <c r="AO164" i="9"/>
  <c r="AO223" i="9"/>
  <c r="AO343" i="9"/>
  <c r="AO246" i="9"/>
  <c r="AO404" i="9"/>
  <c r="AO427" i="9"/>
  <c r="AO127" i="9"/>
  <c r="AO481" i="9"/>
  <c r="AO448" i="9"/>
  <c r="AO450" i="9"/>
  <c r="AO182" i="9"/>
  <c r="AO299" i="9"/>
  <c r="AO46" i="9"/>
  <c r="AO28" i="9"/>
  <c r="AO12" i="9"/>
  <c r="AO384" i="9"/>
  <c r="AO418" i="9"/>
  <c r="AO260" i="9"/>
  <c r="AO153" i="9"/>
  <c r="AO310" i="9"/>
  <c r="AO271" i="9"/>
  <c r="AO104" i="9"/>
  <c r="AO194" i="9"/>
  <c r="AO289" i="9"/>
  <c r="AO5" i="9"/>
  <c r="AO67" i="9"/>
  <c r="AO156" i="9"/>
  <c r="AO361" i="9"/>
  <c r="AO388" i="9"/>
  <c r="AO437" i="9"/>
  <c r="AO327" i="9"/>
  <c r="AO334" i="9"/>
  <c r="AO420" i="9"/>
  <c r="AO398" i="9"/>
  <c r="AO190" i="9"/>
  <c r="AO81" i="9"/>
  <c r="AO292" i="9"/>
  <c r="AO499" i="9"/>
  <c r="AO241" i="9"/>
  <c r="AO261" i="9"/>
  <c r="AO60" i="9"/>
  <c r="AO366" i="9"/>
  <c r="AO385" i="9"/>
  <c r="AO320" i="9"/>
  <c r="AO178" i="9"/>
  <c r="AO187" i="9"/>
  <c r="AO293" i="9"/>
  <c r="AO242" i="9"/>
  <c r="AO53" i="9"/>
  <c r="AO207" i="9"/>
  <c r="AO117" i="9"/>
  <c r="AO419" i="9"/>
  <c r="AO258" i="9"/>
  <c r="AO58" i="9"/>
  <c r="AO206" i="9"/>
  <c r="AO380" i="9"/>
  <c r="AO364" i="9"/>
  <c r="AO108" i="9"/>
  <c r="AO139" i="9"/>
  <c r="AO402" i="9"/>
  <c r="AO269" i="9"/>
  <c r="AO409" i="9"/>
  <c r="AO209" i="9"/>
  <c r="AO150" i="9"/>
  <c r="AO367" i="9"/>
  <c r="AO68" i="9"/>
  <c r="AO370" i="9"/>
  <c r="AO375" i="9"/>
  <c r="AO255" i="9"/>
  <c r="AO430" i="9"/>
  <c r="AO69" i="9"/>
  <c r="AO162" i="9"/>
  <c r="AO302" i="9"/>
  <c r="AO32" i="9"/>
  <c r="AO458" i="9"/>
  <c r="AO102" i="9"/>
  <c r="AO196" i="9"/>
  <c r="AO307" i="9"/>
  <c r="AO488" i="9"/>
  <c r="AO146" i="9"/>
  <c r="AO133" i="9"/>
  <c r="AO471" i="9"/>
  <c r="AO224" i="9"/>
  <c r="AO120" i="9"/>
  <c r="AO18" i="9"/>
  <c r="AO239" i="9"/>
  <c r="AO311" i="9"/>
  <c r="AO276" i="9"/>
  <c r="AO105" i="9"/>
  <c r="AO199" i="9"/>
  <c r="AO75" i="9"/>
  <c r="AO491" i="9"/>
  <c r="AO168" i="9"/>
  <c r="AO136" i="9"/>
  <c r="AO449" i="9"/>
  <c r="AO183" i="9"/>
  <c r="AO172" i="9"/>
  <c r="AO423" i="9"/>
  <c r="AO477" i="9"/>
  <c r="AO230" i="9"/>
  <c r="AO295" i="9"/>
  <c r="AO24" i="9"/>
  <c r="AO131" i="9"/>
  <c r="AO222" i="9"/>
  <c r="AO16" i="9"/>
  <c r="AO208" i="9"/>
  <c r="AO407" i="9"/>
  <c r="AO468" i="9"/>
  <c r="AO49" i="9"/>
  <c r="AO236" i="9"/>
  <c r="AO88" i="9"/>
  <c r="AO257" i="9"/>
  <c r="AO72" i="9"/>
  <c r="AO344" i="9"/>
  <c r="AO461" i="9"/>
  <c r="AO358" i="9"/>
  <c r="AO390" i="9"/>
  <c r="AO286" i="9"/>
  <c r="AO220" i="9"/>
  <c r="AO160" i="9"/>
  <c r="AO339" i="9"/>
  <c r="AO267" i="9"/>
  <c r="AO42" i="9"/>
  <c r="AO158" i="9"/>
  <c r="AO338" i="9"/>
  <c r="AO266" i="9"/>
  <c r="AO41" i="9"/>
  <c r="AO333" i="9"/>
  <c r="AO80" i="9"/>
  <c r="AO174" i="9"/>
  <c r="AO479" i="9"/>
  <c r="AO297" i="9"/>
  <c r="AO453" i="9"/>
  <c r="AO439" i="9"/>
  <c r="AO492" i="9"/>
  <c r="AO501" i="9"/>
  <c r="AO474" i="9"/>
  <c r="AO125" i="9"/>
  <c r="AO70" i="9"/>
  <c r="AO342" i="9"/>
  <c r="AO412" i="9"/>
  <c r="AO51" i="9"/>
  <c r="AO171" i="9"/>
  <c r="AO422" i="9"/>
  <c r="AO476" i="9"/>
  <c r="AO229" i="9"/>
  <c r="AO124" i="9"/>
  <c r="AO23" i="9"/>
  <c r="AO253" i="9"/>
  <c r="AO395" i="9"/>
  <c r="AO189" i="9"/>
  <c r="AO291" i="9"/>
  <c r="AO7" i="9"/>
  <c r="AO341" i="9"/>
  <c r="AO98" i="9"/>
  <c r="AO446" i="9"/>
  <c r="AO352" i="9"/>
  <c r="AO44" i="9"/>
  <c r="AO10" i="9"/>
  <c r="AO363" i="9"/>
  <c r="AO401" i="9"/>
  <c r="AO485" i="9"/>
  <c r="AO443" i="9"/>
  <c r="AO192" i="9"/>
  <c r="AO294" i="9"/>
  <c r="AO243" i="9"/>
  <c r="AO405" i="9"/>
  <c r="AO93" i="9"/>
  <c r="AO240" i="9"/>
  <c r="AO347" i="9"/>
  <c r="AO144" i="9"/>
  <c r="AO469" i="9"/>
  <c r="AO50" i="9"/>
  <c r="AO217" i="9"/>
  <c r="AO130" i="9"/>
  <c r="AO221" i="9"/>
  <c r="AO15" i="9"/>
  <c r="AO180" i="9"/>
  <c r="AO283" i="9"/>
  <c r="AO138" i="9"/>
  <c r="AO165" i="9"/>
  <c r="AO36" i="9"/>
  <c r="AO115" i="9"/>
  <c r="AO321" i="9"/>
  <c r="AO91" i="9"/>
  <c r="AO2" i="9"/>
  <c r="AO482" i="9"/>
  <c r="AO300" i="9"/>
  <c r="AO96" i="9"/>
  <c r="AO350" i="9"/>
  <c r="AO132" i="9"/>
  <c r="AO314" i="9"/>
  <c r="AO95" i="9"/>
  <c r="AO349" i="9"/>
  <c r="AO8" i="9"/>
  <c r="AO397" i="9"/>
  <c r="AO497" i="9"/>
  <c r="AO425" i="9"/>
  <c r="AO232" i="9"/>
  <c r="AO26" i="9"/>
  <c r="AO107" i="9"/>
  <c r="AO336" i="9"/>
  <c r="AO83" i="9"/>
  <c r="AO247" i="9"/>
  <c r="AO428" i="9"/>
  <c r="AO227" i="9"/>
  <c r="AO431" i="9"/>
  <c r="AO163" i="9"/>
  <c r="AO31" i="9"/>
  <c r="V503" i="9" l="1"/>
  <c r="E503" i="9"/>
  <c r="X419" i="9"/>
  <c r="X418" i="9"/>
  <c r="X417" i="9"/>
  <c r="X415" i="9"/>
  <c r="X416" i="9"/>
  <c r="X414" i="9"/>
  <c r="X413" i="9"/>
  <c r="X412" i="9"/>
  <c r="X411" i="9"/>
  <c r="X410" i="9"/>
  <c r="X409" i="9"/>
  <c r="X408" i="9"/>
  <c r="X264" i="9"/>
  <c r="X262" i="9"/>
  <c r="AB262" i="9" s="1"/>
  <c r="X261" i="9"/>
  <c r="AB261" i="9" s="1"/>
  <c r="X260" i="9"/>
  <c r="AB260" i="9" s="1"/>
  <c r="X259" i="9"/>
  <c r="AB259" i="9" s="1"/>
  <c r="X258" i="9"/>
  <c r="AB258" i="9" s="1"/>
  <c r="X263" i="9"/>
  <c r="AB263" i="9" s="1"/>
  <c r="X54" i="9"/>
  <c r="AB54" i="9" s="1"/>
  <c r="X53" i="9"/>
  <c r="X52" i="9"/>
  <c r="X51" i="9"/>
  <c r="X68" i="9"/>
  <c r="X67" i="9"/>
  <c r="X66" i="9"/>
  <c r="X65" i="9"/>
  <c r="X64" i="9"/>
  <c r="X63" i="9"/>
  <c r="X62" i="9"/>
  <c r="X61" i="9"/>
  <c r="X60" i="9"/>
  <c r="X59" i="9"/>
  <c r="X58" i="9"/>
  <c r="X57" i="9"/>
  <c r="X56" i="9"/>
  <c r="X55" i="9"/>
  <c r="X400" i="9"/>
  <c r="X217" i="9"/>
  <c r="X216" i="9"/>
  <c r="X215" i="9"/>
  <c r="X214" i="9"/>
  <c r="X213" i="9"/>
  <c r="X212" i="9"/>
  <c r="X211" i="9"/>
  <c r="X210" i="9"/>
  <c r="AB210" i="9" s="1"/>
  <c r="X209" i="9"/>
  <c r="AB209" i="9" s="1"/>
  <c r="X208" i="9"/>
  <c r="AB208" i="9" s="1"/>
  <c r="X207" i="9"/>
  <c r="AB207" i="9" s="1"/>
  <c r="X206" i="9"/>
  <c r="AB206" i="9" s="1"/>
  <c r="X205" i="9"/>
  <c r="AB205" i="9" s="1"/>
  <c r="X204" i="9"/>
  <c r="AB204" i="9" s="1"/>
  <c r="X203" i="9"/>
  <c r="X159" i="9"/>
  <c r="X158" i="9"/>
  <c r="X157" i="9"/>
  <c r="X156" i="9"/>
  <c r="X155" i="9"/>
  <c r="X154" i="9"/>
  <c r="X153" i="9"/>
  <c r="X152" i="9"/>
  <c r="X151" i="9"/>
  <c r="X150" i="9"/>
  <c r="X149" i="9"/>
  <c r="X148" i="9"/>
  <c r="X380" i="9"/>
  <c r="X379" i="9"/>
  <c r="X378" i="9"/>
  <c r="X377" i="9"/>
  <c r="X376" i="9"/>
  <c r="X375" i="9"/>
  <c r="X374" i="9"/>
  <c r="X373" i="9"/>
  <c r="X372" i="9"/>
  <c r="X371" i="9"/>
  <c r="X370" i="9"/>
  <c r="X369" i="9"/>
  <c r="X368" i="9"/>
  <c r="X367" i="9"/>
  <c r="X366" i="9"/>
  <c r="X365" i="9"/>
  <c r="X364" i="9"/>
  <c r="X363" i="9"/>
  <c r="X362" i="9"/>
  <c r="X361" i="9"/>
  <c r="X360" i="9"/>
  <c r="X359" i="9"/>
  <c r="AB359" i="9" s="1"/>
  <c r="X118" i="9"/>
  <c r="AB118" i="9" s="1"/>
  <c r="X117" i="9"/>
  <c r="AB117" i="9" s="1"/>
  <c r="X116" i="9"/>
  <c r="AB116" i="9" s="1"/>
  <c r="X115" i="9"/>
  <c r="AB115" i="9" s="1"/>
  <c r="X114" i="9"/>
  <c r="AB114" i="9" s="1"/>
  <c r="X113" i="9"/>
  <c r="AB113" i="9" s="1"/>
  <c r="X112" i="9"/>
  <c r="AB112" i="9" s="1"/>
  <c r="X111" i="9"/>
  <c r="AB111" i="9" s="1"/>
  <c r="X110" i="9"/>
  <c r="AB110" i="9" s="1"/>
  <c r="X109" i="9"/>
  <c r="AB109" i="9" s="1"/>
  <c r="X108" i="9"/>
  <c r="AB108" i="9" s="1"/>
  <c r="X107" i="9"/>
  <c r="AB107" i="9" s="1"/>
  <c r="X106" i="9"/>
  <c r="AB106" i="9" s="1"/>
  <c r="X317" i="9"/>
  <c r="AB317" i="9" s="1"/>
  <c r="X316" i="9"/>
  <c r="AB316" i="9" s="1"/>
  <c r="X315" i="9"/>
  <c r="AB315" i="9" s="1"/>
  <c r="X314" i="9"/>
  <c r="AB314" i="9" s="1"/>
  <c r="X313" i="9"/>
  <c r="AB313" i="9" s="1"/>
  <c r="X312" i="9"/>
  <c r="AB312" i="9" s="1"/>
  <c r="X311" i="9"/>
  <c r="AB311" i="9" s="1"/>
  <c r="X310" i="9"/>
  <c r="AB310" i="9" s="1"/>
  <c r="X309" i="9"/>
  <c r="AB309" i="9" s="1"/>
  <c r="X143" i="9"/>
  <c r="AB143" i="9" s="1"/>
  <c r="X142" i="9"/>
  <c r="AB142" i="9" s="1"/>
  <c r="X141" i="9"/>
  <c r="AB141" i="9" s="1"/>
  <c r="X140" i="9"/>
  <c r="AB140" i="9" s="1"/>
  <c r="X139" i="9"/>
  <c r="AB139" i="9" s="1"/>
  <c r="X401" i="9"/>
  <c r="AB401" i="9" s="1"/>
  <c r="X389" i="9"/>
  <c r="AB389" i="9" s="1"/>
  <c r="X388" i="9"/>
  <c r="AB388" i="9" s="1"/>
  <c r="X387" i="9"/>
  <c r="X386" i="9"/>
  <c r="X385" i="9"/>
  <c r="X384" i="9"/>
  <c r="X383" i="9"/>
  <c r="X382" i="9"/>
  <c r="X358" i="9"/>
  <c r="X357" i="9"/>
  <c r="X356" i="9"/>
  <c r="X355" i="9"/>
  <c r="X484" i="9"/>
  <c r="X466" i="9"/>
  <c r="X465" i="9"/>
  <c r="X402" i="9"/>
  <c r="X439" i="9"/>
  <c r="X438" i="9"/>
  <c r="X437" i="9"/>
  <c r="X436" i="9"/>
  <c r="X435" i="9"/>
  <c r="X434" i="9"/>
  <c r="X278" i="9"/>
  <c r="X277" i="9"/>
  <c r="X276" i="9"/>
  <c r="X275" i="9"/>
  <c r="X274" i="9"/>
  <c r="X273" i="9"/>
  <c r="X272" i="9"/>
  <c r="AB272" i="9" s="1"/>
  <c r="X271" i="9"/>
  <c r="AB271" i="9" s="1"/>
  <c r="X270" i="9"/>
  <c r="AB270" i="9" s="1"/>
  <c r="X269" i="9"/>
  <c r="AB269" i="9" s="1"/>
  <c r="X485" i="9"/>
  <c r="AB485" i="9" s="1"/>
  <c r="X328" i="9"/>
  <c r="AB328" i="9" s="1"/>
  <c r="X327" i="9"/>
  <c r="AB327" i="9" s="1"/>
  <c r="X326" i="9"/>
  <c r="AB326" i="9" s="1"/>
  <c r="X325" i="9"/>
  <c r="AB325" i="9" s="1"/>
  <c r="X324" i="9"/>
  <c r="AB324" i="9" s="1"/>
  <c r="X323" i="9"/>
  <c r="AB323" i="9" s="1"/>
  <c r="X322" i="9"/>
  <c r="AB322" i="9" s="1"/>
  <c r="X321" i="9"/>
  <c r="AB321" i="9" s="1"/>
  <c r="X320" i="9"/>
  <c r="AB320" i="9" s="1"/>
  <c r="X319" i="9"/>
  <c r="AB319" i="9" s="1"/>
  <c r="X318" i="9"/>
  <c r="AB318" i="9" s="1"/>
  <c r="X442" i="9"/>
  <c r="AB442" i="9" s="1"/>
  <c r="X441" i="9"/>
  <c r="AB441" i="9" s="1"/>
  <c r="X440" i="9"/>
  <c r="AB440" i="9" s="1"/>
  <c r="X433" i="9"/>
  <c r="AB433" i="9" s="1"/>
  <c r="X336" i="9"/>
  <c r="AB336" i="9" s="1"/>
  <c r="X335" i="9"/>
  <c r="AB335" i="9" s="1"/>
  <c r="X334" i="9"/>
  <c r="AB334" i="9" s="1"/>
  <c r="X333" i="9"/>
  <c r="AB333" i="9" s="1"/>
  <c r="X332" i="9"/>
  <c r="AB332" i="9" s="1"/>
  <c r="X331" i="9"/>
  <c r="AB331" i="9" s="1"/>
  <c r="X330" i="9"/>
  <c r="AB330" i="9" s="1"/>
  <c r="X329" i="9"/>
  <c r="AB329" i="9" s="1"/>
  <c r="X105" i="9"/>
  <c r="AB105" i="9" s="1"/>
  <c r="X104" i="9"/>
  <c r="AB104" i="9" s="1"/>
  <c r="X103" i="9"/>
  <c r="AB103" i="9" s="1"/>
  <c r="X102" i="9"/>
  <c r="AB102" i="9" s="1"/>
  <c r="X101" i="9"/>
  <c r="AB101" i="9" s="1"/>
  <c r="X100" i="9"/>
  <c r="AB100" i="9" s="1"/>
  <c r="X99" i="9"/>
  <c r="AB99" i="9" s="1"/>
  <c r="X444" i="9"/>
  <c r="AB444" i="9" s="1"/>
  <c r="X443" i="9"/>
  <c r="AB443" i="9" s="1"/>
  <c r="X421" i="9"/>
  <c r="AB421" i="9" s="1"/>
  <c r="X420" i="9"/>
  <c r="AB420" i="9" s="1"/>
  <c r="X395" i="9"/>
  <c r="AB395" i="9" s="1"/>
  <c r="X394" i="9"/>
  <c r="AB394" i="9" s="1"/>
  <c r="X393" i="9"/>
  <c r="AB393" i="9" s="1"/>
  <c r="X392" i="9"/>
  <c r="AB392" i="9" s="1"/>
  <c r="X391" i="9"/>
  <c r="AB391" i="9" s="1"/>
  <c r="X390" i="9"/>
  <c r="AB390" i="9" s="1"/>
  <c r="X381" i="9"/>
  <c r="AB381" i="9" s="1"/>
  <c r="X181" i="9"/>
  <c r="AB181" i="9" s="1"/>
  <c r="X180" i="9"/>
  <c r="AB180" i="9" s="1"/>
  <c r="X179" i="9"/>
  <c r="AB179" i="9" s="1"/>
  <c r="X178" i="9"/>
  <c r="AB178" i="9" s="1"/>
  <c r="X177" i="9"/>
  <c r="AB177" i="9" s="1"/>
  <c r="X176" i="9"/>
  <c r="AB176" i="9" s="1"/>
  <c r="X492" i="9"/>
  <c r="AB492" i="9" s="1"/>
  <c r="X399" i="9"/>
  <c r="AB399" i="9" s="1"/>
  <c r="X398" i="9"/>
  <c r="AB398" i="9" s="1"/>
  <c r="X397" i="9"/>
  <c r="AB397" i="9" s="1"/>
  <c r="X396" i="9"/>
  <c r="AB396" i="9" s="1"/>
  <c r="X202" i="9"/>
  <c r="AB202" i="9" s="1"/>
  <c r="X201" i="9"/>
  <c r="AB201" i="9" s="1"/>
  <c r="X200" i="9"/>
  <c r="AB200" i="9" s="1"/>
  <c r="X199" i="9"/>
  <c r="AB199" i="9" s="1"/>
  <c r="X198" i="9"/>
  <c r="AB198" i="9" s="1"/>
  <c r="X197" i="9"/>
  <c r="AB197" i="9" s="1"/>
  <c r="X196" i="9"/>
  <c r="AB196" i="9" s="1"/>
  <c r="X195" i="9"/>
  <c r="AB195" i="9" s="1"/>
  <c r="X194" i="9"/>
  <c r="AB194" i="9" s="1"/>
  <c r="X193" i="9"/>
  <c r="AB193" i="9" s="1"/>
  <c r="X498" i="9"/>
  <c r="AB498" i="9" s="1"/>
  <c r="X192" i="9"/>
  <c r="AB192" i="9" s="1"/>
  <c r="X191" i="9"/>
  <c r="AB191" i="9" s="1"/>
  <c r="X190" i="9"/>
  <c r="AB190" i="9" s="1"/>
  <c r="X189" i="9"/>
  <c r="AB189" i="9" s="1"/>
  <c r="X188" i="9"/>
  <c r="AB188" i="9" s="1"/>
  <c r="X187" i="9"/>
  <c r="AB187" i="9" s="1"/>
  <c r="X186" i="9"/>
  <c r="AB186" i="9" s="1"/>
  <c r="X185" i="9"/>
  <c r="AB185" i="9" s="1"/>
  <c r="X91" i="9"/>
  <c r="AB91" i="9" s="1"/>
  <c r="X90" i="9"/>
  <c r="AB90" i="9" s="1"/>
  <c r="X89" i="9"/>
  <c r="AB89" i="9" s="1"/>
  <c r="X88" i="9"/>
  <c r="AB88" i="9" s="1"/>
  <c r="X87" i="9"/>
  <c r="AB87" i="9" s="1"/>
  <c r="X86" i="9"/>
  <c r="AB86" i="9" s="1"/>
  <c r="X85" i="9"/>
  <c r="AB85" i="9" s="1"/>
  <c r="X84" i="9"/>
  <c r="AB84" i="9" s="1"/>
  <c r="X83" i="9"/>
  <c r="AB83" i="9" s="1"/>
  <c r="X82" i="9"/>
  <c r="AB82" i="9" s="1"/>
  <c r="X81" i="9"/>
  <c r="AB81" i="9" s="1"/>
  <c r="X80" i="9"/>
  <c r="AB80" i="9" s="1"/>
  <c r="X79" i="9"/>
  <c r="AB79" i="9" s="1"/>
  <c r="X78" i="9"/>
  <c r="AB78" i="9" s="1"/>
  <c r="X77" i="9"/>
  <c r="AB77" i="9" s="1"/>
  <c r="X76" i="9"/>
  <c r="AB76" i="9" s="1"/>
  <c r="X75" i="9"/>
  <c r="AB75" i="9" s="1"/>
  <c r="X74" i="9"/>
  <c r="AB74" i="9" s="1"/>
  <c r="X308" i="9"/>
  <c r="AB308" i="9" s="1"/>
  <c r="X307" i="9"/>
  <c r="AB307" i="9" s="1"/>
  <c r="X306" i="9"/>
  <c r="AB306" i="9" s="1"/>
  <c r="X305" i="9"/>
  <c r="AB305" i="9" s="1"/>
  <c r="X304" i="9"/>
  <c r="AB304" i="9" s="1"/>
  <c r="X303" i="9"/>
  <c r="AB303" i="9" s="1"/>
  <c r="X294" i="9"/>
  <c r="AB294" i="9" s="1"/>
  <c r="X293" i="9"/>
  <c r="AB293" i="9" s="1"/>
  <c r="X292" i="9"/>
  <c r="AB292" i="9" s="1"/>
  <c r="X291" i="9"/>
  <c r="AB291" i="9" s="1"/>
  <c r="X290" i="9"/>
  <c r="AB290" i="9" s="1"/>
  <c r="X289" i="9"/>
  <c r="AB289" i="9" s="1"/>
  <c r="X288" i="9"/>
  <c r="AB288" i="9" s="1"/>
  <c r="X287" i="9"/>
  <c r="AB287" i="9" s="1"/>
  <c r="X286" i="9"/>
  <c r="AB286" i="9" s="1"/>
  <c r="X285" i="9"/>
  <c r="AB285" i="9" s="1"/>
  <c r="X284" i="9"/>
  <c r="AB284" i="9" s="1"/>
  <c r="X283" i="9"/>
  <c r="AB283" i="9" s="1"/>
  <c r="X282" i="9"/>
  <c r="AB282" i="9" s="1"/>
  <c r="X281" i="9"/>
  <c r="AB281" i="9" s="1"/>
  <c r="X280" i="9"/>
  <c r="AB280" i="9" s="1"/>
  <c r="X279" i="9"/>
  <c r="AB279" i="9" s="1"/>
  <c r="X501" i="9"/>
  <c r="AB501" i="9" s="1"/>
  <c r="X500" i="9"/>
  <c r="AB500" i="9" s="1"/>
  <c r="X499" i="9"/>
  <c r="AB499" i="9" s="1"/>
  <c r="X497" i="9"/>
  <c r="AB497" i="9" s="1"/>
  <c r="X496" i="9"/>
  <c r="AB496" i="9" s="1"/>
  <c r="X495" i="9"/>
  <c r="AB495" i="9" s="1"/>
  <c r="X494" i="9"/>
  <c r="AB494" i="9" s="1"/>
  <c r="X493" i="9"/>
  <c r="AB493" i="9" s="1"/>
  <c r="X491" i="9"/>
  <c r="AB491" i="9" s="1"/>
  <c r="X490" i="9"/>
  <c r="AB490" i="9" s="1"/>
  <c r="X489" i="9"/>
  <c r="AB489" i="9" s="1"/>
  <c r="X488" i="9"/>
  <c r="AB488" i="9" s="1"/>
  <c r="X487" i="9"/>
  <c r="AB487" i="9" s="1"/>
  <c r="X486" i="9"/>
  <c r="AB486" i="9" s="1"/>
  <c r="X245" i="9"/>
  <c r="AB245" i="9" s="1"/>
  <c r="X244" i="9"/>
  <c r="AB244" i="9" s="1"/>
  <c r="X243" i="9"/>
  <c r="AB243" i="9" s="1"/>
  <c r="X242" i="9"/>
  <c r="AB242" i="9" s="1"/>
  <c r="X241" i="9"/>
  <c r="AB241" i="9" s="1"/>
  <c r="X7" i="9"/>
  <c r="AB7" i="9" s="1"/>
  <c r="X6" i="9"/>
  <c r="AB6" i="9" s="1"/>
  <c r="X5" i="9"/>
  <c r="AB5" i="9" s="1"/>
  <c r="X4" i="9"/>
  <c r="AB4" i="9" s="1"/>
  <c r="X3" i="9"/>
  <c r="AB3" i="9" s="1"/>
  <c r="X2" i="9"/>
  <c r="AB2" i="9" s="1"/>
  <c r="X354" i="9"/>
  <c r="AB354" i="9" s="1"/>
  <c r="X268" i="9"/>
  <c r="AB268" i="9" s="1"/>
  <c r="X257" i="9"/>
  <c r="AB257" i="9" s="1"/>
  <c r="X256" i="9"/>
  <c r="AB256" i="9" s="1"/>
  <c r="X255" i="9"/>
  <c r="AB255" i="9" s="1"/>
  <c r="X254" i="9"/>
  <c r="AB254" i="9" s="1"/>
  <c r="X248" i="9"/>
  <c r="AB248" i="9" s="1"/>
  <c r="X247" i="9"/>
  <c r="AB247" i="9" s="1"/>
  <c r="X246" i="9"/>
  <c r="AB246" i="9" s="1"/>
  <c r="X175" i="9"/>
  <c r="AB175" i="9" s="1"/>
  <c r="X174" i="9"/>
  <c r="AB174" i="9" s="1"/>
  <c r="X173" i="9"/>
  <c r="AB173" i="9" s="1"/>
  <c r="X172" i="9"/>
  <c r="AB172" i="9" s="1"/>
  <c r="X171" i="9"/>
  <c r="AB171" i="9" s="1"/>
  <c r="X170" i="9"/>
  <c r="AB170" i="9" s="1"/>
  <c r="X168" i="9"/>
  <c r="AB168" i="9" s="1"/>
  <c r="X167" i="9"/>
  <c r="AB167" i="9" s="1"/>
  <c r="X147" i="9"/>
  <c r="AB147" i="9" s="1"/>
  <c r="X146" i="9"/>
  <c r="AB146" i="9" s="1"/>
  <c r="X145" i="9"/>
  <c r="AB145" i="9" s="1"/>
  <c r="X144" i="9"/>
  <c r="AB144" i="9" s="1"/>
  <c r="X407" i="9"/>
  <c r="AB407" i="9" s="1"/>
  <c r="X406" i="9"/>
  <c r="AB406" i="9" s="1"/>
  <c r="X405" i="9"/>
  <c r="AB405" i="9" s="1"/>
  <c r="X404" i="9"/>
  <c r="AB404" i="9" s="1"/>
  <c r="X403" i="9"/>
  <c r="AB403" i="9" s="1"/>
  <c r="X341" i="9"/>
  <c r="AB341" i="9" s="1"/>
  <c r="X340" i="9"/>
  <c r="AB340" i="9" s="1"/>
  <c r="X339" i="9"/>
  <c r="AB339" i="9" s="1"/>
  <c r="X338" i="9"/>
  <c r="AB338" i="9" s="1"/>
  <c r="X337" i="9"/>
  <c r="AB337" i="9" s="1"/>
  <c r="X220" i="9"/>
  <c r="AB220" i="9" s="1"/>
  <c r="X219" i="9"/>
  <c r="AB219" i="9" s="1"/>
  <c r="X218" i="9"/>
  <c r="AB218" i="9" s="1"/>
  <c r="X138" i="9"/>
  <c r="AB138" i="9" s="1"/>
  <c r="X432" i="9"/>
  <c r="AB432" i="9" s="1"/>
  <c r="X431" i="9"/>
  <c r="AB431" i="9" s="1"/>
  <c r="X430" i="9"/>
  <c r="AB430" i="9" s="1"/>
  <c r="X429" i="9"/>
  <c r="AB429" i="9" s="1"/>
  <c r="X428" i="9"/>
  <c r="AB428" i="9" s="1"/>
  <c r="X427" i="9"/>
  <c r="AB427" i="9" s="1"/>
  <c r="X426" i="9"/>
  <c r="AB426" i="9" s="1"/>
  <c r="X425" i="9"/>
  <c r="AB425" i="9" s="1"/>
  <c r="X424" i="9"/>
  <c r="AB424" i="9" s="1"/>
  <c r="X423" i="9"/>
  <c r="AB423" i="9" s="1"/>
  <c r="X422" i="9"/>
  <c r="AB422" i="9" s="1"/>
  <c r="X137" i="9"/>
  <c r="AB137" i="9" s="1"/>
  <c r="X136" i="9"/>
  <c r="AB136" i="9" s="1"/>
  <c r="X135" i="9"/>
  <c r="AB135" i="9" s="1"/>
  <c r="X134" i="9"/>
  <c r="AB134" i="9" s="1"/>
  <c r="X133" i="9"/>
  <c r="AB133" i="9" s="1"/>
  <c r="X132" i="9"/>
  <c r="AB132" i="9" s="1"/>
  <c r="X131" i="9"/>
  <c r="AB131" i="9" s="1"/>
  <c r="X130" i="9"/>
  <c r="AB130" i="9" s="1"/>
  <c r="X129" i="9"/>
  <c r="AB129" i="9" s="1"/>
  <c r="X128" i="9"/>
  <c r="AB128" i="9" s="1"/>
  <c r="X127" i="9"/>
  <c r="AB127" i="9" s="1"/>
  <c r="X126" i="9"/>
  <c r="AB126" i="9" s="1"/>
  <c r="X98" i="9"/>
  <c r="AB98" i="9" s="1"/>
  <c r="X97" i="9"/>
  <c r="AB97" i="9" s="1"/>
  <c r="X96" i="9"/>
  <c r="AB96" i="9" s="1"/>
  <c r="X95" i="9"/>
  <c r="AB95" i="9" s="1"/>
  <c r="X94" i="9"/>
  <c r="AB94" i="9" s="1"/>
  <c r="X93" i="9"/>
  <c r="AB93" i="9" s="1"/>
  <c r="X92" i="9"/>
  <c r="AB92" i="9" s="1"/>
  <c r="X73" i="9"/>
  <c r="AB73" i="9" s="1"/>
  <c r="X72" i="9"/>
  <c r="AB72" i="9" s="1"/>
  <c r="X71" i="9"/>
  <c r="AB71" i="9" s="1"/>
  <c r="X70" i="9"/>
  <c r="AB70" i="9" s="1"/>
  <c r="X69" i="9"/>
  <c r="AB69" i="9" s="1"/>
  <c r="X483" i="9"/>
  <c r="AB483" i="9" s="1"/>
  <c r="X482" i="9"/>
  <c r="AB482" i="9" s="1"/>
  <c r="X481" i="9"/>
  <c r="AB481" i="9" s="1"/>
  <c r="X480" i="9"/>
  <c r="AB480" i="9" s="1"/>
  <c r="X479" i="9"/>
  <c r="AB479" i="9" s="1"/>
  <c r="X478" i="9"/>
  <c r="AB478" i="9" s="1"/>
  <c r="X477" i="9"/>
  <c r="AB477" i="9" s="1"/>
  <c r="X476" i="9"/>
  <c r="AB476" i="9" s="1"/>
  <c r="X475" i="9"/>
  <c r="AB475" i="9" s="1"/>
  <c r="X474" i="9"/>
  <c r="AB474" i="9" s="1"/>
  <c r="X473" i="9"/>
  <c r="AB473" i="9" s="1"/>
  <c r="X472" i="9"/>
  <c r="AB472" i="9" s="1"/>
  <c r="X471" i="9"/>
  <c r="AB471" i="9" s="1"/>
  <c r="X470" i="9"/>
  <c r="AB470" i="9" s="1"/>
  <c r="X469" i="9"/>
  <c r="AB469" i="9" s="1"/>
  <c r="X468" i="9"/>
  <c r="AB468" i="9" s="1"/>
  <c r="X467" i="9"/>
  <c r="AB467" i="9" s="1"/>
  <c r="X449" i="9"/>
  <c r="AB449" i="9" s="1"/>
  <c r="X448" i="9"/>
  <c r="AB448" i="9" s="1"/>
  <c r="X447" i="9"/>
  <c r="AB447" i="9" s="1"/>
  <c r="X446" i="9"/>
  <c r="AB446" i="9" s="1"/>
  <c r="X445" i="9"/>
  <c r="AB445" i="9" s="1"/>
  <c r="X267" i="9"/>
  <c r="AB267" i="9" s="1"/>
  <c r="X266" i="9"/>
  <c r="AB266" i="9" s="1"/>
  <c r="X265" i="9"/>
  <c r="AB265" i="9" s="1"/>
  <c r="X240" i="9"/>
  <c r="AB240" i="9" s="1"/>
  <c r="X169" i="9"/>
  <c r="AB169" i="9" s="1"/>
  <c r="X166" i="9"/>
  <c r="AB166" i="9" s="1"/>
  <c r="X165" i="9"/>
  <c r="AB165" i="9" s="1"/>
  <c r="X164" i="9"/>
  <c r="AB164" i="9" s="1"/>
  <c r="X163" i="9"/>
  <c r="AB163" i="9" s="1"/>
  <c r="X162" i="9"/>
  <c r="AB162" i="9" s="1"/>
  <c r="X161" i="9"/>
  <c r="AB161" i="9" s="1"/>
  <c r="X160" i="9"/>
  <c r="AB160" i="9" s="1"/>
  <c r="X450" i="9"/>
  <c r="AB450" i="9" s="1"/>
  <c r="X233" i="9"/>
  <c r="AB233" i="9" s="1"/>
  <c r="X232" i="9"/>
  <c r="AB232" i="9" s="1"/>
  <c r="X231" i="9"/>
  <c r="AB231" i="9" s="1"/>
  <c r="X230" i="9"/>
  <c r="AB230" i="9" s="1"/>
  <c r="X229" i="9"/>
  <c r="AB229" i="9" s="1"/>
  <c r="X228" i="9"/>
  <c r="AB228" i="9" s="1"/>
  <c r="X227" i="9"/>
  <c r="AB227" i="9" s="1"/>
  <c r="X226" i="9"/>
  <c r="AB226" i="9" s="1"/>
  <c r="X225" i="9"/>
  <c r="AB225" i="9" s="1"/>
  <c r="X224" i="9"/>
  <c r="X223" i="9"/>
  <c r="X222" i="9"/>
  <c r="X221" i="9"/>
  <c r="X184" i="9"/>
  <c r="X183" i="9"/>
  <c r="X182" i="9"/>
  <c r="X353" i="9"/>
  <c r="X352" i="9"/>
  <c r="X351" i="9"/>
  <c r="X350" i="9"/>
  <c r="AB350" i="9" s="1"/>
  <c r="X349" i="9"/>
  <c r="AB349" i="9" s="1"/>
  <c r="X348" i="9"/>
  <c r="AB348" i="9" s="1"/>
  <c r="X347" i="9"/>
  <c r="AB347" i="9" s="1"/>
  <c r="X346" i="9"/>
  <c r="AB346" i="9" s="1"/>
  <c r="X345" i="9"/>
  <c r="AB345" i="9" s="1"/>
  <c r="X344" i="9"/>
  <c r="X343" i="9"/>
  <c r="AB343" i="9" s="1"/>
  <c r="X342" i="9"/>
  <c r="X302" i="9"/>
  <c r="AB302" i="9" s="1"/>
  <c r="X301" i="9"/>
  <c r="X300" i="9"/>
  <c r="AB300" i="9" s="1"/>
  <c r="X299" i="9"/>
  <c r="X298" i="9"/>
  <c r="AB298" i="9" s="1"/>
  <c r="X297" i="9"/>
  <c r="X296" i="9"/>
  <c r="AB296" i="9" s="1"/>
  <c r="X295" i="9"/>
  <c r="X124" i="9"/>
  <c r="AB124" i="9" s="1"/>
  <c r="X121" i="9"/>
  <c r="X125" i="9"/>
  <c r="AB125" i="9" s="1"/>
  <c r="X123" i="9"/>
  <c r="X122" i="9"/>
  <c r="AB122" i="9" s="1"/>
  <c r="X120" i="9"/>
  <c r="X119" i="9"/>
  <c r="AB119" i="9" s="1"/>
  <c r="X50" i="9"/>
  <c r="X49" i="9"/>
  <c r="AB49" i="9" s="1"/>
  <c r="X48" i="9"/>
  <c r="X47" i="9"/>
  <c r="AB47" i="9" s="1"/>
  <c r="X46" i="9"/>
  <c r="AB46" i="9" s="1"/>
  <c r="X45" i="9"/>
  <c r="AB45" i="9" s="1"/>
  <c r="X44" i="9"/>
  <c r="X43" i="9"/>
  <c r="AB43" i="9" s="1"/>
  <c r="X42" i="9"/>
  <c r="AB42" i="9" s="1"/>
  <c r="X41" i="9"/>
  <c r="AB41" i="9" s="1"/>
  <c r="X40" i="9"/>
  <c r="X39" i="9"/>
  <c r="AB39" i="9" s="1"/>
  <c r="X38" i="9"/>
  <c r="AB38" i="9" s="1"/>
  <c r="X37" i="9"/>
  <c r="AB37" i="9" s="1"/>
  <c r="X36" i="9"/>
  <c r="X33" i="9"/>
  <c r="AB33" i="9" s="1"/>
  <c r="X31" i="9"/>
  <c r="AB31" i="9" s="1"/>
  <c r="X32" i="9"/>
  <c r="AB32" i="9" s="1"/>
  <c r="X30" i="9"/>
  <c r="X29" i="9"/>
  <c r="AB29" i="9" s="1"/>
  <c r="X28" i="9"/>
  <c r="AB28" i="9" s="1"/>
  <c r="X27" i="9"/>
  <c r="AB27" i="9" s="1"/>
  <c r="X26" i="9"/>
  <c r="X25" i="9"/>
  <c r="AB25" i="9" s="1"/>
  <c r="X24" i="9"/>
  <c r="AB24" i="9" s="1"/>
  <c r="X23" i="9"/>
  <c r="AB23" i="9" s="1"/>
  <c r="X22" i="9"/>
  <c r="X21" i="9"/>
  <c r="AB21" i="9" s="1"/>
  <c r="X20" i="9"/>
  <c r="AB20" i="9" s="1"/>
  <c r="X19" i="9"/>
  <c r="AB19" i="9" s="1"/>
  <c r="X18" i="9"/>
  <c r="X17" i="9"/>
  <c r="AB17" i="9" s="1"/>
  <c r="X16" i="9"/>
  <c r="AB16" i="9" s="1"/>
  <c r="X15" i="9"/>
  <c r="AB15" i="9" s="1"/>
  <c r="X14" i="9"/>
  <c r="X13" i="9"/>
  <c r="AB13" i="9" s="1"/>
  <c r="X12" i="9"/>
  <c r="AB12" i="9" s="1"/>
  <c r="X11" i="9"/>
  <c r="AB11" i="9" s="1"/>
  <c r="X10" i="9"/>
  <c r="X34" i="9"/>
  <c r="AB34" i="9" s="1"/>
  <c r="X9" i="9"/>
  <c r="AB9" i="9" s="1"/>
  <c r="X8" i="9"/>
  <c r="AB8" i="9" s="1"/>
  <c r="X35" i="9"/>
  <c r="X464" i="9"/>
  <c r="AB464" i="9" s="1"/>
  <c r="X463" i="9"/>
  <c r="AB463" i="9" s="1"/>
  <c r="X462" i="9"/>
  <c r="AB462" i="9" s="1"/>
  <c r="X461" i="9"/>
  <c r="X460" i="9"/>
  <c r="AB460" i="9" s="1"/>
  <c r="X459" i="9"/>
  <c r="AB459" i="9" s="1"/>
  <c r="X458" i="9"/>
  <c r="AB458" i="9" s="1"/>
  <c r="X457" i="9"/>
  <c r="X456" i="9"/>
  <c r="AB456" i="9" s="1"/>
  <c r="X455" i="9"/>
  <c r="AB455" i="9" s="1"/>
  <c r="X454" i="9"/>
  <c r="AB454" i="9" s="1"/>
  <c r="X453" i="9"/>
  <c r="X452" i="9"/>
  <c r="AB452" i="9" s="1"/>
  <c r="X451" i="9"/>
  <c r="AB451" i="9" s="1"/>
  <c r="X253" i="9"/>
  <c r="AB253" i="9" s="1"/>
  <c r="X252" i="9"/>
  <c r="X251" i="9"/>
  <c r="AB251" i="9" s="1"/>
  <c r="X250" i="9"/>
  <c r="AB250" i="9" s="1"/>
  <c r="X249" i="9"/>
  <c r="AB249" i="9" s="1"/>
  <c r="X239" i="9"/>
  <c r="X238" i="9"/>
  <c r="AB238" i="9" s="1"/>
  <c r="X237" i="9"/>
  <c r="AB237" i="9" s="1"/>
  <c r="X236" i="9"/>
  <c r="AB236" i="9" s="1"/>
  <c r="X235" i="9"/>
  <c r="X234" i="9"/>
  <c r="AB234" i="9" s="1"/>
  <c r="I297" i="9" l="1"/>
  <c r="I61" i="9"/>
  <c r="I26" i="9"/>
  <c r="I63" i="9"/>
  <c r="I53" i="9"/>
  <c r="I453" i="9"/>
  <c r="I261" i="9"/>
  <c r="I409" i="9"/>
  <c r="I417" i="9"/>
  <c r="I461" i="9"/>
  <c r="I36" i="9"/>
  <c r="I123" i="9"/>
  <c r="I393" i="9"/>
  <c r="I454" i="9"/>
  <c r="I10" i="9"/>
  <c r="I44" i="9"/>
  <c r="I500" i="9"/>
  <c r="I281" i="9"/>
  <c r="I263" i="9"/>
  <c r="I264" i="9"/>
  <c r="I120" i="9"/>
  <c r="I344" i="9"/>
  <c r="I227" i="9"/>
  <c r="I198" i="9"/>
  <c r="I62" i="9"/>
  <c r="I253" i="9"/>
  <c r="I8" i="9"/>
  <c r="I9" i="9"/>
  <c r="I23" i="9"/>
  <c r="I299" i="9"/>
  <c r="I449" i="9"/>
  <c r="I404" i="9"/>
  <c r="I275" i="9"/>
  <c r="I434" i="9"/>
  <c r="I438" i="9"/>
  <c r="I466" i="9"/>
  <c r="I357" i="9"/>
  <c r="I384" i="9"/>
  <c r="I215" i="9"/>
  <c r="I55" i="9"/>
  <c r="I59" i="9"/>
  <c r="I67" i="9"/>
  <c r="I51" i="9"/>
  <c r="I52" i="9"/>
  <c r="I239" i="9"/>
  <c r="I455" i="9"/>
  <c r="I18" i="9"/>
  <c r="I121" i="9"/>
  <c r="I160" i="9"/>
  <c r="I474" i="9"/>
  <c r="I172" i="9"/>
  <c r="I196" i="9"/>
  <c r="I411" i="9"/>
  <c r="I413" i="9"/>
  <c r="I414" i="9"/>
  <c r="I416" i="9"/>
  <c r="I419" i="9"/>
  <c r="I236" i="9"/>
  <c r="I237" i="9"/>
  <c r="I252" i="9"/>
  <c r="I15" i="9"/>
  <c r="I16" i="9"/>
  <c r="I22" i="9"/>
  <c r="I40" i="9"/>
  <c r="I240" i="9"/>
  <c r="I246" i="9"/>
  <c r="I255" i="9"/>
  <c r="I191" i="9"/>
  <c r="I65" i="9"/>
  <c r="I259" i="9"/>
  <c r="I235" i="9"/>
  <c r="I249" i="9"/>
  <c r="I250" i="9"/>
  <c r="I458" i="9"/>
  <c r="I459" i="9"/>
  <c r="I14" i="9"/>
  <c r="I19" i="9"/>
  <c r="I20" i="9"/>
  <c r="I37" i="9"/>
  <c r="I38" i="9"/>
  <c r="I50" i="9"/>
  <c r="I342" i="9"/>
  <c r="I346" i="9"/>
  <c r="I451" i="9"/>
  <c r="I35" i="9"/>
  <c r="I11" i="9"/>
  <c r="I12" i="9"/>
  <c r="I24" i="9"/>
  <c r="I30" i="9"/>
  <c r="I48" i="9"/>
  <c r="I301" i="9"/>
  <c r="I339" i="9"/>
  <c r="I457" i="9"/>
  <c r="I462" i="9"/>
  <c r="I463" i="9"/>
  <c r="I27" i="9"/>
  <c r="I28" i="9"/>
  <c r="I45" i="9"/>
  <c r="I46" i="9"/>
  <c r="I295" i="9"/>
  <c r="I362" i="9"/>
  <c r="I366" i="9"/>
  <c r="I370" i="9"/>
  <c r="I374" i="9"/>
  <c r="I378" i="9"/>
  <c r="I149" i="9"/>
  <c r="I153" i="9"/>
  <c r="I157" i="9"/>
  <c r="I60" i="9"/>
  <c r="I68" i="9"/>
  <c r="I412" i="9"/>
  <c r="I31" i="9"/>
  <c r="I42" i="9"/>
  <c r="I350" i="9"/>
  <c r="I352" i="9"/>
  <c r="I184" i="9"/>
  <c r="I224" i="9"/>
  <c r="I431" i="9"/>
  <c r="I144" i="9"/>
  <c r="I354" i="9"/>
  <c r="I194" i="9"/>
  <c r="I202" i="9"/>
  <c r="I397" i="9"/>
  <c r="I399" i="9"/>
  <c r="I176" i="9"/>
  <c r="I178" i="9"/>
  <c r="I180" i="9"/>
  <c r="I381" i="9"/>
  <c r="I217" i="9"/>
  <c r="I57" i="9"/>
  <c r="I66" i="9"/>
  <c r="I410" i="9"/>
  <c r="I418" i="9"/>
  <c r="I32" i="9"/>
  <c r="I41" i="9"/>
  <c r="I348" i="9"/>
  <c r="I231" i="9"/>
  <c r="I164" i="9"/>
  <c r="I445" i="9"/>
  <c r="I470" i="9"/>
  <c r="I478" i="9"/>
  <c r="I482" i="9"/>
  <c r="I71" i="9"/>
  <c r="I93" i="9"/>
  <c r="I97" i="9"/>
  <c r="I128" i="9"/>
  <c r="I132" i="9"/>
  <c r="I136" i="9"/>
  <c r="I424" i="9"/>
  <c r="I428" i="9"/>
  <c r="I219" i="9"/>
  <c r="I167" i="9"/>
  <c r="I497" i="9"/>
  <c r="I279" i="9"/>
  <c r="I498" i="9"/>
  <c r="I200" i="9"/>
  <c r="I364" i="9"/>
  <c r="I368" i="9"/>
  <c r="I372" i="9"/>
  <c r="I376" i="9"/>
  <c r="I380" i="9"/>
  <c r="I151" i="9"/>
  <c r="I155" i="9"/>
  <c r="I159" i="9"/>
  <c r="I64" i="9"/>
  <c r="I408" i="9"/>
  <c r="I415" i="9"/>
  <c r="I353" i="9"/>
  <c r="I221" i="9"/>
  <c r="I238" i="9"/>
  <c r="I460" i="9"/>
  <c r="I464" i="9"/>
  <c r="I34" i="9"/>
  <c r="I13" i="9"/>
  <c r="I17" i="9"/>
  <c r="I21" i="9"/>
  <c r="I25" i="9"/>
  <c r="I29" i="9"/>
  <c r="I33" i="9"/>
  <c r="I39" i="9"/>
  <c r="I43" i="9"/>
  <c r="I47" i="9"/>
  <c r="I49" i="9"/>
  <c r="I119" i="9"/>
  <c r="I122" i="9"/>
  <c r="I125" i="9"/>
  <c r="I124" i="9"/>
  <c r="I296" i="9"/>
  <c r="I298" i="9"/>
  <c r="I300" i="9"/>
  <c r="I302" i="9"/>
  <c r="I343" i="9"/>
  <c r="I345" i="9"/>
  <c r="I347" i="9"/>
  <c r="I349" i="9"/>
  <c r="I182" i="9"/>
  <c r="I222" i="9"/>
  <c r="I226" i="9"/>
  <c r="I230" i="9"/>
  <c r="I450" i="9"/>
  <c r="I163" i="9"/>
  <c r="I169" i="9"/>
  <c r="I267" i="9"/>
  <c r="I448" i="9"/>
  <c r="I469" i="9"/>
  <c r="I473" i="9"/>
  <c r="I477" i="9"/>
  <c r="I481" i="9"/>
  <c r="I70" i="9"/>
  <c r="I92" i="9"/>
  <c r="I96" i="9"/>
  <c r="I127" i="9"/>
  <c r="I131" i="9"/>
  <c r="I135" i="9"/>
  <c r="I423" i="9"/>
  <c r="I427" i="9"/>
  <c r="J503" i="9"/>
  <c r="I251" i="9"/>
  <c r="I452" i="9"/>
  <c r="I456" i="9"/>
  <c r="I351" i="9"/>
  <c r="I183" i="9"/>
  <c r="I223" i="9"/>
  <c r="I432" i="9"/>
  <c r="I220" i="9"/>
  <c r="I340" i="9"/>
  <c r="I405" i="9"/>
  <c r="I145" i="9"/>
  <c r="I168" i="9"/>
  <c r="I173" i="9"/>
  <c r="I247" i="9"/>
  <c r="I256" i="9"/>
  <c r="I2" i="9"/>
  <c r="I192" i="9"/>
  <c r="I193" i="9"/>
  <c r="I195" i="9"/>
  <c r="I197" i="9"/>
  <c r="I199" i="9"/>
  <c r="I201" i="9"/>
  <c r="I396" i="9"/>
  <c r="I398" i="9"/>
  <c r="I492" i="9"/>
  <c r="I177" i="9"/>
  <c r="I179" i="9"/>
  <c r="I181" i="9"/>
  <c r="I390" i="9"/>
  <c r="I421" i="9"/>
  <c r="I100" i="9"/>
  <c r="I102" i="9"/>
  <c r="I104" i="9"/>
  <c r="I329" i="9"/>
  <c r="I331" i="9"/>
  <c r="I333" i="9"/>
  <c r="I335" i="9"/>
  <c r="I433" i="9"/>
  <c r="I441" i="9"/>
  <c r="I318" i="9"/>
  <c r="I320" i="9"/>
  <c r="I322" i="9"/>
  <c r="I324" i="9"/>
  <c r="I326" i="9"/>
  <c r="I328" i="9"/>
  <c r="I269" i="9"/>
  <c r="I271" i="9"/>
  <c r="I273" i="9"/>
  <c r="I276" i="9"/>
  <c r="I435" i="9"/>
  <c r="I439" i="9"/>
  <c r="I484" i="9"/>
  <c r="I358" i="9"/>
  <c r="I385" i="9"/>
  <c r="I314" i="9"/>
  <c r="I106" i="9"/>
  <c r="I110" i="9"/>
  <c r="I112" i="9"/>
  <c r="I114" i="9"/>
  <c r="I116" i="9"/>
  <c r="I118" i="9"/>
  <c r="I360" i="9"/>
  <c r="I363" i="9"/>
  <c r="I367" i="9"/>
  <c r="I371" i="9"/>
  <c r="I375" i="9"/>
  <c r="I379" i="9"/>
  <c r="I150" i="9"/>
  <c r="I154" i="9"/>
  <c r="I158" i="9"/>
  <c r="I207" i="9"/>
  <c r="I211" i="9"/>
  <c r="I400" i="9"/>
  <c r="I58" i="9"/>
  <c r="I277" i="9"/>
  <c r="I436" i="9"/>
  <c r="I402" i="9"/>
  <c r="I355" i="9"/>
  <c r="I382" i="9"/>
  <c r="I386" i="9"/>
  <c r="I262" i="9"/>
  <c r="I394" i="9"/>
  <c r="I443" i="9"/>
  <c r="I101" i="9"/>
  <c r="I103" i="9"/>
  <c r="I105" i="9"/>
  <c r="I330" i="9"/>
  <c r="I332" i="9"/>
  <c r="I334" i="9"/>
  <c r="I336" i="9"/>
  <c r="I440" i="9"/>
  <c r="I442" i="9"/>
  <c r="I319" i="9"/>
  <c r="I321" i="9"/>
  <c r="I323" i="9"/>
  <c r="I325" i="9"/>
  <c r="I327" i="9"/>
  <c r="I485" i="9"/>
  <c r="I270" i="9"/>
  <c r="I272" i="9"/>
  <c r="I274" i="9"/>
  <c r="I278" i="9"/>
  <c r="I437" i="9"/>
  <c r="I465" i="9"/>
  <c r="I356" i="9"/>
  <c r="I383" i="9"/>
  <c r="I387" i="9"/>
  <c r="I311" i="9"/>
  <c r="I315" i="9"/>
  <c r="I107" i="9"/>
  <c r="I111" i="9"/>
  <c r="I361" i="9"/>
  <c r="I365" i="9"/>
  <c r="I369" i="9"/>
  <c r="I373" i="9"/>
  <c r="I377" i="9"/>
  <c r="I148" i="9"/>
  <c r="I152" i="9"/>
  <c r="I156" i="9"/>
  <c r="I203" i="9"/>
  <c r="I208" i="9"/>
  <c r="I216" i="9"/>
  <c r="I56" i="9"/>
  <c r="AB453" i="9"/>
  <c r="AB461" i="9"/>
  <c r="AB10" i="9"/>
  <c r="AB14" i="9"/>
  <c r="AB22" i="9"/>
  <c r="AB30" i="9"/>
  <c r="AB36" i="9"/>
  <c r="AB44" i="9"/>
  <c r="AB48" i="9"/>
  <c r="AB50" i="9"/>
  <c r="AB120" i="9"/>
  <c r="AB123" i="9"/>
  <c r="AB121" i="9"/>
  <c r="AB295" i="9"/>
  <c r="AB297" i="9"/>
  <c r="AB299" i="9"/>
  <c r="AB301" i="9"/>
  <c r="AB342" i="9"/>
  <c r="AB344" i="9"/>
  <c r="AB235" i="9"/>
  <c r="AB239" i="9"/>
  <c r="AB252" i="9"/>
  <c r="AB457" i="9"/>
  <c r="AB35" i="9"/>
  <c r="AB18" i="9"/>
  <c r="AB26" i="9"/>
  <c r="AB40" i="9"/>
  <c r="I234" i="9"/>
  <c r="X504" i="9"/>
  <c r="AF239" i="9" s="1"/>
  <c r="AG239" i="9" s="1"/>
  <c r="AH239" i="9" s="1"/>
  <c r="X503" i="9"/>
  <c r="AB503" i="9" s="1"/>
  <c r="AC25" i="9" s="1"/>
  <c r="AD25" i="9" s="1"/>
  <c r="AE25" i="9" s="1"/>
  <c r="K503" i="9"/>
  <c r="AB351" i="9"/>
  <c r="AB352" i="9"/>
  <c r="AB353" i="9"/>
  <c r="AB182" i="9"/>
  <c r="AB183" i="9"/>
  <c r="AB184" i="9"/>
  <c r="AB221" i="9"/>
  <c r="AB222" i="9"/>
  <c r="AB223" i="9"/>
  <c r="AB224" i="9"/>
  <c r="I225" i="9"/>
  <c r="I229" i="9"/>
  <c r="I233" i="9"/>
  <c r="I162" i="9"/>
  <c r="I166" i="9"/>
  <c r="I266" i="9"/>
  <c r="I447" i="9"/>
  <c r="I468" i="9"/>
  <c r="I472" i="9"/>
  <c r="I476" i="9"/>
  <c r="I480" i="9"/>
  <c r="I69" i="9"/>
  <c r="I73" i="9"/>
  <c r="I95" i="9"/>
  <c r="I126" i="9"/>
  <c r="I130" i="9"/>
  <c r="I134" i="9"/>
  <c r="I422" i="9"/>
  <c r="I426" i="9"/>
  <c r="I430" i="9"/>
  <c r="I218" i="9"/>
  <c r="I338" i="9"/>
  <c r="I403" i="9"/>
  <c r="I407" i="9"/>
  <c r="I147" i="9"/>
  <c r="I171" i="9"/>
  <c r="I175" i="9"/>
  <c r="I254" i="9"/>
  <c r="I268" i="9"/>
  <c r="I5" i="9"/>
  <c r="I6" i="9"/>
  <c r="I7" i="9"/>
  <c r="I241" i="9"/>
  <c r="I242" i="9"/>
  <c r="I243" i="9"/>
  <c r="I244" i="9"/>
  <c r="I245" i="9"/>
  <c r="I486" i="9"/>
  <c r="I487" i="9"/>
  <c r="I488" i="9"/>
  <c r="I489" i="9"/>
  <c r="I490" i="9"/>
  <c r="I491" i="9"/>
  <c r="I493" i="9"/>
  <c r="I494" i="9"/>
  <c r="I495" i="9"/>
  <c r="I228" i="9"/>
  <c r="I232" i="9"/>
  <c r="I161" i="9"/>
  <c r="I165" i="9"/>
  <c r="I265" i="9"/>
  <c r="I446" i="9"/>
  <c r="I467" i="9"/>
  <c r="I471" i="9"/>
  <c r="I475" i="9"/>
  <c r="I479" i="9"/>
  <c r="I483" i="9"/>
  <c r="I72" i="9"/>
  <c r="I94" i="9"/>
  <c r="I98" i="9"/>
  <c r="I129" i="9"/>
  <c r="I133" i="9"/>
  <c r="I137" i="9"/>
  <c r="I425" i="9"/>
  <c r="I429" i="9"/>
  <c r="I138" i="9"/>
  <c r="I337" i="9"/>
  <c r="I341" i="9"/>
  <c r="I406" i="9"/>
  <c r="I146" i="9"/>
  <c r="I170" i="9"/>
  <c r="I174" i="9"/>
  <c r="I248" i="9"/>
  <c r="I257" i="9"/>
  <c r="I3" i="9"/>
  <c r="I496" i="9"/>
  <c r="I499" i="9"/>
  <c r="I501" i="9"/>
  <c r="I280" i="9"/>
  <c r="L503" i="9"/>
  <c r="I4" i="9"/>
  <c r="I282" i="9"/>
  <c r="I283" i="9"/>
  <c r="I284" i="9"/>
  <c r="I285" i="9"/>
  <c r="I286" i="9"/>
  <c r="I287" i="9"/>
  <c r="I288" i="9"/>
  <c r="I289" i="9"/>
  <c r="I290" i="9"/>
  <c r="I291" i="9"/>
  <c r="I292" i="9"/>
  <c r="I293" i="9"/>
  <c r="I294" i="9"/>
  <c r="I303" i="9"/>
  <c r="I304" i="9"/>
  <c r="I305" i="9"/>
  <c r="I306" i="9"/>
  <c r="I307" i="9"/>
  <c r="I308" i="9"/>
  <c r="I74" i="9"/>
  <c r="I75" i="9"/>
  <c r="I76" i="9"/>
  <c r="I77" i="9"/>
  <c r="I78" i="9"/>
  <c r="I79" i="9"/>
  <c r="I80" i="9"/>
  <c r="I81" i="9"/>
  <c r="I82" i="9"/>
  <c r="I83" i="9"/>
  <c r="I84" i="9"/>
  <c r="I85" i="9"/>
  <c r="I86" i="9"/>
  <c r="I87" i="9"/>
  <c r="I88" i="9"/>
  <c r="I89" i="9"/>
  <c r="I90" i="9"/>
  <c r="I91" i="9"/>
  <c r="I185" i="9"/>
  <c r="I186" i="9"/>
  <c r="I187" i="9"/>
  <c r="I188" i="9"/>
  <c r="I189" i="9"/>
  <c r="I190" i="9"/>
  <c r="I391" i="9"/>
  <c r="I395" i="9"/>
  <c r="I444" i="9"/>
  <c r="I392" i="9"/>
  <c r="I420" i="9"/>
  <c r="I99" i="9"/>
  <c r="AB273" i="9"/>
  <c r="AB274" i="9"/>
  <c r="AB275" i="9"/>
  <c r="AB276" i="9"/>
  <c r="AB277" i="9"/>
  <c r="AB278" i="9"/>
  <c r="AB434" i="9"/>
  <c r="AB435" i="9"/>
  <c r="AB436" i="9"/>
  <c r="AB437" i="9"/>
  <c r="AB438" i="9"/>
  <c r="AB439" i="9"/>
  <c r="AB402" i="9"/>
  <c r="AB465" i="9"/>
  <c r="AB466" i="9"/>
  <c r="I388" i="9"/>
  <c r="I389" i="9"/>
  <c r="I401" i="9"/>
  <c r="I139" i="9"/>
  <c r="I140" i="9"/>
  <c r="I141" i="9"/>
  <c r="I142" i="9"/>
  <c r="I143" i="9"/>
  <c r="I309" i="9"/>
  <c r="I310" i="9"/>
  <c r="I312" i="9"/>
  <c r="I316" i="9"/>
  <c r="I108" i="9"/>
  <c r="I313" i="9"/>
  <c r="I317" i="9"/>
  <c r="I109" i="9"/>
  <c r="I113" i="9"/>
  <c r="I115" i="9"/>
  <c r="I117" i="9"/>
  <c r="I359" i="9"/>
  <c r="AB484" i="9"/>
  <c r="AB355" i="9"/>
  <c r="AB356" i="9"/>
  <c r="AB357" i="9"/>
  <c r="AB358" i="9"/>
  <c r="AB382" i="9"/>
  <c r="AB383" i="9"/>
  <c r="AB384" i="9"/>
  <c r="AB385" i="9"/>
  <c r="AB386" i="9"/>
  <c r="AB387" i="9"/>
  <c r="AB360" i="9"/>
  <c r="AB361" i="9"/>
  <c r="AB362" i="9"/>
  <c r="AB363" i="9"/>
  <c r="AB364" i="9"/>
  <c r="AB365" i="9"/>
  <c r="AB366" i="9"/>
  <c r="AB367" i="9"/>
  <c r="AB368" i="9"/>
  <c r="AB369" i="9"/>
  <c r="AB370" i="9"/>
  <c r="AB371" i="9"/>
  <c r="AB372" i="9"/>
  <c r="AB373" i="9"/>
  <c r="AB374" i="9"/>
  <c r="AB375" i="9"/>
  <c r="AB376" i="9"/>
  <c r="AB377" i="9"/>
  <c r="AB378" i="9"/>
  <c r="AB379" i="9"/>
  <c r="AB380" i="9"/>
  <c r="AB148" i="9"/>
  <c r="AB149" i="9"/>
  <c r="AB150" i="9"/>
  <c r="AB151" i="9"/>
  <c r="AB152" i="9"/>
  <c r="AB153" i="9"/>
  <c r="AB154" i="9"/>
  <c r="AB155" i="9"/>
  <c r="AB156" i="9"/>
  <c r="AB157" i="9"/>
  <c r="AB158" i="9"/>
  <c r="AB159" i="9"/>
  <c r="AB203" i="9"/>
  <c r="I204" i="9"/>
  <c r="I206" i="9"/>
  <c r="I210" i="9"/>
  <c r="I212" i="9"/>
  <c r="I214" i="9"/>
  <c r="I213" i="9"/>
  <c r="AB60" i="9"/>
  <c r="AB410" i="9"/>
  <c r="I205" i="9"/>
  <c r="I209" i="9"/>
  <c r="AB64" i="9"/>
  <c r="AB211" i="9"/>
  <c r="AB212" i="9"/>
  <c r="AB213" i="9"/>
  <c r="AB214" i="9"/>
  <c r="AB215" i="9"/>
  <c r="AB216" i="9"/>
  <c r="AB217" i="9"/>
  <c r="AB400" i="9"/>
  <c r="AB61" i="9"/>
  <c r="AB418" i="9"/>
  <c r="AB63" i="9"/>
  <c r="AB62" i="9"/>
  <c r="AB65" i="9"/>
  <c r="AB66" i="9"/>
  <c r="AB67" i="9"/>
  <c r="AB68" i="9"/>
  <c r="AB51" i="9"/>
  <c r="AB52" i="9"/>
  <c r="AB53" i="9"/>
  <c r="AB412" i="9"/>
  <c r="AB408" i="9"/>
  <c r="AB415" i="9"/>
  <c r="AB55" i="9"/>
  <c r="AB56" i="9"/>
  <c r="AB57" i="9"/>
  <c r="AB58" i="9"/>
  <c r="AB59" i="9"/>
  <c r="I54" i="9"/>
  <c r="I258" i="9"/>
  <c r="I260" i="9"/>
  <c r="AB414" i="9"/>
  <c r="AB264" i="9"/>
  <c r="AB411" i="9"/>
  <c r="AB416" i="9"/>
  <c r="AB419" i="9"/>
  <c r="AB409" i="9"/>
  <c r="AB413" i="9"/>
  <c r="AB417" i="9"/>
  <c r="AC217" i="9" l="1"/>
  <c r="AD217" i="9" s="1"/>
  <c r="AE217" i="9" s="1"/>
  <c r="AC66" i="9"/>
  <c r="AD66" i="9" s="1"/>
  <c r="AE66" i="9" s="1"/>
  <c r="AC52" i="9"/>
  <c r="AD52" i="9" s="1"/>
  <c r="AE52" i="9" s="1"/>
  <c r="AC400" i="9"/>
  <c r="AD400" i="9" s="1"/>
  <c r="AE400" i="9" s="1"/>
  <c r="AC259" i="9"/>
  <c r="AD259" i="9" s="1"/>
  <c r="AE259" i="9" s="1"/>
  <c r="AC412" i="9"/>
  <c r="AD412" i="9" s="1"/>
  <c r="AE412" i="9" s="1"/>
  <c r="AC263" i="9"/>
  <c r="AD263" i="9" s="1"/>
  <c r="AE263" i="9" s="1"/>
  <c r="AC214" i="9"/>
  <c r="AD214" i="9" s="1"/>
  <c r="AE214" i="9" s="1"/>
  <c r="AC203" i="9"/>
  <c r="AD203" i="9" s="1"/>
  <c r="AE203" i="9" s="1"/>
  <c r="AC152" i="9"/>
  <c r="AD152" i="9" s="1"/>
  <c r="AE152" i="9" s="1"/>
  <c r="AC377" i="9"/>
  <c r="AD377" i="9" s="1"/>
  <c r="AE377" i="9" s="1"/>
  <c r="AC369" i="9"/>
  <c r="AD369" i="9" s="1"/>
  <c r="AE369" i="9" s="1"/>
  <c r="AC361" i="9"/>
  <c r="AD361" i="9" s="1"/>
  <c r="AE361" i="9" s="1"/>
  <c r="AC358" i="9"/>
  <c r="AD358" i="9" s="1"/>
  <c r="AE358" i="9" s="1"/>
  <c r="AC100" i="9"/>
  <c r="AD100" i="9" s="1"/>
  <c r="AE100" i="9" s="1"/>
  <c r="AC264" i="9"/>
  <c r="AD264" i="9" s="1"/>
  <c r="AE264" i="9" s="1"/>
  <c r="AC247" i="9"/>
  <c r="AD247" i="9" s="1"/>
  <c r="AE247" i="9" s="1"/>
  <c r="AC56" i="9"/>
  <c r="AD56" i="9" s="1"/>
  <c r="AE56" i="9" s="1"/>
  <c r="AC68" i="9"/>
  <c r="AD68" i="9" s="1"/>
  <c r="AE68" i="9" s="1"/>
  <c r="AC64" i="9"/>
  <c r="AD64" i="9" s="1"/>
  <c r="AE64" i="9" s="1"/>
  <c r="AC409" i="9"/>
  <c r="AD409" i="9" s="1"/>
  <c r="AE409" i="9" s="1"/>
  <c r="AC262" i="9"/>
  <c r="AD262" i="9" s="1"/>
  <c r="AE262" i="9" s="1"/>
  <c r="AC438" i="9"/>
  <c r="AD438" i="9" s="1"/>
  <c r="AE438" i="9" s="1"/>
  <c r="AC115" i="9"/>
  <c r="AD115" i="9" s="1"/>
  <c r="AE115" i="9" s="1"/>
  <c r="AC420" i="9"/>
  <c r="AD420" i="9" s="1"/>
  <c r="AE420" i="9" s="1"/>
  <c r="AC208" i="9"/>
  <c r="AD208" i="9" s="1"/>
  <c r="AE208" i="9" s="1"/>
  <c r="AC106" i="9"/>
  <c r="AD106" i="9" s="1"/>
  <c r="AE106" i="9" s="1"/>
  <c r="AC102" i="9"/>
  <c r="AD102" i="9" s="1"/>
  <c r="AE102" i="9" s="1"/>
  <c r="AC402" i="9"/>
  <c r="AD402" i="9" s="1"/>
  <c r="AE402" i="9" s="1"/>
  <c r="AF278" i="9"/>
  <c r="AG278" i="9" s="1"/>
  <c r="AH278" i="9" s="1"/>
  <c r="AC421" i="9"/>
  <c r="AD421" i="9" s="1"/>
  <c r="AE421" i="9" s="1"/>
  <c r="AC101" i="9"/>
  <c r="AD101" i="9" s="1"/>
  <c r="AE101" i="9" s="1"/>
  <c r="AC154" i="9"/>
  <c r="AD154" i="9" s="1"/>
  <c r="AE154" i="9" s="1"/>
  <c r="AC439" i="9"/>
  <c r="AD439" i="9" s="1"/>
  <c r="AE439" i="9" s="1"/>
  <c r="AC277" i="9"/>
  <c r="AD277" i="9" s="1"/>
  <c r="AE277" i="9" s="1"/>
  <c r="AC180" i="9"/>
  <c r="AD180" i="9" s="1"/>
  <c r="AE180" i="9" s="1"/>
  <c r="AC416" i="9"/>
  <c r="AD416" i="9" s="1"/>
  <c r="AE416" i="9" s="1"/>
  <c r="AC58" i="9"/>
  <c r="AD58" i="9" s="1"/>
  <c r="AE58" i="9" s="1"/>
  <c r="AF412" i="9"/>
  <c r="AG412" i="9" s="1"/>
  <c r="AH412" i="9" s="1"/>
  <c r="AC65" i="9"/>
  <c r="AD65" i="9" s="1"/>
  <c r="AE65" i="9" s="1"/>
  <c r="AC216" i="9"/>
  <c r="AD216" i="9" s="1"/>
  <c r="AE216" i="9" s="1"/>
  <c r="AC209" i="9"/>
  <c r="AD209" i="9" s="1"/>
  <c r="AE209" i="9" s="1"/>
  <c r="AC387" i="9"/>
  <c r="AD387" i="9" s="1"/>
  <c r="AE387" i="9" s="1"/>
  <c r="AC356" i="9"/>
  <c r="AD356" i="9" s="1"/>
  <c r="AE356" i="9" s="1"/>
  <c r="AC327" i="9"/>
  <c r="AD327" i="9" s="1"/>
  <c r="AE327" i="9" s="1"/>
  <c r="AC322" i="9"/>
  <c r="AD322" i="9" s="1"/>
  <c r="AE322" i="9" s="1"/>
  <c r="AC399" i="9"/>
  <c r="AD399" i="9" s="1"/>
  <c r="AE399" i="9" s="1"/>
  <c r="AC411" i="9"/>
  <c r="AD411" i="9" s="1"/>
  <c r="AE411" i="9" s="1"/>
  <c r="AC57" i="9"/>
  <c r="AD57" i="9" s="1"/>
  <c r="AE57" i="9" s="1"/>
  <c r="AC261" i="9"/>
  <c r="AD261" i="9" s="1"/>
  <c r="AE261" i="9" s="1"/>
  <c r="AC62" i="9"/>
  <c r="AD62" i="9" s="1"/>
  <c r="AE62" i="9" s="1"/>
  <c r="AC156" i="9"/>
  <c r="AD156" i="9" s="1"/>
  <c r="AE156" i="9" s="1"/>
  <c r="AC148" i="9"/>
  <c r="AD148" i="9" s="1"/>
  <c r="AE148" i="9" s="1"/>
  <c r="AC373" i="9"/>
  <c r="AD373" i="9" s="1"/>
  <c r="AE373" i="9" s="1"/>
  <c r="AC365" i="9"/>
  <c r="AD365" i="9" s="1"/>
  <c r="AE365" i="9" s="1"/>
  <c r="AC386" i="9"/>
  <c r="AD386" i="9" s="1"/>
  <c r="AE386" i="9" s="1"/>
  <c r="AC355" i="9"/>
  <c r="AD355" i="9" s="1"/>
  <c r="AE355" i="9" s="1"/>
  <c r="AC315" i="9"/>
  <c r="AD315" i="9" s="1"/>
  <c r="AE315" i="9" s="1"/>
  <c r="AC323" i="9"/>
  <c r="AD323" i="9" s="1"/>
  <c r="AE323" i="9" s="1"/>
  <c r="AC318" i="9"/>
  <c r="AD318" i="9" s="1"/>
  <c r="AE318" i="9" s="1"/>
  <c r="AC398" i="9"/>
  <c r="AD398" i="9" s="1"/>
  <c r="AE398" i="9" s="1"/>
  <c r="AC205" i="9"/>
  <c r="AD205" i="9" s="1"/>
  <c r="AE205" i="9" s="1"/>
  <c r="AC385" i="9"/>
  <c r="AD385" i="9" s="1"/>
  <c r="AE385" i="9" s="1"/>
  <c r="AC484" i="9"/>
  <c r="AD484" i="9" s="1"/>
  <c r="AE484" i="9" s="1"/>
  <c r="AC313" i="9"/>
  <c r="AD313" i="9" s="1"/>
  <c r="AE313" i="9" s="1"/>
  <c r="AC118" i="9"/>
  <c r="AD118" i="9" s="1"/>
  <c r="AE118" i="9" s="1"/>
  <c r="AC319" i="9"/>
  <c r="AD319" i="9" s="1"/>
  <c r="AE319" i="9" s="1"/>
  <c r="AC433" i="9"/>
  <c r="AD433" i="9" s="1"/>
  <c r="AE433" i="9" s="1"/>
  <c r="AC198" i="9"/>
  <c r="AD198" i="9" s="1"/>
  <c r="AE198" i="9" s="1"/>
  <c r="AC379" i="9"/>
  <c r="AD379" i="9" s="1"/>
  <c r="AE379" i="9" s="1"/>
  <c r="AC363" i="9"/>
  <c r="AD363" i="9" s="1"/>
  <c r="AE363" i="9" s="1"/>
  <c r="AC271" i="9"/>
  <c r="AD271" i="9" s="1"/>
  <c r="AE271" i="9" s="1"/>
  <c r="AC197" i="9"/>
  <c r="AD197" i="9" s="1"/>
  <c r="AE197" i="9" s="1"/>
  <c r="AC371" i="9"/>
  <c r="AD371" i="9" s="1"/>
  <c r="AE371" i="9" s="1"/>
  <c r="AC99" i="9"/>
  <c r="AD99" i="9" s="1"/>
  <c r="AE99" i="9" s="1"/>
  <c r="AC415" i="9"/>
  <c r="AD415" i="9" s="1"/>
  <c r="AE415" i="9" s="1"/>
  <c r="AC418" i="9"/>
  <c r="AD418" i="9" s="1"/>
  <c r="AE418" i="9" s="1"/>
  <c r="AC212" i="9"/>
  <c r="AD212" i="9" s="1"/>
  <c r="AE212" i="9" s="1"/>
  <c r="AC410" i="9"/>
  <c r="AD410" i="9" s="1"/>
  <c r="AE410" i="9" s="1"/>
  <c r="AC153" i="9"/>
  <c r="AD153" i="9" s="1"/>
  <c r="AE153" i="9" s="1"/>
  <c r="AC378" i="9"/>
  <c r="AD378" i="9" s="1"/>
  <c r="AE378" i="9" s="1"/>
  <c r="AC370" i="9"/>
  <c r="AD370" i="9" s="1"/>
  <c r="AE370" i="9" s="1"/>
  <c r="AC362" i="9"/>
  <c r="AD362" i="9" s="1"/>
  <c r="AE362" i="9" s="1"/>
  <c r="AC278" i="9"/>
  <c r="AD278" i="9" s="1"/>
  <c r="AE278" i="9" s="1"/>
  <c r="AC328" i="9"/>
  <c r="AD328" i="9" s="1"/>
  <c r="AE328" i="9" s="1"/>
  <c r="AC191" i="9"/>
  <c r="AD191" i="9" s="1"/>
  <c r="AE191" i="9" s="1"/>
  <c r="AC395" i="9"/>
  <c r="AD395" i="9" s="1"/>
  <c r="AE395" i="9" s="1"/>
  <c r="AC397" i="9"/>
  <c r="AD397" i="9" s="1"/>
  <c r="AE397" i="9" s="1"/>
  <c r="AC336" i="9"/>
  <c r="AD336" i="9" s="1"/>
  <c r="AE336" i="9" s="1"/>
  <c r="AC181" i="9"/>
  <c r="AD181" i="9" s="1"/>
  <c r="AE181" i="9" s="1"/>
  <c r="AC321" i="9"/>
  <c r="AD321" i="9" s="1"/>
  <c r="AE321" i="9" s="1"/>
  <c r="AF60" i="9"/>
  <c r="AG60" i="9" s="1"/>
  <c r="AH60" i="9" s="1"/>
  <c r="AF372" i="9"/>
  <c r="AG372" i="9" s="1"/>
  <c r="AH372" i="9" s="1"/>
  <c r="AF417" i="9"/>
  <c r="AG417" i="9" s="1"/>
  <c r="AH417" i="9" s="1"/>
  <c r="AC196" i="9"/>
  <c r="AD196" i="9" s="1"/>
  <c r="AE196" i="9" s="1"/>
  <c r="AF374" i="9"/>
  <c r="AG374" i="9" s="1"/>
  <c r="AH374" i="9" s="1"/>
  <c r="AC390" i="9"/>
  <c r="AD390" i="9" s="1"/>
  <c r="AE390" i="9" s="1"/>
  <c r="AC417" i="9"/>
  <c r="AD417" i="9" s="1"/>
  <c r="AE417" i="9" s="1"/>
  <c r="AC414" i="9"/>
  <c r="AD414" i="9" s="1"/>
  <c r="AE414" i="9" s="1"/>
  <c r="AC55" i="9"/>
  <c r="AD55" i="9" s="1"/>
  <c r="AE55" i="9" s="1"/>
  <c r="AC53" i="9"/>
  <c r="AD53" i="9" s="1"/>
  <c r="AE53" i="9" s="1"/>
  <c r="AF62" i="9"/>
  <c r="AG62" i="9" s="1"/>
  <c r="AH62" i="9" s="1"/>
  <c r="AC215" i="9"/>
  <c r="AD215" i="9" s="1"/>
  <c r="AE215" i="9" s="1"/>
  <c r="AC159" i="9"/>
  <c r="AD159" i="9" s="1"/>
  <c r="AE159" i="9" s="1"/>
  <c r="AC151" i="9"/>
  <c r="AD151" i="9" s="1"/>
  <c r="AE151" i="9" s="1"/>
  <c r="AC376" i="9"/>
  <c r="AD376" i="9" s="1"/>
  <c r="AE376" i="9" s="1"/>
  <c r="AC368" i="9"/>
  <c r="AD368" i="9" s="1"/>
  <c r="AE368" i="9" s="1"/>
  <c r="AC207" i="9"/>
  <c r="AD207" i="9" s="1"/>
  <c r="AE207" i="9" s="1"/>
  <c r="AC384" i="9"/>
  <c r="AD384" i="9" s="1"/>
  <c r="AE384" i="9" s="1"/>
  <c r="AF148" i="9"/>
  <c r="AG148" i="9" s="1"/>
  <c r="AH148" i="9" s="1"/>
  <c r="AC113" i="9"/>
  <c r="AD113" i="9" s="1"/>
  <c r="AE113" i="9" s="1"/>
  <c r="AC108" i="9"/>
  <c r="AD108" i="9" s="1"/>
  <c r="AE108" i="9" s="1"/>
  <c r="AC116" i="9"/>
  <c r="AD116" i="9" s="1"/>
  <c r="AE116" i="9" s="1"/>
  <c r="AC114" i="9"/>
  <c r="AD114" i="9" s="1"/>
  <c r="AE114" i="9" s="1"/>
  <c r="AC437" i="9"/>
  <c r="AD437" i="9" s="1"/>
  <c r="AE437" i="9" s="1"/>
  <c r="AC276" i="9"/>
  <c r="AD276" i="9" s="1"/>
  <c r="AE276" i="9" s="1"/>
  <c r="AC324" i="9"/>
  <c r="AD324" i="9" s="1"/>
  <c r="AE324" i="9" s="1"/>
  <c r="AC393" i="9"/>
  <c r="AD393" i="9" s="1"/>
  <c r="AE393" i="9" s="1"/>
  <c r="AF441" i="9"/>
  <c r="AG441" i="9" s="1"/>
  <c r="AH441" i="9" s="1"/>
  <c r="AC333" i="9"/>
  <c r="AD333" i="9" s="1"/>
  <c r="AE333" i="9" s="1"/>
  <c r="AC391" i="9"/>
  <c r="AD391" i="9" s="1"/>
  <c r="AE391" i="9" s="1"/>
  <c r="AC179" i="9"/>
  <c r="AD179" i="9" s="1"/>
  <c r="AE179" i="9" s="1"/>
  <c r="AC396" i="9"/>
  <c r="AD396" i="9" s="1"/>
  <c r="AE396" i="9" s="1"/>
  <c r="AC195" i="9"/>
  <c r="AD195" i="9" s="1"/>
  <c r="AE195" i="9" s="1"/>
  <c r="AC158" i="9"/>
  <c r="AD158" i="9" s="1"/>
  <c r="AE158" i="9" s="1"/>
  <c r="AC375" i="9"/>
  <c r="AD375" i="9" s="1"/>
  <c r="AE375" i="9" s="1"/>
  <c r="AC360" i="9"/>
  <c r="AD360" i="9" s="1"/>
  <c r="AE360" i="9" s="1"/>
  <c r="AF365" i="9"/>
  <c r="AG365" i="9" s="1"/>
  <c r="AH365" i="9" s="1"/>
  <c r="AC112" i="9"/>
  <c r="AD112" i="9" s="1"/>
  <c r="AE112" i="9" s="1"/>
  <c r="AC107" i="9"/>
  <c r="AD107" i="9" s="1"/>
  <c r="AE107" i="9" s="1"/>
  <c r="AF437" i="9"/>
  <c r="AG437" i="9" s="1"/>
  <c r="AH437" i="9" s="1"/>
  <c r="AC320" i="9"/>
  <c r="AD320" i="9" s="1"/>
  <c r="AE320" i="9" s="1"/>
  <c r="AC392" i="9"/>
  <c r="AD392" i="9" s="1"/>
  <c r="AE392" i="9" s="1"/>
  <c r="AC178" i="9"/>
  <c r="AD178" i="9" s="1"/>
  <c r="AE178" i="9" s="1"/>
  <c r="AC202" i="9"/>
  <c r="AD202" i="9" s="1"/>
  <c r="AE202" i="9" s="1"/>
  <c r="AC194" i="9"/>
  <c r="AD194" i="9" s="1"/>
  <c r="AE194" i="9" s="1"/>
  <c r="AC425" i="9"/>
  <c r="AD425" i="9" s="1"/>
  <c r="AE425" i="9" s="1"/>
  <c r="AC150" i="9"/>
  <c r="AD150" i="9" s="1"/>
  <c r="AE150" i="9" s="1"/>
  <c r="AC367" i="9"/>
  <c r="AD367" i="9" s="1"/>
  <c r="AE367" i="9" s="1"/>
  <c r="AC383" i="9"/>
  <c r="AD383" i="9" s="1"/>
  <c r="AE383" i="9" s="1"/>
  <c r="AC275" i="9"/>
  <c r="AD275" i="9" s="1"/>
  <c r="AE275" i="9" s="1"/>
  <c r="AC381" i="9"/>
  <c r="AD381" i="9" s="1"/>
  <c r="AE381" i="9" s="1"/>
  <c r="AC440" i="9"/>
  <c r="AD440" i="9" s="1"/>
  <c r="AE440" i="9" s="1"/>
  <c r="AC331" i="9"/>
  <c r="AD331" i="9" s="1"/>
  <c r="AE331" i="9" s="1"/>
  <c r="AC413" i="9"/>
  <c r="AD413" i="9" s="1"/>
  <c r="AE413" i="9" s="1"/>
  <c r="AC408" i="9"/>
  <c r="AD408" i="9" s="1"/>
  <c r="AE408" i="9" s="1"/>
  <c r="AC51" i="9"/>
  <c r="AD51" i="9" s="1"/>
  <c r="AE51" i="9" s="1"/>
  <c r="AC63" i="9"/>
  <c r="AD63" i="9" s="1"/>
  <c r="AE63" i="9" s="1"/>
  <c r="AC213" i="9"/>
  <c r="AD213" i="9" s="1"/>
  <c r="AE213" i="9" s="1"/>
  <c r="AC210" i="9"/>
  <c r="AD210" i="9" s="1"/>
  <c r="AE210" i="9" s="1"/>
  <c r="AC157" i="9"/>
  <c r="AD157" i="9" s="1"/>
  <c r="AE157" i="9" s="1"/>
  <c r="AC149" i="9"/>
  <c r="AD149" i="9" s="1"/>
  <c r="AE149" i="9" s="1"/>
  <c r="AC374" i="9"/>
  <c r="AD374" i="9" s="1"/>
  <c r="AE374" i="9" s="1"/>
  <c r="AC366" i="9"/>
  <c r="AD366" i="9" s="1"/>
  <c r="AE366" i="9" s="1"/>
  <c r="AC110" i="9"/>
  <c r="AD110" i="9" s="1"/>
  <c r="AE110" i="9" s="1"/>
  <c r="AC382" i="9"/>
  <c r="AD382" i="9" s="1"/>
  <c r="AE382" i="9" s="1"/>
  <c r="AC359" i="9"/>
  <c r="AD359" i="9" s="1"/>
  <c r="AE359" i="9" s="1"/>
  <c r="AC109" i="9"/>
  <c r="AD109" i="9" s="1"/>
  <c r="AE109" i="9" s="1"/>
  <c r="AC316" i="9"/>
  <c r="AD316" i="9" s="1"/>
  <c r="AE316" i="9" s="1"/>
  <c r="AC311" i="9"/>
  <c r="AD311" i="9" s="1"/>
  <c r="AE311" i="9" s="1"/>
  <c r="AC466" i="9"/>
  <c r="AD466" i="9" s="1"/>
  <c r="AE466" i="9" s="1"/>
  <c r="AC436" i="9"/>
  <c r="AD436" i="9" s="1"/>
  <c r="AE436" i="9" s="1"/>
  <c r="AC274" i="9"/>
  <c r="AD274" i="9" s="1"/>
  <c r="AE274" i="9" s="1"/>
  <c r="AC441" i="9"/>
  <c r="AD441" i="9" s="1"/>
  <c r="AE441" i="9" s="1"/>
  <c r="AC111" i="9"/>
  <c r="AD111" i="9" s="1"/>
  <c r="AE111" i="9" s="1"/>
  <c r="AC334" i="9"/>
  <c r="AD334" i="9" s="1"/>
  <c r="AE334" i="9" s="1"/>
  <c r="AF330" i="9"/>
  <c r="AG330" i="9" s="1"/>
  <c r="AH330" i="9" s="1"/>
  <c r="AC272" i="9"/>
  <c r="AD272" i="9" s="1"/>
  <c r="AE272" i="9" s="1"/>
  <c r="AC177" i="9"/>
  <c r="AD177" i="9" s="1"/>
  <c r="AE177" i="9" s="1"/>
  <c r="AC201" i="9"/>
  <c r="AD201" i="9" s="1"/>
  <c r="AE201" i="9" s="1"/>
  <c r="AC193" i="9"/>
  <c r="AD193" i="9" s="1"/>
  <c r="AE193" i="9" s="1"/>
  <c r="AC435" i="9"/>
  <c r="AD435" i="9" s="1"/>
  <c r="AE435" i="9" s="1"/>
  <c r="AC335" i="9"/>
  <c r="AD335" i="9" s="1"/>
  <c r="AE335" i="9" s="1"/>
  <c r="AC330" i="9"/>
  <c r="AD330" i="9" s="1"/>
  <c r="AE330" i="9" s="1"/>
  <c r="AC442" i="9"/>
  <c r="AD442" i="9" s="1"/>
  <c r="AE442" i="9" s="1"/>
  <c r="AC498" i="9"/>
  <c r="AD498" i="9" s="1"/>
  <c r="AE498" i="9" s="1"/>
  <c r="AC325" i="9"/>
  <c r="AD325" i="9" s="1"/>
  <c r="AE325" i="9" s="1"/>
  <c r="AF383" i="9"/>
  <c r="AG383" i="9" s="1"/>
  <c r="AH383" i="9" s="1"/>
  <c r="AC465" i="9"/>
  <c r="AD465" i="9" s="1"/>
  <c r="AE465" i="9" s="1"/>
  <c r="AF274" i="9"/>
  <c r="AG274" i="9" s="1"/>
  <c r="AH274" i="9" s="1"/>
  <c r="AF271" i="9"/>
  <c r="AG271" i="9" s="1"/>
  <c r="AH271" i="9" s="1"/>
  <c r="AC269" i="9"/>
  <c r="AD269" i="9" s="1"/>
  <c r="AE269" i="9" s="1"/>
  <c r="AC104" i="9"/>
  <c r="AD104" i="9" s="1"/>
  <c r="AE104" i="9" s="1"/>
  <c r="AC176" i="9"/>
  <c r="AD176" i="9" s="1"/>
  <c r="AE176" i="9" s="1"/>
  <c r="AC200" i="9"/>
  <c r="AD200" i="9" s="1"/>
  <c r="AE200" i="9" s="1"/>
  <c r="AC419" i="9"/>
  <c r="AD419" i="9" s="1"/>
  <c r="AE419" i="9" s="1"/>
  <c r="AC59" i="9"/>
  <c r="AD59" i="9" s="1"/>
  <c r="AE59" i="9" s="1"/>
  <c r="AF260" i="9"/>
  <c r="AG260" i="9" s="1"/>
  <c r="AH260" i="9" s="1"/>
  <c r="AC67" i="9"/>
  <c r="AD67" i="9" s="1"/>
  <c r="AE67" i="9" s="1"/>
  <c r="AC61" i="9"/>
  <c r="AD61" i="9" s="1"/>
  <c r="AE61" i="9" s="1"/>
  <c r="AC211" i="9"/>
  <c r="AD211" i="9" s="1"/>
  <c r="AE211" i="9" s="1"/>
  <c r="AC60" i="9"/>
  <c r="AD60" i="9" s="1"/>
  <c r="AE60" i="9" s="1"/>
  <c r="AC206" i="9"/>
  <c r="AD206" i="9" s="1"/>
  <c r="AE206" i="9" s="1"/>
  <c r="AC155" i="9"/>
  <c r="AD155" i="9" s="1"/>
  <c r="AE155" i="9" s="1"/>
  <c r="AC380" i="9"/>
  <c r="AD380" i="9" s="1"/>
  <c r="AE380" i="9" s="1"/>
  <c r="AC372" i="9"/>
  <c r="AD372" i="9" s="1"/>
  <c r="AE372" i="9" s="1"/>
  <c r="AC364" i="9"/>
  <c r="AD364" i="9" s="1"/>
  <c r="AE364" i="9" s="1"/>
  <c r="AC314" i="9"/>
  <c r="AD314" i="9" s="1"/>
  <c r="AE314" i="9" s="1"/>
  <c r="AC357" i="9"/>
  <c r="AD357" i="9" s="1"/>
  <c r="AE357" i="9" s="1"/>
  <c r="AC117" i="9"/>
  <c r="AD117" i="9" s="1"/>
  <c r="AE117" i="9" s="1"/>
  <c r="AC317" i="9"/>
  <c r="AD317" i="9" s="1"/>
  <c r="AE317" i="9" s="1"/>
  <c r="AC312" i="9"/>
  <c r="AD312" i="9" s="1"/>
  <c r="AE312" i="9" s="1"/>
  <c r="AF378" i="9"/>
  <c r="AG378" i="9" s="1"/>
  <c r="AH378" i="9" s="1"/>
  <c r="AF465" i="9"/>
  <c r="AG465" i="9" s="1"/>
  <c r="AH465" i="9" s="1"/>
  <c r="AC434" i="9"/>
  <c r="AD434" i="9" s="1"/>
  <c r="AE434" i="9" s="1"/>
  <c r="AC273" i="9"/>
  <c r="AD273" i="9" s="1"/>
  <c r="AE273" i="9" s="1"/>
  <c r="AC329" i="9"/>
  <c r="AD329" i="9" s="1"/>
  <c r="AE329" i="9" s="1"/>
  <c r="AC270" i="9"/>
  <c r="AD270" i="9" s="1"/>
  <c r="AE270" i="9" s="1"/>
  <c r="AC103" i="9"/>
  <c r="AD103" i="9" s="1"/>
  <c r="AE103" i="9" s="1"/>
  <c r="AC326" i="9"/>
  <c r="AD326" i="9" s="1"/>
  <c r="AE326" i="9" s="1"/>
  <c r="AC444" i="9"/>
  <c r="AD444" i="9" s="1"/>
  <c r="AE444" i="9" s="1"/>
  <c r="AF333" i="9"/>
  <c r="AG333" i="9" s="1"/>
  <c r="AH333" i="9" s="1"/>
  <c r="AC492" i="9"/>
  <c r="AD492" i="9" s="1"/>
  <c r="AE492" i="9" s="1"/>
  <c r="AC199" i="9"/>
  <c r="AD199" i="9" s="1"/>
  <c r="AE199" i="9" s="1"/>
  <c r="AC192" i="9"/>
  <c r="AD192" i="9" s="1"/>
  <c r="AE192" i="9" s="1"/>
  <c r="AC394" i="9"/>
  <c r="AD394" i="9" s="1"/>
  <c r="AE394" i="9" s="1"/>
  <c r="AC256" i="9"/>
  <c r="AD256" i="9" s="1"/>
  <c r="AE256" i="9" s="1"/>
  <c r="AC424" i="9"/>
  <c r="AD424" i="9" s="1"/>
  <c r="AE424" i="9" s="1"/>
  <c r="AC146" i="9"/>
  <c r="AD146" i="9" s="1"/>
  <c r="AE146" i="9" s="1"/>
  <c r="AC479" i="9"/>
  <c r="AD479" i="9" s="1"/>
  <c r="AE479" i="9" s="1"/>
  <c r="AC482" i="9"/>
  <c r="AD482" i="9" s="1"/>
  <c r="AE482" i="9" s="1"/>
  <c r="AC449" i="9"/>
  <c r="AD449" i="9" s="1"/>
  <c r="AE449" i="9" s="1"/>
  <c r="AC428" i="9"/>
  <c r="AD428" i="9" s="1"/>
  <c r="AE428" i="9" s="1"/>
  <c r="AC341" i="9"/>
  <c r="AD341" i="9" s="1"/>
  <c r="AE341" i="9" s="1"/>
  <c r="AC133" i="9"/>
  <c r="AD133" i="9" s="1"/>
  <c r="AE133" i="9" s="1"/>
  <c r="AC468" i="9"/>
  <c r="AD468" i="9" s="1"/>
  <c r="AE468" i="9" s="1"/>
  <c r="AC96" i="9"/>
  <c r="AD96" i="9" s="1"/>
  <c r="AE96" i="9" s="1"/>
  <c r="AC145" i="9"/>
  <c r="AD145" i="9" s="1"/>
  <c r="AE145" i="9" s="1"/>
  <c r="AC97" i="9"/>
  <c r="AD97" i="9" s="1"/>
  <c r="AE97" i="9" s="1"/>
  <c r="AC445" i="9"/>
  <c r="AD445" i="9" s="1"/>
  <c r="AE445" i="9" s="1"/>
  <c r="AC232" i="9"/>
  <c r="AD232" i="9" s="1"/>
  <c r="AE232" i="9" s="1"/>
  <c r="AC476" i="9"/>
  <c r="AD476" i="9" s="1"/>
  <c r="AE476" i="9" s="1"/>
  <c r="AC224" i="9"/>
  <c r="AD224" i="9" s="1"/>
  <c r="AE224" i="9" s="1"/>
  <c r="AC184" i="9"/>
  <c r="AD184" i="9" s="1"/>
  <c r="AE184" i="9" s="1"/>
  <c r="AC352" i="9"/>
  <c r="AD352" i="9" s="1"/>
  <c r="AE352" i="9" s="1"/>
  <c r="AC42" i="9"/>
  <c r="AD42" i="9" s="1"/>
  <c r="AE42" i="9" s="1"/>
  <c r="AC443" i="9"/>
  <c r="AD443" i="9" s="1"/>
  <c r="AE443" i="9" s="1"/>
  <c r="AC485" i="9"/>
  <c r="AD485" i="9" s="1"/>
  <c r="AE485" i="9" s="1"/>
  <c r="AC340" i="9"/>
  <c r="AD340" i="9" s="1"/>
  <c r="AE340" i="9" s="1"/>
  <c r="AC71" i="9"/>
  <c r="AD71" i="9" s="1"/>
  <c r="AE71" i="9" s="1"/>
  <c r="AC160" i="9"/>
  <c r="AD160" i="9" s="1"/>
  <c r="AE160" i="9" s="1"/>
  <c r="AC98" i="9"/>
  <c r="AD98" i="9" s="1"/>
  <c r="AE98" i="9" s="1"/>
  <c r="AC471" i="9"/>
  <c r="AD471" i="9" s="1"/>
  <c r="AE471" i="9" s="1"/>
  <c r="AC407" i="9"/>
  <c r="AD407" i="9" s="1"/>
  <c r="AE407" i="9" s="1"/>
  <c r="AC455" i="9"/>
  <c r="AD455" i="9" s="1"/>
  <c r="AE455" i="9" s="1"/>
  <c r="AC457" i="9"/>
  <c r="AD457" i="9" s="1"/>
  <c r="AE457" i="9" s="1"/>
  <c r="AC405" i="9"/>
  <c r="AD405" i="9" s="1"/>
  <c r="AE405" i="9" s="1"/>
  <c r="AC132" i="9"/>
  <c r="AD132" i="9" s="1"/>
  <c r="AE132" i="9" s="1"/>
  <c r="AC470" i="9"/>
  <c r="AD470" i="9" s="1"/>
  <c r="AE470" i="9" s="1"/>
  <c r="AC231" i="9"/>
  <c r="AD231" i="9" s="1"/>
  <c r="AE231" i="9" s="1"/>
  <c r="AC174" i="9"/>
  <c r="AD174" i="9" s="1"/>
  <c r="AE174" i="9" s="1"/>
  <c r="AC446" i="9"/>
  <c r="AD446" i="9" s="1"/>
  <c r="AE446" i="9" s="1"/>
  <c r="AC171" i="9"/>
  <c r="AD171" i="9" s="1"/>
  <c r="AE171" i="9" s="1"/>
  <c r="AC130" i="9"/>
  <c r="AD130" i="9" s="1"/>
  <c r="AE130" i="9" s="1"/>
  <c r="AC20" i="9"/>
  <c r="AD20" i="9" s="1"/>
  <c r="AE20" i="9" s="1"/>
  <c r="AC423" i="9"/>
  <c r="AD423" i="9" s="1"/>
  <c r="AE423" i="9" s="1"/>
  <c r="AC16" i="9"/>
  <c r="AD16" i="9" s="1"/>
  <c r="AE16" i="9" s="1"/>
  <c r="AC167" i="9"/>
  <c r="AD167" i="9" s="1"/>
  <c r="AE167" i="9" s="1"/>
  <c r="AC47" i="9"/>
  <c r="AD47" i="9" s="1"/>
  <c r="AE47" i="9" s="1"/>
  <c r="AC173" i="9"/>
  <c r="AD173" i="9" s="1"/>
  <c r="AE173" i="9" s="1"/>
  <c r="AC432" i="9"/>
  <c r="AD432" i="9" s="1"/>
  <c r="AE432" i="9" s="1"/>
  <c r="AC128" i="9"/>
  <c r="AD128" i="9" s="1"/>
  <c r="AE128" i="9" s="1"/>
  <c r="AC478" i="9"/>
  <c r="AD478" i="9" s="1"/>
  <c r="AE478" i="9" s="1"/>
  <c r="AC164" i="9"/>
  <c r="AD164" i="9" s="1"/>
  <c r="AE164" i="9" s="1"/>
  <c r="AC257" i="9"/>
  <c r="AD257" i="9" s="1"/>
  <c r="AE257" i="9" s="1"/>
  <c r="AC138" i="9"/>
  <c r="AD138" i="9" s="1"/>
  <c r="AE138" i="9" s="1"/>
  <c r="AC72" i="9"/>
  <c r="AD72" i="9" s="1"/>
  <c r="AE72" i="9" s="1"/>
  <c r="AC165" i="9"/>
  <c r="AD165" i="9" s="1"/>
  <c r="AE165" i="9" s="1"/>
  <c r="AC422" i="9"/>
  <c r="AD422" i="9" s="1"/>
  <c r="AE422" i="9" s="1"/>
  <c r="AC229" i="9"/>
  <c r="AD229" i="9" s="1"/>
  <c r="AE229" i="9" s="1"/>
  <c r="AC46" i="9"/>
  <c r="AD46" i="9" s="1"/>
  <c r="AE46" i="9" s="1"/>
  <c r="AC459" i="9"/>
  <c r="AD459" i="9" s="1"/>
  <c r="AE459" i="9" s="1"/>
  <c r="AF409" i="9"/>
  <c r="AG409" i="9" s="1"/>
  <c r="AH409" i="9" s="1"/>
  <c r="AF55" i="9"/>
  <c r="AG55" i="9" s="1"/>
  <c r="AH55" i="9" s="1"/>
  <c r="AF373" i="9"/>
  <c r="AG373" i="9" s="1"/>
  <c r="AH373" i="9" s="1"/>
  <c r="AF368" i="9"/>
  <c r="AG368" i="9" s="1"/>
  <c r="AH368" i="9" s="1"/>
  <c r="AF387" i="9"/>
  <c r="AG387" i="9" s="1"/>
  <c r="AH387" i="9" s="1"/>
  <c r="AF435" i="9"/>
  <c r="AG435" i="9" s="1"/>
  <c r="AH435" i="9" s="1"/>
  <c r="AF324" i="9"/>
  <c r="AG324" i="9" s="1"/>
  <c r="AH324" i="9" s="1"/>
  <c r="AC332" i="9"/>
  <c r="AD332" i="9" s="1"/>
  <c r="AE332" i="9" s="1"/>
  <c r="AC105" i="9"/>
  <c r="AD105" i="9" s="1"/>
  <c r="AE105" i="9" s="1"/>
  <c r="AC2" i="9"/>
  <c r="AD2" i="9" s="1"/>
  <c r="AE2" i="9" s="1"/>
  <c r="AC168" i="9"/>
  <c r="AD168" i="9" s="1"/>
  <c r="AE168" i="9" s="1"/>
  <c r="AC220" i="9"/>
  <c r="AD220" i="9" s="1"/>
  <c r="AE220" i="9" s="1"/>
  <c r="AC136" i="9"/>
  <c r="AD136" i="9" s="1"/>
  <c r="AE136" i="9" s="1"/>
  <c r="AC93" i="9"/>
  <c r="AD93" i="9" s="1"/>
  <c r="AE93" i="9" s="1"/>
  <c r="AC474" i="9"/>
  <c r="AD474" i="9" s="1"/>
  <c r="AE474" i="9" s="1"/>
  <c r="AC240" i="9"/>
  <c r="AD240" i="9" s="1"/>
  <c r="AE240" i="9" s="1"/>
  <c r="AC227" i="9"/>
  <c r="AD227" i="9" s="1"/>
  <c r="AE227" i="9" s="1"/>
  <c r="AC248" i="9"/>
  <c r="AD248" i="9" s="1"/>
  <c r="AE248" i="9" s="1"/>
  <c r="AC170" i="9"/>
  <c r="AD170" i="9" s="1"/>
  <c r="AE170" i="9" s="1"/>
  <c r="AC406" i="9"/>
  <c r="AD406" i="9" s="1"/>
  <c r="AE406" i="9" s="1"/>
  <c r="AC337" i="9"/>
  <c r="AD337" i="9" s="1"/>
  <c r="AE337" i="9" s="1"/>
  <c r="AC429" i="9"/>
  <c r="AD429" i="9" s="1"/>
  <c r="AE429" i="9" s="1"/>
  <c r="AC137" i="9"/>
  <c r="AD137" i="9" s="1"/>
  <c r="AE137" i="9" s="1"/>
  <c r="AC129" i="9"/>
  <c r="AD129" i="9" s="1"/>
  <c r="AE129" i="9" s="1"/>
  <c r="AC94" i="9"/>
  <c r="AD94" i="9" s="1"/>
  <c r="AE94" i="9" s="1"/>
  <c r="AC483" i="9"/>
  <c r="AD483" i="9" s="1"/>
  <c r="AE483" i="9" s="1"/>
  <c r="AC475" i="9"/>
  <c r="AD475" i="9" s="1"/>
  <c r="AE475" i="9" s="1"/>
  <c r="AC467" i="9"/>
  <c r="AD467" i="9" s="1"/>
  <c r="AE467" i="9" s="1"/>
  <c r="AC265" i="9"/>
  <c r="AD265" i="9" s="1"/>
  <c r="AE265" i="9" s="1"/>
  <c r="AC161" i="9"/>
  <c r="AD161" i="9" s="1"/>
  <c r="AE161" i="9" s="1"/>
  <c r="AC228" i="9"/>
  <c r="AD228" i="9" s="1"/>
  <c r="AE228" i="9" s="1"/>
  <c r="AC254" i="9"/>
  <c r="AD254" i="9" s="1"/>
  <c r="AE254" i="9" s="1"/>
  <c r="AC430" i="9"/>
  <c r="AD430" i="9" s="1"/>
  <c r="AE430" i="9" s="1"/>
  <c r="AC69" i="9"/>
  <c r="AD69" i="9" s="1"/>
  <c r="AE69" i="9" s="1"/>
  <c r="AC162" i="9"/>
  <c r="AD162" i="9" s="1"/>
  <c r="AE162" i="9" s="1"/>
  <c r="AC222" i="9"/>
  <c r="AD222" i="9" s="1"/>
  <c r="AE222" i="9" s="1"/>
  <c r="AC182" i="9"/>
  <c r="AD182" i="9" s="1"/>
  <c r="AE182" i="9" s="1"/>
  <c r="AC477" i="9"/>
  <c r="AD477" i="9" s="1"/>
  <c r="AE477" i="9" s="1"/>
  <c r="AC31" i="9"/>
  <c r="AD31" i="9" s="1"/>
  <c r="AE31" i="9" s="1"/>
  <c r="AC12" i="9"/>
  <c r="AD12" i="9" s="1"/>
  <c r="AE12" i="9" s="1"/>
  <c r="AC250" i="9"/>
  <c r="AD250" i="9" s="1"/>
  <c r="AE250" i="9" s="1"/>
  <c r="AC345" i="9"/>
  <c r="AD345" i="9" s="1"/>
  <c r="AE345" i="9" s="1"/>
  <c r="AC473" i="9"/>
  <c r="AD473" i="9" s="1"/>
  <c r="AE473" i="9" s="1"/>
  <c r="AC431" i="9"/>
  <c r="AD431" i="9" s="1"/>
  <c r="AE431" i="9" s="1"/>
  <c r="AC460" i="9"/>
  <c r="AD460" i="9" s="1"/>
  <c r="AE460" i="9" s="1"/>
  <c r="AC338" i="9"/>
  <c r="AD338" i="9" s="1"/>
  <c r="AE338" i="9" s="1"/>
  <c r="AC95" i="9"/>
  <c r="AD95" i="9" s="1"/>
  <c r="AE95" i="9" s="1"/>
  <c r="AC266" i="9"/>
  <c r="AD266" i="9" s="1"/>
  <c r="AE266" i="9" s="1"/>
  <c r="AC172" i="9"/>
  <c r="AD172" i="9" s="1"/>
  <c r="AE172" i="9" s="1"/>
  <c r="AC230" i="9"/>
  <c r="AD230" i="9" s="1"/>
  <c r="AE230" i="9" s="1"/>
  <c r="AC28" i="9"/>
  <c r="AD28" i="9" s="1"/>
  <c r="AE28" i="9" s="1"/>
  <c r="AC9" i="9"/>
  <c r="AD9" i="9" s="1"/>
  <c r="AE9" i="9" s="1"/>
  <c r="AC237" i="9"/>
  <c r="AD237" i="9" s="1"/>
  <c r="AE237" i="9" s="1"/>
  <c r="AC469" i="9"/>
  <c r="AD469" i="9" s="1"/>
  <c r="AE469" i="9" s="1"/>
  <c r="AC43" i="9"/>
  <c r="AD43" i="9" s="1"/>
  <c r="AE43" i="9" s="1"/>
  <c r="AC14" i="9"/>
  <c r="AD14" i="9" s="1"/>
  <c r="AE14" i="9" s="1"/>
  <c r="AC127" i="9"/>
  <c r="AD127" i="9" s="1"/>
  <c r="AE127" i="9" s="1"/>
  <c r="AF156" i="9"/>
  <c r="AG156" i="9" s="1"/>
  <c r="AH156" i="9" s="1"/>
  <c r="AF356" i="9"/>
  <c r="AG356" i="9" s="1"/>
  <c r="AH356" i="9" s="1"/>
  <c r="AF439" i="9"/>
  <c r="AG439" i="9" s="1"/>
  <c r="AH439" i="9" s="1"/>
  <c r="AF276" i="9"/>
  <c r="AG276" i="9" s="1"/>
  <c r="AH276" i="9" s="1"/>
  <c r="AF433" i="9"/>
  <c r="AG433" i="9" s="1"/>
  <c r="AH433" i="9" s="1"/>
  <c r="AC347" i="9"/>
  <c r="AD347" i="9" s="1"/>
  <c r="AE347" i="9" s="1"/>
  <c r="AC235" i="9"/>
  <c r="AD235" i="9" s="1"/>
  <c r="AE235" i="9" s="1"/>
  <c r="AC34" i="9"/>
  <c r="AD34" i="9" s="1"/>
  <c r="AE34" i="9" s="1"/>
  <c r="AC342" i="9"/>
  <c r="AD342" i="9" s="1"/>
  <c r="AE342" i="9" s="1"/>
  <c r="AC295" i="9"/>
  <c r="AD295" i="9" s="1"/>
  <c r="AE295" i="9" s="1"/>
  <c r="AC50" i="9"/>
  <c r="AD50" i="9" s="1"/>
  <c r="AE50" i="9" s="1"/>
  <c r="AC300" i="9"/>
  <c r="AD300" i="9" s="1"/>
  <c r="AE300" i="9" s="1"/>
  <c r="AF460" i="9"/>
  <c r="AG460" i="9" s="1"/>
  <c r="AH460" i="9" s="1"/>
  <c r="AF258" i="9"/>
  <c r="AG258" i="9" s="1"/>
  <c r="AH258" i="9" s="1"/>
  <c r="AF400" i="9"/>
  <c r="AG400" i="9" s="1"/>
  <c r="AH400" i="9" s="1"/>
  <c r="AF216" i="9"/>
  <c r="AG216" i="9" s="1"/>
  <c r="AH216" i="9" s="1"/>
  <c r="AF214" i="9"/>
  <c r="AG214" i="9" s="1"/>
  <c r="AH214" i="9" s="1"/>
  <c r="AF212" i="9"/>
  <c r="AG212" i="9" s="1"/>
  <c r="AH212" i="9" s="1"/>
  <c r="AF56" i="9"/>
  <c r="AG56" i="9" s="1"/>
  <c r="AH56" i="9" s="1"/>
  <c r="AF355" i="9"/>
  <c r="AG355" i="9" s="1"/>
  <c r="AH355" i="9" s="1"/>
  <c r="AF57" i="9"/>
  <c r="AG57" i="9" s="1"/>
  <c r="AH57" i="9" s="1"/>
  <c r="AF364" i="9"/>
  <c r="AG364" i="9" s="1"/>
  <c r="AH364" i="9" s="1"/>
  <c r="AF329" i="9"/>
  <c r="AG329" i="9" s="1"/>
  <c r="AH329" i="9" s="1"/>
  <c r="AF327" i="9"/>
  <c r="AG327" i="9" s="1"/>
  <c r="AH327" i="9" s="1"/>
  <c r="AF319" i="9"/>
  <c r="AG319" i="9" s="1"/>
  <c r="AH319" i="9" s="1"/>
  <c r="AF334" i="9"/>
  <c r="AG334" i="9" s="1"/>
  <c r="AH334" i="9" s="1"/>
  <c r="AF149" i="9"/>
  <c r="AG149" i="9" s="1"/>
  <c r="AH149" i="9" s="1"/>
  <c r="AF331" i="9"/>
  <c r="AG331" i="9" s="1"/>
  <c r="AH331" i="9" s="1"/>
  <c r="AC298" i="9"/>
  <c r="AD298" i="9" s="1"/>
  <c r="AE298" i="9" s="1"/>
  <c r="AC33" i="9"/>
  <c r="AD33" i="9" s="1"/>
  <c r="AE33" i="9" s="1"/>
  <c r="AC464" i="9"/>
  <c r="AD464" i="9" s="1"/>
  <c r="AE464" i="9" s="1"/>
  <c r="AC219" i="9"/>
  <c r="AD219" i="9" s="1"/>
  <c r="AE219" i="9" s="1"/>
  <c r="AC169" i="9"/>
  <c r="AD169" i="9" s="1"/>
  <c r="AE169" i="9" s="1"/>
  <c r="AC163" i="9"/>
  <c r="AD163" i="9" s="1"/>
  <c r="AE163" i="9" s="1"/>
  <c r="AC36" i="9"/>
  <c r="AD36" i="9" s="1"/>
  <c r="AE36" i="9" s="1"/>
  <c r="AC10" i="9"/>
  <c r="AD10" i="9" s="1"/>
  <c r="AE10" i="9" s="1"/>
  <c r="AC450" i="9"/>
  <c r="AD450" i="9" s="1"/>
  <c r="AE450" i="9" s="1"/>
  <c r="AC296" i="9"/>
  <c r="AD296" i="9" s="1"/>
  <c r="AE296" i="9" s="1"/>
  <c r="AC39" i="9"/>
  <c r="AD39" i="9" s="1"/>
  <c r="AE39" i="9" s="1"/>
  <c r="AC238" i="9"/>
  <c r="AD238" i="9" s="1"/>
  <c r="AE238" i="9" s="1"/>
  <c r="AF238" i="9"/>
  <c r="AG238" i="9" s="1"/>
  <c r="AH238" i="9" s="1"/>
  <c r="AC462" i="9"/>
  <c r="AD462" i="9" s="1"/>
  <c r="AE462" i="9" s="1"/>
  <c r="AF416" i="9"/>
  <c r="AG416" i="9" s="1"/>
  <c r="AH416" i="9" s="1"/>
  <c r="AF264" i="9"/>
  <c r="AG264" i="9" s="1"/>
  <c r="AH264" i="9" s="1"/>
  <c r="AF414" i="9"/>
  <c r="AG414" i="9" s="1"/>
  <c r="AH414" i="9" s="1"/>
  <c r="AF408" i="9"/>
  <c r="AG408" i="9" s="1"/>
  <c r="AH408" i="9" s="1"/>
  <c r="AF53" i="9"/>
  <c r="AG53" i="9" s="1"/>
  <c r="AH53" i="9" s="1"/>
  <c r="AF51" i="9"/>
  <c r="AG51" i="9" s="1"/>
  <c r="AH51" i="9" s="1"/>
  <c r="AF67" i="9"/>
  <c r="AG67" i="9" s="1"/>
  <c r="AH67" i="9" s="1"/>
  <c r="AF65" i="9"/>
  <c r="AG65" i="9" s="1"/>
  <c r="AH65" i="9" s="1"/>
  <c r="AF418" i="9"/>
  <c r="AG418" i="9" s="1"/>
  <c r="AH418" i="9" s="1"/>
  <c r="AF154" i="9"/>
  <c r="AG154" i="9" s="1"/>
  <c r="AH154" i="9" s="1"/>
  <c r="AF379" i="9"/>
  <c r="AG379" i="9" s="1"/>
  <c r="AH379" i="9" s="1"/>
  <c r="AI379" i="9" s="1"/>
  <c r="AF371" i="9"/>
  <c r="AG371" i="9" s="1"/>
  <c r="AH371" i="9" s="1"/>
  <c r="AF363" i="9"/>
  <c r="AG363" i="9" s="1"/>
  <c r="AH363" i="9" s="1"/>
  <c r="AF159" i="9"/>
  <c r="AG159" i="9" s="1"/>
  <c r="AH159" i="9" s="1"/>
  <c r="AF386" i="9"/>
  <c r="AG386" i="9" s="1"/>
  <c r="AH386" i="9" s="1"/>
  <c r="AF382" i="9"/>
  <c r="AG382" i="9" s="1"/>
  <c r="AH382" i="9" s="1"/>
  <c r="AF370" i="9"/>
  <c r="AG370" i="9" s="1"/>
  <c r="AH370" i="9" s="1"/>
  <c r="AF272" i="9"/>
  <c r="AG272" i="9" s="1"/>
  <c r="AH272" i="9" s="1"/>
  <c r="AF325" i="9"/>
  <c r="AG325" i="9" s="1"/>
  <c r="AH325" i="9" s="1"/>
  <c r="AF442" i="9"/>
  <c r="AG442" i="9" s="1"/>
  <c r="AH442" i="9" s="1"/>
  <c r="AF332" i="9"/>
  <c r="AG332" i="9" s="1"/>
  <c r="AH332" i="9" s="1"/>
  <c r="AF101" i="9"/>
  <c r="AG101" i="9" s="1"/>
  <c r="AH101" i="9" s="1"/>
  <c r="AF322" i="9"/>
  <c r="AG322" i="9" s="1"/>
  <c r="AH322" i="9" s="1"/>
  <c r="AF224" i="9"/>
  <c r="AG224" i="9" s="1"/>
  <c r="AH224" i="9" s="1"/>
  <c r="AF222" i="9"/>
  <c r="AG222" i="9" s="1"/>
  <c r="AH222" i="9" s="1"/>
  <c r="AF184" i="9"/>
  <c r="AG184" i="9" s="1"/>
  <c r="AH184" i="9" s="1"/>
  <c r="AF182" i="9"/>
  <c r="AG182" i="9" s="1"/>
  <c r="AH182" i="9" s="1"/>
  <c r="AF352" i="9"/>
  <c r="AG352" i="9" s="1"/>
  <c r="AH352" i="9" s="1"/>
  <c r="AF413" i="9"/>
  <c r="AG413" i="9" s="1"/>
  <c r="AH413" i="9" s="1"/>
  <c r="AF54" i="9"/>
  <c r="AG54" i="9" s="1"/>
  <c r="AH54" i="9" s="1"/>
  <c r="AF259" i="9"/>
  <c r="AG259" i="9" s="1"/>
  <c r="AH259" i="9" s="1"/>
  <c r="AF64" i="9"/>
  <c r="AG64" i="9" s="1"/>
  <c r="AH64" i="9" s="1"/>
  <c r="AF410" i="9"/>
  <c r="AG410" i="9" s="1"/>
  <c r="AH410" i="9" s="1"/>
  <c r="AF58" i="9"/>
  <c r="AG58" i="9" s="1"/>
  <c r="AH58" i="9" s="1"/>
  <c r="AF360" i="9"/>
  <c r="AG360" i="9" s="1"/>
  <c r="AH360" i="9" s="1"/>
  <c r="AF203" i="9"/>
  <c r="AG203" i="9" s="1"/>
  <c r="AH203" i="9" s="1"/>
  <c r="AF152" i="9"/>
  <c r="AG152" i="9" s="1"/>
  <c r="AH152" i="9" s="1"/>
  <c r="AF377" i="9"/>
  <c r="AG377" i="9" s="1"/>
  <c r="AH377" i="9" s="1"/>
  <c r="AF369" i="9"/>
  <c r="AG369" i="9" s="1"/>
  <c r="AH369" i="9" s="1"/>
  <c r="AF361" i="9"/>
  <c r="AG361" i="9" s="1"/>
  <c r="AH361" i="9" s="1"/>
  <c r="AF151" i="9"/>
  <c r="AG151" i="9" s="1"/>
  <c r="AH151" i="9" s="1"/>
  <c r="AF385" i="9"/>
  <c r="AG385" i="9" s="1"/>
  <c r="AH385" i="9" s="1"/>
  <c r="AF358" i="9"/>
  <c r="AG358" i="9" s="1"/>
  <c r="AH358" i="9" s="1"/>
  <c r="AF484" i="9"/>
  <c r="AG484" i="9" s="1"/>
  <c r="AH484" i="9" s="1"/>
  <c r="AF362" i="9"/>
  <c r="AG362" i="9" s="1"/>
  <c r="AH362" i="9" s="1"/>
  <c r="AF155" i="9"/>
  <c r="AG155" i="9" s="1"/>
  <c r="AH155" i="9" s="1"/>
  <c r="AI155" i="9" s="1"/>
  <c r="AF466" i="9"/>
  <c r="AG466" i="9" s="1"/>
  <c r="AH466" i="9" s="1"/>
  <c r="AF402" i="9"/>
  <c r="AG402" i="9" s="1"/>
  <c r="AH402" i="9" s="1"/>
  <c r="AF438" i="9"/>
  <c r="AG438" i="9" s="1"/>
  <c r="AH438" i="9" s="1"/>
  <c r="AF436" i="9"/>
  <c r="AG436" i="9" s="1"/>
  <c r="AH436" i="9" s="1"/>
  <c r="AF434" i="9"/>
  <c r="AG434" i="9" s="1"/>
  <c r="AH434" i="9" s="1"/>
  <c r="AF277" i="9"/>
  <c r="AG277" i="9" s="1"/>
  <c r="AH277" i="9" s="1"/>
  <c r="AF275" i="9"/>
  <c r="AG275" i="9" s="1"/>
  <c r="AH275" i="9" s="1"/>
  <c r="AF273" i="9"/>
  <c r="AG273" i="9" s="1"/>
  <c r="AH273" i="9" s="1"/>
  <c r="AF366" i="9"/>
  <c r="AG366" i="9" s="1"/>
  <c r="AH366" i="9" s="1"/>
  <c r="AF328" i="9"/>
  <c r="AG328" i="9" s="1"/>
  <c r="AH328" i="9" s="1"/>
  <c r="AF320" i="9"/>
  <c r="AG320" i="9" s="1"/>
  <c r="AH320" i="9" s="1"/>
  <c r="AF335" i="9"/>
  <c r="AG335" i="9" s="1"/>
  <c r="AH335" i="9" s="1"/>
  <c r="AF157" i="9"/>
  <c r="AG157" i="9" s="1"/>
  <c r="AH157" i="9" s="1"/>
  <c r="AF103" i="9"/>
  <c r="AG103" i="9" s="1"/>
  <c r="AH103" i="9" s="1"/>
  <c r="AF326" i="9"/>
  <c r="AG326" i="9" s="1"/>
  <c r="AH326" i="9" s="1"/>
  <c r="AF269" i="9"/>
  <c r="AG269" i="9" s="1"/>
  <c r="AH269" i="9" s="1"/>
  <c r="AF104" i="9"/>
  <c r="AG104" i="9" s="1"/>
  <c r="AH104" i="9" s="1"/>
  <c r="AC268" i="9"/>
  <c r="AD268" i="9" s="1"/>
  <c r="AE268" i="9" s="1"/>
  <c r="AC175" i="9"/>
  <c r="AD175" i="9" s="1"/>
  <c r="AE175" i="9" s="1"/>
  <c r="AC147" i="9"/>
  <c r="AD147" i="9" s="1"/>
  <c r="AE147" i="9" s="1"/>
  <c r="AC403" i="9"/>
  <c r="AD403" i="9" s="1"/>
  <c r="AE403" i="9" s="1"/>
  <c r="AC218" i="9"/>
  <c r="AD218" i="9" s="1"/>
  <c r="AE218" i="9" s="1"/>
  <c r="AC426" i="9"/>
  <c r="AD426" i="9" s="1"/>
  <c r="AE426" i="9" s="1"/>
  <c r="AC134" i="9"/>
  <c r="AD134" i="9" s="1"/>
  <c r="AE134" i="9" s="1"/>
  <c r="AC126" i="9"/>
  <c r="AD126" i="9" s="1"/>
  <c r="AE126" i="9" s="1"/>
  <c r="AC73" i="9"/>
  <c r="AD73" i="9" s="1"/>
  <c r="AE73" i="9" s="1"/>
  <c r="AC480" i="9"/>
  <c r="AD480" i="9" s="1"/>
  <c r="AE480" i="9" s="1"/>
  <c r="AC472" i="9"/>
  <c r="AD472" i="9" s="1"/>
  <c r="AE472" i="9" s="1"/>
  <c r="AC447" i="9"/>
  <c r="AD447" i="9" s="1"/>
  <c r="AE447" i="9" s="1"/>
  <c r="AC166" i="9"/>
  <c r="AD166" i="9" s="1"/>
  <c r="AE166" i="9" s="1"/>
  <c r="AC233" i="9"/>
  <c r="AD233" i="9" s="1"/>
  <c r="AE233" i="9" s="1"/>
  <c r="AC225" i="9"/>
  <c r="AD225" i="9" s="1"/>
  <c r="AE225" i="9" s="1"/>
  <c r="AC223" i="9"/>
  <c r="AD223" i="9" s="1"/>
  <c r="AE223" i="9" s="1"/>
  <c r="AC221" i="9"/>
  <c r="AD221" i="9" s="1"/>
  <c r="AE221" i="9" s="1"/>
  <c r="AC183" i="9"/>
  <c r="AD183" i="9" s="1"/>
  <c r="AE183" i="9" s="1"/>
  <c r="AC353" i="9"/>
  <c r="AD353" i="9" s="1"/>
  <c r="AE353" i="9" s="1"/>
  <c r="AC351" i="9"/>
  <c r="AD351" i="9" s="1"/>
  <c r="AE351" i="9" s="1"/>
  <c r="AC339" i="9"/>
  <c r="AD339" i="9" s="1"/>
  <c r="AE339" i="9" s="1"/>
  <c r="AC267" i="9"/>
  <c r="AD267" i="9" s="1"/>
  <c r="AE267" i="9" s="1"/>
  <c r="AC38" i="9"/>
  <c r="AD38" i="9" s="1"/>
  <c r="AE38" i="9" s="1"/>
  <c r="AC24" i="9"/>
  <c r="AD24" i="9" s="1"/>
  <c r="AE24" i="9" s="1"/>
  <c r="AC463" i="9"/>
  <c r="AD463" i="9" s="1"/>
  <c r="AE463" i="9" s="1"/>
  <c r="AC451" i="9"/>
  <c r="AD451" i="9" s="1"/>
  <c r="AE451" i="9" s="1"/>
  <c r="AC131" i="9"/>
  <c r="AD131" i="9" s="1"/>
  <c r="AE131" i="9" s="1"/>
  <c r="AC346" i="9"/>
  <c r="AD346" i="9" s="1"/>
  <c r="AE346" i="9" s="1"/>
  <c r="AC18" i="9"/>
  <c r="AD18" i="9" s="1"/>
  <c r="AE18" i="9" s="1"/>
  <c r="AC252" i="9"/>
  <c r="AD252" i="9" s="1"/>
  <c r="AE252" i="9" s="1"/>
  <c r="AC404" i="9"/>
  <c r="AD404" i="9" s="1"/>
  <c r="AE404" i="9" s="1"/>
  <c r="AC124" i="9"/>
  <c r="AD124" i="9" s="1"/>
  <c r="AE124" i="9" s="1"/>
  <c r="AC21" i="9"/>
  <c r="AD21" i="9" s="1"/>
  <c r="AE21" i="9" s="1"/>
  <c r="AC456" i="9"/>
  <c r="AD456" i="9" s="1"/>
  <c r="AE456" i="9" s="1"/>
  <c r="AC135" i="9"/>
  <c r="AD135" i="9" s="1"/>
  <c r="AE135" i="9" s="1"/>
  <c r="AC226" i="9"/>
  <c r="AD226" i="9" s="1"/>
  <c r="AE226" i="9" s="1"/>
  <c r="AC299" i="9"/>
  <c r="AD299" i="9" s="1"/>
  <c r="AE299" i="9" s="1"/>
  <c r="AC123" i="9"/>
  <c r="AD123" i="9" s="1"/>
  <c r="AE123" i="9" s="1"/>
  <c r="AC255" i="9"/>
  <c r="AD255" i="9" s="1"/>
  <c r="AE255" i="9" s="1"/>
  <c r="AC350" i="9"/>
  <c r="AD350" i="9" s="1"/>
  <c r="AE350" i="9" s="1"/>
  <c r="AC30" i="9"/>
  <c r="AD30" i="9" s="1"/>
  <c r="AE30" i="9" s="1"/>
  <c r="AF349" i="9"/>
  <c r="AG349" i="9" s="1"/>
  <c r="AH349" i="9" s="1"/>
  <c r="AC119" i="9"/>
  <c r="AD119" i="9" s="1"/>
  <c r="AE119" i="9" s="1"/>
  <c r="AC29" i="9"/>
  <c r="AD29" i="9" s="1"/>
  <c r="AE29" i="9" s="1"/>
  <c r="AF33" i="9"/>
  <c r="AG33" i="9" s="1"/>
  <c r="AH33" i="9" s="1"/>
  <c r="AC27" i="9"/>
  <c r="AD27" i="9" s="1"/>
  <c r="AE27" i="9" s="1"/>
  <c r="AC32" i="9"/>
  <c r="AD32" i="9" s="1"/>
  <c r="AE32" i="9" s="1"/>
  <c r="AF123" i="9"/>
  <c r="AG123" i="9" s="1"/>
  <c r="AH123" i="9" s="1"/>
  <c r="AF419" i="9"/>
  <c r="AG419" i="9" s="1"/>
  <c r="AH419" i="9" s="1"/>
  <c r="AF411" i="9"/>
  <c r="AG411" i="9" s="1"/>
  <c r="AH411" i="9" s="1"/>
  <c r="AF415" i="9"/>
  <c r="AG415" i="9" s="1"/>
  <c r="AH415" i="9" s="1"/>
  <c r="AF261" i="9"/>
  <c r="AG261" i="9" s="1"/>
  <c r="AH261" i="9" s="1"/>
  <c r="AF263" i="9"/>
  <c r="AG263" i="9" s="1"/>
  <c r="AH263" i="9" s="1"/>
  <c r="AF52" i="9"/>
  <c r="AG52" i="9" s="1"/>
  <c r="AH52" i="9" s="1"/>
  <c r="AI52" i="9" s="1"/>
  <c r="AF68" i="9"/>
  <c r="AG68" i="9" s="1"/>
  <c r="AH68" i="9" s="1"/>
  <c r="AF66" i="9"/>
  <c r="AG66" i="9" s="1"/>
  <c r="AH66" i="9" s="1"/>
  <c r="AI66" i="9" s="1"/>
  <c r="AF63" i="9"/>
  <c r="AG63" i="9" s="1"/>
  <c r="AH63" i="9" s="1"/>
  <c r="AF61" i="9"/>
  <c r="AG61" i="9" s="1"/>
  <c r="AH61" i="9" s="1"/>
  <c r="AF217" i="9"/>
  <c r="AG217" i="9" s="1"/>
  <c r="AH217" i="9" s="1"/>
  <c r="AI217" i="9" s="1"/>
  <c r="AF215" i="9"/>
  <c r="AG215" i="9" s="1"/>
  <c r="AH215" i="9" s="1"/>
  <c r="AF213" i="9"/>
  <c r="AG213" i="9" s="1"/>
  <c r="AH213" i="9" s="1"/>
  <c r="AF211" i="9"/>
  <c r="AG211" i="9" s="1"/>
  <c r="AH211" i="9" s="1"/>
  <c r="AF59" i="9"/>
  <c r="AG59" i="9" s="1"/>
  <c r="AH59" i="9" s="1"/>
  <c r="AF158" i="9"/>
  <c r="AG158" i="9" s="1"/>
  <c r="AH158" i="9" s="1"/>
  <c r="AF150" i="9"/>
  <c r="AG150" i="9" s="1"/>
  <c r="AH150" i="9" s="1"/>
  <c r="AF375" i="9"/>
  <c r="AG375" i="9" s="1"/>
  <c r="AH375" i="9" s="1"/>
  <c r="AF367" i="9"/>
  <c r="AG367" i="9" s="1"/>
  <c r="AH367" i="9" s="1"/>
  <c r="AF376" i="9"/>
  <c r="AG376" i="9" s="1"/>
  <c r="AH376" i="9" s="1"/>
  <c r="AF384" i="9"/>
  <c r="AG384" i="9" s="1"/>
  <c r="AH384" i="9" s="1"/>
  <c r="AF357" i="9"/>
  <c r="AG357" i="9" s="1"/>
  <c r="AH357" i="9" s="1"/>
  <c r="AF153" i="9"/>
  <c r="AG153" i="9" s="1"/>
  <c r="AH153" i="9" s="1"/>
  <c r="AF380" i="9"/>
  <c r="AG380" i="9" s="1"/>
  <c r="AH380" i="9" s="1"/>
  <c r="AF485" i="9"/>
  <c r="AG485" i="9" s="1"/>
  <c r="AH485" i="9" s="1"/>
  <c r="AF321" i="9"/>
  <c r="AG321" i="9" s="1"/>
  <c r="AH321" i="9" s="1"/>
  <c r="AF336" i="9"/>
  <c r="AG336" i="9" s="1"/>
  <c r="AH336" i="9" s="1"/>
  <c r="AF105" i="9"/>
  <c r="AG105" i="9" s="1"/>
  <c r="AH105" i="9" s="1"/>
  <c r="AF102" i="9"/>
  <c r="AG102" i="9" s="1"/>
  <c r="AH102" i="9" s="1"/>
  <c r="AF270" i="9"/>
  <c r="AG270" i="9" s="1"/>
  <c r="AH270" i="9" s="1"/>
  <c r="AF323" i="9"/>
  <c r="AG323" i="9" s="1"/>
  <c r="AH323" i="9" s="1"/>
  <c r="AF440" i="9"/>
  <c r="AG440" i="9" s="1"/>
  <c r="AH440" i="9" s="1"/>
  <c r="AF318" i="9"/>
  <c r="AG318" i="9" s="1"/>
  <c r="AH318" i="9" s="1"/>
  <c r="AF223" i="9"/>
  <c r="AG223" i="9" s="1"/>
  <c r="AH223" i="9" s="1"/>
  <c r="AF221" i="9"/>
  <c r="AG221" i="9" s="1"/>
  <c r="AH221" i="9" s="1"/>
  <c r="AF183" i="9"/>
  <c r="AG183" i="9" s="1"/>
  <c r="AH183" i="9" s="1"/>
  <c r="AF353" i="9"/>
  <c r="AG353" i="9" s="1"/>
  <c r="AH353" i="9" s="1"/>
  <c r="AF351" i="9"/>
  <c r="AG351" i="9" s="1"/>
  <c r="AH351" i="9" s="1"/>
  <c r="AC70" i="9"/>
  <c r="AD70" i="9" s="1"/>
  <c r="AE70" i="9" s="1"/>
  <c r="AC35" i="9"/>
  <c r="AD35" i="9" s="1"/>
  <c r="AE35" i="9" s="1"/>
  <c r="AC239" i="9"/>
  <c r="AD239" i="9" s="1"/>
  <c r="AE239" i="9" s="1"/>
  <c r="AI239" i="9" s="1"/>
  <c r="AC427" i="9"/>
  <c r="AD427" i="9" s="1"/>
  <c r="AE427" i="9" s="1"/>
  <c r="AC125" i="9"/>
  <c r="AD125" i="9" s="1"/>
  <c r="AE125" i="9" s="1"/>
  <c r="AC17" i="9"/>
  <c r="AD17" i="9" s="1"/>
  <c r="AE17" i="9" s="1"/>
  <c r="AC354" i="9"/>
  <c r="AD354" i="9" s="1"/>
  <c r="AE354" i="9" s="1"/>
  <c r="AC92" i="9"/>
  <c r="AD92" i="9" s="1"/>
  <c r="AE92" i="9" s="1"/>
  <c r="AC344" i="9"/>
  <c r="AD344" i="9" s="1"/>
  <c r="AE344" i="9" s="1"/>
  <c r="AC297" i="9"/>
  <c r="AD297" i="9" s="1"/>
  <c r="AE297" i="9" s="1"/>
  <c r="AC120" i="9"/>
  <c r="AD120" i="9" s="1"/>
  <c r="AE120" i="9" s="1"/>
  <c r="AC144" i="9"/>
  <c r="AD144" i="9" s="1"/>
  <c r="AE144" i="9" s="1"/>
  <c r="AC348" i="9"/>
  <c r="AD348" i="9" s="1"/>
  <c r="AE348" i="9" s="1"/>
  <c r="AC453" i="9"/>
  <c r="AD453" i="9" s="1"/>
  <c r="AE453" i="9" s="1"/>
  <c r="AC302" i="9"/>
  <c r="AD302" i="9" s="1"/>
  <c r="AE302" i="9" s="1"/>
  <c r="AC49" i="9"/>
  <c r="AD49" i="9" s="1"/>
  <c r="AE49" i="9" s="1"/>
  <c r="AF17" i="9"/>
  <c r="AG17" i="9" s="1"/>
  <c r="AH17" i="9" s="1"/>
  <c r="AF299" i="9"/>
  <c r="AG299" i="9" s="1"/>
  <c r="AH299" i="9" s="1"/>
  <c r="AC260" i="9"/>
  <c r="AD260" i="9" s="1"/>
  <c r="AE260" i="9" s="1"/>
  <c r="AC258" i="9"/>
  <c r="AD258" i="9" s="1"/>
  <c r="AE258" i="9" s="1"/>
  <c r="AC54" i="9"/>
  <c r="AD54" i="9" s="1"/>
  <c r="AE54" i="9" s="1"/>
  <c r="AC204" i="9"/>
  <c r="AD204" i="9" s="1"/>
  <c r="AE204" i="9" s="1"/>
  <c r="AC310" i="9"/>
  <c r="AD310" i="9" s="1"/>
  <c r="AE310" i="9" s="1"/>
  <c r="AC309" i="9"/>
  <c r="AD309" i="9" s="1"/>
  <c r="AE309" i="9" s="1"/>
  <c r="AC143" i="9"/>
  <c r="AD143" i="9" s="1"/>
  <c r="AE143" i="9" s="1"/>
  <c r="AC142" i="9"/>
  <c r="AD142" i="9" s="1"/>
  <c r="AE142" i="9" s="1"/>
  <c r="AC141" i="9"/>
  <c r="AD141" i="9" s="1"/>
  <c r="AE141" i="9" s="1"/>
  <c r="AC140" i="9"/>
  <c r="AD140" i="9" s="1"/>
  <c r="AE140" i="9" s="1"/>
  <c r="AC139" i="9"/>
  <c r="AD139" i="9" s="1"/>
  <c r="AE139" i="9" s="1"/>
  <c r="AC401" i="9"/>
  <c r="AD401" i="9" s="1"/>
  <c r="AE401" i="9" s="1"/>
  <c r="AC389" i="9"/>
  <c r="AD389" i="9" s="1"/>
  <c r="AE389" i="9" s="1"/>
  <c r="AC388" i="9"/>
  <c r="AD388" i="9" s="1"/>
  <c r="AE388" i="9" s="1"/>
  <c r="AC190" i="9"/>
  <c r="AD190" i="9" s="1"/>
  <c r="AE190" i="9" s="1"/>
  <c r="AC189" i="9"/>
  <c r="AD189" i="9" s="1"/>
  <c r="AE189" i="9" s="1"/>
  <c r="AC188" i="9"/>
  <c r="AD188" i="9" s="1"/>
  <c r="AE188" i="9" s="1"/>
  <c r="AC187" i="9"/>
  <c r="AD187" i="9" s="1"/>
  <c r="AE187" i="9" s="1"/>
  <c r="AC186" i="9"/>
  <c r="AD186" i="9" s="1"/>
  <c r="AE186" i="9" s="1"/>
  <c r="AC185" i="9"/>
  <c r="AD185" i="9" s="1"/>
  <c r="AE185" i="9" s="1"/>
  <c r="AC91" i="9"/>
  <c r="AD91" i="9" s="1"/>
  <c r="AE91" i="9" s="1"/>
  <c r="AC90" i="9"/>
  <c r="AD90" i="9" s="1"/>
  <c r="AE90" i="9" s="1"/>
  <c r="AC89" i="9"/>
  <c r="AD89" i="9" s="1"/>
  <c r="AE89" i="9" s="1"/>
  <c r="AC88" i="9"/>
  <c r="AD88" i="9" s="1"/>
  <c r="AE88" i="9" s="1"/>
  <c r="AC87" i="9"/>
  <c r="AD87" i="9" s="1"/>
  <c r="AE87" i="9" s="1"/>
  <c r="AC86" i="9"/>
  <c r="AD86" i="9" s="1"/>
  <c r="AE86" i="9" s="1"/>
  <c r="AC85" i="9"/>
  <c r="AD85" i="9" s="1"/>
  <c r="AE85" i="9" s="1"/>
  <c r="AC84" i="9"/>
  <c r="AD84" i="9" s="1"/>
  <c r="AE84" i="9" s="1"/>
  <c r="AC83" i="9"/>
  <c r="AD83" i="9" s="1"/>
  <c r="AE83" i="9" s="1"/>
  <c r="AC82" i="9"/>
  <c r="AD82" i="9" s="1"/>
  <c r="AE82" i="9" s="1"/>
  <c r="AC81" i="9"/>
  <c r="AD81" i="9" s="1"/>
  <c r="AE81" i="9" s="1"/>
  <c r="AC80" i="9"/>
  <c r="AD80" i="9" s="1"/>
  <c r="AE80" i="9" s="1"/>
  <c r="AC79" i="9"/>
  <c r="AD79" i="9" s="1"/>
  <c r="AE79" i="9" s="1"/>
  <c r="AC78" i="9"/>
  <c r="AD78" i="9" s="1"/>
  <c r="AE78" i="9" s="1"/>
  <c r="AC77" i="9"/>
  <c r="AD77" i="9" s="1"/>
  <c r="AE77" i="9" s="1"/>
  <c r="AC76" i="9"/>
  <c r="AD76" i="9" s="1"/>
  <c r="AE76" i="9" s="1"/>
  <c r="AC75" i="9"/>
  <c r="AD75" i="9" s="1"/>
  <c r="AE75" i="9" s="1"/>
  <c r="AC74" i="9"/>
  <c r="AD74" i="9" s="1"/>
  <c r="AE74" i="9" s="1"/>
  <c r="AC308" i="9"/>
  <c r="AD308" i="9" s="1"/>
  <c r="AE308" i="9" s="1"/>
  <c r="AC307" i="9"/>
  <c r="AD307" i="9" s="1"/>
  <c r="AE307" i="9" s="1"/>
  <c r="AC306" i="9"/>
  <c r="AD306" i="9" s="1"/>
  <c r="AE306" i="9" s="1"/>
  <c r="AC305" i="9"/>
  <c r="AD305" i="9" s="1"/>
  <c r="AE305" i="9" s="1"/>
  <c r="AC304" i="9"/>
  <c r="AD304" i="9" s="1"/>
  <c r="AE304" i="9" s="1"/>
  <c r="AC303" i="9"/>
  <c r="AD303" i="9" s="1"/>
  <c r="AE303" i="9" s="1"/>
  <c r="AC294" i="9"/>
  <c r="AD294" i="9" s="1"/>
  <c r="AE294" i="9" s="1"/>
  <c r="AC293" i="9"/>
  <c r="AD293" i="9" s="1"/>
  <c r="AE293" i="9" s="1"/>
  <c r="AC292" i="9"/>
  <c r="AD292" i="9" s="1"/>
  <c r="AE292" i="9" s="1"/>
  <c r="AC291" i="9"/>
  <c r="AD291" i="9" s="1"/>
  <c r="AE291" i="9" s="1"/>
  <c r="AC290" i="9"/>
  <c r="AD290" i="9" s="1"/>
  <c r="AE290" i="9" s="1"/>
  <c r="AC289" i="9"/>
  <c r="AD289" i="9" s="1"/>
  <c r="AE289" i="9" s="1"/>
  <c r="AC288" i="9"/>
  <c r="AD288" i="9" s="1"/>
  <c r="AE288" i="9" s="1"/>
  <c r="AC287" i="9"/>
  <c r="AD287" i="9" s="1"/>
  <c r="AE287" i="9" s="1"/>
  <c r="AC286" i="9"/>
  <c r="AD286" i="9" s="1"/>
  <c r="AE286" i="9" s="1"/>
  <c r="AC285" i="9"/>
  <c r="AD285" i="9" s="1"/>
  <c r="AE285" i="9" s="1"/>
  <c r="AC284" i="9"/>
  <c r="AD284" i="9" s="1"/>
  <c r="AE284" i="9" s="1"/>
  <c r="AC283" i="9"/>
  <c r="AD283" i="9" s="1"/>
  <c r="AE283" i="9" s="1"/>
  <c r="AC282" i="9"/>
  <c r="AD282" i="9" s="1"/>
  <c r="AE282" i="9" s="1"/>
  <c r="AC281" i="9"/>
  <c r="AD281" i="9" s="1"/>
  <c r="AE281" i="9" s="1"/>
  <c r="AC280" i="9"/>
  <c r="AD280" i="9" s="1"/>
  <c r="AE280" i="9" s="1"/>
  <c r="AC279" i="9"/>
  <c r="AD279" i="9" s="1"/>
  <c r="AE279" i="9" s="1"/>
  <c r="AC501" i="9"/>
  <c r="AD501" i="9" s="1"/>
  <c r="AE501" i="9" s="1"/>
  <c r="AC500" i="9"/>
  <c r="AD500" i="9" s="1"/>
  <c r="AE500" i="9" s="1"/>
  <c r="AC499" i="9"/>
  <c r="AD499" i="9" s="1"/>
  <c r="AE499" i="9" s="1"/>
  <c r="AC497" i="9"/>
  <c r="AD497" i="9" s="1"/>
  <c r="AE497" i="9" s="1"/>
  <c r="AC496" i="9"/>
  <c r="AD496" i="9" s="1"/>
  <c r="AE496" i="9" s="1"/>
  <c r="AC495" i="9"/>
  <c r="AD495" i="9" s="1"/>
  <c r="AE495" i="9" s="1"/>
  <c r="AC494" i="9"/>
  <c r="AD494" i="9" s="1"/>
  <c r="AE494" i="9" s="1"/>
  <c r="AC493" i="9"/>
  <c r="AD493" i="9" s="1"/>
  <c r="AE493" i="9" s="1"/>
  <c r="AC491" i="9"/>
  <c r="AD491" i="9" s="1"/>
  <c r="AE491" i="9" s="1"/>
  <c r="AC490" i="9"/>
  <c r="AD490" i="9" s="1"/>
  <c r="AE490" i="9" s="1"/>
  <c r="AC489" i="9"/>
  <c r="AD489" i="9" s="1"/>
  <c r="AE489" i="9" s="1"/>
  <c r="AC488" i="9"/>
  <c r="AD488" i="9" s="1"/>
  <c r="AE488" i="9" s="1"/>
  <c r="AC487" i="9"/>
  <c r="AD487" i="9" s="1"/>
  <c r="AE487" i="9" s="1"/>
  <c r="AC486" i="9"/>
  <c r="AD486" i="9" s="1"/>
  <c r="AE486" i="9" s="1"/>
  <c r="AC245" i="9"/>
  <c r="AD245" i="9" s="1"/>
  <c r="AE245" i="9" s="1"/>
  <c r="AC244" i="9"/>
  <c r="AD244" i="9" s="1"/>
  <c r="AE244" i="9" s="1"/>
  <c r="AC243" i="9"/>
  <c r="AD243" i="9" s="1"/>
  <c r="AE243" i="9" s="1"/>
  <c r="AC242" i="9"/>
  <c r="AD242" i="9" s="1"/>
  <c r="AE242" i="9" s="1"/>
  <c r="AC241" i="9"/>
  <c r="AD241" i="9" s="1"/>
  <c r="AE241" i="9" s="1"/>
  <c r="AC7" i="9"/>
  <c r="AD7" i="9" s="1"/>
  <c r="AE7" i="9" s="1"/>
  <c r="AC6" i="9"/>
  <c r="AD6" i="9" s="1"/>
  <c r="AE6" i="9" s="1"/>
  <c r="AC5" i="9"/>
  <c r="AD5" i="9" s="1"/>
  <c r="AE5" i="9" s="1"/>
  <c r="AC3" i="9"/>
  <c r="AD3" i="9" s="1"/>
  <c r="AE3" i="9" s="1"/>
  <c r="AC4" i="9"/>
  <c r="AD4" i="9" s="1"/>
  <c r="AE4" i="9" s="1"/>
  <c r="AC40" i="9"/>
  <c r="AD40" i="9" s="1"/>
  <c r="AE40" i="9" s="1"/>
  <c r="AC26" i="9"/>
  <c r="AD26" i="9" s="1"/>
  <c r="AE26" i="9" s="1"/>
  <c r="AC246" i="9"/>
  <c r="AD246" i="9" s="1"/>
  <c r="AE246" i="9" s="1"/>
  <c r="AC481" i="9"/>
  <c r="AD481" i="9" s="1"/>
  <c r="AE481" i="9" s="1"/>
  <c r="AF350" i="9"/>
  <c r="AG350" i="9" s="1"/>
  <c r="AH350" i="9" s="1"/>
  <c r="AC343" i="9"/>
  <c r="AD343" i="9" s="1"/>
  <c r="AE343" i="9" s="1"/>
  <c r="AC13" i="9"/>
  <c r="AD13" i="9" s="1"/>
  <c r="AE13" i="9" s="1"/>
  <c r="AC251" i="9"/>
  <c r="AD251" i="9" s="1"/>
  <c r="AE251" i="9" s="1"/>
  <c r="AC301" i="9"/>
  <c r="AD301" i="9" s="1"/>
  <c r="AE301" i="9" s="1"/>
  <c r="AC121" i="9"/>
  <c r="AD121" i="9" s="1"/>
  <c r="AE121" i="9" s="1"/>
  <c r="AC48" i="9"/>
  <c r="AD48" i="9" s="1"/>
  <c r="AE48" i="9" s="1"/>
  <c r="AC349" i="9"/>
  <c r="AD349" i="9" s="1"/>
  <c r="AE349" i="9" s="1"/>
  <c r="AC44" i="9"/>
  <c r="AD44" i="9" s="1"/>
  <c r="AE44" i="9" s="1"/>
  <c r="AC22" i="9"/>
  <c r="AD22" i="9" s="1"/>
  <c r="AE22" i="9" s="1"/>
  <c r="AC461" i="9"/>
  <c r="AD461" i="9" s="1"/>
  <c r="AE461" i="9" s="1"/>
  <c r="AC448" i="9"/>
  <c r="AD448" i="9" s="1"/>
  <c r="AE448" i="9" s="1"/>
  <c r="AF347" i="9"/>
  <c r="AG347" i="9" s="1"/>
  <c r="AH347" i="9" s="1"/>
  <c r="AC122" i="9"/>
  <c r="AD122" i="9" s="1"/>
  <c r="AE122" i="9" s="1"/>
  <c r="AC452" i="9"/>
  <c r="AD452" i="9" s="1"/>
  <c r="AE452" i="9" s="1"/>
  <c r="AC234" i="9"/>
  <c r="AD234" i="9" s="1"/>
  <c r="AE234" i="9" s="1"/>
  <c r="AF29" i="9"/>
  <c r="AG29" i="9" s="1"/>
  <c r="AH29" i="9" s="1"/>
  <c r="AF13" i="9"/>
  <c r="AG13" i="9" s="1"/>
  <c r="AH13" i="9" s="1"/>
  <c r="AF456" i="9"/>
  <c r="AG456" i="9" s="1"/>
  <c r="AH456" i="9" s="1"/>
  <c r="AF234" i="9"/>
  <c r="AG234" i="9" s="1"/>
  <c r="AH234" i="9" s="1"/>
  <c r="AC15" i="9"/>
  <c r="AD15" i="9" s="1"/>
  <c r="AE15" i="9" s="1"/>
  <c r="AF344" i="9"/>
  <c r="AG344" i="9" s="1"/>
  <c r="AH344" i="9" s="1"/>
  <c r="AF297" i="9"/>
  <c r="AG297" i="9" s="1"/>
  <c r="AH297" i="9" s="1"/>
  <c r="AF120" i="9"/>
  <c r="AG120" i="9" s="1"/>
  <c r="AH120" i="9" s="1"/>
  <c r="AF44" i="9"/>
  <c r="AG44" i="9" s="1"/>
  <c r="AH44" i="9" s="1"/>
  <c r="AF36" i="9"/>
  <c r="AG36" i="9" s="1"/>
  <c r="AH36" i="9" s="1"/>
  <c r="AF26" i="9"/>
  <c r="AG26" i="9" s="1"/>
  <c r="AH26" i="9" s="1"/>
  <c r="AF18" i="9"/>
  <c r="AG18" i="9" s="1"/>
  <c r="AH18" i="9" s="1"/>
  <c r="AF10" i="9"/>
  <c r="AG10" i="9" s="1"/>
  <c r="AH10" i="9" s="1"/>
  <c r="AF461" i="9"/>
  <c r="AG461" i="9" s="1"/>
  <c r="AH461" i="9" s="1"/>
  <c r="AF453" i="9"/>
  <c r="AG453" i="9" s="1"/>
  <c r="AH453" i="9" s="1"/>
  <c r="AC454" i="9"/>
  <c r="AD454" i="9" s="1"/>
  <c r="AE454" i="9" s="1"/>
  <c r="AC45" i="9"/>
  <c r="AD45" i="9" s="1"/>
  <c r="AE45" i="9" s="1"/>
  <c r="AC23" i="9"/>
  <c r="AD23" i="9" s="1"/>
  <c r="AE23" i="9" s="1"/>
  <c r="AC458" i="9"/>
  <c r="AD458" i="9" s="1"/>
  <c r="AE458" i="9" s="1"/>
  <c r="AF262" i="9"/>
  <c r="AG262" i="9" s="1"/>
  <c r="AH262" i="9" s="1"/>
  <c r="AF207" i="9"/>
  <c r="AG207" i="9" s="1"/>
  <c r="AH207" i="9" s="1"/>
  <c r="AF204" i="9"/>
  <c r="AG204" i="9" s="1"/>
  <c r="AH204" i="9" s="1"/>
  <c r="AF210" i="9"/>
  <c r="AG210" i="9" s="1"/>
  <c r="AH210" i="9" s="1"/>
  <c r="AF206" i="9"/>
  <c r="AG206" i="9" s="1"/>
  <c r="AH206" i="9" s="1"/>
  <c r="AF208" i="9"/>
  <c r="AG208" i="9" s="1"/>
  <c r="AH208" i="9" s="1"/>
  <c r="AI208" i="9" s="1"/>
  <c r="AF205" i="9"/>
  <c r="AG205" i="9" s="1"/>
  <c r="AH205" i="9" s="1"/>
  <c r="AF209" i="9"/>
  <c r="AG209" i="9" s="1"/>
  <c r="AH209" i="9" s="1"/>
  <c r="AF359" i="9"/>
  <c r="AG359" i="9" s="1"/>
  <c r="AH359" i="9" s="1"/>
  <c r="AF118" i="9"/>
  <c r="AG118" i="9" s="1"/>
  <c r="AH118" i="9" s="1"/>
  <c r="AF117" i="9"/>
  <c r="AG117" i="9" s="1"/>
  <c r="AH117" i="9" s="1"/>
  <c r="AF116" i="9"/>
  <c r="AG116" i="9" s="1"/>
  <c r="AH116" i="9" s="1"/>
  <c r="AF115" i="9"/>
  <c r="AG115" i="9" s="1"/>
  <c r="AH115" i="9" s="1"/>
  <c r="AF114" i="9"/>
  <c r="AG114" i="9" s="1"/>
  <c r="AH114" i="9" s="1"/>
  <c r="AF113" i="9"/>
  <c r="AG113" i="9" s="1"/>
  <c r="AH113" i="9" s="1"/>
  <c r="AF112" i="9"/>
  <c r="AG112" i="9" s="1"/>
  <c r="AH112" i="9" s="1"/>
  <c r="AF108" i="9"/>
  <c r="AG108" i="9" s="1"/>
  <c r="AH108" i="9" s="1"/>
  <c r="AF316" i="9"/>
  <c r="AG316" i="9" s="1"/>
  <c r="AH316" i="9" s="1"/>
  <c r="AF312" i="9"/>
  <c r="AG312" i="9" s="1"/>
  <c r="AH312" i="9" s="1"/>
  <c r="AF111" i="9"/>
  <c r="AG111" i="9" s="1"/>
  <c r="AH111" i="9" s="1"/>
  <c r="AF107" i="9"/>
  <c r="AG107" i="9" s="1"/>
  <c r="AH107" i="9" s="1"/>
  <c r="AF315" i="9"/>
  <c r="AG315" i="9" s="1"/>
  <c r="AH315" i="9" s="1"/>
  <c r="AF311" i="9"/>
  <c r="AG311" i="9" s="1"/>
  <c r="AH311" i="9" s="1"/>
  <c r="AF110" i="9"/>
  <c r="AG110" i="9" s="1"/>
  <c r="AH110" i="9" s="1"/>
  <c r="AF106" i="9"/>
  <c r="AG106" i="9" s="1"/>
  <c r="AH106" i="9" s="1"/>
  <c r="AF314" i="9"/>
  <c r="AG314" i="9" s="1"/>
  <c r="AH314" i="9" s="1"/>
  <c r="AF317" i="9"/>
  <c r="AG317" i="9" s="1"/>
  <c r="AH317" i="9" s="1"/>
  <c r="AF109" i="9"/>
  <c r="AG109" i="9" s="1"/>
  <c r="AH109" i="9" s="1"/>
  <c r="AF310" i="9"/>
  <c r="AG310" i="9" s="1"/>
  <c r="AH310" i="9" s="1"/>
  <c r="AF309" i="9"/>
  <c r="AG309" i="9" s="1"/>
  <c r="AH309" i="9" s="1"/>
  <c r="AF143" i="9"/>
  <c r="AG143" i="9" s="1"/>
  <c r="AH143" i="9" s="1"/>
  <c r="AF142" i="9"/>
  <c r="AG142" i="9" s="1"/>
  <c r="AH142" i="9" s="1"/>
  <c r="AF141" i="9"/>
  <c r="AG141" i="9" s="1"/>
  <c r="AH141" i="9" s="1"/>
  <c r="AF140" i="9"/>
  <c r="AG140" i="9" s="1"/>
  <c r="AH140" i="9" s="1"/>
  <c r="AF139" i="9"/>
  <c r="AG139" i="9" s="1"/>
  <c r="AH139" i="9" s="1"/>
  <c r="AF401" i="9"/>
  <c r="AG401" i="9" s="1"/>
  <c r="AH401" i="9" s="1"/>
  <c r="AF389" i="9"/>
  <c r="AG389" i="9" s="1"/>
  <c r="AH389" i="9" s="1"/>
  <c r="AF388" i="9"/>
  <c r="AG388" i="9" s="1"/>
  <c r="AH388" i="9" s="1"/>
  <c r="AF444" i="9"/>
  <c r="AG444" i="9" s="1"/>
  <c r="AH444" i="9" s="1"/>
  <c r="AF395" i="9"/>
  <c r="AG395" i="9" s="1"/>
  <c r="AH395" i="9" s="1"/>
  <c r="AF391" i="9"/>
  <c r="AG391" i="9" s="1"/>
  <c r="AH391" i="9" s="1"/>
  <c r="AF181" i="9"/>
  <c r="AG181" i="9" s="1"/>
  <c r="AH181" i="9" s="1"/>
  <c r="AF180" i="9"/>
  <c r="AG180" i="9" s="1"/>
  <c r="AH180" i="9" s="1"/>
  <c r="AF179" i="9"/>
  <c r="AG179" i="9" s="1"/>
  <c r="AH179" i="9" s="1"/>
  <c r="AF178" i="9"/>
  <c r="AG178" i="9" s="1"/>
  <c r="AH178" i="9" s="1"/>
  <c r="AF177" i="9"/>
  <c r="AG177" i="9" s="1"/>
  <c r="AH177" i="9" s="1"/>
  <c r="AF176" i="9"/>
  <c r="AG176" i="9" s="1"/>
  <c r="AH176" i="9" s="1"/>
  <c r="AF492" i="9"/>
  <c r="AG492" i="9" s="1"/>
  <c r="AH492" i="9" s="1"/>
  <c r="AF399" i="9"/>
  <c r="AG399" i="9" s="1"/>
  <c r="AH399" i="9" s="1"/>
  <c r="AF398" i="9"/>
  <c r="AG398" i="9" s="1"/>
  <c r="AH398" i="9" s="1"/>
  <c r="AF397" i="9"/>
  <c r="AG397" i="9" s="1"/>
  <c r="AH397" i="9" s="1"/>
  <c r="AF396" i="9"/>
  <c r="AG396" i="9" s="1"/>
  <c r="AH396" i="9" s="1"/>
  <c r="AF202" i="9"/>
  <c r="AG202" i="9" s="1"/>
  <c r="AH202" i="9" s="1"/>
  <c r="AF201" i="9"/>
  <c r="AG201" i="9" s="1"/>
  <c r="AH201" i="9" s="1"/>
  <c r="AF200" i="9"/>
  <c r="AG200" i="9" s="1"/>
  <c r="AH200" i="9" s="1"/>
  <c r="AF199" i="9"/>
  <c r="AG199" i="9" s="1"/>
  <c r="AH199" i="9" s="1"/>
  <c r="AF198" i="9"/>
  <c r="AG198" i="9" s="1"/>
  <c r="AH198" i="9" s="1"/>
  <c r="AF197" i="9"/>
  <c r="AG197" i="9" s="1"/>
  <c r="AH197" i="9" s="1"/>
  <c r="AF196" i="9"/>
  <c r="AG196" i="9" s="1"/>
  <c r="AH196" i="9" s="1"/>
  <c r="AF195" i="9"/>
  <c r="AG195" i="9" s="1"/>
  <c r="AH195" i="9" s="1"/>
  <c r="AF194" i="9"/>
  <c r="AG194" i="9" s="1"/>
  <c r="AH194" i="9" s="1"/>
  <c r="AF193" i="9"/>
  <c r="AG193" i="9" s="1"/>
  <c r="AH193" i="9" s="1"/>
  <c r="AF498" i="9"/>
  <c r="AG498" i="9" s="1"/>
  <c r="AH498" i="9" s="1"/>
  <c r="AF192" i="9"/>
  <c r="AG192" i="9" s="1"/>
  <c r="AH192" i="9" s="1"/>
  <c r="AF191" i="9"/>
  <c r="AG191" i="9" s="1"/>
  <c r="AH191" i="9" s="1"/>
  <c r="AF313" i="9"/>
  <c r="AG313" i="9" s="1"/>
  <c r="AH313" i="9" s="1"/>
  <c r="AF443" i="9"/>
  <c r="AG443" i="9" s="1"/>
  <c r="AH443" i="9" s="1"/>
  <c r="AF394" i="9"/>
  <c r="AG394" i="9" s="1"/>
  <c r="AH394" i="9" s="1"/>
  <c r="AF390" i="9"/>
  <c r="AG390" i="9" s="1"/>
  <c r="AH390" i="9" s="1"/>
  <c r="AF100" i="9"/>
  <c r="AG100" i="9" s="1"/>
  <c r="AH100" i="9" s="1"/>
  <c r="AF421" i="9"/>
  <c r="AG421" i="9" s="1"/>
  <c r="AH421" i="9" s="1"/>
  <c r="AF393" i="9"/>
  <c r="AG393" i="9" s="1"/>
  <c r="AH393" i="9" s="1"/>
  <c r="AF381" i="9"/>
  <c r="AG381" i="9" s="1"/>
  <c r="AH381" i="9" s="1"/>
  <c r="AF392" i="9"/>
  <c r="AG392" i="9" s="1"/>
  <c r="AH392" i="9" s="1"/>
  <c r="AF420" i="9"/>
  <c r="AG420" i="9" s="1"/>
  <c r="AH420" i="9" s="1"/>
  <c r="AF280" i="9"/>
  <c r="AG280" i="9" s="1"/>
  <c r="AH280" i="9" s="1"/>
  <c r="AF279" i="9"/>
  <c r="AG279" i="9" s="1"/>
  <c r="AH279" i="9" s="1"/>
  <c r="AF501" i="9"/>
  <c r="AG501" i="9" s="1"/>
  <c r="AH501" i="9" s="1"/>
  <c r="AF500" i="9"/>
  <c r="AG500" i="9" s="1"/>
  <c r="AH500" i="9" s="1"/>
  <c r="AF499" i="9"/>
  <c r="AG499" i="9" s="1"/>
  <c r="AH499" i="9" s="1"/>
  <c r="AF497" i="9"/>
  <c r="AG497" i="9" s="1"/>
  <c r="AH497" i="9" s="1"/>
  <c r="AF496" i="9"/>
  <c r="AG496" i="9" s="1"/>
  <c r="AH496" i="9" s="1"/>
  <c r="AF495" i="9"/>
  <c r="AG495" i="9" s="1"/>
  <c r="AH495" i="9" s="1"/>
  <c r="AF494" i="9"/>
  <c r="AG494" i="9" s="1"/>
  <c r="AH494" i="9" s="1"/>
  <c r="AF493" i="9"/>
  <c r="AG493" i="9" s="1"/>
  <c r="AH493" i="9" s="1"/>
  <c r="AF491" i="9"/>
  <c r="AG491" i="9" s="1"/>
  <c r="AH491" i="9" s="1"/>
  <c r="AF490" i="9"/>
  <c r="AG490" i="9" s="1"/>
  <c r="AH490" i="9" s="1"/>
  <c r="AF489" i="9"/>
  <c r="AG489" i="9" s="1"/>
  <c r="AH489" i="9" s="1"/>
  <c r="AF488" i="9"/>
  <c r="AG488" i="9" s="1"/>
  <c r="AH488" i="9" s="1"/>
  <c r="AF487" i="9"/>
  <c r="AG487" i="9" s="1"/>
  <c r="AH487" i="9" s="1"/>
  <c r="AF486" i="9"/>
  <c r="AG486" i="9" s="1"/>
  <c r="AH486" i="9" s="1"/>
  <c r="AF245" i="9"/>
  <c r="AG245" i="9" s="1"/>
  <c r="AH245" i="9" s="1"/>
  <c r="AF244" i="9"/>
  <c r="AG244" i="9" s="1"/>
  <c r="AH244" i="9" s="1"/>
  <c r="AF243" i="9"/>
  <c r="AG243" i="9" s="1"/>
  <c r="AH243" i="9" s="1"/>
  <c r="AF242" i="9"/>
  <c r="AG242" i="9" s="1"/>
  <c r="AH242" i="9" s="1"/>
  <c r="AF241" i="9"/>
  <c r="AG241" i="9" s="1"/>
  <c r="AH241" i="9" s="1"/>
  <c r="AF7" i="9"/>
  <c r="AG7" i="9" s="1"/>
  <c r="AH7" i="9" s="1"/>
  <c r="AF6" i="9"/>
  <c r="AG6" i="9" s="1"/>
  <c r="AH6" i="9" s="1"/>
  <c r="AF5" i="9"/>
  <c r="AG5" i="9" s="1"/>
  <c r="AH5" i="9" s="1"/>
  <c r="AF4" i="9"/>
  <c r="AG4" i="9" s="1"/>
  <c r="AH4" i="9" s="1"/>
  <c r="AF3" i="9"/>
  <c r="AG3" i="9" s="1"/>
  <c r="AH3" i="9" s="1"/>
  <c r="AF99" i="9"/>
  <c r="AG99" i="9" s="1"/>
  <c r="AH99" i="9" s="1"/>
  <c r="AF190" i="9"/>
  <c r="AG190" i="9" s="1"/>
  <c r="AH190" i="9" s="1"/>
  <c r="AF189" i="9"/>
  <c r="AG189" i="9" s="1"/>
  <c r="AH189" i="9" s="1"/>
  <c r="AF188" i="9"/>
  <c r="AG188" i="9" s="1"/>
  <c r="AH188" i="9" s="1"/>
  <c r="AF187" i="9"/>
  <c r="AG187" i="9" s="1"/>
  <c r="AH187" i="9" s="1"/>
  <c r="AF186" i="9"/>
  <c r="AG186" i="9" s="1"/>
  <c r="AH186" i="9" s="1"/>
  <c r="AF185" i="9"/>
  <c r="AG185" i="9" s="1"/>
  <c r="AH185" i="9" s="1"/>
  <c r="AF91" i="9"/>
  <c r="AG91" i="9" s="1"/>
  <c r="AH91" i="9" s="1"/>
  <c r="AF90" i="9"/>
  <c r="AG90" i="9" s="1"/>
  <c r="AH90" i="9" s="1"/>
  <c r="AF89" i="9"/>
  <c r="AG89" i="9" s="1"/>
  <c r="AH89" i="9" s="1"/>
  <c r="AF88" i="9"/>
  <c r="AG88" i="9" s="1"/>
  <c r="AH88" i="9" s="1"/>
  <c r="AF87" i="9"/>
  <c r="AG87" i="9" s="1"/>
  <c r="AH87" i="9" s="1"/>
  <c r="AF86" i="9"/>
  <c r="AG86" i="9" s="1"/>
  <c r="AH86" i="9" s="1"/>
  <c r="AF85" i="9"/>
  <c r="AG85" i="9" s="1"/>
  <c r="AH85" i="9" s="1"/>
  <c r="AF84" i="9"/>
  <c r="AG84" i="9" s="1"/>
  <c r="AH84" i="9" s="1"/>
  <c r="AF83" i="9"/>
  <c r="AG83" i="9" s="1"/>
  <c r="AH83" i="9" s="1"/>
  <c r="AF82" i="9"/>
  <c r="AG82" i="9" s="1"/>
  <c r="AH82" i="9" s="1"/>
  <c r="AF81" i="9"/>
  <c r="AG81" i="9" s="1"/>
  <c r="AH81" i="9" s="1"/>
  <c r="AF80" i="9"/>
  <c r="AG80" i="9" s="1"/>
  <c r="AH80" i="9" s="1"/>
  <c r="AF79" i="9"/>
  <c r="AG79" i="9" s="1"/>
  <c r="AH79" i="9" s="1"/>
  <c r="AF78" i="9"/>
  <c r="AG78" i="9" s="1"/>
  <c r="AH78" i="9" s="1"/>
  <c r="AF77" i="9"/>
  <c r="AG77" i="9" s="1"/>
  <c r="AH77" i="9" s="1"/>
  <c r="AF76" i="9"/>
  <c r="AG76" i="9" s="1"/>
  <c r="AH76" i="9" s="1"/>
  <c r="AF75" i="9"/>
  <c r="AG75" i="9" s="1"/>
  <c r="AH75" i="9" s="1"/>
  <c r="AF74" i="9"/>
  <c r="AG74" i="9" s="1"/>
  <c r="AH74" i="9" s="1"/>
  <c r="AF308" i="9"/>
  <c r="AG308" i="9" s="1"/>
  <c r="AH308" i="9" s="1"/>
  <c r="AF307" i="9"/>
  <c r="AG307" i="9" s="1"/>
  <c r="AH307" i="9" s="1"/>
  <c r="AF306" i="9"/>
  <c r="AG306" i="9" s="1"/>
  <c r="AH306" i="9" s="1"/>
  <c r="AF305" i="9"/>
  <c r="AG305" i="9" s="1"/>
  <c r="AH305" i="9" s="1"/>
  <c r="AF304" i="9"/>
  <c r="AG304" i="9" s="1"/>
  <c r="AH304" i="9" s="1"/>
  <c r="AF303" i="9"/>
  <c r="AG303" i="9" s="1"/>
  <c r="AH303" i="9" s="1"/>
  <c r="AF294" i="9"/>
  <c r="AG294" i="9" s="1"/>
  <c r="AH294" i="9" s="1"/>
  <c r="AF293" i="9"/>
  <c r="AG293" i="9" s="1"/>
  <c r="AH293" i="9" s="1"/>
  <c r="AF292" i="9"/>
  <c r="AG292" i="9" s="1"/>
  <c r="AH292" i="9" s="1"/>
  <c r="AF291" i="9"/>
  <c r="AG291" i="9" s="1"/>
  <c r="AH291" i="9" s="1"/>
  <c r="AF290" i="9"/>
  <c r="AG290" i="9" s="1"/>
  <c r="AH290" i="9" s="1"/>
  <c r="AF289" i="9"/>
  <c r="AG289" i="9" s="1"/>
  <c r="AH289" i="9" s="1"/>
  <c r="AF288" i="9"/>
  <c r="AG288" i="9" s="1"/>
  <c r="AH288" i="9" s="1"/>
  <c r="AF287" i="9"/>
  <c r="AG287" i="9" s="1"/>
  <c r="AH287" i="9" s="1"/>
  <c r="AF286" i="9"/>
  <c r="AG286" i="9" s="1"/>
  <c r="AH286" i="9" s="1"/>
  <c r="AF285" i="9"/>
  <c r="AG285" i="9" s="1"/>
  <c r="AH285" i="9" s="1"/>
  <c r="AF284" i="9"/>
  <c r="AG284" i="9" s="1"/>
  <c r="AH284" i="9" s="1"/>
  <c r="AF283" i="9"/>
  <c r="AG283" i="9" s="1"/>
  <c r="AH283" i="9" s="1"/>
  <c r="AF282" i="9"/>
  <c r="AG282" i="9" s="1"/>
  <c r="AH282" i="9" s="1"/>
  <c r="AF281" i="9"/>
  <c r="AG281" i="9" s="1"/>
  <c r="AH281" i="9" s="1"/>
  <c r="AF2" i="9"/>
  <c r="AG2" i="9" s="1"/>
  <c r="AH2" i="9" s="1"/>
  <c r="AF354" i="9"/>
  <c r="AG354" i="9" s="1"/>
  <c r="AH354" i="9" s="1"/>
  <c r="AF268" i="9"/>
  <c r="AG268" i="9" s="1"/>
  <c r="AH268" i="9" s="1"/>
  <c r="AF257" i="9"/>
  <c r="AG257" i="9" s="1"/>
  <c r="AH257" i="9" s="1"/>
  <c r="AF256" i="9"/>
  <c r="AG256" i="9" s="1"/>
  <c r="AH256" i="9" s="1"/>
  <c r="AF255" i="9"/>
  <c r="AG255" i="9" s="1"/>
  <c r="AH255" i="9" s="1"/>
  <c r="AF254" i="9"/>
  <c r="AG254" i="9" s="1"/>
  <c r="AH254" i="9" s="1"/>
  <c r="AF248" i="9"/>
  <c r="AG248" i="9" s="1"/>
  <c r="AH248" i="9" s="1"/>
  <c r="AF247" i="9"/>
  <c r="AG247" i="9" s="1"/>
  <c r="AH247" i="9" s="1"/>
  <c r="AF246" i="9"/>
  <c r="AG246" i="9" s="1"/>
  <c r="AH246" i="9" s="1"/>
  <c r="AF175" i="9"/>
  <c r="AG175" i="9" s="1"/>
  <c r="AH175" i="9" s="1"/>
  <c r="AF174" i="9"/>
  <c r="AG174" i="9" s="1"/>
  <c r="AH174" i="9" s="1"/>
  <c r="AF173" i="9"/>
  <c r="AG173" i="9" s="1"/>
  <c r="AH173" i="9" s="1"/>
  <c r="AF172" i="9"/>
  <c r="AG172" i="9" s="1"/>
  <c r="AH172" i="9" s="1"/>
  <c r="AF171" i="9"/>
  <c r="AG171" i="9" s="1"/>
  <c r="AH171" i="9" s="1"/>
  <c r="AF170" i="9"/>
  <c r="AG170" i="9" s="1"/>
  <c r="AH170" i="9" s="1"/>
  <c r="AF168" i="9"/>
  <c r="AG168" i="9" s="1"/>
  <c r="AH168" i="9" s="1"/>
  <c r="AF167" i="9"/>
  <c r="AG167" i="9" s="1"/>
  <c r="AH167" i="9" s="1"/>
  <c r="AF147" i="9"/>
  <c r="AG147" i="9" s="1"/>
  <c r="AH147" i="9" s="1"/>
  <c r="AF146" i="9"/>
  <c r="AG146" i="9" s="1"/>
  <c r="AH146" i="9" s="1"/>
  <c r="AF145" i="9"/>
  <c r="AG145" i="9" s="1"/>
  <c r="AH145" i="9" s="1"/>
  <c r="AF144" i="9"/>
  <c r="AG144" i="9" s="1"/>
  <c r="AH144" i="9" s="1"/>
  <c r="AF407" i="9"/>
  <c r="AG407" i="9" s="1"/>
  <c r="AH407" i="9" s="1"/>
  <c r="AF406" i="9"/>
  <c r="AG406" i="9" s="1"/>
  <c r="AH406" i="9" s="1"/>
  <c r="AF405" i="9"/>
  <c r="AG405" i="9" s="1"/>
  <c r="AH405" i="9" s="1"/>
  <c r="AF404" i="9"/>
  <c r="AG404" i="9" s="1"/>
  <c r="AH404" i="9" s="1"/>
  <c r="AF403" i="9"/>
  <c r="AG403" i="9" s="1"/>
  <c r="AH403" i="9" s="1"/>
  <c r="AF341" i="9"/>
  <c r="AG341" i="9" s="1"/>
  <c r="AH341" i="9" s="1"/>
  <c r="AF340" i="9"/>
  <c r="AG340" i="9" s="1"/>
  <c r="AH340" i="9" s="1"/>
  <c r="AF339" i="9"/>
  <c r="AG339" i="9" s="1"/>
  <c r="AH339" i="9" s="1"/>
  <c r="AF338" i="9"/>
  <c r="AG338" i="9" s="1"/>
  <c r="AH338" i="9" s="1"/>
  <c r="AF337" i="9"/>
  <c r="AG337" i="9" s="1"/>
  <c r="AH337" i="9" s="1"/>
  <c r="AF220" i="9"/>
  <c r="AG220" i="9" s="1"/>
  <c r="AH220" i="9" s="1"/>
  <c r="AF219" i="9"/>
  <c r="AG219" i="9" s="1"/>
  <c r="AH219" i="9" s="1"/>
  <c r="AF218" i="9"/>
  <c r="AG218" i="9" s="1"/>
  <c r="AH218" i="9" s="1"/>
  <c r="AF138" i="9"/>
  <c r="AG138" i="9" s="1"/>
  <c r="AH138" i="9" s="1"/>
  <c r="AF432" i="9"/>
  <c r="AG432" i="9" s="1"/>
  <c r="AH432" i="9" s="1"/>
  <c r="AF431" i="9"/>
  <c r="AG431" i="9" s="1"/>
  <c r="AH431" i="9" s="1"/>
  <c r="AF430" i="9"/>
  <c r="AG430" i="9" s="1"/>
  <c r="AH430" i="9" s="1"/>
  <c r="AF429" i="9"/>
  <c r="AG429" i="9" s="1"/>
  <c r="AH429" i="9" s="1"/>
  <c r="AF428" i="9"/>
  <c r="AG428" i="9" s="1"/>
  <c r="AH428" i="9" s="1"/>
  <c r="AF427" i="9"/>
  <c r="AG427" i="9" s="1"/>
  <c r="AH427" i="9" s="1"/>
  <c r="AF426" i="9"/>
  <c r="AG426" i="9" s="1"/>
  <c r="AH426" i="9" s="1"/>
  <c r="AF425" i="9"/>
  <c r="AG425" i="9" s="1"/>
  <c r="AH425" i="9" s="1"/>
  <c r="AF424" i="9"/>
  <c r="AG424" i="9" s="1"/>
  <c r="AH424" i="9" s="1"/>
  <c r="AF423" i="9"/>
  <c r="AG423" i="9" s="1"/>
  <c r="AH423" i="9" s="1"/>
  <c r="AF422" i="9"/>
  <c r="AG422" i="9" s="1"/>
  <c r="AH422" i="9" s="1"/>
  <c r="AF137" i="9"/>
  <c r="AG137" i="9" s="1"/>
  <c r="AH137" i="9" s="1"/>
  <c r="AF136" i="9"/>
  <c r="AG136" i="9" s="1"/>
  <c r="AH136" i="9" s="1"/>
  <c r="AF135" i="9"/>
  <c r="AG135" i="9" s="1"/>
  <c r="AH135" i="9" s="1"/>
  <c r="AF134" i="9"/>
  <c r="AG134" i="9" s="1"/>
  <c r="AH134" i="9" s="1"/>
  <c r="AF133" i="9"/>
  <c r="AG133" i="9" s="1"/>
  <c r="AH133" i="9" s="1"/>
  <c r="AF132" i="9"/>
  <c r="AG132" i="9" s="1"/>
  <c r="AH132" i="9" s="1"/>
  <c r="AF131" i="9"/>
  <c r="AG131" i="9" s="1"/>
  <c r="AH131" i="9" s="1"/>
  <c r="AF130" i="9"/>
  <c r="AG130" i="9" s="1"/>
  <c r="AH130" i="9" s="1"/>
  <c r="AF129" i="9"/>
  <c r="AG129" i="9" s="1"/>
  <c r="AH129" i="9" s="1"/>
  <c r="AF128" i="9"/>
  <c r="AG128" i="9" s="1"/>
  <c r="AH128" i="9" s="1"/>
  <c r="AF127" i="9"/>
  <c r="AG127" i="9" s="1"/>
  <c r="AH127" i="9" s="1"/>
  <c r="AF126" i="9"/>
  <c r="AG126" i="9" s="1"/>
  <c r="AH126" i="9" s="1"/>
  <c r="AF98" i="9"/>
  <c r="AG98" i="9" s="1"/>
  <c r="AH98" i="9" s="1"/>
  <c r="AF97" i="9"/>
  <c r="AG97" i="9" s="1"/>
  <c r="AH97" i="9" s="1"/>
  <c r="AI97" i="9" s="1"/>
  <c r="AF96" i="9"/>
  <c r="AG96" i="9" s="1"/>
  <c r="AH96" i="9" s="1"/>
  <c r="AF95" i="9"/>
  <c r="AG95" i="9" s="1"/>
  <c r="AH95" i="9" s="1"/>
  <c r="AF94" i="9"/>
  <c r="AG94" i="9" s="1"/>
  <c r="AH94" i="9" s="1"/>
  <c r="AF93" i="9"/>
  <c r="AG93" i="9" s="1"/>
  <c r="AH93" i="9" s="1"/>
  <c r="AF92" i="9"/>
  <c r="AG92" i="9" s="1"/>
  <c r="AH92" i="9" s="1"/>
  <c r="AF73" i="9"/>
  <c r="AG73" i="9" s="1"/>
  <c r="AH73" i="9" s="1"/>
  <c r="AF72" i="9"/>
  <c r="AG72" i="9" s="1"/>
  <c r="AH72" i="9" s="1"/>
  <c r="AF71" i="9"/>
  <c r="AG71" i="9" s="1"/>
  <c r="AH71" i="9" s="1"/>
  <c r="AF70" i="9"/>
  <c r="AG70" i="9" s="1"/>
  <c r="AH70" i="9" s="1"/>
  <c r="AF69" i="9"/>
  <c r="AG69" i="9" s="1"/>
  <c r="AH69" i="9" s="1"/>
  <c r="AF483" i="9"/>
  <c r="AG483" i="9" s="1"/>
  <c r="AH483" i="9" s="1"/>
  <c r="AF482" i="9"/>
  <c r="AG482" i="9" s="1"/>
  <c r="AH482" i="9" s="1"/>
  <c r="AF481" i="9"/>
  <c r="AG481" i="9" s="1"/>
  <c r="AH481" i="9" s="1"/>
  <c r="AF480" i="9"/>
  <c r="AG480" i="9" s="1"/>
  <c r="AH480" i="9" s="1"/>
  <c r="AF479" i="9"/>
  <c r="AG479" i="9" s="1"/>
  <c r="AH479" i="9" s="1"/>
  <c r="AF478" i="9"/>
  <c r="AG478" i="9" s="1"/>
  <c r="AH478" i="9" s="1"/>
  <c r="AF477" i="9"/>
  <c r="AG477" i="9" s="1"/>
  <c r="AH477" i="9" s="1"/>
  <c r="AF476" i="9"/>
  <c r="AG476" i="9" s="1"/>
  <c r="AH476" i="9" s="1"/>
  <c r="AF475" i="9"/>
  <c r="AG475" i="9" s="1"/>
  <c r="AH475" i="9" s="1"/>
  <c r="AF474" i="9"/>
  <c r="AG474" i="9" s="1"/>
  <c r="AH474" i="9" s="1"/>
  <c r="AF473" i="9"/>
  <c r="AG473" i="9" s="1"/>
  <c r="AH473" i="9" s="1"/>
  <c r="AF472" i="9"/>
  <c r="AG472" i="9" s="1"/>
  <c r="AH472" i="9" s="1"/>
  <c r="AF471" i="9"/>
  <c r="AG471" i="9" s="1"/>
  <c r="AH471" i="9" s="1"/>
  <c r="AF470" i="9"/>
  <c r="AG470" i="9" s="1"/>
  <c r="AH470" i="9" s="1"/>
  <c r="AF469" i="9"/>
  <c r="AG469" i="9" s="1"/>
  <c r="AH469" i="9" s="1"/>
  <c r="AF468" i="9"/>
  <c r="AG468" i="9" s="1"/>
  <c r="AH468" i="9" s="1"/>
  <c r="AF467" i="9"/>
  <c r="AG467" i="9" s="1"/>
  <c r="AH467" i="9" s="1"/>
  <c r="AF449" i="9"/>
  <c r="AG449" i="9" s="1"/>
  <c r="AH449" i="9" s="1"/>
  <c r="AF448" i="9"/>
  <c r="AG448" i="9" s="1"/>
  <c r="AH448" i="9" s="1"/>
  <c r="AF447" i="9"/>
  <c r="AG447" i="9" s="1"/>
  <c r="AH447" i="9" s="1"/>
  <c r="AF446" i="9"/>
  <c r="AG446" i="9" s="1"/>
  <c r="AH446" i="9" s="1"/>
  <c r="AF445" i="9"/>
  <c r="AG445" i="9" s="1"/>
  <c r="AH445" i="9" s="1"/>
  <c r="AF267" i="9"/>
  <c r="AG267" i="9" s="1"/>
  <c r="AH267" i="9" s="1"/>
  <c r="AF266" i="9"/>
  <c r="AG266" i="9" s="1"/>
  <c r="AH266" i="9" s="1"/>
  <c r="AF265" i="9"/>
  <c r="AG265" i="9" s="1"/>
  <c r="AH265" i="9" s="1"/>
  <c r="AF240" i="9"/>
  <c r="AG240" i="9" s="1"/>
  <c r="AH240" i="9" s="1"/>
  <c r="AF169" i="9"/>
  <c r="AG169" i="9" s="1"/>
  <c r="AH169" i="9" s="1"/>
  <c r="AF166" i="9"/>
  <c r="AG166" i="9" s="1"/>
  <c r="AH166" i="9" s="1"/>
  <c r="AF165" i="9"/>
  <c r="AG165" i="9" s="1"/>
  <c r="AH165" i="9" s="1"/>
  <c r="AF164" i="9"/>
  <c r="AG164" i="9" s="1"/>
  <c r="AH164" i="9" s="1"/>
  <c r="AF163" i="9"/>
  <c r="AG163" i="9" s="1"/>
  <c r="AH163" i="9" s="1"/>
  <c r="AF162" i="9"/>
  <c r="AG162" i="9" s="1"/>
  <c r="AH162" i="9" s="1"/>
  <c r="AF161" i="9"/>
  <c r="AG161" i="9" s="1"/>
  <c r="AH161" i="9" s="1"/>
  <c r="AF160" i="9"/>
  <c r="AG160" i="9" s="1"/>
  <c r="AH160" i="9" s="1"/>
  <c r="AF450" i="9"/>
  <c r="AG450" i="9" s="1"/>
  <c r="AH450" i="9" s="1"/>
  <c r="AF233" i="9"/>
  <c r="AG233" i="9" s="1"/>
  <c r="AH233" i="9" s="1"/>
  <c r="AF232" i="9"/>
  <c r="AG232" i="9" s="1"/>
  <c r="AH232" i="9" s="1"/>
  <c r="AF231" i="9"/>
  <c r="AG231" i="9" s="1"/>
  <c r="AH231" i="9" s="1"/>
  <c r="AF230" i="9"/>
  <c r="AG230" i="9" s="1"/>
  <c r="AH230" i="9" s="1"/>
  <c r="AF229" i="9"/>
  <c r="AG229" i="9" s="1"/>
  <c r="AH229" i="9" s="1"/>
  <c r="AF228" i="9"/>
  <c r="AG228" i="9" s="1"/>
  <c r="AH228" i="9" s="1"/>
  <c r="AF227" i="9"/>
  <c r="AG227" i="9" s="1"/>
  <c r="AH227" i="9" s="1"/>
  <c r="AF226" i="9"/>
  <c r="AG226" i="9" s="1"/>
  <c r="AH226" i="9" s="1"/>
  <c r="AF225" i="9"/>
  <c r="AG225" i="9" s="1"/>
  <c r="AH225" i="9" s="1"/>
  <c r="AF343" i="9"/>
  <c r="AG343" i="9" s="1"/>
  <c r="AH343" i="9" s="1"/>
  <c r="AF300" i="9"/>
  <c r="AG300" i="9" s="1"/>
  <c r="AH300" i="9" s="1"/>
  <c r="AF296" i="9"/>
  <c r="AG296" i="9" s="1"/>
  <c r="AH296" i="9" s="1"/>
  <c r="AF124" i="9"/>
  <c r="AG124" i="9" s="1"/>
  <c r="AH124" i="9" s="1"/>
  <c r="AF122" i="9"/>
  <c r="AG122" i="9" s="1"/>
  <c r="AH122" i="9" s="1"/>
  <c r="AF49" i="9"/>
  <c r="AG49" i="9" s="1"/>
  <c r="AH49" i="9" s="1"/>
  <c r="AF42" i="9"/>
  <c r="AG42" i="9" s="1"/>
  <c r="AH42" i="9" s="1"/>
  <c r="AF31" i="9"/>
  <c r="AG31" i="9" s="1"/>
  <c r="AH31" i="9" s="1"/>
  <c r="AF28" i="9"/>
  <c r="AG28" i="9" s="1"/>
  <c r="AH28" i="9" s="1"/>
  <c r="AF20" i="9"/>
  <c r="AG20" i="9" s="1"/>
  <c r="AH20" i="9" s="1"/>
  <c r="AF12" i="9"/>
  <c r="AG12" i="9" s="1"/>
  <c r="AH12" i="9" s="1"/>
  <c r="AF9" i="9"/>
  <c r="AG9" i="9" s="1"/>
  <c r="AH9" i="9" s="1"/>
  <c r="AF463" i="9"/>
  <c r="AG463" i="9" s="1"/>
  <c r="AH463" i="9" s="1"/>
  <c r="AF459" i="9"/>
  <c r="AG459" i="9" s="1"/>
  <c r="AH459" i="9" s="1"/>
  <c r="AF451" i="9"/>
  <c r="AG451" i="9" s="1"/>
  <c r="AH451" i="9" s="1"/>
  <c r="AF250" i="9"/>
  <c r="AG250" i="9" s="1"/>
  <c r="AH250" i="9" s="1"/>
  <c r="AF237" i="9"/>
  <c r="AG237" i="9" s="1"/>
  <c r="AH237" i="9" s="1"/>
  <c r="AF41" i="9"/>
  <c r="AG41" i="9" s="1"/>
  <c r="AH41" i="9" s="1"/>
  <c r="AF32" i="9"/>
  <c r="AG32" i="9" s="1"/>
  <c r="AH32" i="9" s="1"/>
  <c r="AF19" i="9"/>
  <c r="AG19" i="9" s="1"/>
  <c r="AH19" i="9" s="1"/>
  <c r="AF15" i="9"/>
  <c r="AG15" i="9" s="1"/>
  <c r="AH15" i="9" s="1"/>
  <c r="AF11" i="9"/>
  <c r="AG11" i="9" s="1"/>
  <c r="AH11" i="9" s="1"/>
  <c r="AF8" i="9"/>
  <c r="AG8" i="9" s="1"/>
  <c r="AH8" i="9" s="1"/>
  <c r="AF462" i="9"/>
  <c r="AG462" i="9" s="1"/>
  <c r="AH462" i="9" s="1"/>
  <c r="AF454" i="9"/>
  <c r="AG454" i="9" s="1"/>
  <c r="AH454" i="9" s="1"/>
  <c r="AF249" i="9"/>
  <c r="AG249" i="9" s="1"/>
  <c r="AH249" i="9" s="1"/>
  <c r="AF345" i="9"/>
  <c r="AG345" i="9" s="1"/>
  <c r="AH345" i="9" s="1"/>
  <c r="AF302" i="9"/>
  <c r="AG302" i="9" s="1"/>
  <c r="AH302" i="9" s="1"/>
  <c r="AF298" i="9"/>
  <c r="AG298" i="9" s="1"/>
  <c r="AH298" i="9" s="1"/>
  <c r="AF125" i="9"/>
  <c r="AG125" i="9" s="1"/>
  <c r="AH125" i="9" s="1"/>
  <c r="AF119" i="9"/>
  <c r="AG119" i="9" s="1"/>
  <c r="AH119" i="9" s="1"/>
  <c r="AF47" i="9"/>
  <c r="AG47" i="9" s="1"/>
  <c r="AH47" i="9" s="1"/>
  <c r="AF46" i="9"/>
  <c r="AG46" i="9" s="1"/>
  <c r="AH46" i="9" s="1"/>
  <c r="AF38" i="9"/>
  <c r="AG38" i="9" s="1"/>
  <c r="AH38" i="9" s="1"/>
  <c r="AF24" i="9"/>
  <c r="AG24" i="9" s="1"/>
  <c r="AH24" i="9" s="1"/>
  <c r="AF16" i="9"/>
  <c r="AG16" i="9" s="1"/>
  <c r="AH16" i="9" s="1"/>
  <c r="AF455" i="9"/>
  <c r="AG455" i="9" s="1"/>
  <c r="AH455" i="9" s="1"/>
  <c r="AF45" i="9"/>
  <c r="AG45" i="9" s="1"/>
  <c r="AH45" i="9" s="1"/>
  <c r="AF37" i="9"/>
  <c r="AG37" i="9" s="1"/>
  <c r="AH37" i="9" s="1"/>
  <c r="AF27" i="9"/>
  <c r="AG27" i="9" s="1"/>
  <c r="AH27" i="9" s="1"/>
  <c r="AF23" i="9"/>
  <c r="AG23" i="9" s="1"/>
  <c r="AH23" i="9" s="1"/>
  <c r="AF458" i="9"/>
  <c r="AG458" i="9" s="1"/>
  <c r="AH458" i="9" s="1"/>
  <c r="AF253" i="9"/>
  <c r="AG253" i="9" s="1"/>
  <c r="AH253" i="9" s="1"/>
  <c r="AF236" i="9"/>
  <c r="AG236" i="9" s="1"/>
  <c r="AH236" i="9" s="1"/>
  <c r="AF348" i="9"/>
  <c r="AG348" i="9" s="1"/>
  <c r="AH348" i="9" s="1"/>
  <c r="AF43" i="9"/>
  <c r="AG43" i="9" s="1"/>
  <c r="AH43" i="9" s="1"/>
  <c r="AF25" i="9"/>
  <c r="AG25" i="9" s="1"/>
  <c r="AH25" i="9" s="1"/>
  <c r="AI25" i="9" s="1"/>
  <c r="AF34" i="9"/>
  <c r="AG34" i="9" s="1"/>
  <c r="AH34" i="9" s="1"/>
  <c r="AF452" i="9"/>
  <c r="AG452" i="9" s="1"/>
  <c r="AH452" i="9" s="1"/>
  <c r="AF342" i="9"/>
  <c r="AG342" i="9" s="1"/>
  <c r="AH342" i="9" s="1"/>
  <c r="AF295" i="9"/>
  <c r="AG295" i="9" s="1"/>
  <c r="AH295" i="9" s="1"/>
  <c r="AF50" i="9"/>
  <c r="AG50" i="9" s="1"/>
  <c r="AH50" i="9" s="1"/>
  <c r="AC19" i="9"/>
  <c r="AD19" i="9" s="1"/>
  <c r="AE19" i="9" s="1"/>
  <c r="AC249" i="9"/>
  <c r="AD249" i="9" s="1"/>
  <c r="AE249" i="9" s="1"/>
  <c r="AC41" i="9"/>
  <c r="AD41" i="9" s="1"/>
  <c r="AE41" i="9" s="1"/>
  <c r="AC253" i="9"/>
  <c r="AD253" i="9" s="1"/>
  <c r="AE253" i="9" s="1"/>
  <c r="I503" i="9"/>
  <c r="AF346" i="9"/>
  <c r="AG346" i="9" s="1"/>
  <c r="AH346" i="9" s="1"/>
  <c r="AF39" i="9"/>
  <c r="AG39" i="9" s="1"/>
  <c r="AH39" i="9" s="1"/>
  <c r="AF21" i="9"/>
  <c r="AG21" i="9" s="1"/>
  <c r="AH21" i="9" s="1"/>
  <c r="AF464" i="9"/>
  <c r="AG464" i="9" s="1"/>
  <c r="AH464" i="9" s="1"/>
  <c r="AF251" i="9"/>
  <c r="AG251" i="9" s="1"/>
  <c r="AH251" i="9" s="1"/>
  <c r="AC8" i="9"/>
  <c r="AD8" i="9" s="1"/>
  <c r="AE8" i="9" s="1"/>
  <c r="AF301" i="9"/>
  <c r="AG301" i="9" s="1"/>
  <c r="AH301" i="9" s="1"/>
  <c r="AF121" i="9"/>
  <c r="AG121" i="9" s="1"/>
  <c r="AH121" i="9" s="1"/>
  <c r="AF48" i="9"/>
  <c r="AG48" i="9" s="1"/>
  <c r="AH48" i="9" s="1"/>
  <c r="AF40" i="9"/>
  <c r="AG40" i="9" s="1"/>
  <c r="AH40" i="9" s="1"/>
  <c r="AF30" i="9"/>
  <c r="AG30" i="9" s="1"/>
  <c r="AH30" i="9" s="1"/>
  <c r="AF22" i="9"/>
  <c r="AG22" i="9" s="1"/>
  <c r="AH22" i="9" s="1"/>
  <c r="AF14" i="9"/>
  <c r="AG14" i="9" s="1"/>
  <c r="AH14" i="9" s="1"/>
  <c r="AF35" i="9"/>
  <c r="AG35" i="9" s="1"/>
  <c r="AH35" i="9" s="1"/>
  <c r="AF457" i="9"/>
  <c r="AG457" i="9" s="1"/>
  <c r="AH457" i="9" s="1"/>
  <c r="AF252" i="9"/>
  <c r="AG252" i="9" s="1"/>
  <c r="AH252" i="9" s="1"/>
  <c r="AF235" i="9"/>
  <c r="AG235" i="9" s="1"/>
  <c r="AH235" i="9" s="1"/>
  <c r="AC11" i="9"/>
  <c r="AD11" i="9" s="1"/>
  <c r="AE11" i="9" s="1"/>
  <c r="AC37" i="9"/>
  <c r="AD37" i="9" s="1"/>
  <c r="AE37" i="9" s="1"/>
  <c r="AC236" i="9"/>
  <c r="AD236" i="9" s="1"/>
  <c r="AE236" i="9" s="1"/>
  <c r="AI216" i="9" l="1"/>
  <c r="AI362" i="9"/>
  <c r="AI277" i="9"/>
  <c r="AI98" i="9"/>
  <c r="AI138" i="9"/>
  <c r="AI114" i="9"/>
  <c r="AI315" i="9"/>
  <c r="AI201" i="9"/>
  <c r="AI320" i="9"/>
  <c r="AI432" i="9"/>
  <c r="AI442" i="9"/>
  <c r="AI102" i="9"/>
  <c r="AI358" i="9"/>
  <c r="AI263" i="9"/>
  <c r="AI259" i="9"/>
  <c r="AI274" i="9"/>
  <c r="AI318" i="9"/>
  <c r="AI451" i="9"/>
  <c r="AI42" i="9"/>
  <c r="AI195" i="9"/>
  <c r="AI382" i="9"/>
  <c r="AI64" i="9"/>
  <c r="AI173" i="9"/>
  <c r="AI165" i="9"/>
  <c r="AI446" i="9"/>
  <c r="AI479" i="9"/>
  <c r="AI260" i="9"/>
  <c r="AI433" i="9"/>
  <c r="AI145" i="9"/>
  <c r="AI480" i="9"/>
  <c r="AI175" i="9"/>
  <c r="AI415" i="9"/>
  <c r="AI276" i="9"/>
  <c r="AI400" i="9"/>
  <c r="AI63" i="9"/>
  <c r="AI475" i="9"/>
  <c r="AI406" i="9"/>
  <c r="AI170" i="9"/>
  <c r="AI207" i="9"/>
  <c r="AI369" i="9"/>
  <c r="AI156" i="9"/>
  <c r="AI55" i="9"/>
  <c r="AI383" i="9"/>
  <c r="AI180" i="9"/>
  <c r="AI356" i="9"/>
  <c r="AI50" i="9"/>
  <c r="AI407" i="9"/>
  <c r="AI106" i="9"/>
  <c r="AI68" i="9"/>
  <c r="AI377" i="9"/>
  <c r="AI60" i="9"/>
  <c r="AI326" i="9"/>
  <c r="AI341" i="9"/>
  <c r="AI100" i="9"/>
  <c r="AI14" i="9"/>
  <c r="AI354" i="9"/>
  <c r="AI32" i="9"/>
  <c r="AI256" i="9"/>
  <c r="AI200" i="9"/>
  <c r="AI203" i="9"/>
  <c r="AI278" i="9"/>
  <c r="AI225" i="9"/>
  <c r="AI134" i="9"/>
  <c r="AI247" i="9"/>
  <c r="AI420" i="9"/>
  <c r="AI178" i="9"/>
  <c r="AI333" i="9"/>
  <c r="AI58" i="9"/>
  <c r="AI212" i="9"/>
  <c r="AI191" i="9"/>
  <c r="AI262" i="9"/>
  <c r="AI322" i="9"/>
  <c r="AI205" i="9"/>
  <c r="AI157" i="9"/>
  <c r="AI440" i="9"/>
  <c r="AI373" i="9"/>
  <c r="AI417" i="9"/>
  <c r="AI12" i="9"/>
  <c r="AI423" i="9"/>
  <c r="AI153" i="9"/>
  <c r="AI386" i="9"/>
  <c r="AI214" i="9"/>
  <c r="AI164" i="9"/>
  <c r="AI71" i="9"/>
  <c r="AI132" i="9"/>
  <c r="AI498" i="9"/>
  <c r="AI176" i="9"/>
  <c r="AI311" i="9"/>
  <c r="AI101" i="9"/>
  <c r="AI159" i="9"/>
  <c r="AI194" i="9"/>
  <c r="AI115" i="9"/>
  <c r="AI484" i="9"/>
  <c r="AI394" i="9"/>
  <c r="AI459" i="9"/>
  <c r="AI397" i="9"/>
  <c r="AI117" i="9"/>
  <c r="AI411" i="9"/>
  <c r="AI272" i="9"/>
  <c r="AI264" i="9"/>
  <c r="AI331" i="9"/>
  <c r="AI235" i="9"/>
  <c r="AI149" i="9"/>
  <c r="AI476" i="9"/>
  <c r="AI108" i="9"/>
  <c r="AI270" i="9"/>
  <c r="AI65" i="9"/>
  <c r="AI233" i="9"/>
  <c r="AI426" i="9"/>
  <c r="AI107" i="9"/>
  <c r="AI152" i="9"/>
  <c r="AI169" i="9"/>
  <c r="AI179" i="9"/>
  <c r="AI376" i="9"/>
  <c r="AI261" i="9"/>
  <c r="AI312" i="9"/>
  <c r="AI371" i="9"/>
  <c r="AI408" i="9"/>
  <c r="AI483" i="9"/>
  <c r="AI248" i="9"/>
  <c r="AI181" i="9"/>
  <c r="AI118" i="9"/>
  <c r="AI436" i="9"/>
  <c r="AI435" i="9"/>
  <c r="AI468" i="9"/>
  <c r="AI150" i="9"/>
  <c r="AI419" i="9"/>
  <c r="AI184" i="9"/>
  <c r="AI271" i="9"/>
  <c r="AI209" i="9"/>
  <c r="AI370" i="9"/>
  <c r="AI56" i="9"/>
  <c r="AI439" i="9"/>
  <c r="AI424" i="9"/>
  <c r="AI366" i="9"/>
  <c r="AI328" i="9"/>
  <c r="AI402" i="9"/>
  <c r="AI361" i="9"/>
  <c r="AI418" i="9"/>
  <c r="AI416" i="9"/>
  <c r="AI30" i="9"/>
  <c r="AI21" i="9"/>
  <c r="AI213" i="9"/>
  <c r="AI327" i="9"/>
  <c r="AI409" i="9"/>
  <c r="AI463" i="9"/>
  <c r="AI398" i="9"/>
  <c r="AI198" i="9"/>
  <c r="AI412" i="9"/>
  <c r="AI148" i="9"/>
  <c r="AI347" i="9"/>
  <c r="AI211" i="9"/>
  <c r="AI441" i="9"/>
  <c r="AI365" i="9"/>
  <c r="AI31" i="9"/>
  <c r="AI472" i="9"/>
  <c r="AI147" i="9"/>
  <c r="AI202" i="9"/>
  <c r="AI43" i="9"/>
  <c r="AI119" i="9"/>
  <c r="AI135" i="9"/>
  <c r="AI385" i="9"/>
  <c r="AI360" i="9"/>
  <c r="AI330" i="9"/>
  <c r="AI474" i="9"/>
  <c r="AI428" i="9"/>
  <c r="AI405" i="9"/>
  <c r="AI196" i="9"/>
  <c r="AI438" i="9"/>
  <c r="AI137" i="9"/>
  <c r="AI316" i="9"/>
  <c r="AI258" i="9"/>
  <c r="AI104" i="9"/>
  <c r="AI410" i="9"/>
  <c r="AI95" i="9"/>
  <c r="AI399" i="9"/>
  <c r="AI296" i="9"/>
  <c r="AI131" i="9"/>
  <c r="AI192" i="9"/>
  <c r="AI395" i="9"/>
  <c r="AI357" i="9"/>
  <c r="AI20" i="9"/>
  <c r="AI478" i="9"/>
  <c r="AI340" i="9"/>
  <c r="AI421" i="9"/>
  <c r="AI113" i="9"/>
  <c r="AI46" i="9"/>
  <c r="AI232" i="9"/>
  <c r="AI215" i="9"/>
  <c r="AI363" i="9"/>
  <c r="AI329" i="9"/>
  <c r="AI353" i="9"/>
  <c r="AI390" i="9"/>
  <c r="AI57" i="9"/>
  <c r="AI54" i="9"/>
  <c r="AI151" i="9"/>
  <c r="AI154" i="9"/>
  <c r="AI355" i="9"/>
  <c r="AI372" i="9"/>
  <c r="AI313" i="9"/>
  <c r="AI197" i="9"/>
  <c r="AI378" i="9"/>
  <c r="AI465" i="9"/>
  <c r="AI437" i="9"/>
  <c r="AI336" i="9"/>
  <c r="AI168" i="9"/>
  <c r="AI368" i="9"/>
  <c r="AI162" i="9"/>
  <c r="AI323" i="9"/>
  <c r="AI319" i="9"/>
  <c r="AI295" i="9"/>
  <c r="AI163" i="9"/>
  <c r="AI96" i="9"/>
  <c r="AI110" i="9"/>
  <c r="AI367" i="9"/>
  <c r="AI51" i="9"/>
  <c r="AI374" i="9"/>
  <c r="AI444" i="9"/>
  <c r="AI352" i="9"/>
  <c r="AI28" i="9"/>
  <c r="AI471" i="9"/>
  <c r="AI72" i="9"/>
  <c r="AI146" i="9"/>
  <c r="AI174" i="9"/>
  <c r="AI99" i="9"/>
  <c r="AI193" i="9"/>
  <c r="AI183" i="9"/>
  <c r="AI47" i="9"/>
  <c r="AI380" i="9"/>
  <c r="AI414" i="9"/>
  <c r="AI62" i="9"/>
  <c r="AI462" i="9"/>
  <c r="AI473" i="9"/>
  <c r="AI396" i="9"/>
  <c r="AI321" i="9"/>
  <c r="AI59" i="9"/>
  <c r="AI387" i="9"/>
  <c r="AI67" i="9"/>
  <c r="AI324" i="9"/>
  <c r="AI492" i="9"/>
  <c r="AI384" i="9"/>
  <c r="AI237" i="9"/>
  <c r="AI275" i="9"/>
  <c r="AI111" i="9"/>
  <c r="AI335" i="9"/>
  <c r="AI434" i="9"/>
  <c r="AI482" i="9"/>
  <c r="AI443" i="9"/>
  <c r="AI158" i="9"/>
  <c r="AI455" i="9"/>
  <c r="AI265" i="9"/>
  <c r="AI337" i="9"/>
  <c r="AI392" i="9"/>
  <c r="AI53" i="9"/>
  <c r="AI422" i="9"/>
  <c r="AI171" i="9"/>
  <c r="AI359" i="9"/>
  <c r="AI364" i="9"/>
  <c r="AI485" i="9"/>
  <c r="AI450" i="9"/>
  <c r="AI109" i="9"/>
  <c r="AI210" i="9"/>
  <c r="AI273" i="9"/>
  <c r="AI449" i="9"/>
  <c r="AI298" i="9"/>
  <c r="AI161" i="9"/>
  <c r="AI429" i="9"/>
  <c r="AI314" i="9"/>
  <c r="AI375" i="9"/>
  <c r="AI334" i="9"/>
  <c r="AI381" i="9"/>
  <c r="AI61" i="9"/>
  <c r="AI267" i="9"/>
  <c r="AI393" i="9"/>
  <c r="AI199" i="9"/>
  <c r="AI457" i="9"/>
  <c r="AI445" i="9"/>
  <c r="AI269" i="9"/>
  <c r="AI325" i="9"/>
  <c r="AI425" i="9"/>
  <c r="AI177" i="9"/>
  <c r="AI206" i="9"/>
  <c r="AI466" i="9"/>
  <c r="AI404" i="9"/>
  <c r="AI116" i="9"/>
  <c r="AI33" i="9"/>
  <c r="AI103" i="9"/>
  <c r="AI460" i="9"/>
  <c r="AI317" i="9"/>
  <c r="AI133" i="9"/>
  <c r="AI257" i="9"/>
  <c r="AI391" i="9"/>
  <c r="AI255" i="9"/>
  <c r="AI112" i="9"/>
  <c r="AI413" i="9"/>
  <c r="AI250" i="9"/>
  <c r="AI127" i="9"/>
  <c r="AI160" i="9"/>
  <c r="AI94" i="9"/>
  <c r="AI224" i="9"/>
  <c r="AI16" i="9"/>
  <c r="AI430" i="9"/>
  <c r="AI172" i="9"/>
  <c r="AI105" i="9"/>
  <c r="AI470" i="9"/>
  <c r="AI18" i="9"/>
  <c r="AI299" i="9"/>
  <c r="AI344" i="9"/>
  <c r="AI69" i="9"/>
  <c r="AI229" i="9"/>
  <c r="AI182" i="9"/>
  <c r="AI342" i="9"/>
  <c r="AI124" i="9"/>
  <c r="AI130" i="9"/>
  <c r="AI338" i="9"/>
  <c r="AI345" i="9"/>
  <c r="AI92" i="9"/>
  <c r="AI167" i="9"/>
  <c r="AI226" i="9"/>
  <c r="AI230" i="9"/>
  <c r="AI469" i="9"/>
  <c r="AI477" i="9"/>
  <c r="AI70" i="9"/>
  <c r="AI427" i="9"/>
  <c r="AI144" i="9"/>
  <c r="AI346" i="9"/>
  <c r="AI34" i="9"/>
  <c r="AI348" i="9"/>
  <c r="AI38" i="9"/>
  <c r="AI125" i="9"/>
  <c r="AI49" i="9"/>
  <c r="AI300" i="9"/>
  <c r="AI227" i="9"/>
  <c r="AI231" i="9"/>
  <c r="AI93" i="9"/>
  <c r="AI128" i="9"/>
  <c r="AI136" i="9"/>
  <c r="AI2" i="9"/>
  <c r="AI29" i="9"/>
  <c r="AI350" i="9"/>
  <c r="AI238" i="9"/>
  <c r="AI39" i="9"/>
  <c r="AI431" i="9"/>
  <c r="AI222" i="9"/>
  <c r="AI253" i="9"/>
  <c r="AI461" i="9"/>
  <c r="AI13" i="9"/>
  <c r="AI27" i="9"/>
  <c r="AI123" i="9"/>
  <c r="AI228" i="9"/>
  <c r="AI297" i="9"/>
  <c r="AI17" i="9"/>
  <c r="AI464" i="9"/>
  <c r="AI351" i="9"/>
  <c r="AI223" i="9"/>
  <c r="AI332" i="9"/>
  <c r="AI221" i="9"/>
  <c r="AI120" i="9"/>
  <c r="AI467" i="9"/>
  <c r="AI129" i="9"/>
  <c r="AI6" i="9"/>
  <c r="AI243" i="9"/>
  <c r="AI487" i="9"/>
  <c r="AI491" i="9"/>
  <c r="AI496" i="9"/>
  <c r="AI501" i="9"/>
  <c r="AI240" i="9"/>
  <c r="AI220" i="9"/>
  <c r="AI8" i="9"/>
  <c r="AI302" i="9"/>
  <c r="AI9" i="9"/>
  <c r="AI166" i="9"/>
  <c r="AI266" i="9"/>
  <c r="AI447" i="9"/>
  <c r="AI73" i="9"/>
  <c r="AI126" i="9"/>
  <c r="AI218" i="9"/>
  <c r="AI403" i="9"/>
  <c r="AI254" i="9"/>
  <c r="AI268" i="9"/>
  <c r="AI10" i="9"/>
  <c r="AI452" i="9"/>
  <c r="AI286" i="9"/>
  <c r="AI294" i="9"/>
  <c r="AI79" i="9"/>
  <c r="AI87" i="9"/>
  <c r="AI389" i="9"/>
  <c r="AI310" i="9"/>
  <c r="AI35" i="9"/>
  <c r="AI24" i="9"/>
  <c r="AI219" i="9"/>
  <c r="AI339" i="9"/>
  <c r="AI453" i="9"/>
  <c r="AI456" i="9"/>
  <c r="AI481" i="9"/>
  <c r="AI282" i="9"/>
  <c r="AI290" i="9"/>
  <c r="AI306" i="9"/>
  <c r="AI75" i="9"/>
  <c r="AI83" i="9"/>
  <c r="AI91" i="9"/>
  <c r="AI188" i="9"/>
  <c r="AI141" i="9"/>
  <c r="AI36" i="9"/>
  <c r="AI236" i="9"/>
  <c r="AI252" i="9"/>
  <c r="AI19" i="9"/>
  <c r="AI349" i="9"/>
  <c r="AI458" i="9"/>
  <c r="AI121" i="9"/>
  <c r="AI37" i="9"/>
  <c r="AI41" i="9"/>
  <c r="AI23" i="9"/>
  <c r="AI448" i="9"/>
  <c r="AI22" i="9"/>
  <c r="AI301" i="9"/>
  <c r="AI246" i="9"/>
  <c r="AI26" i="9"/>
  <c r="AI4" i="9"/>
  <c r="AI7" i="9"/>
  <c r="AI244" i="9"/>
  <c r="AI488" i="9"/>
  <c r="AI493" i="9"/>
  <c r="AI497" i="9"/>
  <c r="AI279" i="9"/>
  <c r="AI283" i="9"/>
  <c r="AI287" i="9"/>
  <c r="AI291" i="9"/>
  <c r="AI303" i="9"/>
  <c r="AI307" i="9"/>
  <c r="AI76" i="9"/>
  <c r="AI80" i="9"/>
  <c r="AI84" i="9"/>
  <c r="AI88" i="9"/>
  <c r="AI185" i="9"/>
  <c r="AI189" i="9"/>
  <c r="AI401" i="9"/>
  <c r="AI142" i="9"/>
  <c r="AI204" i="9"/>
  <c r="AI11" i="9"/>
  <c r="AI249" i="9"/>
  <c r="AI45" i="9"/>
  <c r="AI15" i="9"/>
  <c r="AI251" i="9"/>
  <c r="AI343" i="9"/>
  <c r="AI40" i="9"/>
  <c r="AI3" i="9"/>
  <c r="AI241" i="9"/>
  <c r="AI245" i="9"/>
  <c r="AI489" i="9"/>
  <c r="AI494" i="9"/>
  <c r="AI499" i="9"/>
  <c r="AI280" i="9"/>
  <c r="AI284" i="9"/>
  <c r="AI288" i="9"/>
  <c r="AI292" i="9"/>
  <c r="AI304" i="9"/>
  <c r="AI308" i="9"/>
  <c r="AI77" i="9"/>
  <c r="AI81" i="9"/>
  <c r="AI85" i="9"/>
  <c r="AI89" i="9"/>
  <c r="AI186" i="9"/>
  <c r="AI190" i="9"/>
  <c r="AI139" i="9"/>
  <c r="AI143" i="9"/>
  <c r="AI454" i="9"/>
  <c r="AI234" i="9"/>
  <c r="AI122" i="9"/>
  <c r="AI44" i="9"/>
  <c r="AI48" i="9"/>
  <c r="AI5" i="9"/>
  <c r="AI242" i="9"/>
  <c r="AI486" i="9"/>
  <c r="AI490" i="9"/>
  <c r="AI495" i="9"/>
  <c r="AI500" i="9"/>
  <c r="AI281" i="9"/>
  <c r="AI285" i="9"/>
  <c r="AI289" i="9"/>
  <c r="AI293" i="9"/>
  <c r="AI305" i="9"/>
  <c r="AI74" i="9"/>
  <c r="AI78" i="9"/>
  <c r="AI82" i="9"/>
  <c r="AI86" i="9"/>
  <c r="AI90" i="9"/>
  <c r="AI187" i="9"/>
  <c r="AI388" i="9"/>
  <c r="AI140" i="9"/>
  <c r="AI309" i="9"/>
  <c r="AI503" i="9" l="1"/>
  <c r="AJ348" i="9" s="1"/>
  <c r="AJ313" i="9" l="1"/>
  <c r="AJ438" i="9"/>
  <c r="AJ6" i="9"/>
  <c r="AJ161" i="9"/>
  <c r="H161" i="9" s="1"/>
  <c r="G161" i="9" s="1"/>
  <c r="AJ160" i="9"/>
  <c r="H160" i="9" s="1"/>
  <c r="G160" i="9" s="1"/>
  <c r="AJ370" i="9"/>
  <c r="H370" i="9" s="1"/>
  <c r="G370" i="9" s="1"/>
  <c r="AJ389" i="9"/>
  <c r="H389" i="9" s="1"/>
  <c r="G389" i="9" s="1"/>
  <c r="AJ373" i="9"/>
  <c r="H373" i="9" s="1"/>
  <c r="G373" i="9" s="1"/>
  <c r="AJ282" i="9"/>
  <c r="H282" i="9" s="1"/>
  <c r="G282" i="9" s="1"/>
  <c r="AJ112" i="9"/>
  <c r="H112" i="9" s="1"/>
  <c r="G112" i="9" s="1"/>
  <c r="AJ255" i="9"/>
  <c r="H255" i="9" s="1"/>
  <c r="G255" i="9" s="1"/>
  <c r="AJ53" i="9"/>
  <c r="H53" i="9" s="1"/>
  <c r="G53" i="9" s="1"/>
  <c r="AJ76" i="9"/>
  <c r="H76" i="9" s="1"/>
  <c r="G76" i="9" s="1"/>
  <c r="AJ162" i="9"/>
  <c r="H162" i="9" s="1"/>
  <c r="G162" i="9" s="1"/>
  <c r="AJ179" i="9"/>
  <c r="H179" i="9" s="1"/>
  <c r="G179" i="9" s="1"/>
  <c r="AJ470" i="9"/>
  <c r="H470" i="9" s="1"/>
  <c r="G470" i="9" s="1"/>
  <c r="AJ479" i="9"/>
  <c r="AJ206" i="9"/>
  <c r="H206" i="9" s="1"/>
  <c r="G206" i="9" s="1"/>
  <c r="AJ385" i="9"/>
  <c r="H385" i="9" s="1"/>
  <c r="G385" i="9" s="1"/>
  <c r="AJ308" i="9"/>
  <c r="H308" i="9" s="1"/>
  <c r="G308" i="9" s="1"/>
  <c r="AJ465" i="9"/>
  <c r="H465" i="9" s="1"/>
  <c r="G465" i="9" s="1"/>
  <c r="AJ49" i="9"/>
  <c r="H49" i="9" s="1"/>
  <c r="G49" i="9" s="1"/>
  <c r="AJ434" i="9"/>
  <c r="H434" i="9" s="1"/>
  <c r="G434" i="9" s="1"/>
  <c r="AJ71" i="9"/>
  <c r="H71" i="9" s="1"/>
  <c r="G71" i="9" s="1"/>
  <c r="AJ163" i="9"/>
  <c r="AJ350" i="9"/>
  <c r="H350" i="9" s="1"/>
  <c r="G350" i="9" s="1"/>
  <c r="AJ234" i="9"/>
  <c r="AJ356" i="9"/>
  <c r="H356" i="9" s="1"/>
  <c r="G356" i="9" s="1"/>
  <c r="AJ104" i="9"/>
  <c r="H104" i="9" s="1"/>
  <c r="G104" i="9" s="1"/>
  <c r="AJ16" i="9"/>
  <c r="H16" i="9" s="1"/>
  <c r="G16" i="9" s="1"/>
  <c r="AJ303" i="9"/>
  <c r="H303" i="9" s="1"/>
  <c r="G303" i="9" s="1"/>
  <c r="AJ408" i="9"/>
  <c r="H408" i="9" s="1"/>
  <c r="G408" i="9" s="1"/>
  <c r="AJ140" i="9"/>
  <c r="H140" i="9" s="1"/>
  <c r="G140" i="9" s="1"/>
  <c r="AJ422" i="9"/>
  <c r="H422" i="9" s="1"/>
  <c r="G422" i="9" s="1"/>
  <c r="AJ381" i="9"/>
  <c r="H381" i="9" s="1"/>
  <c r="G381" i="9" s="1"/>
  <c r="AJ226" i="9"/>
  <c r="H226" i="9" s="1"/>
  <c r="G226" i="9" s="1"/>
  <c r="AJ14" i="9"/>
  <c r="H14" i="9" s="1"/>
  <c r="G14" i="9" s="1"/>
  <c r="AJ186" i="9"/>
  <c r="H186" i="9" s="1"/>
  <c r="G186" i="9" s="1"/>
  <c r="AJ311" i="9"/>
  <c r="H311" i="9" s="1"/>
  <c r="G311" i="9" s="1"/>
  <c r="AJ211" i="9"/>
  <c r="H211" i="9" s="1"/>
  <c r="G211" i="9" s="1"/>
  <c r="AJ51" i="9"/>
  <c r="H51" i="9" s="1"/>
  <c r="G51" i="9" s="1"/>
  <c r="AJ425" i="9"/>
  <c r="H425" i="9" s="1"/>
  <c r="G425" i="9" s="1"/>
  <c r="AJ32" i="9"/>
  <c r="H32" i="9" s="1"/>
  <c r="G32" i="9" s="1"/>
  <c r="AJ181" i="9"/>
  <c r="H181" i="9" s="1"/>
  <c r="G181" i="9" s="1"/>
  <c r="AJ421" i="9"/>
  <c r="H421" i="9" s="1"/>
  <c r="G421" i="9" s="1"/>
  <c r="AJ158" i="9"/>
  <c r="H158" i="9" s="1"/>
  <c r="G158" i="9" s="1"/>
  <c r="AJ124" i="9"/>
  <c r="H124" i="9" s="1"/>
  <c r="G124" i="9" s="1"/>
  <c r="AJ218" i="9"/>
  <c r="H218" i="9" s="1"/>
  <c r="G218" i="9" s="1"/>
  <c r="AJ249" i="9"/>
  <c r="AJ178" i="9"/>
  <c r="AJ131" i="9"/>
  <c r="AJ133" i="9"/>
  <c r="AJ121" i="9"/>
  <c r="H121" i="9" s="1"/>
  <c r="G121" i="9" s="1"/>
  <c r="AJ377" i="9"/>
  <c r="H377" i="9" s="1"/>
  <c r="G377" i="9" s="1"/>
  <c r="AJ113" i="9"/>
  <c r="H113" i="9" s="1"/>
  <c r="G113" i="9" s="1"/>
  <c r="AJ125" i="9"/>
  <c r="H125" i="9" s="1"/>
  <c r="G125" i="9" s="1"/>
  <c r="AJ42" i="9"/>
  <c r="H42" i="9" s="1"/>
  <c r="G42" i="9" s="1"/>
  <c r="AJ164" i="9"/>
  <c r="H164" i="9" s="1"/>
  <c r="G164" i="9" s="1"/>
  <c r="AJ398" i="9"/>
  <c r="H398" i="9" s="1"/>
  <c r="G398" i="9" s="1"/>
  <c r="AJ295" i="9"/>
  <c r="H295" i="9" s="1"/>
  <c r="G295" i="9" s="1"/>
  <c r="AJ199" i="9"/>
  <c r="H199" i="9" s="1"/>
  <c r="G199" i="9" s="1"/>
  <c r="AJ29" i="9"/>
  <c r="H29" i="9" s="1"/>
  <c r="G29" i="9" s="1"/>
  <c r="AJ141" i="9"/>
  <c r="H141" i="9" s="1"/>
  <c r="G141" i="9" s="1"/>
  <c r="AJ454" i="9"/>
  <c r="H454" i="9" s="1"/>
  <c r="G454" i="9" s="1"/>
  <c r="AJ334" i="9"/>
  <c r="AJ433" i="9"/>
  <c r="H433" i="9" s="1"/>
  <c r="G433" i="9" s="1"/>
  <c r="AJ115" i="9"/>
  <c r="H115" i="9" s="1"/>
  <c r="G115" i="9" s="1"/>
  <c r="AJ472" i="9"/>
  <c r="H472" i="9" s="1"/>
  <c r="G472" i="9" s="1"/>
  <c r="AJ28" i="9"/>
  <c r="H28" i="9" s="1"/>
  <c r="G28" i="9" s="1"/>
  <c r="AJ404" i="9"/>
  <c r="H404" i="9" s="1"/>
  <c r="G404" i="9" s="1"/>
  <c r="AJ27" i="9"/>
  <c r="H27" i="9" s="1"/>
  <c r="G27" i="9" s="1"/>
  <c r="AJ41" i="9"/>
  <c r="H41" i="9" s="1"/>
  <c r="G41" i="9" s="1"/>
  <c r="AJ495" i="9"/>
  <c r="AJ202" i="9"/>
  <c r="AJ39" i="9"/>
  <c r="AJ341" i="9"/>
  <c r="AJ371" i="9"/>
  <c r="H371" i="9" s="1"/>
  <c r="G371" i="9" s="1"/>
  <c r="AJ357" i="9"/>
  <c r="H357" i="9" s="1"/>
  <c r="G357" i="9" s="1"/>
  <c r="AJ335" i="9"/>
  <c r="H335" i="9" s="1"/>
  <c r="G335" i="9" s="1"/>
  <c r="AJ69" i="9"/>
  <c r="H69" i="9" s="1"/>
  <c r="G69" i="9" s="1"/>
  <c r="AJ266" i="9"/>
  <c r="H266" i="9" s="1"/>
  <c r="G266" i="9" s="1"/>
  <c r="AJ401" i="9"/>
  <c r="H401" i="9" s="1"/>
  <c r="G401" i="9" s="1"/>
  <c r="AJ64" i="9"/>
  <c r="H64" i="9" s="1"/>
  <c r="G64" i="9" s="1"/>
  <c r="AJ424" i="9"/>
  <c r="H424" i="9" s="1"/>
  <c r="G424" i="9" s="1"/>
  <c r="AJ430" i="9"/>
  <c r="H430" i="9" s="1"/>
  <c r="G430" i="9" s="1"/>
  <c r="AJ190" i="9"/>
  <c r="H190" i="9" s="1"/>
  <c r="G190" i="9" s="1"/>
  <c r="AJ281" i="9"/>
  <c r="H281" i="9" s="1"/>
  <c r="G281" i="9" s="1"/>
  <c r="AJ325" i="9"/>
  <c r="H325" i="9" s="1"/>
  <c r="G325" i="9" s="1"/>
  <c r="AJ342" i="9"/>
  <c r="H342" i="9" s="1"/>
  <c r="G342" i="9" s="1"/>
  <c r="AJ182" i="9"/>
  <c r="H182" i="9" s="1"/>
  <c r="G182" i="9" s="1"/>
  <c r="AJ83" i="9"/>
  <c r="H83" i="9" s="1"/>
  <c r="G83" i="9" s="1"/>
  <c r="AJ431" i="9"/>
  <c r="H431" i="9" s="1"/>
  <c r="G431" i="9" s="1"/>
  <c r="AJ497" i="9"/>
  <c r="H497" i="9" s="1"/>
  <c r="G497" i="9" s="1"/>
  <c r="AJ134" i="9"/>
  <c r="H134" i="9" s="1"/>
  <c r="G134" i="9" s="1"/>
  <c r="AJ419" i="9"/>
  <c r="H419" i="9" s="1"/>
  <c r="G419" i="9" s="1"/>
  <c r="AJ420" i="9"/>
  <c r="H420" i="9" s="1"/>
  <c r="G420" i="9" s="1"/>
  <c r="AJ469" i="9"/>
  <c r="AJ245" i="9"/>
  <c r="AJ57" i="9"/>
  <c r="AJ18" i="9"/>
  <c r="H18" i="9" s="1"/>
  <c r="G18" i="9" s="1"/>
  <c r="AJ283" i="9"/>
  <c r="H283" i="9" s="1"/>
  <c r="G283" i="9" s="1"/>
  <c r="AJ256" i="9"/>
  <c r="H256" i="9" s="1"/>
  <c r="G256" i="9" s="1"/>
  <c r="AJ378" i="9"/>
  <c r="H378" i="9" s="1"/>
  <c r="G378" i="9" s="1"/>
  <c r="AJ461" i="9"/>
  <c r="H461" i="9" s="1"/>
  <c r="G461" i="9" s="1"/>
  <c r="AJ260" i="9"/>
  <c r="H260" i="9" s="1"/>
  <c r="G260" i="9" s="1"/>
  <c r="AJ194" i="9"/>
  <c r="H194" i="9" s="1"/>
  <c r="G194" i="9" s="1"/>
  <c r="AJ31" i="9"/>
  <c r="H31" i="9" s="1"/>
  <c r="G31" i="9" s="1"/>
  <c r="AJ352" i="9"/>
  <c r="H352" i="9" s="1"/>
  <c r="G352" i="9" s="1"/>
  <c r="AJ466" i="9"/>
  <c r="H466" i="9" s="1"/>
  <c r="G466" i="9" s="1"/>
  <c r="AJ13" i="9"/>
  <c r="H13" i="9" s="1"/>
  <c r="G13" i="9" s="1"/>
  <c r="AJ37" i="9"/>
  <c r="H37" i="9" s="1"/>
  <c r="G37" i="9" s="1"/>
  <c r="AJ490" i="9"/>
  <c r="H490" i="9" s="1"/>
  <c r="G490" i="9" s="1"/>
  <c r="AJ33" i="9"/>
  <c r="AJ475" i="9"/>
  <c r="H475" i="9" s="1"/>
  <c r="G475" i="9" s="1"/>
  <c r="AJ264" i="9"/>
  <c r="H264" i="9" s="1"/>
  <c r="G264" i="9" s="1"/>
  <c r="AJ330" i="9"/>
  <c r="H330" i="9" s="1"/>
  <c r="G330" i="9" s="1"/>
  <c r="AJ47" i="9"/>
  <c r="H47" i="9" s="1"/>
  <c r="G47" i="9" s="1"/>
  <c r="AJ391" i="9"/>
  <c r="H391" i="9" s="1"/>
  <c r="G391" i="9" s="1"/>
  <c r="AJ332" i="9"/>
  <c r="H332" i="9" s="1"/>
  <c r="G332" i="9" s="1"/>
  <c r="AJ7" i="9"/>
  <c r="H7" i="9" s="1"/>
  <c r="G7" i="9" s="1"/>
  <c r="AJ78" i="9"/>
  <c r="AJ410" i="9"/>
  <c r="H410" i="9" s="1"/>
  <c r="G410" i="9" s="1"/>
  <c r="AJ120" i="9"/>
  <c r="AJ278" i="9"/>
  <c r="H278" i="9" s="1"/>
  <c r="G278" i="9" s="1"/>
  <c r="AJ468" i="9"/>
  <c r="H468" i="9" s="1"/>
  <c r="G468" i="9" s="1"/>
  <c r="AJ215" i="9"/>
  <c r="H215" i="9" s="1"/>
  <c r="G215" i="9" s="1"/>
  <c r="AJ392" i="9"/>
  <c r="H392" i="9" s="1"/>
  <c r="G392" i="9" s="1"/>
  <c r="AJ92" i="9"/>
  <c r="H92" i="9" s="1"/>
  <c r="G92" i="9" s="1"/>
  <c r="AJ10" i="9"/>
  <c r="H10" i="9" s="1"/>
  <c r="G10" i="9" s="1"/>
  <c r="AJ343" i="9"/>
  <c r="H343" i="9" s="1"/>
  <c r="G343" i="9" s="1"/>
  <c r="AJ480" i="9"/>
  <c r="H480" i="9" s="1"/>
  <c r="G480" i="9" s="1"/>
  <c r="AJ148" i="9"/>
  <c r="H148" i="9" s="1"/>
  <c r="G148" i="9" s="1"/>
  <c r="AJ346" i="9"/>
  <c r="H346" i="9" s="1"/>
  <c r="G346" i="9" s="1"/>
  <c r="AJ252" i="9"/>
  <c r="H252" i="9" s="1"/>
  <c r="G252" i="9" s="1"/>
  <c r="AJ86" i="9"/>
  <c r="H86" i="9" s="1"/>
  <c r="G86" i="9" s="1"/>
  <c r="AJ172" i="9"/>
  <c r="H172" i="9" s="1"/>
  <c r="G172" i="9" s="1"/>
  <c r="AJ222" i="9"/>
  <c r="AJ297" i="9"/>
  <c r="H297" i="9" s="1"/>
  <c r="G297" i="9" s="1"/>
  <c r="AJ11" i="9"/>
  <c r="H11" i="9" s="1"/>
  <c r="G11" i="9" s="1"/>
  <c r="AJ73" i="9"/>
  <c r="H73" i="9" s="1"/>
  <c r="G73" i="9" s="1"/>
  <c r="AJ292" i="9"/>
  <c r="H292" i="9" s="1"/>
  <c r="G292" i="9" s="1"/>
  <c r="AJ262" i="9"/>
  <c r="H262" i="9" s="1"/>
  <c r="G262" i="9" s="1"/>
  <c r="AJ213" i="9"/>
  <c r="H213" i="9" s="1"/>
  <c r="G213" i="9" s="1"/>
  <c r="AJ273" i="9"/>
  <c r="H273" i="9" s="1"/>
  <c r="G273" i="9" s="1"/>
  <c r="AJ362" i="9"/>
  <c r="AJ138" i="9"/>
  <c r="AJ25" i="9"/>
  <c r="AJ379" i="9"/>
  <c r="H379" i="9" s="1"/>
  <c r="G379" i="9" s="1"/>
  <c r="AJ201" i="9"/>
  <c r="H201" i="9" s="1"/>
  <c r="G201" i="9" s="1"/>
  <c r="AJ66" i="9"/>
  <c r="H66" i="9" s="1"/>
  <c r="G66" i="9" s="1"/>
  <c r="AJ52" i="9"/>
  <c r="H52" i="9" s="1"/>
  <c r="G52" i="9" s="1"/>
  <c r="AJ315" i="9"/>
  <c r="H315" i="9" s="1"/>
  <c r="G315" i="9" s="1"/>
  <c r="AJ155" i="9"/>
  <c r="H155" i="9" s="1"/>
  <c r="G155" i="9" s="1"/>
  <c r="AJ97" i="9"/>
  <c r="H97" i="9" s="1"/>
  <c r="G97" i="9" s="1"/>
  <c r="AJ114" i="9"/>
  <c r="H114" i="9" s="1"/>
  <c r="G114" i="9" s="1"/>
  <c r="AJ216" i="9"/>
  <c r="H216" i="9" s="1"/>
  <c r="G216" i="9" s="1"/>
  <c r="AJ432" i="9"/>
  <c r="H432" i="9" s="1"/>
  <c r="G432" i="9" s="1"/>
  <c r="AJ208" i="9"/>
  <c r="H208" i="9" s="1"/>
  <c r="G208" i="9" s="1"/>
  <c r="AJ239" i="9"/>
  <c r="H239" i="9" s="1"/>
  <c r="G239" i="9" s="1"/>
  <c r="AJ217" i="9"/>
  <c r="H217" i="9" s="1"/>
  <c r="G217" i="9" s="1"/>
  <c r="AJ320" i="9"/>
  <c r="AJ277" i="9"/>
  <c r="H277" i="9" s="1"/>
  <c r="G277" i="9" s="1"/>
  <c r="AJ98" i="9"/>
  <c r="H98" i="9" s="1"/>
  <c r="G98" i="9" s="1"/>
  <c r="AJ442" i="9"/>
  <c r="H442" i="9" s="1"/>
  <c r="G442" i="9" s="1"/>
  <c r="AJ156" i="9"/>
  <c r="H156" i="9" s="1"/>
  <c r="G156" i="9" s="1"/>
  <c r="AJ279" i="9"/>
  <c r="H279" i="9" s="1"/>
  <c r="G279" i="9" s="1"/>
  <c r="AJ463" i="9"/>
  <c r="H463" i="9" s="1"/>
  <c r="G463" i="9" s="1"/>
  <c r="AJ54" i="9"/>
  <c r="H54" i="9" s="1"/>
  <c r="G54" i="9" s="1"/>
  <c r="AJ72" i="9"/>
  <c r="H72" i="9" s="1"/>
  <c r="G72" i="9" s="1"/>
  <c r="AJ416" i="9"/>
  <c r="AJ81" i="9"/>
  <c r="AJ331" i="9"/>
  <c r="AJ221" i="9"/>
  <c r="H221" i="9" s="1"/>
  <c r="G221" i="9" s="1"/>
  <c r="AJ394" i="9"/>
  <c r="H394" i="9" s="1"/>
  <c r="G394" i="9" s="1"/>
  <c r="AJ62" i="9"/>
  <c r="H62" i="9" s="1"/>
  <c r="G62" i="9" s="1"/>
  <c r="AJ152" i="9"/>
  <c r="H152" i="9" s="1"/>
  <c r="G152" i="9" s="1"/>
  <c r="AJ274" i="9"/>
  <c r="H274" i="9" s="1"/>
  <c r="G274" i="9" s="1"/>
  <c r="AJ61" i="9"/>
  <c r="H61" i="9" s="1"/>
  <c r="G61" i="9" s="1"/>
  <c r="AJ296" i="9"/>
  <c r="H296" i="9" s="1"/>
  <c r="G296" i="9" s="1"/>
  <c r="AJ84" i="9"/>
  <c r="H84" i="9" s="1"/>
  <c r="G84" i="9" s="1"/>
  <c r="AJ456" i="9"/>
  <c r="H456" i="9" s="1"/>
  <c r="G456" i="9" s="1"/>
  <c r="AJ105" i="9"/>
  <c r="H105" i="9" s="1"/>
  <c r="G105" i="9" s="1"/>
  <c r="AJ397" i="9"/>
  <c r="H397" i="9" s="1"/>
  <c r="G397" i="9" s="1"/>
  <c r="AJ119" i="9"/>
  <c r="H119" i="9" s="1"/>
  <c r="G119" i="9" s="1"/>
  <c r="AJ460" i="9"/>
  <c r="AJ271" i="9"/>
  <c r="H271" i="9" s="1"/>
  <c r="G271" i="9" s="1"/>
  <c r="AJ359" i="9"/>
  <c r="H359" i="9" s="1"/>
  <c r="G359" i="9" s="1"/>
  <c r="AJ79" i="9"/>
  <c r="H79" i="9" s="1"/>
  <c r="G79" i="9" s="1"/>
  <c r="AJ476" i="9"/>
  <c r="H476" i="9" s="1"/>
  <c r="G476" i="9" s="1"/>
  <c r="AJ250" i="9"/>
  <c r="H250" i="9" s="1"/>
  <c r="G250" i="9" s="1"/>
  <c r="AJ402" i="9"/>
  <c r="H402" i="9" s="1"/>
  <c r="G402" i="9" s="1"/>
  <c r="AJ197" i="9"/>
  <c r="H197" i="9" s="1"/>
  <c r="G197" i="9" s="1"/>
  <c r="AJ38" i="9"/>
  <c r="AJ453" i="9"/>
  <c r="AJ304" i="9"/>
  <c r="AJ411" i="9"/>
  <c r="H411" i="9" s="1"/>
  <c r="G411" i="9" s="1"/>
  <c r="AJ319" i="9"/>
  <c r="H319" i="9" s="1"/>
  <c r="G319" i="9" s="1"/>
  <c r="AJ477" i="9"/>
  <c r="H477" i="9" s="1"/>
  <c r="G477" i="9" s="1"/>
  <c r="AJ88" i="9"/>
  <c r="H88" i="9" s="1"/>
  <c r="G88" i="9" s="1"/>
  <c r="AJ157" i="9"/>
  <c r="H157" i="9" s="1"/>
  <c r="G157" i="9" s="1"/>
  <c r="AJ193" i="9"/>
  <c r="H193" i="9" s="1"/>
  <c r="G193" i="9" s="1"/>
  <c r="AJ302" i="9"/>
  <c r="H302" i="9" s="1"/>
  <c r="G302" i="9" s="1"/>
  <c r="AJ63" i="9"/>
  <c r="H63" i="9" s="1"/>
  <c r="G63" i="9" s="1"/>
  <c r="AJ272" i="9"/>
  <c r="H272" i="9" s="1"/>
  <c r="G272" i="9" s="1"/>
  <c r="AJ360" i="9"/>
  <c r="H360" i="9" s="1"/>
  <c r="G360" i="9" s="1"/>
  <c r="AJ183" i="9"/>
  <c r="H183" i="9" s="1"/>
  <c r="G183" i="9" s="1"/>
  <c r="AJ257" i="9"/>
  <c r="H257" i="9" s="1"/>
  <c r="G257" i="9" s="1"/>
  <c r="AJ223" i="9"/>
  <c r="H223" i="9" s="1"/>
  <c r="G223" i="9" s="1"/>
  <c r="AJ4" i="9"/>
  <c r="AJ74" i="9"/>
  <c r="H74" i="9" s="1"/>
  <c r="G74" i="9" s="1"/>
  <c r="AJ229" i="9"/>
  <c r="H229" i="9" s="1"/>
  <c r="G229" i="9" s="1"/>
  <c r="AJ180" i="9"/>
  <c r="H180" i="9" s="1"/>
  <c r="G180" i="9" s="1"/>
  <c r="AJ233" i="9"/>
  <c r="H233" i="9" s="1"/>
  <c r="G233" i="9" s="1"/>
  <c r="AJ258" i="9"/>
  <c r="H258" i="9" s="1"/>
  <c r="G258" i="9" s="1"/>
  <c r="AJ59" i="9"/>
  <c r="H59" i="9" s="1"/>
  <c r="G59" i="9" s="1"/>
  <c r="AJ224" i="9"/>
  <c r="H224" i="9" s="1"/>
  <c r="G224" i="9" s="1"/>
  <c r="AJ491" i="9"/>
  <c r="H491" i="9" s="1"/>
  <c r="G491" i="9" s="1"/>
  <c r="AJ291" i="9"/>
  <c r="AJ100" i="9"/>
  <c r="H100" i="9" s="1"/>
  <c r="G100" i="9" s="1"/>
  <c r="AJ355" i="9"/>
  <c r="H355" i="9" s="1"/>
  <c r="G355" i="9" s="1"/>
  <c r="AJ452" i="9"/>
  <c r="H452" i="9" s="1"/>
  <c r="G452" i="9" s="1"/>
  <c r="AJ212" i="9"/>
  <c r="H212" i="9" s="1"/>
  <c r="G212" i="9" s="1"/>
  <c r="AJ439" i="9"/>
  <c r="H439" i="9" s="1"/>
  <c r="G439" i="9" s="1"/>
  <c r="AJ154" i="9"/>
  <c r="H154" i="9" s="1"/>
  <c r="G154" i="9" s="1"/>
  <c r="AJ109" i="9"/>
  <c r="H109" i="9" s="1"/>
  <c r="G109" i="9" s="1"/>
  <c r="AJ144" i="9"/>
  <c r="H144" i="9" s="1"/>
  <c r="G144" i="9" s="1"/>
  <c r="AJ35" i="9"/>
  <c r="H35" i="9" s="1"/>
  <c r="G35" i="9" s="1"/>
  <c r="AJ280" i="9"/>
  <c r="H280" i="9" s="1"/>
  <c r="G280" i="9" s="1"/>
  <c r="AJ170" i="9"/>
  <c r="H170" i="9" s="1"/>
  <c r="G170" i="9" s="1"/>
  <c r="AJ428" i="9"/>
  <c r="H428" i="9" s="1"/>
  <c r="G428" i="9" s="1"/>
  <c r="AJ228" i="9"/>
  <c r="H228" i="9" s="1"/>
  <c r="G228" i="9" s="1"/>
  <c r="AJ488" i="9"/>
  <c r="H488" i="9" s="1"/>
  <c r="G488" i="9" s="1"/>
  <c r="AJ366" i="9"/>
  <c r="H366" i="9" s="1"/>
  <c r="G366" i="9" s="1"/>
  <c r="AJ93" i="9"/>
  <c r="H93" i="9" s="1"/>
  <c r="G93" i="9" s="1"/>
  <c r="AJ126" i="9"/>
  <c r="H126" i="9" s="1"/>
  <c r="G126" i="9" s="1"/>
  <c r="AJ286" i="9"/>
  <c r="H286" i="9" s="1"/>
  <c r="G286" i="9" s="1"/>
  <c r="AJ187" i="9"/>
  <c r="H187" i="9" s="1"/>
  <c r="G187" i="9" s="1"/>
  <c r="AJ19" i="9"/>
  <c r="H19" i="9" s="1"/>
  <c r="G19" i="9" s="1"/>
  <c r="AJ259" i="9"/>
  <c r="H259" i="9" s="1"/>
  <c r="G259" i="9" s="1"/>
  <c r="AJ423" i="9"/>
  <c r="H423" i="9" s="1"/>
  <c r="G423" i="9" s="1"/>
  <c r="AJ347" i="9"/>
  <c r="AJ413" i="9"/>
  <c r="AJ17" i="9"/>
  <c r="AJ449" i="9"/>
  <c r="H449" i="9" s="1"/>
  <c r="G449" i="9" s="1"/>
  <c r="AJ388" i="9"/>
  <c r="H388" i="9" s="1"/>
  <c r="G388" i="9" s="1"/>
  <c r="AJ45" i="9"/>
  <c r="H45" i="9" s="1"/>
  <c r="G45" i="9" s="1"/>
  <c r="AJ494" i="9"/>
  <c r="H494" i="9" s="1"/>
  <c r="G494" i="9" s="1"/>
  <c r="AJ300" i="9"/>
  <c r="H300" i="9" s="1"/>
  <c r="G300" i="9" s="1"/>
  <c r="AJ380" i="9"/>
  <c r="H380" i="9" s="1"/>
  <c r="G380" i="9" s="1"/>
  <c r="AJ220" i="9"/>
  <c r="H220" i="9" s="1"/>
  <c r="G220" i="9" s="1"/>
  <c r="AJ153" i="9"/>
  <c r="H153" i="9" s="1"/>
  <c r="G153" i="9" s="1"/>
  <c r="AJ440" i="9"/>
  <c r="H440" i="9" s="1"/>
  <c r="G440" i="9" s="1"/>
  <c r="AJ77" i="9"/>
  <c r="H77" i="9" s="1"/>
  <c r="G77" i="9" s="1"/>
  <c r="AJ167" i="9"/>
  <c r="H167" i="9" s="1"/>
  <c r="G167" i="9" s="1"/>
  <c r="AJ165" i="9"/>
  <c r="H165" i="9" s="1"/>
  <c r="G165" i="9" s="1"/>
  <c r="AJ482" i="9"/>
  <c r="H482" i="9" s="1"/>
  <c r="G482" i="9" s="1"/>
  <c r="AJ415" i="9"/>
  <c r="H415" i="9" s="1"/>
  <c r="G415" i="9" s="1"/>
  <c r="AJ174" i="9"/>
  <c r="H174" i="9" s="1"/>
  <c r="G174" i="9" s="1"/>
  <c r="AJ390" i="9"/>
  <c r="AJ214" i="9"/>
  <c r="H214" i="9" s="1"/>
  <c r="G214" i="9" s="1"/>
  <c r="AJ369" i="9"/>
  <c r="H369" i="9" s="1"/>
  <c r="G369" i="9" s="1"/>
  <c r="AJ196" i="9"/>
  <c r="H196" i="9" s="1"/>
  <c r="G196" i="9" s="1"/>
  <c r="AJ462" i="9"/>
  <c r="H462" i="9" s="1"/>
  <c r="G462" i="9" s="1"/>
  <c r="AJ205" i="9"/>
  <c r="H205" i="9" s="1"/>
  <c r="G205" i="9" s="1"/>
  <c r="AJ298" i="9"/>
  <c r="H298" i="9" s="1"/>
  <c r="G298" i="9" s="1"/>
  <c r="AJ106" i="9"/>
  <c r="AJ169" i="9"/>
  <c r="AJ399" i="9"/>
  <c r="H399" i="9" s="1"/>
  <c r="G399" i="9" s="1"/>
  <c r="AJ492" i="9"/>
  <c r="H492" i="9" s="1"/>
  <c r="G492" i="9" s="1"/>
  <c r="AJ318" i="9"/>
  <c r="H318" i="9" s="1"/>
  <c r="G318" i="9" s="1"/>
  <c r="AJ386" i="9"/>
  <c r="H386" i="9" s="1"/>
  <c r="G386" i="9" s="1"/>
  <c r="AJ409" i="9"/>
  <c r="H409" i="9" s="1"/>
  <c r="G409" i="9" s="1"/>
  <c r="AJ323" i="9"/>
  <c r="H323" i="9" s="1"/>
  <c r="G323" i="9" s="1"/>
  <c r="AJ267" i="9"/>
  <c r="H267" i="9" s="1"/>
  <c r="G267" i="9" s="1"/>
  <c r="AJ136" i="9"/>
  <c r="H136" i="9" s="1"/>
  <c r="G136" i="9" s="1"/>
  <c r="AJ91" i="9"/>
  <c r="H91" i="9" s="1"/>
  <c r="G91" i="9" s="1"/>
  <c r="AJ139" i="9"/>
  <c r="H139" i="9" s="1"/>
  <c r="G139" i="9" s="1"/>
  <c r="AJ376" i="9"/>
  <c r="H376" i="9" s="1"/>
  <c r="G376" i="9" s="1"/>
  <c r="AJ444" i="9"/>
  <c r="H444" i="9" s="1"/>
  <c r="G444" i="9" s="1"/>
  <c r="AJ2" i="9"/>
  <c r="H2" i="9" s="1"/>
  <c r="G2" i="9" s="1"/>
  <c r="AJ489" i="9"/>
  <c r="H489" i="9" s="1"/>
  <c r="G489" i="9" s="1"/>
  <c r="AJ159" i="9"/>
  <c r="H159" i="9" s="1"/>
  <c r="G159" i="9" s="1"/>
  <c r="AJ237" i="9"/>
  <c r="H237" i="9" s="1"/>
  <c r="G237" i="9" s="1"/>
  <c r="AJ87" i="9"/>
  <c r="H87" i="9" s="1"/>
  <c r="G87" i="9" s="1"/>
  <c r="AJ383" i="9"/>
  <c r="H383" i="9" s="1"/>
  <c r="G383" i="9" s="1"/>
  <c r="AJ65" i="9"/>
  <c r="H65" i="9" s="1"/>
  <c r="G65" i="9" s="1"/>
  <c r="AJ316" i="9"/>
  <c r="H316" i="9" s="1"/>
  <c r="G316" i="9" s="1"/>
  <c r="AJ321" i="9"/>
  <c r="H321" i="9" s="1"/>
  <c r="G321" i="9" s="1"/>
  <c r="AJ94" i="9"/>
  <c r="H94" i="9" s="1"/>
  <c r="G94" i="9" s="1"/>
  <c r="AJ487" i="9"/>
  <c r="H487" i="9" s="1"/>
  <c r="G487" i="9" s="1"/>
  <c r="AJ287" i="9"/>
  <c r="AJ309" i="9"/>
  <c r="H309" i="9" s="1"/>
  <c r="G309" i="9" s="1"/>
  <c r="AJ231" i="9"/>
  <c r="H231" i="9" s="1"/>
  <c r="G231" i="9" s="1"/>
  <c r="AJ326" i="9"/>
  <c r="H326" i="9" s="1"/>
  <c r="G326" i="9" s="1"/>
  <c r="AJ312" i="9"/>
  <c r="H312" i="9" s="1"/>
  <c r="G312" i="9" s="1"/>
  <c r="AJ395" i="9"/>
  <c r="H395" i="9" s="1"/>
  <c r="G395" i="9" s="1"/>
  <c r="AJ111" i="9"/>
  <c r="H111" i="9" s="1"/>
  <c r="G111" i="9" s="1"/>
  <c r="AJ344" i="9"/>
  <c r="H344" i="9" s="1"/>
  <c r="G344" i="9" s="1"/>
  <c r="AJ166" i="9"/>
  <c r="H166" i="9" s="1"/>
  <c r="G166" i="9" s="1"/>
  <c r="AJ189" i="9"/>
  <c r="H189" i="9" s="1"/>
  <c r="G189" i="9" s="1"/>
  <c r="AJ191" i="9"/>
  <c r="H191" i="9" s="1"/>
  <c r="G191" i="9" s="1"/>
  <c r="AJ110" i="9"/>
  <c r="H110" i="9" s="1"/>
  <c r="G110" i="9" s="1"/>
  <c r="AJ358" i="9"/>
  <c r="H358" i="9" s="1"/>
  <c r="G358" i="9" s="1"/>
  <c r="AJ417" i="9"/>
  <c r="H417" i="9" s="1"/>
  <c r="G417" i="9" s="1"/>
  <c r="AJ30" i="9"/>
  <c r="H30" i="9" s="1"/>
  <c r="G30" i="9" s="1"/>
  <c r="AJ336" i="9"/>
  <c r="AJ375" i="9"/>
  <c r="H375" i="9" s="1"/>
  <c r="G375" i="9" s="1"/>
  <c r="AJ227" i="9"/>
  <c r="H227" i="9" s="1"/>
  <c r="G227" i="9" s="1"/>
  <c r="AJ290" i="9"/>
  <c r="H290" i="9" s="1"/>
  <c r="G290" i="9" s="1"/>
  <c r="AJ85" i="9"/>
  <c r="H85" i="9" s="1"/>
  <c r="G85" i="9" s="1"/>
  <c r="AJ50" i="9"/>
  <c r="H50" i="9" s="1"/>
  <c r="G50" i="9" s="1"/>
  <c r="AJ20" i="9"/>
  <c r="H20" i="9" s="1"/>
  <c r="G20" i="9" s="1"/>
  <c r="AJ447" i="9"/>
  <c r="AJ307" i="9"/>
  <c r="H307" i="9" s="1"/>
  <c r="G307" i="9" s="1"/>
  <c r="AJ95" i="9"/>
  <c r="H95" i="9" s="1"/>
  <c r="G95" i="9" s="1"/>
  <c r="AJ240" i="9"/>
  <c r="H240" i="9" s="1"/>
  <c r="G240" i="9" s="1"/>
  <c r="AJ349" i="9"/>
  <c r="H349" i="9" s="1"/>
  <c r="G349" i="9" s="1"/>
  <c r="AJ493" i="9"/>
  <c r="H493" i="9" s="1"/>
  <c r="G493" i="9" s="1"/>
  <c r="AJ448" i="9"/>
  <c r="H448" i="9" s="1"/>
  <c r="G448" i="9" s="1"/>
  <c r="AJ204" i="9"/>
  <c r="H204" i="9" s="1"/>
  <c r="G204" i="9" s="1"/>
  <c r="AJ173" i="9"/>
  <c r="H173" i="9" s="1"/>
  <c r="G173" i="9" s="1"/>
  <c r="AJ176" i="9"/>
  <c r="H176" i="9" s="1"/>
  <c r="G176" i="9" s="1"/>
  <c r="AJ43" i="9"/>
  <c r="H43" i="9" s="1"/>
  <c r="G43" i="9" s="1"/>
  <c r="AJ34" i="9"/>
  <c r="H34" i="9" s="1"/>
  <c r="G34" i="9" s="1"/>
  <c r="AJ294" i="9"/>
  <c r="H294" i="9" s="1"/>
  <c r="G294" i="9" s="1"/>
  <c r="AJ328" i="9"/>
  <c r="H328" i="9" s="1"/>
  <c r="G328" i="9" s="1"/>
  <c r="AJ108" i="9"/>
  <c r="H108" i="9" s="1"/>
  <c r="G108" i="9" s="1"/>
  <c r="AJ127" i="9"/>
  <c r="H127" i="9" s="1"/>
  <c r="G127" i="9" s="1"/>
  <c r="AJ365" i="9"/>
  <c r="H365" i="9" s="1"/>
  <c r="G365" i="9" s="1"/>
  <c r="AJ400" i="9"/>
  <c r="H400" i="9" s="1"/>
  <c r="G400" i="9" s="1"/>
  <c r="AJ333" i="9"/>
  <c r="AJ70" i="9"/>
  <c r="H70" i="9" s="1"/>
  <c r="G70" i="9" s="1"/>
  <c r="AJ102" i="9"/>
  <c r="H102" i="9" s="1"/>
  <c r="G102" i="9" s="1"/>
  <c r="AJ314" i="9"/>
  <c r="H314" i="9" s="1"/>
  <c r="G314" i="9" s="1"/>
  <c r="AJ150" i="9"/>
  <c r="H150" i="9" s="1"/>
  <c r="G150" i="9" s="1"/>
  <c r="AJ474" i="9"/>
  <c r="H474" i="9" s="1"/>
  <c r="G474" i="9" s="1"/>
  <c r="AJ244" i="9"/>
  <c r="H244" i="9" s="1"/>
  <c r="G244" i="9" s="1"/>
  <c r="AJ89" i="9"/>
  <c r="H89" i="9" s="1"/>
  <c r="G89" i="9" s="1"/>
  <c r="AJ372" i="9"/>
  <c r="AJ327" i="9"/>
  <c r="H327" i="9" s="1"/>
  <c r="G327" i="9" s="1"/>
  <c r="AJ68" i="9"/>
  <c r="H68" i="9" s="1"/>
  <c r="G68" i="9" s="1"/>
  <c r="AJ384" i="9"/>
  <c r="H384" i="9" s="1"/>
  <c r="G384" i="9" s="1"/>
  <c r="AJ8" i="9"/>
  <c r="H8" i="9" s="1"/>
  <c r="G8" i="9" s="1"/>
  <c r="AJ137" i="9"/>
  <c r="H137" i="9" s="1"/>
  <c r="G137" i="9" s="1"/>
  <c r="AJ55" i="9"/>
  <c r="H55" i="9" s="1"/>
  <c r="G55" i="9" s="1"/>
  <c r="AJ130" i="9"/>
  <c r="H130" i="9" s="1"/>
  <c r="G130" i="9" s="1"/>
  <c r="AJ418" i="9"/>
  <c r="H418" i="9" s="1"/>
  <c r="G418" i="9" s="1"/>
  <c r="AJ429" i="9"/>
  <c r="H429" i="9" s="1"/>
  <c r="G429" i="9" s="1"/>
  <c r="AJ481" i="9"/>
  <c r="H481" i="9" s="1"/>
  <c r="G481" i="9" s="1"/>
  <c r="AJ195" i="9"/>
  <c r="H195" i="9" s="1"/>
  <c r="G195" i="9" s="1"/>
  <c r="AJ198" i="9"/>
  <c r="H198" i="9" s="1"/>
  <c r="G198" i="9" s="1"/>
  <c r="AJ457" i="9"/>
  <c r="H457" i="9" s="1"/>
  <c r="G457" i="9" s="1"/>
  <c r="AJ36" i="9"/>
  <c r="H36" i="9" s="1"/>
  <c r="G36" i="9" s="1"/>
  <c r="AJ21" i="9"/>
  <c r="H21" i="9" s="1"/>
  <c r="G21" i="9" s="1"/>
  <c r="AJ426" i="9"/>
  <c r="H426" i="9" s="1"/>
  <c r="G426" i="9" s="1"/>
  <c r="AJ387" i="9"/>
  <c r="H387" i="9" s="1"/>
  <c r="G387" i="9" s="1"/>
  <c r="AJ496" i="9"/>
  <c r="H496" i="9" s="1"/>
  <c r="G496" i="9" s="1"/>
  <c r="AJ263" i="9"/>
  <c r="H263" i="9" s="1"/>
  <c r="G263" i="9" s="1"/>
  <c r="AJ269" i="9"/>
  <c r="H269" i="9" s="1"/>
  <c r="G269" i="9" s="1"/>
  <c r="AJ44" i="9"/>
  <c r="H44" i="9" s="1"/>
  <c r="G44" i="9" s="1"/>
  <c r="AJ285" i="9"/>
  <c r="H285" i="9" s="1"/>
  <c r="G285" i="9" s="1"/>
  <c r="AJ129" i="9"/>
  <c r="H129" i="9" s="1"/>
  <c r="G129" i="9" s="1"/>
  <c r="AJ339" i="9"/>
  <c r="H339" i="9" s="1"/>
  <c r="G339" i="9" s="1"/>
  <c r="AJ483" i="9"/>
  <c r="H483" i="9" s="1"/>
  <c r="G483" i="9" s="1"/>
  <c r="AJ146" i="9"/>
  <c r="H146" i="9" s="1"/>
  <c r="G146" i="9" s="1"/>
  <c r="AJ354" i="9"/>
  <c r="H354" i="9" s="1"/>
  <c r="G354" i="9" s="1"/>
  <c r="AJ248" i="9"/>
  <c r="H248" i="9" s="1"/>
  <c r="G248" i="9" s="1"/>
  <c r="AJ340" i="9"/>
  <c r="H340" i="9" s="1"/>
  <c r="G340" i="9" s="1"/>
  <c r="AJ443" i="9"/>
  <c r="H443" i="9" s="1"/>
  <c r="G443" i="9" s="1"/>
  <c r="AJ446" i="9"/>
  <c r="H446" i="9" s="1"/>
  <c r="G446" i="9" s="1"/>
  <c r="AJ101" i="9"/>
  <c r="H101" i="9" s="1"/>
  <c r="G101" i="9" s="1"/>
  <c r="AJ441" i="9"/>
  <c r="H441" i="9" s="1"/>
  <c r="G441" i="9" s="1"/>
  <c r="AJ374" i="9"/>
  <c r="H374" i="9" s="1"/>
  <c r="G374" i="9" s="1"/>
  <c r="AJ177" i="9"/>
  <c r="H177" i="9" s="1"/>
  <c r="G177" i="9" s="1"/>
  <c r="AJ253" i="9"/>
  <c r="H253" i="9" s="1"/>
  <c r="G253" i="9" s="1"/>
  <c r="AJ458" i="9"/>
  <c r="H458" i="9" s="1"/>
  <c r="G458" i="9" s="1"/>
  <c r="AJ242" i="9"/>
  <c r="H242" i="9" s="1"/>
  <c r="G242" i="9" s="1"/>
  <c r="AJ209" i="9"/>
  <c r="H209" i="9" s="1"/>
  <c r="G209" i="9" s="1"/>
  <c r="AJ396" i="9"/>
  <c r="H396" i="9" s="1"/>
  <c r="G396" i="9" s="1"/>
  <c r="AJ351" i="9"/>
  <c r="H351" i="9" s="1"/>
  <c r="G351" i="9" s="1"/>
  <c r="AJ143" i="9"/>
  <c r="H143" i="9" s="1"/>
  <c r="G143" i="9" s="1"/>
  <c r="AJ270" i="9"/>
  <c r="H270" i="9" s="1"/>
  <c r="G270" i="9" s="1"/>
  <c r="AJ364" i="9"/>
  <c r="H364" i="9" s="1"/>
  <c r="G364" i="9" s="1"/>
  <c r="AJ188" i="9"/>
  <c r="H188" i="9" s="1"/>
  <c r="G188" i="9" s="1"/>
  <c r="AJ60" i="9"/>
  <c r="H60" i="9" s="1"/>
  <c r="G60" i="9" s="1"/>
  <c r="AJ261" i="9"/>
  <c r="H261" i="9" s="1"/>
  <c r="G261" i="9" s="1"/>
  <c r="AJ192" i="9"/>
  <c r="H192" i="9" s="1"/>
  <c r="G192" i="9" s="1"/>
  <c r="AJ275" i="9"/>
  <c r="H275" i="9" s="1"/>
  <c r="G275" i="9" s="1"/>
  <c r="AJ299" i="9"/>
  <c r="H299" i="9" s="1"/>
  <c r="G299" i="9" s="1"/>
  <c r="AJ9" i="9"/>
  <c r="H9" i="9" s="1"/>
  <c r="G9" i="9" s="1"/>
  <c r="AJ185" i="9"/>
  <c r="H185" i="9" s="1"/>
  <c r="G185" i="9" s="1"/>
  <c r="AJ107" i="9"/>
  <c r="H107" i="9" s="1"/>
  <c r="G107" i="9" s="1"/>
  <c r="AJ501" i="9"/>
  <c r="H501" i="9" s="1"/>
  <c r="G501" i="9" s="1"/>
  <c r="AJ203" i="9"/>
  <c r="H203" i="9" s="1"/>
  <c r="G203" i="9" s="1"/>
  <c r="AJ435" i="9"/>
  <c r="H435" i="9" s="1"/>
  <c r="G435" i="9" s="1"/>
  <c r="AJ232" i="9"/>
  <c r="H232" i="9" s="1"/>
  <c r="G232" i="9" s="1"/>
  <c r="AJ337" i="9"/>
  <c r="H337" i="9" s="1"/>
  <c r="G337" i="9" s="1"/>
  <c r="AJ345" i="9"/>
  <c r="H345" i="9" s="1"/>
  <c r="G345" i="9" s="1"/>
  <c r="AJ268" i="9"/>
  <c r="H268" i="9" s="1"/>
  <c r="G268" i="9" s="1"/>
  <c r="AJ251" i="9"/>
  <c r="H251" i="9" s="1"/>
  <c r="G251" i="9" s="1"/>
  <c r="AJ498" i="9"/>
  <c r="H498" i="9" s="1"/>
  <c r="G498" i="9" s="1"/>
  <c r="AJ67" i="9"/>
  <c r="H67" i="9" s="1"/>
  <c r="G67" i="9" s="1"/>
  <c r="AJ382" i="9"/>
  <c r="H382" i="9" s="1"/>
  <c r="G382" i="9" s="1"/>
  <c r="AJ132" i="9"/>
  <c r="H132" i="9" s="1"/>
  <c r="G132" i="9" s="1"/>
  <c r="AJ412" i="9"/>
  <c r="H412" i="9" s="1"/>
  <c r="G412" i="9" s="1"/>
  <c r="AJ96" i="9"/>
  <c r="H96" i="9" s="1"/>
  <c r="G96" i="9" s="1"/>
  <c r="AJ445" i="9"/>
  <c r="H445" i="9" s="1"/>
  <c r="G445" i="9" s="1"/>
  <c r="AJ238" i="9"/>
  <c r="H238" i="9" s="1"/>
  <c r="G238" i="9" s="1"/>
  <c r="AJ236" i="9"/>
  <c r="H236" i="9" s="1"/>
  <c r="G236" i="9" s="1"/>
  <c r="AJ122" i="9"/>
  <c r="H122" i="9" s="1"/>
  <c r="G122" i="9" s="1"/>
  <c r="AJ225" i="9"/>
  <c r="H225" i="9" s="1"/>
  <c r="G225" i="9" s="1"/>
  <c r="AJ168" i="9"/>
  <c r="H168" i="9" s="1"/>
  <c r="G168" i="9" s="1"/>
  <c r="AJ306" i="9"/>
  <c r="H306" i="9" s="1"/>
  <c r="G306" i="9" s="1"/>
  <c r="AJ142" i="9"/>
  <c r="H142" i="9" s="1"/>
  <c r="G142" i="9" s="1"/>
  <c r="AJ329" i="9"/>
  <c r="H329" i="9" s="1"/>
  <c r="G329" i="9" s="1"/>
  <c r="AJ219" i="9"/>
  <c r="H219" i="9" s="1"/>
  <c r="G219" i="9" s="1"/>
  <c r="AJ80" i="9"/>
  <c r="H80" i="9" s="1"/>
  <c r="G80" i="9" s="1"/>
  <c r="AJ288" i="9"/>
  <c r="H288" i="9" s="1"/>
  <c r="G288" i="9" s="1"/>
  <c r="AJ284" i="9"/>
  <c r="H284" i="9" s="1"/>
  <c r="G284" i="9" s="1"/>
  <c r="AJ48" i="9"/>
  <c r="H48" i="9" s="1"/>
  <c r="G48" i="9" s="1"/>
  <c r="AJ175" i="9"/>
  <c r="H175" i="9" s="1"/>
  <c r="G175" i="9" s="1"/>
  <c r="AJ459" i="9"/>
  <c r="H459" i="9" s="1"/>
  <c r="G459" i="9" s="1"/>
  <c r="AJ405" i="9"/>
  <c r="H405" i="9" s="1"/>
  <c r="G405" i="9" s="1"/>
  <c r="AJ467" i="9"/>
  <c r="H467" i="9" s="1"/>
  <c r="G467" i="9" s="1"/>
  <c r="AJ301" i="9"/>
  <c r="H301" i="9" s="1"/>
  <c r="G301" i="9" s="1"/>
  <c r="AJ247" i="9"/>
  <c r="H247" i="9" s="1"/>
  <c r="G247" i="9" s="1"/>
  <c r="AJ184" i="9"/>
  <c r="H184" i="9" s="1"/>
  <c r="G184" i="9" s="1"/>
  <c r="AJ353" i="9"/>
  <c r="H353" i="9" s="1"/>
  <c r="G353" i="9" s="1"/>
  <c r="AJ171" i="9"/>
  <c r="H171" i="9" s="1"/>
  <c r="G171" i="9" s="1"/>
  <c r="AJ276" i="9"/>
  <c r="H276" i="9" s="1"/>
  <c r="G276" i="9" s="1"/>
  <c r="AJ117" i="9"/>
  <c r="H117" i="9" s="1"/>
  <c r="G117" i="9" s="1"/>
  <c r="AJ135" i="9"/>
  <c r="H135" i="9" s="1"/>
  <c r="G135" i="9" s="1"/>
  <c r="AJ99" i="9"/>
  <c r="H99" i="9" s="1"/>
  <c r="G99" i="9" s="1"/>
  <c r="AJ317" i="9"/>
  <c r="H317" i="9" s="1"/>
  <c r="G317" i="9" s="1"/>
  <c r="AJ464" i="9"/>
  <c r="H464" i="9" s="1"/>
  <c r="G464" i="9" s="1"/>
  <c r="AJ246" i="9"/>
  <c r="H246" i="9" s="1"/>
  <c r="G246" i="9" s="1"/>
  <c r="AJ293" i="9"/>
  <c r="H293" i="9" s="1"/>
  <c r="G293" i="9" s="1"/>
  <c r="AJ361" i="9"/>
  <c r="H361" i="9" s="1"/>
  <c r="G361" i="9" s="1"/>
  <c r="AJ455" i="9"/>
  <c r="H455" i="9" s="1"/>
  <c r="G455" i="9" s="1"/>
  <c r="AJ243" i="9"/>
  <c r="H243" i="9" s="1"/>
  <c r="G243" i="9" s="1"/>
  <c r="AJ451" i="9"/>
  <c r="H451" i="9" s="1"/>
  <c r="G451" i="9" s="1"/>
  <c r="AJ118" i="9"/>
  <c r="H118" i="9" s="1"/>
  <c r="G118" i="9" s="1"/>
  <c r="AJ393" i="9"/>
  <c r="H393" i="9" s="1"/>
  <c r="G393" i="9" s="1"/>
  <c r="AJ26" i="9"/>
  <c r="H26" i="9" s="1"/>
  <c r="G26" i="9" s="1"/>
  <c r="AJ200" i="9"/>
  <c r="H200" i="9" s="1"/>
  <c r="G200" i="9" s="1"/>
  <c r="AJ436" i="9"/>
  <c r="H436" i="9" s="1"/>
  <c r="G436" i="9" s="1"/>
  <c r="AJ46" i="9"/>
  <c r="H46" i="9" s="1"/>
  <c r="G46" i="9" s="1"/>
  <c r="AJ265" i="9"/>
  <c r="H265" i="9" s="1"/>
  <c r="G265" i="9" s="1"/>
  <c r="AJ338" i="9"/>
  <c r="H338" i="9" s="1"/>
  <c r="G338" i="9" s="1"/>
  <c r="AJ254" i="9"/>
  <c r="H254" i="9" s="1"/>
  <c r="G254" i="9" s="1"/>
  <c r="AJ15" i="9"/>
  <c r="H15" i="9" s="1"/>
  <c r="G15" i="9" s="1"/>
  <c r="AJ363" i="9"/>
  <c r="H363" i="9" s="1"/>
  <c r="G363" i="9" s="1"/>
  <c r="AJ24" i="9"/>
  <c r="H24" i="9" s="1"/>
  <c r="G24" i="9" s="1"/>
  <c r="AJ58" i="9"/>
  <c r="H58" i="9" s="1"/>
  <c r="G58" i="9" s="1"/>
  <c r="AJ56" i="9"/>
  <c r="H56" i="9" s="1"/>
  <c r="G56" i="9" s="1"/>
  <c r="AJ151" i="9"/>
  <c r="H151" i="9" s="1"/>
  <c r="G151" i="9" s="1"/>
  <c r="AJ450" i="9"/>
  <c r="H450" i="9" s="1"/>
  <c r="G450" i="9" s="1"/>
  <c r="AJ427" i="9"/>
  <c r="H427" i="9" s="1"/>
  <c r="G427" i="9" s="1"/>
  <c r="AJ310" i="9"/>
  <c r="H310" i="9" s="1"/>
  <c r="G310" i="9" s="1"/>
  <c r="AJ499" i="9"/>
  <c r="H499" i="9" s="1"/>
  <c r="G499" i="9" s="1"/>
  <c r="AJ235" i="9"/>
  <c r="H235" i="9" s="1"/>
  <c r="G235" i="9" s="1"/>
  <c r="AJ210" i="9"/>
  <c r="H210" i="9" s="1"/>
  <c r="G210" i="9" s="1"/>
  <c r="AJ145" i="9"/>
  <c r="H145" i="9" s="1"/>
  <c r="G145" i="9" s="1"/>
  <c r="AJ484" i="9"/>
  <c r="H484" i="9" s="1"/>
  <c r="G484" i="9" s="1"/>
  <c r="AJ147" i="9"/>
  <c r="H147" i="9" s="1"/>
  <c r="G147" i="9" s="1"/>
  <c r="AJ471" i="9"/>
  <c r="H471" i="9" s="1"/>
  <c r="G471" i="9" s="1"/>
  <c r="AJ116" i="9"/>
  <c r="H116" i="9" s="1"/>
  <c r="G116" i="9" s="1"/>
  <c r="AJ123" i="9"/>
  <c r="H123" i="9" s="1"/>
  <c r="G123" i="9" s="1"/>
  <c r="AJ23" i="9"/>
  <c r="H23" i="9" s="1"/>
  <c r="G23" i="9" s="1"/>
  <c r="AJ500" i="9"/>
  <c r="H500" i="9" s="1"/>
  <c r="G500" i="9" s="1"/>
  <c r="AJ12" i="9"/>
  <c r="H12" i="9" s="1"/>
  <c r="G12" i="9" s="1"/>
  <c r="AJ414" i="9"/>
  <c r="H414" i="9" s="1"/>
  <c r="G414" i="9" s="1"/>
  <c r="AJ486" i="9"/>
  <c r="H486" i="9" s="1"/>
  <c r="G486" i="9" s="1"/>
  <c r="AJ40" i="9"/>
  <c r="H40" i="9" s="1"/>
  <c r="G40" i="9" s="1"/>
  <c r="AJ368" i="9"/>
  <c r="H368" i="9" s="1"/>
  <c r="G368" i="9" s="1"/>
  <c r="AJ22" i="9"/>
  <c r="H22" i="9" s="1"/>
  <c r="G22" i="9" s="1"/>
  <c r="AJ5" i="9"/>
  <c r="H5" i="9" s="1"/>
  <c r="G5" i="9" s="1"/>
  <c r="AJ90" i="9"/>
  <c r="H90" i="9" s="1"/>
  <c r="G90" i="9" s="1"/>
  <c r="AJ324" i="9"/>
  <c r="H324" i="9" s="1"/>
  <c r="G324" i="9" s="1"/>
  <c r="AJ128" i="9"/>
  <c r="H128" i="9" s="1"/>
  <c r="G128" i="9" s="1"/>
  <c r="AJ207" i="9"/>
  <c r="H207" i="9" s="1"/>
  <c r="G207" i="9" s="1"/>
  <c r="AJ149" i="9"/>
  <c r="H149" i="9" s="1"/>
  <c r="G149" i="9" s="1"/>
  <c r="AJ478" i="9"/>
  <c r="H478" i="9" s="1"/>
  <c r="G478" i="9" s="1"/>
  <c r="AJ75" i="9"/>
  <c r="H75" i="9" s="1"/>
  <c r="G75" i="9" s="1"/>
  <c r="AJ241" i="9"/>
  <c r="H241" i="9" s="1"/>
  <c r="G241" i="9" s="1"/>
  <c r="AJ322" i="9"/>
  <c r="H322" i="9" s="1"/>
  <c r="G322" i="9" s="1"/>
  <c r="AJ473" i="9"/>
  <c r="H473" i="9" s="1"/>
  <c r="G473" i="9" s="1"/>
  <c r="AJ403" i="9"/>
  <c r="H403" i="9" s="1"/>
  <c r="G403" i="9" s="1"/>
  <c r="AJ485" i="9"/>
  <c r="H485" i="9" s="1"/>
  <c r="G485" i="9" s="1"/>
  <c r="AJ437" i="9"/>
  <c r="H437" i="9" s="1"/>
  <c r="G437" i="9" s="1"/>
  <c r="AJ406" i="9"/>
  <c r="H406" i="9" s="1"/>
  <c r="G406" i="9" s="1"/>
  <c r="AJ82" i="9"/>
  <c r="H82" i="9" s="1"/>
  <c r="G82" i="9" s="1"/>
  <c r="AJ305" i="9"/>
  <c r="H305" i="9" s="1"/>
  <c r="G305" i="9" s="1"/>
  <c r="AJ3" i="9"/>
  <c r="H3" i="9" s="1"/>
  <c r="G3" i="9" s="1"/>
  <c r="AJ367" i="9"/>
  <c r="H367" i="9" s="1"/>
  <c r="G367" i="9" s="1"/>
  <c r="AJ230" i="9"/>
  <c r="H230" i="9" s="1"/>
  <c r="G230" i="9" s="1"/>
  <c r="AJ103" i="9"/>
  <c r="H103" i="9" s="1"/>
  <c r="G103" i="9" s="1"/>
  <c r="AJ407" i="9"/>
  <c r="H407" i="9" s="1"/>
  <c r="G407" i="9" s="1"/>
  <c r="AJ289" i="9"/>
  <c r="H289" i="9" s="1"/>
  <c r="G289" i="9" s="1"/>
  <c r="H333" i="9"/>
  <c r="G333" i="9" s="1"/>
  <c r="H341" i="9"/>
  <c r="G341" i="9" s="1"/>
  <c r="H347" i="9"/>
  <c r="G347" i="9" s="1"/>
  <c r="H416" i="9"/>
  <c r="G416" i="9" s="1"/>
  <c r="H234" i="9"/>
  <c r="H413" i="9"/>
  <c r="G413" i="9" s="1"/>
  <c r="H81" i="9"/>
  <c r="G81" i="9" s="1"/>
  <c r="H120" i="9"/>
  <c r="G120" i="9" s="1"/>
  <c r="H106" i="9"/>
  <c r="G106" i="9" s="1"/>
  <c r="H469" i="9"/>
  <c r="G469" i="9" s="1"/>
  <c r="H495" i="9"/>
  <c r="G495" i="9" s="1"/>
  <c r="H17" i="9"/>
  <c r="G17" i="9" s="1"/>
  <c r="H169" i="9"/>
  <c r="G169" i="9" s="1"/>
  <c r="H202" i="9"/>
  <c r="G202" i="9" s="1"/>
  <c r="H38" i="9"/>
  <c r="G38" i="9" s="1"/>
  <c r="H453" i="9"/>
  <c r="G453" i="9" s="1"/>
  <c r="H304" i="9"/>
  <c r="G304" i="9" s="1"/>
  <c r="H131" i="9"/>
  <c r="G131" i="9" s="1"/>
  <c r="H334" i="9"/>
  <c r="G334" i="9" s="1"/>
  <c r="H460" i="9"/>
  <c r="G460" i="9" s="1"/>
  <c r="H479" i="9"/>
  <c r="G479" i="9" s="1"/>
  <c r="H390" i="9"/>
  <c r="G390" i="9" s="1"/>
  <c r="H336" i="9"/>
  <c r="G336" i="9" s="1"/>
  <c r="H447" i="9"/>
  <c r="G447" i="9" s="1"/>
  <c r="H25" i="9"/>
  <c r="G25" i="9" s="1"/>
  <c r="H362" i="9"/>
  <c r="G362" i="9" s="1"/>
  <c r="H320" i="9"/>
  <c r="G320" i="9" s="1"/>
  <c r="H138" i="9"/>
  <c r="G138" i="9" s="1"/>
  <c r="H348" i="9"/>
  <c r="G348" i="9" s="1"/>
  <c r="H178" i="9"/>
  <c r="G178" i="9" s="1"/>
  <c r="H57" i="9"/>
  <c r="G57" i="9" s="1"/>
  <c r="H287" i="9"/>
  <c r="G287" i="9" s="1"/>
  <c r="H372" i="9"/>
  <c r="G372" i="9" s="1"/>
  <c r="H33" i="9"/>
  <c r="G33" i="9" s="1"/>
  <c r="H291" i="9"/>
  <c r="G291" i="9" s="1"/>
  <c r="H249" i="9"/>
  <c r="G249" i="9" s="1"/>
  <c r="H78" i="9"/>
  <c r="G78" i="9" s="1"/>
  <c r="H331" i="9"/>
  <c r="G331" i="9" s="1"/>
  <c r="H39" i="9"/>
  <c r="G39" i="9" s="1"/>
  <c r="H222" i="9"/>
  <c r="G222" i="9" s="1"/>
  <c r="H6" i="9"/>
  <c r="G6" i="9" s="1"/>
  <c r="H133" i="9"/>
  <c r="G133" i="9" s="1"/>
  <c r="H163" i="9"/>
  <c r="G163" i="9" s="1"/>
  <c r="H438" i="9"/>
  <c r="G438" i="9" s="1"/>
  <c r="H313" i="9"/>
  <c r="G313" i="9" s="1"/>
  <c r="H4" i="9"/>
  <c r="G4" i="9" s="1"/>
  <c r="H245" i="9"/>
  <c r="G245" i="9" s="1"/>
  <c r="H503" i="9" l="1"/>
  <c r="G234" i="9"/>
  <c r="G503" i="9" l="1"/>
  <c r="F48" i="9" l="1"/>
  <c r="D48" i="9" s="1"/>
  <c r="F190" i="9"/>
  <c r="D190" i="9" s="1"/>
  <c r="F238" i="9"/>
  <c r="D238" i="9" s="1"/>
  <c r="F406" i="9"/>
  <c r="D406" i="9" s="1"/>
  <c r="F331" i="9"/>
  <c r="D331" i="9" s="1"/>
  <c r="F28" i="9"/>
  <c r="D28" i="9" s="1"/>
  <c r="F283" i="9"/>
  <c r="D283" i="9" s="1"/>
  <c r="F197" i="9"/>
  <c r="D197" i="9" s="1"/>
  <c r="F340" i="9"/>
  <c r="D340" i="9" s="1"/>
  <c r="F145" i="9"/>
  <c r="D145" i="9" s="1"/>
  <c r="F43" i="9"/>
  <c r="D43" i="9" s="1"/>
  <c r="F485" i="9"/>
  <c r="D485" i="9" s="1"/>
  <c r="F92" i="9"/>
  <c r="D92" i="9" s="1"/>
  <c r="F266" i="9"/>
  <c r="D266" i="9" s="1"/>
  <c r="F36" i="9"/>
  <c r="D36" i="9" s="1"/>
  <c r="F387" i="9"/>
  <c r="D387" i="9" s="1"/>
  <c r="F493" i="9"/>
  <c r="D493" i="9" s="1"/>
  <c r="F84" i="9"/>
  <c r="D84" i="9" s="1"/>
  <c r="F415" i="9"/>
  <c r="D415" i="9" s="1"/>
  <c r="F467" i="9"/>
  <c r="D467" i="9" s="1"/>
  <c r="F183" i="9"/>
  <c r="D183" i="9" s="1"/>
  <c r="F233" i="9"/>
  <c r="D233" i="9" s="1"/>
  <c r="F481" i="9"/>
  <c r="D481" i="9" s="1"/>
  <c r="F318" i="9"/>
  <c r="D318" i="9" s="1"/>
  <c r="F288" i="9"/>
  <c r="D288" i="9" s="1"/>
  <c r="F383" i="9"/>
  <c r="D383" i="9" s="1"/>
  <c r="F464" i="9"/>
  <c r="D464" i="9" s="1"/>
  <c r="F7" i="9"/>
  <c r="D7" i="9" s="1"/>
  <c r="F227" i="9"/>
  <c r="D227" i="9" s="1"/>
  <c r="F174" i="9"/>
  <c r="D174" i="9" s="1"/>
  <c r="F9" i="9"/>
  <c r="D9" i="9" s="1"/>
  <c r="F350" i="9"/>
  <c r="D350" i="9" s="1"/>
  <c r="F440" i="9"/>
  <c r="D440" i="9" s="1"/>
  <c r="F400" i="9"/>
  <c r="D400" i="9" s="1"/>
  <c r="F5" i="9"/>
  <c r="D5" i="9" s="1"/>
  <c r="F447" i="9"/>
  <c r="D447" i="9" s="1"/>
  <c r="F12" i="9"/>
  <c r="D12" i="9" s="1"/>
  <c r="F336" i="9"/>
  <c r="D336" i="9" s="1"/>
  <c r="F426" i="9"/>
  <c r="D426" i="9" s="1"/>
  <c r="F6" i="9"/>
  <c r="D6" i="9" s="1"/>
  <c r="F171" i="9"/>
  <c r="D171" i="9" s="1"/>
  <c r="F255" i="9"/>
  <c r="D255" i="9" s="1"/>
  <c r="F329" i="9"/>
  <c r="D329" i="9" s="1"/>
  <c r="F3" i="9"/>
  <c r="D3" i="9" s="1"/>
  <c r="F136" i="9"/>
  <c r="D136" i="9" s="1"/>
  <c r="F99" i="9"/>
  <c r="D99" i="9" s="1"/>
  <c r="F397" i="9"/>
  <c r="D397" i="9" s="1"/>
  <c r="F294" i="9"/>
  <c r="D294" i="9" s="1"/>
  <c r="F133" i="9"/>
  <c r="D133" i="9" s="1"/>
  <c r="F354" i="9"/>
  <c r="D354" i="9" s="1"/>
  <c r="F215" i="9"/>
  <c r="D215" i="9" s="1"/>
  <c r="F214" i="9"/>
  <c r="D214" i="9" s="1"/>
  <c r="F85" i="9"/>
  <c r="D85" i="9" s="1"/>
  <c r="F159" i="9"/>
  <c r="D159" i="9" s="1"/>
  <c r="F138" i="9"/>
  <c r="D138" i="9" s="1"/>
  <c r="F311" i="9"/>
  <c r="D311" i="9" s="1"/>
  <c r="F301" i="9"/>
  <c r="D301" i="9" s="1"/>
  <c r="F466" i="9"/>
  <c r="D466" i="9" s="1"/>
  <c r="F470" i="9"/>
  <c r="D470" i="9" s="1"/>
  <c r="F55" i="9"/>
  <c r="D55" i="9" s="1"/>
  <c r="F141" i="9"/>
  <c r="D141" i="9" s="1"/>
  <c r="F252" i="9"/>
  <c r="D252" i="9" s="1"/>
  <c r="F320" i="9"/>
  <c r="D320" i="9" s="1"/>
  <c r="F140" i="9"/>
  <c r="D140" i="9" s="1"/>
  <c r="F450" i="9"/>
  <c r="D450" i="9" s="1"/>
  <c r="F221" i="9"/>
  <c r="D221" i="9" s="1"/>
  <c r="F222" i="9"/>
  <c r="D222" i="9" s="1"/>
  <c r="F122" i="9"/>
  <c r="D122" i="9" s="1"/>
  <c r="F120" i="9"/>
  <c r="D120" i="9" s="1"/>
  <c r="F54" i="9"/>
  <c r="D54" i="9" s="1"/>
  <c r="F188" i="9"/>
  <c r="D188" i="9" s="1"/>
  <c r="F254" i="9"/>
  <c r="D254" i="9" s="1"/>
  <c r="F91" i="9"/>
  <c r="D91" i="9" s="1"/>
  <c r="F424" i="9"/>
  <c r="D424" i="9" s="1"/>
  <c r="F115" i="9"/>
  <c r="D115" i="9" s="1"/>
  <c r="F281" i="9"/>
  <c r="D281" i="9" s="1"/>
  <c r="F286" i="9"/>
  <c r="D286" i="9" s="1"/>
  <c r="F484" i="9"/>
  <c r="D484" i="9" s="1"/>
  <c r="F398" i="9"/>
  <c r="D398" i="9" s="1"/>
  <c r="F15" i="9"/>
  <c r="D15" i="9" s="1"/>
  <c r="F418" i="9"/>
  <c r="D418" i="9" s="1"/>
  <c r="F173" i="9"/>
  <c r="D173" i="9" s="1"/>
  <c r="F358" i="9"/>
  <c r="D358" i="9" s="1"/>
  <c r="F164" i="9"/>
  <c r="D164" i="9" s="1"/>
  <c r="F76" i="9"/>
  <c r="D76" i="9" s="1"/>
  <c r="F98" i="9"/>
  <c r="D98" i="9" s="1"/>
  <c r="F213" i="9"/>
  <c r="D213" i="9" s="1"/>
  <c r="F260" i="9"/>
  <c r="D260" i="9" s="1"/>
  <c r="F452" i="9"/>
  <c r="D452" i="9" s="1"/>
  <c r="F271" i="9"/>
  <c r="D271" i="9" s="1"/>
  <c r="F317" i="9"/>
  <c r="D317" i="9" s="1"/>
  <c r="F455" i="9"/>
  <c r="D455" i="9" s="1"/>
  <c r="F100" i="9"/>
  <c r="D100" i="9" s="1"/>
  <c r="F29" i="9"/>
  <c r="D29" i="9" s="1"/>
  <c r="F160" i="9"/>
  <c r="D160" i="9" s="1"/>
  <c r="F361" i="9"/>
  <c r="D361" i="9" s="1"/>
  <c r="F80" i="9"/>
  <c r="D80" i="9" s="1"/>
  <c r="F240" i="9"/>
  <c r="D240" i="9" s="1"/>
  <c r="F71" i="9"/>
  <c r="D71" i="9" s="1"/>
  <c r="F420" i="9"/>
  <c r="D420" i="9" s="1"/>
  <c r="F407" i="9"/>
  <c r="D407" i="9" s="1"/>
  <c r="F237" i="9"/>
  <c r="D237" i="9" s="1"/>
  <c r="F316" i="9"/>
  <c r="D316" i="9" s="1"/>
  <c r="F435" i="9"/>
  <c r="D435" i="9" s="1"/>
  <c r="F26" i="9"/>
  <c r="D26" i="9" s="1"/>
  <c r="F280" i="9"/>
  <c r="D280" i="9" s="1"/>
  <c r="F330" i="9"/>
  <c r="D330" i="9" s="1"/>
  <c r="F82" i="9"/>
  <c r="D82" i="9" s="1"/>
  <c r="F21" i="9"/>
  <c r="D21" i="9" s="1"/>
  <c r="F463" i="9"/>
  <c r="D463" i="9" s="1"/>
  <c r="F137" i="9"/>
  <c r="D137" i="9" s="1"/>
  <c r="F462" i="9"/>
  <c r="D462" i="9" s="1"/>
  <c r="F393" i="9"/>
  <c r="D393" i="9" s="1"/>
  <c r="F372" i="9"/>
  <c r="D372" i="9" s="1"/>
  <c r="F246" i="9"/>
  <c r="D246" i="9" s="1"/>
  <c r="F370" i="9"/>
  <c r="D370" i="9" s="1"/>
  <c r="F89" i="9"/>
  <c r="D89" i="9" s="1"/>
  <c r="F224" i="9"/>
  <c r="D224" i="9" s="1"/>
  <c r="F253" i="9"/>
  <c r="D253" i="9" s="1"/>
  <c r="F257" i="9"/>
  <c r="D257" i="9" s="1"/>
  <c r="F382" i="9"/>
  <c r="D382" i="9" s="1"/>
  <c r="F202" i="9"/>
  <c r="D202" i="9" s="1"/>
  <c r="F276" i="9"/>
  <c r="D276" i="9" s="1"/>
  <c r="F444" i="9"/>
  <c r="D444" i="9" s="1"/>
  <c r="F209" i="9"/>
  <c r="D209" i="9" s="1"/>
  <c r="F456" i="9"/>
  <c r="D456" i="9" s="1"/>
  <c r="F109" i="9"/>
  <c r="D109" i="9" s="1"/>
  <c r="F421" i="9"/>
  <c r="D421" i="9" s="1"/>
  <c r="F135" i="9"/>
  <c r="D135" i="9" s="1"/>
  <c r="F399" i="9"/>
  <c r="D399" i="9" s="1"/>
  <c r="F310" i="9"/>
  <c r="D310" i="9" s="1"/>
  <c r="F375" i="9"/>
  <c r="D375" i="9" s="1"/>
  <c r="F142" i="9"/>
  <c r="D142" i="9" s="1"/>
  <c r="F93" i="9"/>
  <c r="D93" i="9" s="1"/>
  <c r="F403" i="9"/>
  <c r="D403" i="9" s="1"/>
  <c r="F121" i="9"/>
  <c r="D121" i="9" s="1"/>
  <c r="F8" i="9"/>
  <c r="D8" i="9" s="1"/>
  <c r="F27" i="9"/>
  <c r="D27" i="9" s="1"/>
  <c r="F345" i="9"/>
  <c r="D345" i="9" s="1"/>
  <c r="F223" i="9"/>
  <c r="D223" i="9" s="1"/>
  <c r="F211" i="9"/>
  <c r="D211" i="9" s="1"/>
  <c r="F405" i="9"/>
  <c r="D405" i="9" s="1"/>
  <c r="F333" i="9"/>
  <c r="D333" i="9" s="1"/>
  <c r="F307" i="9"/>
  <c r="D307" i="9" s="1"/>
  <c r="F267" i="9"/>
  <c r="D267" i="9" s="1"/>
  <c r="F376" i="9"/>
  <c r="D376" i="9" s="1"/>
  <c r="F489" i="9"/>
  <c r="D489" i="9" s="1"/>
  <c r="F475" i="9"/>
  <c r="D475" i="9" s="1"/>
  <c r="F148" i="9"/>
  <c r="D148" i="9" s="1"/>
  <c r="F130" i="9"/>
  <c r="D130" i="9" s="1"/>
  <c r="F332" i="9"/>
  <c r="D332" i="9" s="1"/>
  <c r="F68" i="9"/>
  <c r="D68" i="9" s="1"/>
  <c r="F390" i="9"/>
  <c r="D390" i="9" s="1"/>
  <c r="F208" i="9"/>
  <c r="D208" i="9" s="1"/>
  <c r="F24" i="9"/>
  <c r="D24" i="9" s="1"/>
  <c r="F125" i="9"/>
  <c r="D125" i="9" s="1"/>
  <c r="F70" i="9"/>
  <c r="D70" i="9" s="1"/>
  <c r="F337" i="9"/>
  <c r="D337" i="9" s="1"/>
  <c r="F259" i="9"/>
  <c r="D259" i="9" s="1"/>
  <c r="F45" i="9"/>
  <c r="D45" i="9" s="1"/>
  <c r="F256" i="9"/>
  <c r="D256" i="9" s="1"/>
  <c r="F305" i="9"/>
  <c r="D305" i="9" s="1"/>
  <c r="F268" i="9"/>
  <c r="D268" i="9" s="1"/>
  <c r="F245" i="9"/>
  <c r="D245" i="9" s="1"/>
  <c r="F250" i="9"/>
  <c r="D250" i="9" s="1"/>
  <c r="F163" i="9"/>
  <c r="D163" i="9" s="1"/>
  <c r="F414" i="9"/>
  <c r="D414" i="9" s="1"/>
  <c r="F111" i="9"/>
  <c r="D111" i="9" s="1"/>
  <c r="F449" i="9"/>
  <c r="D449" i="9" s="1"/>
  <c r="F34" i="9"/>
  <c r="D34" i="9" s="1"/>
  <c r="F39" i="9"/>
  <c r="D39" i="9" s="1"/>
  <c r="F236" i="9"/>
  <c r="D236" i="9" s="1"/>
  <c r="F432" i="9"/>
  <c r="D432" i="9" s="1"/>
  <c r="F295" i="9"/>
  <c r="D295" i="9" s="1"/>
  <c r="F384" i="9"/>
  <c r="D384" i="9" s="1"/>
  <c r="F428" i="9"/>
  <c r="D428" i="9" s="1"/>
  <c r="F69" i="9"/>
  <c r="D69" i="9" s="1"/>
  <c r="F32" i="9"/>
  <c r="D32" i="9" s="1"/>
  <c r="F167" i="9"/>
  <c r="D167" i="9" s="1"/>
  <c r="F57" i="9"/>
  <c r="D57" i="9" s="1"/>
  <c r="F365" i="9"/>
  <c r="D365" i="9" s="1"/>
  <c r="F312" i="9"/>
  <c r="D312" i="9" s="1"/>
  <c r="F56" i="9"/>
  <c r="D56" i="9" s="1"/>
  <c r="F291" i="9"/>
  <c r="D291" i="9" s="1"/>
  <c r="F264" i="9"/>
  <c r="D264" i="9" s="1"/>
  <c r="F438" i="9"/>
  <c r="D438" i="9" s="1"/>
  <c r="F494" i="9"/>
  <c r="D494" i="9" s="1"/>
  <c r="F335" i="9"/>
  <c r="D335" i="9" s="1"/>
  <c r="F168" i="9"/>
  <c r="D168" i="9" s="1"/>
  <c r="F352" i="9"/>
  <c r="D352" i="9" s="1"/>
  <c r="F417" i="9"/>
  <c r="D417" i="9" s="1"/>
  <c r="F248" i="9"/>
  <c r="D248" i="9" s="1"/>
  <c r="F153" i="9"/>
  <c r="D153" i="9" s="1"/>
  <c r="F249" i="9"/>
  <c r="D249" i="9" s="1"/>
  <c r="F185" i="9"/>
  <c r="D185" i="9" s="1"/>
  <c r="F285" i="9"/>
  <c r="D285" i="9" s="1"/>
  <c r="F129" i="9"/>
  <c r="D129" i="9" s="1"/>
  <c r="F232" i="9"/>
  <c r="D232" i="9" s="1"/>
  <c r="F180" i="9"/>
  <c r="D180" i="9" s="1"/>
  <c r="F60" i="9"/>
  <c r="D60" i="9" s="1"/>
  <c r="F437" i="9"/>
  <c r="D437" i="9" s="1"/>
  <c r="F419" i="9"/>
  <c r="D419" i="9" s="1"/>
  <c r="F154" i="9"/>
  <c r="D154" i="9" s="1"/>
  <c r="F200" i="9"/>
  <c r="D200" i="9" s="1"/>
  <c r="F495" i="9"/>
  <c r="D495" i="9" s="1"/>
  <c r="F391" i="9"/>
  <c r="D391" i="9" s="1"/>
  <c r="F231" i="9"/>
  <c r="D231" i="9" s="1"/>
  <c r="F277" i="9"/>
  <c r="D277" i="9" s="1"/>
  <c r="F386" i="9"/>
  <c r="D386" i="9" s="1"/>
  <c r="F273" i="9"/>
  <c r="D273" i="9" s="1"/>
  <c r="F278" i="9"/>
  <c r="D278" i="9" s="1"/>
  <c r="F44" i="9"/>
  <c r="D44" i="9" s="1"/>
  <c r="F157" i="9"/>
  <c r="D157" i="9" s="1"/>
  <c r="F321" i="9"/>
  <c r="D321" i="9" s="1"/>
  <c r="F77" i="9"/>
  <c r="D77" i="9" s="1"/>
  <c r="F468" i="9"/>
  <c r="D468" i="9" s="1"/>
  <c r="F402" i="9"/>
  <c r="D402" i="9" s="1"/>
  <c r="F166" i="9"/>
  <c r="D166" i="9" s="1"/>
  <c r="F436" i="9"/>
  <c r="D436" i="9" s="1"/>
  <c r="F427" i="9"/>
  <c r="D427" i="9" s="1"/>
  <c r="F127" i="9"/>
  <c r="D127" i="9" s="1"/>
  <c r="F356" i="9"/>
  <c r="D356" i="9" s="1"/>
  <c r="F113" i="9"/>
  <c r="D113" i="9" s="1"/>
  <c r="F94" i="9"/>
  <c r="D94" i="9" s="1"/>
  <c r="F201" i="9"/>
  <c r="D201" i="9" s="1"/>
  <c r="F75" i="9"/>
  <c r="D75" i="9" s="1"/>
  <c r="F96" i="9"/>
  <c r="D96" i="9" s="1"/>
  <c r="F117" i="9"/>
  <c r="D117" i="9" s="1"/>
  <c r="F373" i="9"/>
  <c r="D373" i="9" s="1"/>
  <c r="F334" i="9"/>
  <c r="D334" i="9" s="1"/>
  <c r="F90" i="9"/>
  <c r="D90" i="9" s="1"/>
  <c r="F408" i="9"/>
  <c r="D408" i="9" s="1"/>
  <c r="F187" i="9"/>
  <c r="D187" i="9" s="1"/>
  <c r="F205" i="9"/>
  <c r="D205" i="9" s="1"/>
  <c r="F63" i="9"/>
  <c r="D63" i="9" s="1"/>
  <c r="F476" i="9"/>
  <c r="D476" i="9" s="1"/>
  <c r="F13" i="9"/>
  <c r="D13" i="9" s="1"/>
  <c r="F104" i="9"/>
  <c r="D104" i="9" s="1"/>
  <c r="F196" i="9"/>
  <c r="D196" i="9" s="1"/>
  <c r="F325" i="9"/>
  <c r="D325" i="9" s="1"/>
  <c r="F198" i="9"/>
  <c r="D198" i="9" s="1"/>
  <c r="F479" i="9"/>
  <c r="D479" i="9" s="1"/>
  <c r="F35" i="9"/>
  <c r="D35" i="9" s="1"/>
  <c r="F490" i="9"/>
  <c r="D490" i="9" s="1"/>
  <c r="F243" i="9"/>
  <c r="D243" i="9" s="1"/>
  <c r="F156" i="9"/>
  <c r="D156" i="9" s="1"/>
  <c r="F355" i="9"/>
  <c r="D355" i="9" s="1"/>
  <c r="F177" i="9"/>
  <c r="D177" i="9" s="1"/>
  <c r="F360" i="9"/>
  <c r="D360" i="9" s="1"/>
  <c r="F454" i="9"/>
  <c r="D454" i="9" s="1"/>
  <c r="F326" i="9"/>
  <c r="D326" i="9" s="1"/>
  <c r="F67" i="9"/>
  <c r="D67" i="9" s="1"/>
  <c r="F416" i="9"/>
  <c r="D416" i="9" s="1"/>
  <c r="F297" i="9"/>
  <c r="D297" i="9" s="1"/>
  <c r="F441" i="9"/>
  <c r="D441" i="9" s="1"/>
  <c r="F225" i="9"/>
  <c r="D225" i="9" s="1"/>
  <c r="F58" i="9"/>
  <c r="D58" i="9" s="1"/>
  <c r="F119" i="9"/>
  <c r="D119" i="9" s="1"/>
  <c r="F395" i="9"/>
  <c r="D395" i="9" s="1"/>
  <c r="F114" i="9"/>
  <c r="D114" i="9" s="1"/>
  <c r="F194" i="9"/>
  <c r="D194" i="9" s="1"/>
  <c r="F290" i="9"/>
  <c r="D290" i="9" s="1"/>
  <c r="F265" i="9"/>
  <c r="D265" i="9" s="1"/>
  <c r="F348" i="9"/>
  <c r="D348" i="9" s="1"/>
  <c r="F377" i="9"/>
  <c r="D377" i="9" s="1"/>
  <c r="F74" i="9"/>
  <c r="D74" i="9" s="1"/>
  <c r="F73" i="9"/>
  <c r="D73" i="9" s="1"/>
  <c r="F38" i="9"/>
  <c r="D38" i="9" s="1"/>
  <c r="F19" i="9"/>
  <c r="D19" i="9" s="1"/>
  <c r="F192" i="9"/>
  <c r="D192" i="9" s="1"/>
  <c r="F423" i="9"/>
  <c r="D423" i="9" s="1"/>
  <c r="F396" i="9"/>
  <c r="D396" i="9" s="1"/>
  <c r="F433" i="9"/>
  <c r="D433" i="9" s="1"/>
  <c r="F176" i="9"/>
  <c r="D176" i="9" s="1"/>
  <c r="F272" i="9"/>
  <c r="D272" i="9" s="1"/>
  <c r="F289" i="9"/>
  <c r="D289" i="9" s="1"/>
  <c r="F353" i="9"/>
  <c r="D353" i="9" s="1"/>
  <c r="F199" i="9"/>
  <c r="D199" i="9" s="1"/>
  <c r="F83" i="9"/>
  <c r="D83" i="9" s="1"/>
  <c r="F434" i="9"/>
  <c r="D434" i="9" s="1"/>
  <c r="F210" i="9"/>
  <c r="D210" i="9" s="1"/>
  <c r="F270" i="9"/>
  <c r="D270" i="9" s="1"/>
  <c r="F149" i="9"/>
  <c r="D149" i="9" s="1"/>
  <c r="F242" i="9"/>
  <c r="D242" i="9" s="1"/>
  <c r="F195" i="9"/>
  <c r="D195" i="9" s="1"/>
  <c r="F263" i="9"/>
  <c r="D263" i="9" s="1"/>
  <c r="F287" i="9"/>
  <c r="D287" i="9" s="1"/>
  <c r="F53" i="9"/>
  <c r="D53" i="9" s="1"/>
  <c r="F132" i="9"/>
  <c r="D132" i="9" s="1"/>
  <c r="F430" i="9"/>
  <c r="D430" i="9" s="1"/>
  <c r="F61" i="9"/>
  <c r="D61" i="9" s="1"/>
  <c r="F161" i="9"/>
  <c r="D161" i="9" s="1"/>
  <c r="F323" i="9"/>
  <c r="D323" i="9" s="1"/>
  <c r="F303" i="9"/>
  <c r="D303" i="9" s="1"/>
  <c r="F322" i="9"/>
  <c r="D322" i="9" s="1"/>
  <c r="F49" i="9"/>
  <c r="D49" i="9" s="1"/>
  <c r="F284" i="9"/>
  <c r="D284" i="9" s="1"/>
  <c r="F87" i="9"/>
  <c r="D87" i="9" s="1"/>
  <c r="F483" i="9"/>
  <c r="D483" i="9" s="1"/>
  <c r="F341" i="9"/>
  <c r="D341" i="9" s="1"/>
  <c r="F165" i="9"/>
  <c r="D165" i="9" s="1"/>
  <c r="F349" i="9"/>
  <c r="D349" i="9" s="1"/>
  <c r="F338" i="9"/>
  <c r="D338" i="9" s="1"/>
  <c r="F409" i="9"/>
  <c r="D409" i="9" s="1"/>
  <c r="F500" i="9"/>
  <c r="D500" i="9" s="1"/>
  <c r="F2" i="9"/>
  <c r="D2" i="9" s="1"/>
  <c r="F101" i="9"/>
  <c r="D101" i="9" s="1"/>
  <c r="F363" i="9"/>
  <c r="D363" i="9" s="1"/>
  <c r="F41" i="9"/>
  <c r="D41" i="9" s="1"/>
  <c r="F304" i="9"/>
  <c r="D304" i="9" s="1"/>
  <c r="F324" i="9"/>
  <c r="D324" i="9" s="1"/>
  <c r="F62" i="9"/>
  <c r="D62" i="9" s="1"/>
  <c r="F23" i="9"/>
  <c r="D23" i="9" s="1"/>
  <c r="F342" i="9"/>
  <c r="D342" i="9" s="1"/>
  <c r="F30" i="9"/>
  <c r="D30" i="9" s="1"/>
  <c r="F128" i="9"/>
  <c r="D128" i="9" s="1"/>
  <c r="F103" i="9"/>
  <c r="D103" i="9" s="1"/>
  <c r="F473" i="9"/>
  <c r="D473" i="9" s="1"/>
  <c r="F147" i="9"/>
  <c r="D147" i="9" s="1"/>
  <c r="F139" i="9"/>
  <c r="D139" i="9" s="1"/>
  <c r="F95" i="9"/>
  <c r="D95" i="9" s="1"/>
  <c r="F219" i="9"/>
  <c r="D219" i="9" s="1"/>
  <c r="F52" i="9"/>
  <c r="D52" i="9" s="1"/>
  <c r="F244" i="9"/>
  <c r="D244" i="9" s="1"/>
  <c r="F369" i="9"/>
  <c r="D369" i="9" s="1"/>
  <c r="F17" i="9"/>
  <c r="D17" i="9" s="1"/>
  <c r="F314" i="9"/>
  <c r="D314" i="9" s="1"/>
  <c r="F385" i="9"/>
  <c r="D385" i="9" s="1"/>
  <c r="F212" i="9"/>
  <c r="D212" i="9" s="1"/>
  <c r="F459" i="9"/>
  <c r="D459" i="9" s="1"/>
  <c r="F461" i="9"/>
  <c r="D461" i="9" s="1"/>
  <c r="F300" i="9"/>
  <c r="D300" i="9" s="1"/>
  <c r="F298" i="9"/>
  <c r="D298" i="9" s="1"/>
  <c r="F162" i="9"/>
  <c r="D162" i="9" s="1"/>
  <c r="F346" i="9"/>
  <c r="D346" i="9" s="1"/>
  <c r="F262" i="9"/>
  <c r="D262" i="9" s="1"/>
  <c r="F367" i="9"/>
  <c r="D367" i="9" s="1"/>
  <c r="F474" i="9"/>
  <c r="D474" i="9" s="1"/>
  <c r="F411" i="9"/>
  <c r="D411" i="9" s="1"/>
  <c r="F478" i="9"/>
  <c r="D478" i="9" s="1"/>
  <c r="F313" i="9"/>
  <c r="D313" i="9" s="1"/>
  <c r="F59" i="9"/>
  <c r="D59" i="9" s="1"/>
  <c r="F175" i="9"/>
  <c r="D175" i="9" s="1"/>
  <c r="F496" i="9"/>
  <c r="D496" i="9" s="1"/>
  <c r="F492" i="9"/>
  <c r="D492" i="9" s="1"/>
  <c r="F116" i="9"/>
  <c r="D116" i="9" s="1"/>
  <c r="F203" i="9"/>
  <c r="D203" i="9" s="1"/>
  <c r="F186" i="9"/>
  <c r="D186" i="9" s="1"/>
  <c r="F169" i="9"/>
  <c r="D169" i="9" s="1"/>
  <c r="F315" i="9"/>
  <c r="D315" i="9" s="1"/>
  <c r="F460" i="9"/>
  <c r="D460" i="9" s="1"/>
  <c r="F31" i="9"/>
  <c r="D31" i="9" s="1"/>
  <c r="F107" i="9"/>
  <c r="D107" i="9" s="1"/>
  <c r="F351" i="9"/>
  <c r="D351" i="9" s="1"/>
  <c r="F102" i="9"/>
  <c r="D102" i="9" s="1"/>
  <c r="F499" i="9"/>
  <c r="D499" i="9" s="1"/>
  <c r="F451" i="9"/>
  <c r="D451" i="9" s="1"/>
  <c r="F97" i="9"/>
  <c r="D97" i="9" s="1"/>
  <c r="F42" i="9"/>
  <c r="D42" i="9" s="1"/>
  <c r="F296" i="9"/>
  <c r="D296" i="9" s="1"/>
  <c r="F328" i="9"/>
  <c r="D328" i="9" s="1"/>
  <c r="F170" i="9"/>
  <c r="D170" i="9" s="1"/>
  <c r="F247" i="9"/>
  <c r="D247" i="9" s="1"/>
  <c r="F251" i="9"/>
  <c r="D251" i="9" s="1"/>
  <c r="F4" i="9"/>
  <c r="D4" i="9" s="1"/>
  <c r="F25" i="9"/>
  <c r="D25" i="9" s="1"/>
  <c r="F216" i="9"/>
  <c r="D216" i="9" s="1"/>
  <c r="F275" i="9"/>
  <c r="D275" i="9" s="1"/>
  <c r="F442" i="9"/>
  <c r="D442" i="9" s="1"/>
  <c r="F371" i="9"/>
  <c r="D371" i="9" s="1"/>
  <c r="F486" i="9"/>
  <c r="D486" i="9" s="1"/>
  <c r="F413" i="9"/>
  <c r="D413" i="9" s="1"/>
  <c r="F362" i="9"/>
  <c r="D362" i="9" s="1"/>
  <c r="F401" i="9"/>
  <c r="D401" i="9" s="1"/>
  <c r="F191" i="9"/>
  <c r="D191" i="9" s="1"/>
  <c r="F488" i="9"/>
  <c r="D488" i="9" s="1"/>
  <c r="F359" i="9"/>
  <c r="D359" i="9" s="1"/>
  <c r="F78" i="9"/>
  <c r="D78" i="9" s="1"/>
  <c r="F193" i="9"/>
  <c r="D193" i="9" s="1"/>
  <c r="F388" i="9"/>
  <c r="D388" i="9" s="1"/>
  <c r="F498" i="9"/>
  <c r="D498" i="9" s="1"/>
  <c r="F124" i="9"/>
  <c r="D124" i="9" s="1"/>
  <c r="F477" i="9"/>
  <c r="D477" i="9" s="1"/>
  <c r="F364" i="9"/>
  <c r="D364" i="9" s="1"/>
  <c r="F131" i="9"/>
  <c r="D131" i="9" s="1"/>
  <c r="F64" i="9"/>
  <c r="D64" i="9" s="1"/>
  <c r="F425" i="9"/>
  <c r="D425" i="9" s="1"/>
  <c r="F110" i="9"/>
  <c r="D110" i="9" s="1"/>
  <c r="F457" i="9"/>
  <c r="D457" i="9" s="1"/>
  <c r="F10" i="9"/>
  <c r="D10" i="9" s="1"/>
  <c r="F439" i="9"/>
  <c r="D439" i="9" s="1"/>
  <c r="F429" i="9"/>
  <c r="D429" i="9" s="1"/>
  <c r="F448" i="9"/>
  <c r="D448" i="9" s="1"/>
  <c r="F228" i="9"/>
  <c r="D228" i="9" s="1"/>
  <c r="F357" i="9"/>
  <c r="D357" i="9" s="1"/>
  <c r="F22" i="9"/>
  <c r="D22" i="9" s="1"/>
  <c r="F108" i="9"/>
  <c r="D108" i="9" s="1"/>
  <c r="F274" i="9"/>
  <c r="D274" i="9" s="1"/>
  <c r="F308" i="9"/>
  <c r="D308" i="9" s="1"/>
  <c r="F152" i="9"/>
  <c r="D152" i="9" s="1"/>
  <c r="F79" i="9"/>
  <c r="D79" i="9" s="1"/>
  <c r="F412" i="9"/>
  <c r="D412" i="9" s="1"/>
  <c r="F306" i="9"/>
  <c r="D306" i="9" s="1"/>
  <c r="F14" i="9"/>
  <c r="D14" i="9" s="1"/>
  <c r="F33" i="9"/>
  <c r="D33" i="9" s="1"/>
  <c r="F302" i="9"/>
  <c r="D302" i="9" s="1"/>
  <c r="F366" i="9"/>
  <c r="D366" i="9" s="1"/>
  <c r="F471" i="9"/>
  <c r="D471" i="9" s="1"/>
  <c r="F178" i="9"/>
  <c r="D178" i="9" s="1"/>
  <c r="F47" i="9"/>
  <c r="D47" i="9" s="1"/>
  <c r="F112" i="9"/>
  <c r="D112" i="9" s="1"/>
  <c r="F105" i="9"/>
  <c r="D105" i="9" s="1"/>
  <c r="F422" i="9"/>
  <c r="D422" i="9" s="1"/>
  <c r="F118" i="9"/>
  <c r="D118" i="9" s="1"/>
  <c r="F239" i="9"/>
  <c r="D239" i="9" s="1"/>
  <c r="F106" i="9"/>
  <c r="D106" i="9" s="1"/>
  <c r="F150" i="9"/>
  <c r="D150" i="9" s="1"/>
  <c r="F134" i="9"/>
  <c r="D134" i="9" s="1"/>
  <c r="F126" i="9"/>
  <c r="D126" i="9" s="1"/>
  <c r="F206" i="9"/>
  <c r="D206" i="9" s="1"/>
  <c r="F482" i="9"/>
  <c r="D482" i="9" s="1"/>
  <c r="F217" i="9"/>
  <c r="D217" i="9" s="1"/>
  <c r="F50" i="9"/>
  <c r="D50" i="9" s="1"/>
  <c r="F65" i="9"/>
  <c r="D65" i="9" s="1"/>
  <c r="F155" i="9"/>
  <c r="D155" i="9" s="1"/>
  <c r="F497" i="9"/>
  <c r="D497" i="9" s="1"/>
  <c r="F327" i="9"/>
  <c r="D327" i="9" s="1"/>
  <c r="F143" i="9"/>
  <c r="D143" i="9" s="1"/>
  <c r="F379" i="9"/>
  <c r="D379" i="9" s="1"/>
  <c r="F51" i="9"/>
  <c r="D51" i="9" s="1"/>
  <c r="F480" i="9"/>
  <c r="D480" i="9" s="1"/>
  <c r="F261" i="9"/>
  <c r="D261" i="9" s="1"/>
  <c r="F182" i="9"/>
  <c r="D182" i="9" s="1"/>
  <c r="F339" i="9"/>
  <c r="D339" i="9" s="1"/>
  <c r="F465" i="9"/>
  <c r="D465" i="9" s="1"/>
  <c r="F279" i="9"/>
  <c r="D279" i="9" s="1"/>
  <c r="F37" i="9"/>
  <c r="D37" i="9" s="1"/>
  <c r="F40" i="9"/>
  <c r="D40" i="9" s="1"/>
  <c r="F292" i="9"/>
  <c r="D292" i="9" s="1"/>
  <c r="F443" i="9"/>
  <c r="D443" i="9" s="1"/>
  <c r="F501" i="9"/>
  <c r="D501" i="9" s="1"/>
  <c r="F431" i="9"/>
  <c r="D431" i="9" s="1"/>
  <c r="F404" i="9"/>
  <c r="D404" i="9" s="1"/>
  <c r="F299" i="9"/>
  <c r="D299" i="9" s="1"/>
  <c r="F269" i="9"/>
  <c r="D269" i="9" s="1"/>
  <c r="F343" i="9"/>
  <c r="D343" i="9" s="1"/>
  <c r="F18" i="9"/>
  <c r="D18" i="9" s="1"/>
  <c r="F453" i="9"/>
  <c r="D453" i="9" s="1"/>
  <c r="F282" i="9"/>
  <c r="D282" i="9" s="1"/>
  <c r="F258" i="9"/>
  <c r="D258" i="9" s="1"/>
  <c r="F469" i="9"/>
  <c r="D469" i="9" s="1"/>
  <c r="F146" i="9"/>
  <c r="D146" i="9" s="1"/>
  <c r="F458" i="9"/>
  <c r="D458" i="9" s="1"/>
  <c r="F20" i="9"/>
  <c r="D20" i="9" s="1"/>
  <c r="F344" i="9"/>
  <c r="D344" i="9" s="1"/>
  <c r="F347" i="9"/>
  <c r="D347" i="9" s="1"/>
  <c r="F293" i="9"/>
  <c r="D293" i="9" s="1"/>
  <c r="F86" i="9"/>
  <c r="D86" i="9" s="1"/>
  <c r="F491" i="9"/>
  <c r="D491" i="9" s="1"/>
  <c r="F66" i="9"/>
  <c r="D66" i="9" s="1"/>
  <c r="F309" i="9"/>
  <c r="D309" i="9" s="1"/>
  <c r="F380" i="9"/>
  <c r="D380" i="9" s="1"/>
  <c r="F472" i="9"/>
  <c r="D472" i="9" s="1"/>
  <c r="F46" i="9"/>
  <c r="D46" i="9" s="1"/>
  <c r="F392" i="9"/>
  <c r="D392" i="9" s="1"/>
  <c r="F445" i="9"/>
  <c r="D445" i="9" s="1"/>
  <c r="F184" i="9"/>
  <c r="D184" i="9" s="1"/>
  <c r="F368" i="9"/>
  <c r="D368" i="9" s="1"/>
  <c r="F189" i="9"/>
  <c r="D189" i="9" s="1"/>
  <c r="F394" i="9"/>
  <c r="D394" i="9" s="1"/>
  <c r="F207" i="9"/>
  <c r="D207" i="9" s="1"/>
  <c r="F487" i="9"/>
  <c r="D487" i="9" s="1"/>
  <c r="F235" i="9"/>
  <c r="D235" i="9" s="1"/>
  <c r="F410" i="9"/>
  <c r="D410" i="9" s="1"/>
  <c r="F123" i="9"/>
  <c r="D123" i="9" s="1"/>
  <c r="F220" i="9"/>
  <c r="D220" i="9" s="1"/>
  <c r="F72" i="9"/>
  <c r="D72" i="9" s="1"/>
  <c r="F230" i="9"/>
  <c r="D230" i="9" s="1"/>
  <c r="F381" i="9"/>
  <c r="D381" i="9" s="1"/>
  <c r="F172" i="9"/>
  <c r="D172" i="9" s="1"/>
  <c r="F158" i="9"/>
  <c r="D158" i="9" s="1"/>
  <c r="F11" i="9"/>
  <c r="D11" i="9" s="1"/>
  <c r="F88" i="9"/>
  <c r="D88" i="9" s="1"/>
  <c r="F218" i="9"/>
  <c r="D218" i="9" s="1"/>
  <c r="F204" i="9"/>
  <c r="D204" i="9" s="1"/>
  <c r="F16" i="9"/>
  <c r="D16" i="9" s="1"/>
  <c r="F241" i="9"/>
  <c r="D241" i="9" s="1"/>
  <c r="F229" i="9"/>
  <c r="D229" i="9" s="1"/>
  <c r="F374" i="9"/>
  <c r="D374" i="9" s="1"/>
  <c r="F319" i="9"/>
  <c r="D319" i="9" s="1"/>
  <c r="F389" i="9"/>
  <c r="D389" i="9" s="1"/>
  <c r="F151" i="9"/>
  <c r="D151" i="9" s="1"/>
  <c r="F181" i="9"/>
  <c r="D181" i="9" s="1"/>
  <c r="F144" i="9"/>
  <c r="D144" i="9" s="1"/>
  <c r="F81" i="9"/>
  <c r="D81" i="9" s="1"/>
  <c r="F179" i="9"/>
  <c r="D179" i="9" s="1"/>
  <c r="F378" i="9"/>
  <c r="D378" i="9" s="1"/>
  <c r="F226" i="9"/>
  <c r="D226" i="9" s="1"/>
  <c r="F446" i="9"/>
  <c r="D446" i="9" s="1"/>
  <c r="F234" i="9"/>
  <c r="D234" i="9" s="1"/>
  <c r="F503" i="9" l="1"/>
  <c r="D503" i="9" l="1"/>
  <c r="B14" i="10" l="1"/>
  <c r="D505" i="9"/>
  <c r="D506" i="9" s="1"/>
  <c r="D507" i="9" s="1"/>
  <c r="D508" i="9" s="1"/>
</calcChain>
</file>

<file path=xl/sharedStrings.xml><?xml version="1.0" encoding="utf-8"?>
<sst xmlns="http://schemas.openxmlformats.org/spreadsheetml/2006/main" count="1081" uniqueCount="647">
  <si>
    <t>Tuscarora SD</t>
  </si>
  <si>
    <t>Waynesboro Area SD</t>
  </si>
  <si>
    <t>Central York SD</t>
  </si>
  <si>
    <t>Dallastown Area SD</t>
  </si>
  <si>
    <t>Dover Area SD</t>
  </si>
  <si>
    <t>Eastern York SD</t>
  </si>
  <si>
    <t>Hanover Public SD</t>
  </si>
  <si>
    <t>Northeastern York SD</t>
  </si>
  <si>
    <t>Red Lion Area SD</t>
  </si>
  <si>
    <t>South Eastern SD</t>
  </si>
  <si>
    <t>South Western SD</t>
  </si>
  <si>
    <t>Southern York County SD</t>
  </si>
  <si>
    <t>Spring Grove Area SD</t>
  </si>
  <si>
    <t>West York Area SD</t>
  </si>
  <si>
    <t>York City SD</t>
  </si>
  <si>
    <t>York Suburban SD</t>
  </si>
  <si>
    <t>Cocalico SD</t>
  </si>
  <si>
    <t>Columbia Borough SD</t>
  </si>
  <si>
    <t>Conestoga Valley SD</t>
  </si>
  <si>
    <t>Donegal SD</t>
  </si>
  <si>
    <t>Eastern Lancaster County SD</t>
  </si>
  <si>
    <t>Elizabethtown Area SD</t>
  </si>
  <si>
    <t>Ephrata Area SD</t>
  </si>
  <si>
    <t>Hempfield SD</t>
  </si>
  <si>
    <t>Lampeter-Strasburg SD</t>
  </si>
  <si>
    <t>Lancaster SD</t>
  </si>
  <si>
    <t>Manheim Central SD</t>
  </si>
  <si>
    <t>Manheim Township SD</t>
  </si>
  <si>
    <t>Penn Manor SD</t>
  </si>
  <si>
    <t>Pequea Valley SD</t>
  </si>
  <si>
    <t>Solanco SD</t>
  </si>
  <si>
    <t>Warwick SD</t>
  </si>
  <si>
    <t>Annville-Cleona SD</t>
  </si>
  <si>
    <t>Cornwall-Lebanon SD</t>
  </si>
  <si>
    <t>Eastern Lebanon County SD</t>
  </si>
  <si>
    <t>Lebanon SD</t>
  </si>
  <si>
    <t>Northern Lebanon SD</t>
  </si>
  <si>
    <t>Palmyra Area SD</t>
  </si>
  <si>
    <t>Antietam SD</t>
  </si>
  <si>
    <t>Boyertown Area SD</t>
  </si>
  <si>
    <t>Brandywine Heights Area SD</t>
  </si>
  <si>
    <t>Conrad Weiser Area SD</t>
  </si>
  <si>
    <t>Daniel Boone Area SD</t>
  </si>
  <si>
    <t>Exeter Township SD</t>
  </si>
  <si>
    <t>Fleetwood Area SD</t>
  </si>
  <si>
    <t>Governor Mifflin SD</t>
  </si>
  <si>
    <t>Hamburg Area SD</t>
  </si>
  <si>
    <t>Kutztown Area SD</t>
  </si>
  <si>
    <t>Muhlenberg SD</t>
  </si>
  <si>
    <t>Oley Valley SD</t>
  </si>
  <si>
    <t>Reading SD</t>
  </si>
  <si>
    <t>Schuylkill Valley SD</t>
  </si>
  <si>
    <t>Tulpehocken Area SD</t>
  </si>
  <si>
    <t>Twin Valley SD</t>
  </si>
  <si>
    <t>Wilson SD</t>
  </si>
  <si>
    <t>Wyomissing Area SD</t>
  </si>
  <si>
    <t>Big Spring SD</t>
  </si>
  <si>
    <t>Camp Hill SD</t>
  </si>
  <si>
    <t>Carlisle Area SD</t>
  </si>
  <si>
    <t>Cumberland Valley SD</t>
  </si>
  <si>
    <t>East Pennsboro Area SD</t>
  </si>
  <si>
    <t>Mechanicsburg Area SD</t>
  </si>
  <si>
    <t>Shippensburg Area SD</t>
  </si>
  <si>
    <t>South Middleton SD</t>
  </si>
  <si>
    <t>West Shore SD</t>
  </si>
  <si>
    <t>Central Dauphin SD</t>
  </si>
  <si>
    <t>Derry Township SD</t>
  </si>
  <si>
    <t>Halifax Area SD</t>
  </si>
  <si>
    <t>Harrisburg City SD</t>
  </si>
  <si>
    <t>Lower Dauphin SD</t>
  </si>
  <si>
    <t>Middletown Area SD</t>
  </si>
  <si>
    <t>Millersburg Area SD</t>
  </si>
  <si>
    <t>Steelton-Highspire SD</t>
  </si>
  <si>
    <t>Susquehanna Township SD</t>
  </si>
  <si>
    <t>Upper Dauphin Area SD</t>
  </si>
  <si>
    <t>Greenwood SD</t>
  </si>
  <si>
    <t>Newport SD</t>
  </si>
  <si>
    <t>Susquenita SD</t>
  </si>
  <si>
    <t>West Perry SD</t>
  </si>
  <si>
    <t>Northern York County SD</t>
  </si>
  <si>
    <t>Benton Area SD</t>
  </si>
  <si>
    <t>Berwick Area SD</t>
  </si>
  <si>
    <t>Bloomsburg Area SD</t>
  </si>
  <si>
    <t>Central Columbia SD</t>
  </si>
  <si>
    <t>Millville Area SD</t>
  </si>
  <si>
    <t>Southern Columbia Area SD</t>
  </si>
  <si>
    <t>Danville Area SD</t>
  </si>
  <si>
    <t>Line Mountain SD</t>
  </si>
  <si>
    <t>Milton Area SD</t>
  </si>
  <si>
    <t>Mount Carmel Area SD</t>
  </si>
  <si>
    <t>Shamokin Area SD</t>
  </si>
  <si>
    <t>Shikellamy SD</t>
  </si>
  <si>
    <t>Warrior Run SD</t>
  </si>
  <si>
    <t>Midd-West SD</t>
  </si>
  <si>
    <t>Selinsgrove Area SD</t>
  </si>
  <si>
    <t>Lewisburg Area SD</t>
  </si>
  <si>
    <t>Mifflinburg Area SD</t>
  </si>
  <si>
    <t>Athens Area SD</t>
  </si>
  <si>
    <t>Canton Area SD</t>
  </si>
  <si>
    <t>Northeast Bradford SD</t>
  </si>
  <si>
    <t>Sayre Area SD</t>
  </si>
  <si>
    <t>Towanda Area SD</t>
  </si>
  <si>
    <t>Troy Area SD</t>
  </si>
  <si>
    <t>Wyalusing Area SD</t>
  </si>
  <si>
    <t>East Lycoming SD</t>
  </si>
  <si>
    <t>Jersey Shore Area SD</t>
  </si>
  <si>
    <t>Loyalsock Township SD</t>
  </si>
  <si>
    <t>Montgomery Area SD</t>
  </si>
  <si>
    <t>Montoursville Area SD</t>
  </si>
  <si>
    <t>Muncy SD</t>
  </si>
  <si>
    <t>South Williamsport Area SD</t>
  </si>
  <si>
    <t>Williamsport Area SD</t>
  </si>
  <si>
    <t>Sullivan County SD</t>
  </si>
  <si>
    <t>Northern Tioga SD</t>
  </si>
  <si>
    <t>Southern Tioga SD</t>
  </si>
  <si>
    <t>Wellsboro Area SD</t>
  </si>
  <si>
    <t>Crestwood SD</t>
  </si>
  <si>
    <t>Dallas SD</t>
  </si>
  <si>
    <t>Greater Nanticoke Area SD</t>
  </si>
  <si>
    <t>Hanover Area SD</t>
  </si>
  <si>
    <t>Hazleton Area SD</t>
  </si>
  <si>
    <t>Lake-Lehman SD</t>
  </si>
  <si>
    <t>Northwest Area SD</t>
  </si>
  <si>
    <t>Pittston Area SD</t>
  </si>
  <si>
    <t>Wilkes-Barre Area SD</t>
  </si>
  <si>
    <t>Wyoming Area SD</t>
  </si>
  <si>
    <t>Wyoming Valley West SD</t>
  </si>
  <si>
    <t>Tunkhannock Area SD</t>
  </si>
  <si>
    <t>Abington Heights SD</t>
  </si>
  <si>
    <t>Carbondale Area SD</t>
  </si>
  <si>
    <t>Dunmore SD</t>
  </si>
  <si>
    <t>Lakeland SD</t>
  </si>
  <si>
    <t>Mid Valley SD</t>
  </si>
  <si>
    <t>North Pocono SD</t>
  </si>
  <si>
    <t>Old Forge SD</t>
  </si>
  <si>
    <t>Riverside SD</t>
  </si>
  <si>
    <t>Scranton SD</t>
  </si>
  <si>
    <t>Valley View SD</t>
  </si>
  <si>
    <t>Blue Ridge SD</t>
  </si>
  <si>
    <t>Elk Lake SD</t>
  </si>
  <si>
    <t>Forest City Regional SD</t>
  </si>
  <si>
    <t>Montrose Area SD</t>
  </si>
  <si>
    <t>Mountain View SD</t>
  </si>
  <si>
    <t>Susquehanna Community SD</t>
  </si>
  <si>
    <t>Wallenpaupack Area SD</t>
  </si>
  <si>
    <t>Wayne Highlands SD</t>
  </si>
  <si>
    <t>Western Wayne SD</t>
  </si>
  <si>
    <t>Lackawanna Trail SD</t>
  </si>
  <si>
    <t>East Stroudsburg Area SD</t>
  </si>
  <si>
    <t>Pleasant Valley SD</t>
  </si>
  <si>
    <t>Pocono Mountain SD</t>
  </si>
  <si>
    <t>Stroudsburg Area SD</t>
  </si>
  <si>
    <t>Bangor Area SD</t>
  </si>
  <si>
    <t>Bethlehem Area SD</t>
  </si>
  <si>
    <t>Easton Area SD</t>
  </si>
  <si>
    <t>Nazareth Area SD</t>
  </si>
  <si>
    <t>Northampton Area SD</t>
  </si>
  <si>
    <t>Pen Argyl Area SD</t>
  </si>
  <si>
    <t>Saucon Valley SD</t>
  </si>
  <si>
    <t>Wilson Area SD</t>
  </si>
  <si>
    <t>Delaware Valley SD</t>
  </si>
  <si>
    <t>Jim Thorpe Area SD</t>
  </si>
  <si>
    <t>Lehighton Area SD</t>
  </si>
  <si>
    <t>Palmerton Area SD</t>
  </si>
  <si>
    <t>Panther Valley SD</t>
  </si>
  <si>
    <t>Weatherly Area SD</t>
  </si>
  <si>
    <t>Allentown City SD</t>
  </si>
  <si>
    <t>Catasauqua Area SD</t>
  </si>
  <si>
    <t>East Penn SD</t>
  </si>
  <si>
    <t>Northern Lehigh SD</t>
  </si>
  <si>
    <t>Northwestern Lehigh SD</t>
  </si>
  <si>
    <t>Parkland SD</t>
  </si>
  <si>
    <t>Salisbury Township SD</t>
  </si>
  <si>
    <t>Southern Lehigh SD</t>
  </si>
  <si>
    <t>Whitehall-Coplay SD</t>
  </si>
  <si>
    <t>Bensalem Township SD</t>
  </si>
  <si>
    <t>Bristol Borough SD</t>
  </si>
  <si>
    <t>Bristol Township SD</t>
  </si>
  <si>
    <t>Centennial SD</t>
  </si>
  <si>
    <t>Central Bucks SD</t>
  </si>
  <si>
    <t>Council Rock SD</t>
  </si>
  <si>
    <t>Morrisville Borough SD</t>
  </si>
  <si>
    <t>Neshaminy SD</t>
  </si>
  <si>
    <t>New Hope-Solebury SD</t>
  </si>
  <si>
    <t>Palisades SD</t>
  </si>
  <si>
    <t>Pennridge SD</t>
  </si>
  <si>
    <t>Pennsbury SD</t>
  </si>
  <si>
    <t>Quakertown Community SD</t>
  </si>
  <si>
    <t>Abington SD</t>
  </si>
  <si>
    <t>Bryn Athyn SD</t>
  </si>
  <si>
    <t>Cheltenham Township SD</t>
  </si>
  <si>
    <t>Colonial SD</t>
  </si>
  <si>
    <t>Hatboro-Horsham SD</t>
  </si>
  <si>
    <t>Jenkintown SD</t>
  </si>
  <si>
    <t>Lower Merion SD</t>
  </si>
  <si>
    <t>Lower Moreland Township SD</t>
  </si>
  <si>
    <t>Methacton SD</t>
  </si>
  <si>
    <t>Norristown Area SD</t>
  </si>
  <si>
    <t>North Penn SD</t>
  </si>
  <si>
    <t>Perkiomen Valley SD</t>
  </si>
  <si>
    <t>Pottsgrove SD</t>
  </si>
  <si>
    <t>Pottstown SD</t>
  </si>
  <si>
    <t>Souderton Area SD</t>
  </si>
  <si>
    <t>Springfield Township SD</t>
  </si>
  <si>
    <t>Spring-Ford Area SD</t>
  </si>
  <si>
    <t>Upper Dublin SD</t>
  </si>
  <si>
    <t>Upper Merion Area SD</t>
  </si>
  <si>
    <t>Upper Moreland Township SD</t>
  </si>
  <si>
    <t>Upper Perkiomen SD</t>
  </si>
  <si>
    <t>Wissahickon SD</t>
  </si>
  <si>
    <t>Avon Grove SD</t>
  </si>
  <si>
    <t>Coatesville Area SD</t>
  </si>
  <si>
    <t>Downingtown Area SD</t>
  </si>
  <si>
    <t>Great Valley SD</t>
  </si>
  <si>
    <t>Kennett Consolidated SD</t>
  </si>
  <si>
    <t>Octorara Area SD</t>
  </si>
  <si>
    <t>Owen J Roberts SD</t>
  </si>
  <si>
    <t>Oxford Area SD</t>
  </si>
  <si>
    <t>Phoenixville Area SD</t>
  </si>
  <si>
    <t>Tredyffrin-Easttown SD</t>
  </si>
  <si>
    <t>Unionville-Chadds Ford SD</t>
  </si>
  <si>
    <t>West Chester Area SD</t>
  </si>
  <si>
    <t>Chester-Upland SD</t>
  </si>
  <si>
    <t>Chichester SD</t>
  </si>
  <si>
    <t>Garnet Valley SD</t>
  </si>
  <si>
    <t>Haverford Township SD</t>
  </si>
  <si>
    <t>Interboro SD</t>
  </si>
  <si>
    <t>Marple Newtown SD</t>
  </si>
  <si>
    <t>Penn-Delco SD</t>
  </si>
  <si>
    <t>Radnor Township SD</t>
  </si>
  <si>
    <t>Ridley SD</t>
  </si>
  <si>
    <t>Rose Tree Media SD</t>
  </si>
  <si>
    <t>Southeast Delco SD</t>
  </si>
  <si>
    <t>Springfield SD</t>
  </si>
  <si>
    <t>Upper Darby SD</t>
  </si>
  <si>
    <t>Wallingford-Swarthmore SD</t>
  </si>
  <si>
    <t>William Penn SD</t>
  </si>
  <si>
    <t>Philadelphia City SD</t>
  </si>
  <si>
    <t>Aliquippa SD</t>
  </si>
  <si>
    <t>Ambridge Area SD</t>
  </si>
  <si>
    <t>Beaver Area SD</t>
  </si>
  <si>
    <t>Big Beaver Falls Area SD</t>
  </si>
  <si>
    <t>Blackhawk SD</t>
  </si>
  <si>
    <t>Freedom Area SD</t>
  </si>
  <si>
    <t>Hopewell Area SD</t>
  </si>
  <si>
    <t>Midland Borough SD</t>
  </si>
  <si>
    <t>New Brighton Area SD</t>
  </si>
  <si>
    <t>Riverside Beaver County SD</t>
  </si>
  <si>
    <t>Rochester Area SD</t>
  </si>
  <si>
    <t>South Side Area SD</t>
  </si>
  <si>
    <t>Western Beaver County SD</t>
  </si>
  <si>
    <t>Apollo-Ridge SD</t>
  </si>
  <si>
    <t>Armstrong SD</t>
  </si>
  <si>
    <t>Freeport Area SD</t>
  </si>
  <si>
    <t>Leechburg Area SD</t>
  </si>
  <si>
    <t>Homer-Center SD</t>
  </si>
  <si>
    <t>Indiana Area SD</t>
  </si>
  <si>
    <t>Marion Center Area SD</t>
  </si>
  <si>
    <t>Penns Manor Area SD</t>
  </si>
  <si>
    <t>Purchase Line SD</t>
  </si>
  <si>
    <t>United SD</t>
  </si>
  <si>
    <t>Blue Mountain SD</t>
  </si>
  <si>
    <t>Mahanoy Area SD</t>
  </si>
  <si>
    <t>Minersville Area SD</t>
  </si>
  <si>
    <t>North Schuylkill SD</t>
  </si>
  <si>
    <t>Pine Grove Area SD</t>
  </si>
  <si>
    <t>Pottsville Area SD</t>
  </si>
  <si>
    <t>Saint Clair Area SD</t>
  </si>
  <si>
    <t>Shenandoah Valley SD</t>
  </si>
  <si>
    <t>Schuylkill Haven Area SD</t>
  </si>
  <si>
    <t>Tamaqua Area SD</t>
  </si>
  <si>
    <t>Tri-Valley SD</t>
  </si>
  <si>
    <t>Williams Valley SD</t>
  </si>
  <si>
    <t>AUN</t>
  </si>
  <si>
    <t>School District</t>
  </si>
  <si>
    <t>County</t>
  </si>
  <si>
    <t>Fayette</t>
  </si>
  <si>
    <t>Greene</t>
  </si>
  <si>
    <t>Washington</t>
  </si>
  <si>
    <t>Allegheny</t>
  </si>
  <si>
    <t>Butler</t>
  </si>
  <si>
    <t>Lawrence</t>
  </si>
  <si>
    <t>Mercer</t>
  </si>
  <si>
    <t>Crawford</t>
  </si>
  <si>
    <t>Erie</t>
  </si>
  <si>
    <t>Warren</t>
  </si>
  <si>
    <t>Clarion</t>
  </si>
  <si>
    <t>Clearfield</t>
  </si>
  <si>
    <t>Forest</t>
  </si>
  <si>
    <t>Jefferson</t>
  </si>
  <si>
    <t>Venango</t>
  </si>
  <si>
    <t>Westmoreland</t>
  </si>
  <si>
    <t>Bedford</t>
  </si>
  <si>
    <t>Blair</t>
  </si>
  <si>
    <t>Cambria</t>
  </si>
  <si>
    <t>Somerset</t>
  </si>
  <si>
    <t>Cameron</t>
  </si>
  <si>
    <t>Elk</t>
  </si>
  <si>
    <t>Potter</t>
  </si>
  <si>
    <t>Centre</t>
  </si>
  <si>
    <t>Clinton</t>
  </si>
  <si>
    <t>Fulton</t>
  </si>
  <si>
    <t>Huntingdon</t>
  </si>
  <si>
    <t>Juniata</t>
  </si>
  <si>
    <t>Mifflin</t>
  </si>
  <si>
    <t>Adams</t>
  </si>
  <si>
    <t>Franklin</t>
  </si>
  <si>
    <t>York</t>
  </si>
  <si>
    <t>Lancaster</t>
  </si>
  <si>
    <t>Lebanon</t>
  </si>
  <si>
    <t>Berks</t>
  </si>
  <si>
    <t>Cumberland</t>
  </si>
  <si>
    <t>Dauphin</t>
  </si>
  <si>
    <t>Perry</t>
  </si>
  <si>
    <t>Columbia</t>
  </si>
  <si>
    <t>Montour</t>
  </si>
  <si>
    <t>Northumberland</t>
  </si>
  <si>
    <t>Snyder</t>
  </si>
  <si>
    <t>Union</t>
  </si>
  <si>
    <t>Bradford</t>
  </si>
  <si>
    <t>Lycoming</t>
  </si>
  <si>
    <t>Sullivan</t>
  </si>
  <si>
    <t>Tioga</t>
  </si>
  <si>
    <t>Luzerne</t>
  </si>
  <si>
    <t>Wyoming</t>
  </si>
  <si>
    <t>Lackawanna</t>
  </si>
  <si>
    <t>Susquehanna</t>
  </si>
  <si>
    <t>Wayne</t>
  </si>
  <si>
    <t>Monroe</t>
  </si>
  <si>
    <t>Northampton</t>
  </si>
  <si>
    <t>Pike</t>
  </si>
  <si>
    <t>Carbon</t>
  </si>
  <si>
    <t>Lehigh</t>
  </si>
  <si>
    <t>Bucks</t>
  </si>
  <si>
    <t>Montgomery</t>
  </si>
  <si>
    <t>Chester</t>
  </si>
  <si>
    <t>Delaware</t>
  </si>
  <si>
    <t>Philadelphia</t>
  </si>
  <si>
    <t>Beaver</t>
  </si>
  <si>
    <t>Armstrong</t>
  </si>
  <si>
    <t>Indiana</t>
  </si>
  <si>
    <t>Schuylkill</t>
  </si>
  <si>
    <t>Albert Gallatin Area SD</t>
  </si>
  <si>
    <t>Brownsville Area SD</t>
  </si>
  <si>
    <t>Connellsville Area SD</t>
  </si>
  <si>
    <t>Frazier SD</t>
  </si>
  <si>
    <t>Laurel Highlands SD</t>
  </si>
  <si>
    <t>Uniontown Area SD</t>
  </si>
  <si>
    <t>Carmichaels Area SD</t>
  </si>
  <si>
    <t>Central Greene SD</t>
  </si>
  <si>
    <t>Jefferson-Morgan SD</t>
  </si>
  <si>
    <t>Southeastern Greene SD</t>
  </si>
  <si>
    <t>West Greene SD</t>
  </si>
  <si>
    <t>Avella Area SD</t>
  </si>
  <si>
    <t>Bentworth SD</t>
  </si>
  <si>
    <t>Bethlehem-Center SD</t>
  </si>
  <si>
    <t>Burgettstown Area SD</t>
  </si>
  <si>
    <t>California Area SD</t>
  </si>
  <si>
    <t>Charleroi SD</t>
  </si>
  <si>
    <t>Chartiers-Houston SD</t>
  </si>
  <si>
    <t>Fort Cherry SD</t>
  </si>
  <si>
    <t>Peters Township SD</t>
  </si>
  <si>
    <t>Ringgold SD</t>
  </si>
  <si>
    <t>Trinity Area SD</t>
  </si>
  <si>
    <t>Washington SD</t>
  </si>
  <si>
    <t>Pittsburgh SD</t>
  </si>
  <si>
    <t>Allegheny Valley SD</t>
  </si>
  <si>
    <t>Avonworth SD</t>
  </si>
  <si>
    <t>Pine-Richland SD</t>
  </si>
  <si>
    <t>Baldwin-Whitehall SD</t>
  </si>
  <si>
    <t>Bethel Park SD</t>
  </si>
  <si>
    <t>Brentwood Borough SD</t>
  </si>
  <si>
    <t>Carlynton SD</t>
  </si>
  <si>
    <t>Chartiers Valley SD</t>
  </si>
  <si>
    <t>Clairton City SD</t>
  </si>
  <si>
    <t>Cornell SD</t>
  </si>
  <si>
    <t>Deer Lakes SD</t>
  </si>
  <si>
    <t>Duquesne City SD</t>
  </si>
  <si>
    <t>East Allegheny SD</t>
  </si>
  <si>
    <t>Elizabeth Forward SD</t>
  </si>
  <si>
    <t>Fox Chapel Area SD</t>
  </si>
  <si>
    <t>Gateway SD</t>
  </si>
  <si>
    <t>Hampton Township SD</t>
  </si>
  <si>
    <t>Highlands SD</t>
  </si>
  <si>
    <t>Keystone Oaks SD</t>
  </si>
  <si>
    <t>Montour SD</t>
  </si>
  <si>
    <t>Moon Area SD</t>
  </si>
  <si>
    <t>Mt Lebanon SD</t>
  </si>
  <si>
    <t>North Allegheny SD</t>
  </si>
  <si>
    <t>Northgate SD</t>
  </si>
  <si>
    <t>North Hills SD</t>
  </si>
  <si>
    <t>Penn Hills SD</t>
  </si>
  <si>
    <t>Plum Borough SD</t>
  </si>
  <si>
    <t>Quaker Valley SD</t>
  </si>
  <si>
    <t>Riverview SD</t>
  </si>
  <si>
    <t>Shaler Area SD</t>
  </si>
  <si>
    <t>South Allegheny SD</t>
  </si>
  <si>
    <t>South Fayette Township SD</t>
  </si>
  <si>
    <t>South Park SD</t>
  </si>
  <si>
    <t>Steel Valley SD</t>
  </si>
  <si>
    <t>Sto-Rox SD</t>
  </si>
  <si>
    <t>Upper Saint Clair SD</t>
  </si>
  <si>
    <t>West Allegheny SD</t>
  </si>
  <si>
    <t>West Jefferson Hills SD</t>
  </si>
  <si>
    <t>West Mifflin Area SD</t>
  </si>
  <si>
    <t>Wilkinsburg Borough SD</t>
  </si>
  <si>
    <t>Woodland Hills SD</t>
  </si>
  <si>
    <t>Butler Area SD</t>
  </si>
  <si>
    <t>Karns City Area SD</t>
  </si>
  <si>
    <t>Mars Area SD</t>
  </si>
  <si>
    <t>Moniteau SD</t>
  </si>
  <si>
    <t>Slippery Rock Area SD</t>
  </si>
  <si>
    <t>Seneca Valley SD</t>
  </si>
  <si>
    <t>Ellwood City Area SD</t>
  </si>
  <si>
    <t>Laurel SD</t>
  </si>
  <si>
    <t>Mohawk Area SD</t>
  </si>
  <si>
    <t>Neshannock Township SD</t>
  </si>
  <si>
    <t>New Castle Area SD</t>
  </si>
  <si>
    <t>Shenango Area SD</t>
  </si>
  <si>
    <t>Union Area SD</t>
  </si>
  <si>
    <t>Wilmington Area SD</t>
  </si>
  <si>
    <t>Commodore Perry SD</t>
  </si>
  <si>
    <t>Farrell Area SD</t>
  </si>
  <si>
    <t>Greenville Area SD</t>
  </si>
  <si>
    <t>Grove City Area SD</t>
  </si>
  <si>
    <t>Hermitage SD</t>
  </si>
  <si>
    <t>Jamestown Area SD</t>
  </si>
  <si>
    <t>Lakeview SD</t>
  </si>
  <si>
    <t>Mercer Area SD</t>
  </si>
  <si>
    <t>Reynolds SD</t>
  </si>
  <si>
    <t>Sharon City SD</t>
  </si>
  <si>
    <t>Sharpsville Area SD</t>
  </si>
  <si>
    <t>West Middlesex Area SD</t>
  </si>
  <si>
    <t>Conneaut SD</t>
  </si>
  <si>
    <t>Crawford Central SD</t>
  </si>
  <si>
    <t>Penncrest SD</t>
  </si>
  <si>
    <t>Corry Area SD</t>
  </si>
  <si>
    <t>Erie City SD</t>
  </si>
  <si>
    <t>Fairview SD</t>
  </si>
  <si>
    <t>Fort Leboeuf SD</t>
  </si>
  <si>
    <t>General Mclane SD</t>
  </si>
  <si>
    <t>Girard SD</t>
  </si>
  <si>
    <t>Harbor Creek SD</t>
  </si>
  <si>
    <t>Iroquois SD</t>
  </si>
  <si>
    <t>Millcreek Township SD</t>
  </si>
  <si>
    <t>North East SD</t>
  </si>
  <si>
    <t>Northwestern SD</t>
  </si>
  <si>
    <t>Union City Area SD</t>
  </si>
  <si>
    <t>Wattsburg Area SD</t>
  </si>
  <si>
    <t>Warren County SD</t>
  </si>
  <si>
    <t>Allegheny-Clarion Valley SD</t>
  </si>
  <si>
    <t>Clarion Area SD</t>
  </si>
  <si>
    <t>Clarion-Limestone Area SD</t>
  </si>
  <si>
    <t>Keystone SD</t>
  </si>
  <si>
    <t>North Clarion County SD</t>
  </si>
  <si>
    <t>Redbank Valley SD</t>
  </si>
  <si>
    <t>Union SD</t>
  </si>
  <si>
    <t>Dubois Area SD</t>
  </si>
  <si>
    <t>Forest Area SD</t>
  </si>
  <si>
    <t>Brockway Area SD</t>
  </si>
  <si>
    <t>Brookville Area SD</t>
  </si>
  <si>
    <t>Punxsutawney Area SD</t>
  </si>
  <si>
    <t>Cranberry Area SD</t>
  </si>
  <si>
    <t>Franklin Area SD</t>
  </si>
  <si>
    <t>Oil City Area SD</t>
  </si>
  <si>
    <t>Titusville Area SD</t>
  </si>
  <si>
    <t>Valley Grove SD</t>
  </si>
  <si>
    <t>Belle Vernon Area SD</t>
  </si>
  <si>
    <t>Burrell SD</t>
  </si>
  <si>
    <t>Derry Area SD</t>
  </si>
  <si>
    <t>Franklin Regional SD</t>
  </si>
  <si>
    <t>Greater Latrobe SD</t>
  </si>
  <si>
    <t>Greensburg Salem SD</t>
  </si>
  <si>
    <t>Hempfield Area SD</t>
  </si>
  <si>
    <t>Jeannette City SD</t>
  </si>
  <si>
    <t>Kiski Area SD</t>
  </si>
  <si>
    <t>Ligonier Valley SD</t>
  </si>
  <si>
    <t>Monessen City SD</t>
  </si>
  <si>
    <t>Mount Pleasant Area SD</t>
  </si>
  <si>
    <t>New Kensington-Arnold SD</t>
  </si>
  <si>
    <t>Norwin SD</t>
  </si>
  <si>
    <t>Penn-Trafford SD</t>
  </si>
  <si>
    <t>Southmoreland SD</t>
  </si>
  <si>
    <t>Yough SD</t>
  </si>
  <si>
    <t>Bedford Area SD</t>
  </si>
  <si>
    <t>Chestnut Ridge SD</t>
  </si>
  <si>
    <t>Everett Area SD</t>
  </si>
  <si>
    <t>Northern Bedford County SD</t>
  </si>
  <si>
    <t>Tussey Mountain SD</t>
  </si>
  <si>
    <t>Altoona Area SD</t>
  </si>
  <si>
    <t>Bellwood-Antis SD</t>
  </si>
  <si>
    <t>Claysburg-Kimmel SD</t>
  </si>
  <si>
    <t>Hollidaysburg Area SD</t>
  </si>
  <si>
    <t>Spring Cove SD</t>
  </si>
  <si>
    <t>Tyrone Area SD</t>
  </si>
  <si>
    <t>Williamsburg Community SD</t>
  </si>
  <si>
    <t>Blacklick Valley SD</t>
  </si>
  <si>
    <t>Cambria Heights SD</t>
  </si>
  <si>
    <t>Central Cambria SD</t>
  </si>
  <si>
    <t>Conemaugh Valley SD</t>
  </si>
  <si>
    <t>Ferndale Area SD</t>
  </si>
  <si>
    <t>Forest Hills SD</t>
  </si>
  <si>
    <t>Greater Johnstown SD</t>
  </si>
  <si>
    <t>Northern Cambria SD</t>
  </si>
  <si>
    <t>Penn Cambria SD</t>
  </si>
  <si>
    <t>Portage Area SD</t>
  </si>
  <si>
    <t>Richland SD</t>
  </si>
  <si>
    <t>Westmont Hilltop SD</t>
  </si>
  <si>
    <t>Berlin Brothersvalley SD</t>
  </si>
  <si>
    <t>Conemaugh Township Area SD</t>
  </si>
  <si>
    <t>Meyersdale Area SD</t>
  </si>
  <si>
    <t>North Star SD</t>
  </si>
  <si>
    <t>Rockwood Area SD</t>
  </si>
  <si>
    <t>Salisbury-Elk Lick SD</t>
  </si>
  <si>
    <t>Shade-Central City SD</t>
  </si>
  <si>
    <t>Shanksville-Stonycreek SD</t>
  </si>
  <si>
    <t>Somerset Area SD</t>
  </si>
  <si>
    <t>Turkeyfoot Valley Area SD</t>
  </si>
  <si>
    <t>Windber Area SD</t>
  </si>
  <si>
    <t>Cameron County SD</t>
  </si>
  <si>
    <t>Johnsonburg Area SD</t>
  </si>
  <si>
    <t>Ridgway Area SD</t>
  </si>
  <si>
    <t>Saint Marys Area SD</t>
  </si>
  <si>
    <t>Bradford Area SD</t>
  </si>
  <si>
    <t>Kane Area SD</t>
  </si>
  <si>
    <t>Otto-Eldred SD</t>
  </si>
  <si>
    <t>Port Allegany SD</t>
  </si>
  <si>
    <t>Smethport Area SD</t>
  </si>
  <si>
    <t>Austin Area SD</t>
  </si>
  <si>
    <t>Coudersport Area SD</t>
  </si>
  <si>
    <t>Galeton Area SD</t>
  </si>
  <si>
    <t>Northern Potter SD</t>
  </si>
  <si>
    <t>Oswayo Valley SD</t>
  </si>
  <si>
    <t>Bald Eagle Area SD</t>
  </si>
  <si>
    <t>Bellefonte Area SD</t>
  </si>
  <si>
    <t>Penns Valley Area SD</t>
  </si>
  <si>
    <t>State College Area SD</t>
  </si>
  <si>
    <t>Clearfield Area SD</t>
  </si>
  <si>
    <t>Curwensville Area SD</t>
  </si>
  <si>
    <t>Glendale SD</t>
  </si>
  <si>
    <t>Harmony Area SD</t>
  </si>
  <si>
    <t>Moshannon Valley SD</t>
  </si>
  <si>
    <t>Philipsburg-Osceola Area SD</t>
  </si>
  <si>
    <t>West Branch Area SD</t>
  </si>
  <si>
    <t>Keystone Central SD</t>
  </si>
  <si>
    <t>Central Fulton SD</t>
  </si>
  <si>
    <t>Forbes Road SD</t>
  </si>
  <si>
    <t>Southern Fulton SD</t>
  </si>
  <si>
    <t>Huntingdon Area SD</t>
  </si>
  <si>
    <t>Juniata Valley SD</t>
  </si>
  <si>
    <t>Mount Union Area SD</t>
  </si>
  <si>
    <t>Southern Huntingdon County SD</t>
  </si>
  <si>
    <t>Juniata County SD</t>
  </si>
  <si>
    <t>Mifflin County SD</t>
  </si>
  <si>
    <t>Bermudian Springs SD</t>
  </si>
  <si>
    <t>Conewago Valley SD</t>
  </si>
  <si>
    <t>Fairfield Area SD</t>
  </si>
  <si>
    <t>Gettysburg Area SD</t>
  </si>
  <si>
    <t>Littlestown Area SD</t>
  </si>
  <si>
    <t>Upper Adams SD</t>
  </si>
  <si>
    <t>Chambersburg Area SD</t>
  </si>
  <si>
    <t>Fannett-Metal SD</t>
  </si>
  <si>
    <t>Greencastle-Antrim SD</t>
  </si>
  <si>
    <t>Central Valley SD</t>
  </si>
  <si>
    <t>ADM
3-yr avg</t>
  </si>
  <si>
    <t>Weighted Student Count (WSC) plus SSA</t>
  </si>
  <si>
    <t>70th</t>
  </si>
  <si>
    <t>Equalized mills
3-yr avg</t>
  </si>
  <si>
    <t>McGuffey SD</t>
  </si>
  <si>
    <t>McKeesport Area SD</t>
  </si>
  <si>
    <t>McKean</t>
  </si>
  <si>
    <t>Canon-McMillan SD</t>
  </si>
  <si>
    <t>Adjusted WSC x MV/PI Aid Ratio x EMM</t>
  </si>
  <si>
    <t>Weighted Student Count</t>
  </si>
  <si>
    <t>Sparsity Ratio</t>
  </si>
  <si>
    <t>Sparsity/
Size Ratio</t>
  </si>
  <si>
    <t>Sparsity Ratio
(step 1)</t>
  </si>
  <si>
    <t>Sparsity Ratio
(step 2)</t>
  </si>
  <si>
    <t>Sparsity Ratio
(step 3)</t>
  </si>
  <si>
    <t>Size Ratio (step 1)</t>
  </si>
  <si>
    <t>Size Ratio
(step 2)</t>
  </si>
  <si>
    <t>Size Ratio</t>
  </si>
  <si>
    <r>
      <t xml:space="preserve">Equalized Mills Multiplier </t>
    </r>
    <r>
      <rPr>
        <b/>
        <sz val="9"/>
        <color rgb="FF993300"/>
        <rFont val="Calibri"/>
        <family val="2"/>
        <scheme val="minor"/>
      </rPr>
      <t>(EMM)</t>
    </r>
  </si>
  <si>
    <r>
      <t xml:space="preserve">Sparsity/Size Adjustment </t>
    </r>
    <r>
      <rPr>
        <b/>
        <sz val="9"/>
        <color rgb="FF993300"/>
        <rFont val="Calibri"/>
        <family val="2"/>
        <scheme val="minor"/>
      </rPr>
      <t>(SSA)</t>
    </r>
  </si>
  <si>
    <t>2013-14
Base SEF</t>
  </si>
  <si>
    <t>3-yr avg Cat 1
x 1.64 factor</t>
  </si>
  <si>
    <t>3-yr avg
Cat 2
 x 3.08 factor</t>
  </si>
  <si>
    <t>3-yr avg
Cat 3
x 6.34 factor</t>
  </si>
  <si>
    <t>2020-21 Equalized Mills</t>
  </si>
  <si>
    <t>2019-20
Equalized Mills</t>
  </si>
  <si>
    <t>River Valley SD</t>
  </si>
  <si>
    <t>2014-15 to 2022-23</t>
  </si>
  <si>
    <t>2020
Total Square Miles</t>
  </si>
  <si>
    <t>total new funding for 2023-24</t>
  </si>
  <si>
    <t>Component Listing</t>
  </si>
  <si>
    <t>Special Education Funding</t>
  </si>
  <si>
    <t>Contingency Fund</t>
  </si>
  <si>
    <t>Contingency Fund APS Set-aside</t>
  </si>
  <si>
    <t>Cordero Community Services</t>
  </si>
  <si>
    <t>Intermediate Unit Core Services</t>
  </si>
  <si>
    <t>Intermediate Unit Institutionalized Children (Net)</t>
  </si>
  <si>
    <t>Private Residential Rehabilitative Institutions</t>
  </si>
  <si>
    <t>Special Education Out of State</t>
  </si>
  <si>
    <t>Special Education Wards of State</t>
  </si>
  <si>
    <t>Total 2022-23 Estimated State Appropriation</t>
  </si>
  <si>
    <t>Note:  Amounts for PRRI, Out of State, and Wards of State are rough estimates.  Actual payment amounts will not be known until after receipt of payment requests (OOS, WOS) or finalization of audits (PRRI).</t>
  </si>
  <si>
    <t>Knoch SD</t>
  </si>
  <si>
    <t>July 2023</t>
  </si>
  <si>
    <t>2023-24 new funding</t>
  </si>
  <si>
    <t>For the Special Education Funding component, increases in the component after the 2013-2014 fiscal year will be distributed based on three categories of support for
students with disabilities.</t>
  </si>
  <si>
    <t>For fiscal year 2023-2024, a school district will receive an allocation as follows:</t>
  </si>
  <si>
    <t>1.    An amount equal to its 2013-2014 Base Special Education Funding allocation ($947,535,830.06).</t>
  </si>
  <si>
    <r>
      <rPr>
        <sz val="12"/>
        <rFont val="Calibri"/>
        <family val="2"/>
      </rPr>
      <t>•</t>
    </r>
    <r>
      <rPr>
        <sz val="10"/>
        <rFont val="Arial"/>
        <family val="2"/>
      </rPr>
      <t xml:space="preserve">  Adjusted special education student count equals the sum of:</t>
    </r>
  </si>
  <si>
    <t xml:space="preserve"> a.  The sum of the weighted-student counts for categories 1, 2 and 3 calculated by multiplying the number of students in each student category by its weighting ---
      1.64, 3.08, and 6.34, respectively, and</t>
  </si>
  <si>
    <t xml:space="preserve"> b.  The sparsity/size adjustment for qualifying school districts.</t>
  </si>
  <si>
    <r>
      <rPr>
        <sz val="12"/>
        <rFont val="Calibri"/>
        <family val="2"/>
        <scheme val="minor"/>
      </rPr>
      <t>•</t>
    </r>
    <r>
      <rPr>
        <sz val="10"/>
        <rFont val="Arial"/>
        <family val="2"/>
      </rPr>
      <t xml:space="preserve">  Sparsity/size adjustment is calculated as follows:</t>
    </r>
  </si>
  <si>
    <t xml:space="preserve"> a.  If the school district’s sparsity/size ratio is greater than the 70th percentile sparsity/size ratio, divide the school district’s ratio by the 70th percentile ratio;
      subtract 1; multiply by 0.7; multiply by the weighted-student count.</t>
  </si>
  <si>
    <t xml:space="preserve"> b.  If the school district’s sparsity/size ratio is less than or equal to the 70th percentile sparsity/size ratio, the sparsity/size adjustment is 0. </t>
  </si>
  <si>
    <r>
      <rPr>
        <sz val="12"/>
        <rFont val="Calibri"/>
        <family val="2"/>
        <scheme val="minor"/>
      </rPr>
      <t>•</t>
    </r>
    <r>
      <rPr>
        <sz val="10"/>
        <rFont val="Arial"/>
        <family val="2"/>
      </rPr>
      <t xml:space="preserve">  Sparsity/size ratio is calculated as follows:</t>
    </r>
  </si>
  <si>
    <t xml:space="preserve"> a.  Calculate the sparsity ratio:  divide the school district’s average daily membership per square mile by the state total average daily membership per square mile;
      multiply by 0.5; subtract from 1.</t>
  </si>
  <si>
    <t xml:space="preserve"> b.  Calculate the size ratio:  divide the school district’s average daily membership by the average of the average daily membership for all school districts;
      multiply by 0.5; subtract from 1.</t>
  </si>
  <si>
    <t xml:space="preserve"> c.  Calculate the combined sparsity/size ratio by weighting the sparsity ratio at 40 percent and the size ratio at 60 percent.</t>
  </si>
  <si>
    <r>
      <rPr>
        <sz val="12"/>
        <rFont val="Calibri"/>
        <family val="2"/>
        <scheme val="minor"/>
      </rPr>
      <t>•</t>
    </r>
    <r>
      <rPr>
        <sz val="10"/>
        <rFont val="Arial"/>
        <family val="2"/>
      </rPr>
      <t xml:space="preserve">  Equalized mills multiplier is calculated as follows:</t>
    </r>
  </si>
  <si>
    <t xml:space="preserve"> a.  Calculate the average of the most recent three years of equalized mills.</t>
  </si>
  <si>
    <t xml:space="preserve"> b.  If the school district’s 3-year average equalized mills is greater than the 70th percentile equalized mills, its equalized mills multiplier equals 1.</t>
  </si>
  <si>
    <t xml:space="preserve"> c.  If the school district’s 3-year average equalized mills is less than or equal to the 70th percentile equalized mills, divide the school district’s equalized mills
      by the 70th percentile equalized mills.</t>
  </si>
  <si>
    <t xml:space="preserve">The enacted budget for fiscal year 2023-24 includes $1,386,815,000 for the Special Education appropriation. This amount is a $50,000,000 increase (x.xx%) over the 2022-2023 appropriation.  </t>
  </si>
  <si>
    <t>2.    A prorata share of $336,600,000, based on the school district’s adjusted weighted special education student count multiplied by its
       market value/personal income aid ratio and its equalized mills multiplier.</t>
  </si>
  <si>
    <t>2023-24
Student-Based Allocation</t>
  </si>
  <si>
    <t>2023-2024 Special Education Funding</t>
  </si>
  <si>
    <t>2023-24
final SEF
May 2024</t>
  </si>
  <si>
    <t>2021-22
Cat 1 Count
(SD+CS)</t>
  </si>
  <si>
    <t>2021-22
Cat 2 Count
(SD+CS)</t>
  </si>
  <si>
    <t>2021-22
Cat 3 Count
(SD+CS)</t>
  </si>
  <si>
    <t>2020-21
Cat 1 Count
(SD+CS)</t>
  </si>
  <si>
    <t>2020-21
Cat 2 Count
(SD+CS)</t>
  </si>
  <si>
    <t>2020-21
Cat 3 Count
(SD+CS)</t>
  </si>
  <si>
    <t>2019-20
Cat 1 Count
(SD+CS)</t>
  </si>
  <si>
    <t>2019-20
Cat 2 Count
(SD+CS)</t>
  </si>
  <si>
    <t>2019-20
Cat 3 Count
(SD+CS)</t>
  </si>
  <si>
    <t>2022-23 MV/PI
Aid Ratio</t>
  </si>
  <si>
    <t>2021-22
total ADM</t>
  </si>
  <si>
    <t>2020-21
total ADM</t>
  </si>
  <si>
    <t>2019-20
total ADM</t>
  </si>
  <si>
    <t>2021-22 Equalized Mills</t>
  </si>
  <si>
    <t>2023-24 Special Education Appropriation</t>
  </si>
  <si>
    <t>May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</si>
</sst>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quot;$&quot;#,##0"/>
    <numFmt numFmtId="165" formatCode="&quot;$&quot;#,##0.00"/>
    <numFmt numFmtId="166" formatCode="0.0000"/>
    <numFmt numFmtId="167" formatCode="#,##0.000"/>
    <numFmt numFmtId="168" formatCode="0.0"/>
    <numFmt numFmtId="169" formatCode="#,##0.0000"/>
    <numFmt numFmtId="170" formatCode="0.0000;[Red]\-0.0000"/>
    <numFmt numFmtId="171" formatCode="0.000;[Red]\-0.000"/>
    <numFmt numFmtId="172" formatCode="0.0;[Red]\-0.0"/>
    <numFmt numFmtId="173" formatCode="0.0%;[Red]\-0.0%"/>
  </numFmts>
  <fonts count="1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color theme="1"/>
      <name val="Tahoma"/>
      <family val="2"/>
    </font>
    <font>
      <sz val="10"/>
      <name val="Arial"/>
      <family val="2"/>
    </font>
    <font>
      <b/>
      <sz val="9"/>
      <name val="Calibri"/>
      <family val="2"/>
      <scheme val="minor"/>
    </font>
    <font>
      <sz val="9"/>
      <name val="Calibri"/>
      <family val="2"/>
      <scheme val="minor"/>
    </font>
    <font>
      <b/>
      <sz val="9"/>
      <color rgb="FF993300"/>
      <name val="Calibri"/>
      <family val="2"/>
      <scheme val="minor"/>
    </font>
    <font>
      <b/>
      <sz val="9"/>
      <color rgb="FF002E8A"/>
      <name val="Calibri"/>
      <family val="2"/>
      <scheme val="minor"/>
    </font>
    <font>
      <b/>
      <u/>
      <sz val="9"/>
      <name val="Calibri"/>
      <family val="2"/>
      <scheme val="minor"/>
    </font>
    <font>
      <sz val="8"/>
      <name val="Arial"/>
      <family val="2"/>
    </font>
    <font>
      <b/>
      <sz val="11"/>
      <name val="Calibri"/>
      <family val="2"/>
      <scheme val="minor"/>
    </font>
    <font>
      <sz val="11"/>
      <name val="Calibri"/>
      <family val="2"/>
      <scheme val="minor"/>
    </font>
    <font>
      <u/>
      <sz val="11"/>
      <name val="Calibri"/>
      <family val="2"/>
      <scheme val="minor"/>
    </font>
    <font>
      <b/>
      <sz val="12"/>
      <name val="Arial"/>
      <family val="2"/>
    </font>
    <font>
      <sz val="12"/>
      <name val="Calibri"/>
      <family val="2"/>
    </font>
    <font>
      <sz val="12"/>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65"/>
        <bgColor indexed="64"/>
      </patternFill>
    </fill>
  </fills>
  <borders count="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8">
    <xf numFmtId="0" fontId="0" fillId="0" borderId="0"/>
    <xf numFmtId="0" fontId="5" fillId="0" borderId="0"/>
    <xf numFmtId="0" fontId="6" fillId="0" borderId="0"/>
    <xf numFmtId="0" fontId="4" fillId="0" borderId="0"/>
    <xf numFmtId="0" fontId="3" fillId="0" borderId="0"/>
    <xf numFmtId="0" fontId="2" fillId="0" borderId="0"/>
    <xf numFmtId="0" fontId="1" fillId="0" borderId="0"/>
    <xf numFmtId="0" fontId="1" fillId="0" borderId="0"/>
  </cellStyleXfs>
  <cellXfs count="67">
    <xf numFmtId="0" fontId="0" fillId="0" borderId="0" xfId="0"/>
    <xf numFmtId="0" fontId="13" fillId="0" borderId="0" xfId="2" applyFont="1"/>
    <xf numFmtId="0" fontId="14" fillId="0" borderId="0" xfId="2" applyFont="1"/>
    <xf numFmtId="164" fontId="14" fillId="0" borderId="0" xfId="2" applyNumberFormat="1" applyFont="1" applyAlignment="1">
      <alignment horizontal="right"/>
    </xf>
    <xf numFmtId="164" fontId="15" fillId="0" borderId="0" xfId="2" applyNumberFormat="1" applyFont="1" applyAlignment="1">
      <alignment horizontal="right"/>
    </xf>
    <xf numFmtId="164" fontId="14" fillId="0" borderId="0" xfId="2" applyNumberFormat="1" applyFont="1"/>
    <xf numFmtId="0" fontId="14" fillId="0" borderId="0" xfId="2" applyFont="1" applyAlignment="1">
      <alignment vertical="top" wrapText="1"/>
    </xf>
    <xf numFmtId="0" fontId="14" fillId="0" borderId="0" xfId="2" quotePrefix="1" applyFont="1" applyAlignment="1">
      <alignment vertical="top" wrapText="1"/>
    </xf>
    <xf numFmtId="0" fontId="16" fillId="2" borderId="4" xfId="1" applyFont="1" applyFill="1" applyBorder="1" applyAlignment="1">
      <alignment horizontal="left" wrapText="1"/>
    </xf>
    <xf numFmtId="0" fontId="6" fillId="2" borderId="4" xfId="1" applyFont="1" applyFill="1" applyBorder="1"/>
    <xf numFmtId="0" fontId="6" fillId="2" borderId="4" xfId="2" applyFill="1" applyBorder="1" applyAlignment="1">
      <alignment horizontal="left"/>
    </xf>
    <xf numFmtId="0" fontId="6" fillId="2" borderId="4" xfId="2" applyFill="1" applyBorder="1"/>
    <xf numFmtId="0" fontId="6" fillId="3" borderId="0" xfId="1" applyFont="1" applyFill="1" applyAlignment="1">
      <alignment horizontal="left" wrapText="1" indent="1"/>
    </xf>
    <xf numFmtId="0" fontId="4" fillId="2" borderId="4" xfId="2" applyFont="1" applyFill="1" applyBorder="1" applyAlignment="1">
      <alignment horizontal="left"/>
    </xf>
    <xf numFmtId="0" fontId="4" fillId="2" borderId="4" xfId="2" applyFont="1" applyFill="1" applyBorder="1"/>
    <xf numFmtId="0" fontId="6" fillId="2" borderId="4" xfId="2" applyFill="1" applyBorder="1" applyAlignment="1">
      <alignment horizontal="left" vertical="center" indent="1"/>
    </xf>
    <xf numFmtId="0" fontId="6" fillId="2" borderId="4" xfId="2" applyFill="1" applyBorder="1" applyAlignment="1">
      <alignment vertical="center"/>
    </xf>
    <xf numFmtId="0" fontId="6" fillId="3" borderId="0" xfId="1" applyFont="1" applyFill="1" applyAlignment="1">
      <alignment horizontal="left" wrapText="1" indent="2"/>
    </xf>
    <xf numFmtId="0" fontId="4" fillId="3" borderId="0" xfId="1" applyFont="1" applyFill="1" applyAlignment="1">
      <alignment horizontal="left" wrapText="1" indent="2"/>
    </xf>
    <xf numFmtId="0" fontId="4" fillId="2" borderId="4" xfId="2" applyFont="1" applyFill="1" applyBorder="1" applyAlignment="1">
      <alignment horizontal="center"/>
    </xf>
    <xf numFmtId="49" fontId="6" fillId="2" borderId="4" xfId="2" quotePrefix="1" applyNumberFormat="1" applyFill="1" applyBorder="1" applyAlignment="1">
      <alignment horizontal="left"/>
    </xf>
    <xf numFmtId="0" fontId="6" fillId="2" borderId="4" xfId="2" applyFill="1" applyBorder="1" applyAlignment="1">
      <alignment horizontal="center"/>
    </xf>
    <xf numFmtId="0" fontId="7" fillId="0" borderId="1" xfId="2" applyFont="1" applyBorder="1" applyAlignment="1">
      <alignment horizontal="center"/>
    </xf>
    <xf numFmtId="0" fontId="7" fillId="0" borderId="1" xfId="2" applyFont="1" applyBorder="1"/>
    <xf numFmtId="164" fontId="7" fillId="0" borderId="1" xfId="1" applyNumberFormat="1" applyFont="1" applyBorder="1" applyAlignment="1">
      <alignment horizontal="right" wrapText="1"/>
    </xf>
    <xf numFmtId="165" fontId="7" fillId="0" borderId="1" xfId="1" applyNumberFormat="1" applyFont="1" applyBorder="1" applyAlignment="1">
      <alignment horizontal="right" wrapText="1"/>
    </xf>
    <xf numFmtId="164" fontId="9" fillId="0" borderId="1" xfId="2" applyNumberFormat="1" applyFont="1" applyBorder="1" applyAlignment="1">
      <alignment horizontal="right" wrapText="1"/>
    </xf>
    <xf numFmtId="3" fontId="10" fillId="0" borderId="1" xfId="2" applyNumberFormat="1" applyFont="1" applyBorder="1" applyAlignment="1">
      <alignment horizontal="right" wrapText="1"/>
    </xf>
    <xf numFmtId="166" fontId="10" fillId="0" borderId="1" xfId="2" applyNumberFormat="1" applyFont="1" applyBorder="1" applyAlignment="1">
      <alignment horizontal="right" wrapText="1"/>
    </xf>
    <xf numFmtId="166" fontId="10" fillId="0" borderId="1" xfId="2" applyNumberFormat="1" applyFont="1" applyBorder="1" applyAlignment="1">
      <alignment horizontal="center" wrapText="1"/>
    </xf>
    <xf numFmtId="170" fontId="10" fillId="0" borderId="1" xfId="2" applyNumberFormat="1" applyFont="1" applyBorder="1" applyAlignment="1">
      <alignment horizontal="right" wrapText="1"/>
    </xf>
    <xf numFmtId="0" fontId="7" fillId="0" borderId="0" xfId="2" applyFont="1"/>
    <xf numFmtId="0" fontId="8" fillId="0" borderId="0" xfId="2" applyFont="1" applyAlignment="1">
      <alignment horizontal="center"/>
    </xf>
    <xf numFmtId="0" fontId="8" fillId="0" borderId="0" xfId="2" applyFont="1"/>
    <xf numFmtId="165" fontId="8" fillId="0" borderId="0" xfId="2" applyNumberFormat="1" applyFont="1"/>
    <xf numFmtId="167" fontId="8" fillId="0" borderId="0" xfId="2" applyNumberFormat="1" applyFont="1" applyAlignment="1">
      <alignment horizontal="right"/>
    </xf>
    <xf numFmtId="3" fontId="8" fillId="0" borderId="0" xfId="2" applyNumberFormat="1" applyFont="1" applyAlignment="1">
      <alignment horizontal="right"/>
    </xf>
    <xf numFmtId="167" fontId="8" fillId="0" borderId="0" xfId="3" applyNumberFormat="1" applyFont="1" applyAlignment="1">
      <alignment horizontal="right"/>
    </xf>
    <xf numFmtId="166" fontId="8" fillId="0" borderId="0" xfId="2" applyNumberFormat="1" applyFont="1" applyAlignment="1">
      <alignment horizontal="center"/>
    </xf>
    <xf numFmtId="167" fontId="8" fillId="0" borderId="0" xfId="2" applyNumberFormat="1" applyFont="1"/>
    <xf numFmtId="169" fontId="8" fillId="0" borderId="0" xfId="2" applyNumberFormat="1" applyFont="1"/>
    <xf numFmtId="170" fontId="8" fillId="0" borderId="0" xfId="2" applyNumberFormat="1" applyFont="1" applyAlignment="1">
      <alignment horizontal="right"/>
    </xf>
    <xf numFmtId="171" fontId="8" fillId="0" borderId="0" xfId="2" applyNumberFormat="1" applyFont="1" applyAlignment="1">
      <alignment horizontal="right"/>
    </xf>
    <xf numFmtId="168" fontId="8" fillId="0" borderId="0" xfId="2" applyNumberFormat="1" applyFont="1"/>
    <xf numFmtId="2" fontId="8" fillId="0" borderId="0" xfId="2" applyNumberFormat="1" applyFont="1"/>
    <xf numFmtId="164" fontId="8" fillId="0" borderId="0" xfId="2" applyNumberFormat="1" applyFont="1"/>
    <xf numFmtId="164" fontId="7" fillId="0" borderId="0" xfId="2" applyNumberFormat="1" applyFont="1"/>
    <xf numFmtId="165" fontId="7" fillId="0" borderId="0" xfId="2" applyNumberFormat="1" applyFont="1"/>
    <xf numFmtId="167" fontId="7" fillId="0" borderId="0" xfId="2" applyNumberFormat="1" applyFont="1" applyAlignment="1">
      <alignment horizontal="right"/>
    </xf>
    <xf numFmtId="3" fontId="7" fillId="0" borderId="0" xfId="2" applyNumberFormat="1" applyFont="1" applyAlignment="1">
      <alignment horizontal="right"/>
    </xf>
    <xf numFmtId="166" fontId="7" fillId="0" borderId="0" xfId="2" applyNumberFormat="1" applyFont="1" applyAlignment="1">
      <alignment horizontal="center"/>
    </xf>
    <xf numFmtId="167" fontId="7" fillId="0" borderId="2" xfId="2" applyNumberFormat="1" applyFont="1" applyBorder="1" applyAlignment="1">
      <alignment horizontal="right"/>
    </xf>
    <xf numFmtId="169" fontId="8" fillId="0" borderId="0" xfId="2" applyNumberFormat="1" applyFont="1" applyAlignment="1">
      <alignment horizontal="right"/>
    </xf>
    <xf numFmtId="170" fontId="7" fillId="0" borderId="0" xfId="2" applyNumberFormat="1" applyFont="1" applyAlignment="1">
      <alignment horizontal="right"/>
    </xf>
    <xf numFmtId="170" fontId="7" fillId="0" borderId="2" xfId="2" applyNumberFormat="1" applyFont="1" applyBorder="1" applyAlignment="1">
      <alignment horizontal="right"/>
    </xf>
    <xf numFmtId="172" fontId="7" fillId="0" borderId="2" xfId="2" applyNumberFormat="1" applyFont="1" applyBorder="1" applyAlignment="1">
      <alignment horizontal="right"/>
    </xf>
    <xf numFmtId="172" fontId="7" fillId="0" borderId="0" xfId="2" applyNumberFormat="1" applyFont="1" applyAlignment="1">
      <alignment horizontal="right"/>
    </xf>
    <xf numFmtId="10" fontId="8" fillId="0" borderId="0" xfId="2" applyNumberFormat="1" applyFont="1"/>
    <xf numFmtId="167" fontId="7" fillId="0" borderId="3" xfId="2" applyNumberFormat="1" applyFont="1" applyBorder="1"/>
    <xf numFmtId="168" fontId="7" fillId="0" borderId="3" xfId="2" applyNumberFormat="1" applyFont="1" applyBorder="1" applyAlignment="1">
      <alignment horizontal="right"/>
    </xf>
    <xf numFmtId="172" fontId="8" fillId="0" borderId="0" xfId="2" applyNumberFormat="1" applyFont="1" applyAlignment="1">
      <alignment horizontal="right"/>
    </xf>
    <xf numFmtId="164" fontId="8" fillId="0" borderId="0" xfId="0" applyNumberFormat="1" applyFont="1"/>
    <xf numFmtId="3" fontId="8" fillId="0" borderId="0" xfId="2" applyNumberFormat="1" applyFont="1" applyAlignment="1">
      <alignment horizontal="left"/>
    </xf>
    <xf numFmtId="0" fontId="8" fillId="0" borderId="0" xfId="3" applyFont="1"/>
    <xf numFmtId="164" fontId="11" fillId="0" borderId="0" xfId="0" applyNumberFormat="1" applyFont="1"/>
    <xf numFmtId="173" fontId="8" fillId="0" borderId="0" xfId="2" applyNumberFormat="1" applyFont="1"/>
    <xf numFmtId="0" fontId="14" fillId="0" borderId="0" xfId="2" applyFont="1" applyAlignment="1">
      <alignment horizontal="left" vertical="top" wrapText="1"/>
    </xf>
  </cellXfs>
  <cellStyles count="8">
    <cellStyle name="Normal" xfId="0" builtinId="0"/>
    <cellStyle name="Normal 10 2 2 2 2" xfId="7" xr:uid="{8CBF682E-0B5B-447F-9085-A47031070284}"/>
    <cellStyle name="Normal 17" xfId="3" xr:uid="{00000000-0005-0000-0000-000001000000}"/>
    <cellStyle name="Normal 2" xfId="1" xr:uid="{00000000-0005-0000-0000-000002000000}"/>
    <cellStyle name="Normal 3" xfId="2" xr:uid="{00000000-0005-0000-0000-000003000000}"/>
    <cellStyle name="Normal 33" xfId="6" xr:uid="{A2FB322C-3CA0-4914-9248-613804307AC0}"/>
    <cellStyle name="Normal 4" xfId="4" xr:uid="{00000000-0005-0000-0000-000004000000}"/>
    <cellStyle name="Normal 4 2" xfId="5" xr:uid="{956A0AC3-BC99-428E-90BB-E6D6A331E07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00"/>
      <color rgb="FF0033CC"/>
      <color rgb="FF002E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hanft\Downloads\SEF%20Allocation%20calculated%20on%2005-08-2024%2011_48AM.xlsx" TargetMode="External"/><Relationship Id="rId1" Type="http://schemas.openxmlformats.org/officeDocument/2006/relationships/externalLinkPath" Target="file:///C:\Users\bhanft\Downloads\SEF%20Allocation%20calculated%20on%2005-08-2024%2011_48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Users\nsabadish\AppData\Local\Microsoft\Windows\Temporary%20Internet%20Files\Content.Outlook\H8B2IIIP\2016-17%20proposed%20BEF%20analysis%206-10_N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sabadish/AppData/Local/Microsoft/Windows/Temporary%20Internet%20Files/Content.Outlook/H8B2IIIP/2016-17%20proposed%20BEF%20analysis%206-10_N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Users\bhanft\AppData\Local\Microsoft\Windows\Temporary%20Internet%20Files\Content.Outlook\2ZN72MCM\Copy%20of%202015-16%20estimated%20BEF%2012-1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hanft/AppData/Local/Microsoft/Windows/Temporary%20Internet%20Files/Content.Outlook/2ZN72MCM/Copy%20of%202015-16%20estimated%20BEF%2012-14-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Users\nsabadish\AppData\Local\Microsoft\Windows\Temporary%20Internet%20Files\Content.IE5\1XJG3AE0\Copy%20of%202016-17%20proposed%20BEF%20w-taxing%20capacity%205-31-15%20BJN2_N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_InputParameters"/>
      <sheetName val="_DataForCalc"/>
      <sheetName val="_SparsitySizeRatio"/>
      <sheetName val="_Intermediate"/>
      <sheetName val="_SEF"/>
    </sheetNames>
    <sheetDataSet>
      <sheetData sheetId="0">
        <row r="2">
          <cell r="O2" t="str">
            <v>2022-2023 05-08-2024</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CK TABLES"/>
      <sheetName val="Overview"/>
      <sheetName val="List of House"/>
      <sheetName val="List of Senate"/>
      <sheetName val="Admin. Simulation Totals"/>
      <sheetName val="Admin. Analysis Prep"/>
      <sheetName val="Data Engine"/>
      <sheetName val="Rankings Engine"/>
      <sheetName val="Sparsity_Size Ratio Calculation"/>
      <sheetName val="Admin. Analysis"/>
      <sheetName val="Browne Simulation Totals"/>
      <sheetName val="Browne Analysis Prep"/>
      <sheetName val="Browne Analysis"/>
      <sheetName val="Funding Model Comparison Engi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CK TABLES"/>
      <sheetName val="Overview"/>
      <sheetName val="List of House"/>
      <sheetName val="List of Senate"/>
      <sheetName val="Admin. Simulation Totals"/>
      <sheetName val="Admin. Analysis Prep"/>
      <sheetName val="Data Engine"/>
      <sheetName val="Rankings Engine"/>
      <sheetName val="Sparsity_Size Ratio Calculation"/>
      <sheetName val="Admin. Analysis"/>
      <sheetName val="Browne Simulation Totals"/>
      <sheetName val="Browne Analysis Prep"/>
      <sheetName val="Browne Analysis"/>
      <sheetName val="Funding Model Comparison Engine"/>
    </sheetNames>
    <sheetDataSet>
      <sheetData sheetId="0">
        <row r="12">
          <cell r="AL12">
            <v>1</v>
          </cell>
        </row>
        <row r="15">
          <cell r="E15">
            <v>112011103</v>
          </cell>
          <cell r="F15">
            <v>1</v>
          </cell>
          <cell r="G15" t="str">
            <v>Bermudian Springs SD</v>
          </cell>
        </row>
        <row r="16">
          <cell r="C16">
            <v>500</v>
          </cell>
        </row>
      </sheetData>
      <sheetData sheetId="1"/>
      <sheetData sheetId="2"/>
      <sheetData sheetId="3"/>
      <sheetData sheetId="4"/>
      <sheetData sheetId="5"/>
      <sheetData sheetId="6"/>
      <sheetData sheetId="7"/>
      <sheetData sheetId="8"/>
      <sheetData sheetId="9"/>
      <sheetData sheetId="10"/>
      <sheetData sheetId="11"/>
      <sheetData sheetId="12"/>
      <sheetData sheetId="13">
        <row r="7">
          <cell r="CS7" t="str">
            <v>Administration Formula 2016/17</v>
          </cell>
        </row>
        <row r="10">
          <cell r="CR10" t="str">
            <v>Administration Formula 2016/17</v>
          </cell>
        </row>
        <row r="11">
          <cell r="CR11" t="str">
            <v>Legislature Formula 2016/17</v>
          </cell>
        </row>
        <row r="12">
          <cell r="CR12" t="str">
            <v>Administration Formula 2017/18</v>
          </cell>
        </row>
        <row r="13">
          <cell r="CR13" t="str">
            <v>Legislature Formula 2017/18</v>
          </cell>
        </row>
        <row r="14">
          <cell r="CR14" t="str">
            <v>Administration Formula 2018/19</v>
          </cell>
        </row>
        <row r="15">
          <cell r="CR15" t="str">
            <v>Legislature Formula 2018/19</v>
          </cell>
        </row>
        <row r="16">
          <cell r="CR16" t="str">
            <v>Administration Formula 2019/20</v>
          </cell>
        </row>
        <row r="17">
          <cell r="CR17" t="str">
            <v>Legislature Formula 2019/20</v>
          </cell>
        </row>
        <row r="18">
          <cell r="CR18" t="str">
            <v>Administration Formula 2020/21</v>
          </cell>
        </row>
        <row r="19">
          <cell r="CR19" t="str">
            <v>Legislature Formula 2020/21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5-16 transition BEF"/>
      <sheetName val="2015-16 section 2502.53(b)"/>
      <sheetName val="Local Effort Capacity Index"/>
      <sheetName val="Sparsity-Size Ratio"/>
      <sheetName val="2015-16 section 2502.54(b)"/>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5-16 transition BEF"/>
      <sheetName val="2015-16 section 2502.53(b)"/>
      <sheetName val="Local Effort Capacity Index"/>
      <sheetName val="Sparsity-Size Ratio"/>
      <sheetName val="2015-16 section 2502.54(b)"/>
    </sheetNames>
    <sheetDataSet>
      <sheetData sheetId="0"/>
      <sheetData sheetId="1">
        <row r="505">
          <cell r="L505">
            <v>0.6</v>
          </cell>
          <cell r="M505">
            <v>0.3</v>
          </cell>
          <cell r="N505">
            <v>0.3</v>
          </cell>
          <cell r="Q505">
            <v>0.2</v>
          </cell>
          <cell r="S505">
            <v>0.6</v>
          </cell>
        </row>
        <row r="507">
          <cell r="N507">
            <v>0.3</v>
          </cell>
        </row>
      </sheetData>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Panel"/>
      <sheetName val="Simulation totals"/>
      <sheetName val="Taxing Capacity 2016-17"/>
      <sheetName val="Taxing Capacity 2017-18"/>
      <sheetName val="Taxing Capacity 2018-19"/>
      <sheetName val="Taxing Capacity 2019-20"/>
      <sheetName val="Taxing Capacity 2020-21"/>
      <sheetName val="Analysis prep"/>
      <sheetName val="Analysis"/>
    </sheetNames>
    <sheetDataSet>
      <sheetData sheetId="0">
        <row r="6">
          <cell r="C6">
            <v>0.7</v>
          </cell>
        </row>
        <row r="15">
          <cell r="C15">
            <v>1</v>
          </cell>
        </row>
        <row r="16">
          <cell r="C16">
            <v>0</v>
          </cell>
        </row>
      </sheetData>
      <sheetData sheetId="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D2215-2962-4C12-BBBE-BF6F6E77928D}">
  <dimension ref="A1:A32"/>
  <sheetViews>
    <sheetView workbookViewId="0">
      <pane ySplit="1" topLeftCell="A2" activePane="bottomLeft" state="frozen"/>
      <selection activeCell="A5" sqref="A5"/>
      <selection pane="bottomLeft"/>
    </sheetView>
  </sheetViews>
  <sheetFormatPr defaultColWidth="9.140625" defaultRowHeight="12.75" x14ac:dyDescent="0.2"/>
  <cols>
    <col min="1" max="1" width="143.5703125" style="21" customWidth="1"/>
    <col min="2" max="4" width="9.140625" style="11"/>
    <col min="5" max="5" width="12" style="11" bestFit="1" customWidth="1"/>
    <col min="6" max="16384" width="9.140625" style="11"/>
  </cols>
  <sheetData>
    <row r="1" spans="1:1" s="9" customFormat="1" ht="15.75" x14ac:dyDescent="0.25">
      <c r="A1" s="8" t="s">
        <v>629</v>
      </c>
    </row>
    <row r="2" spans="1:1" x14ac:dyDescent="0.2">
      <c r="A2" s="10"/>
    </row>
    <row r="3" spans="1:1" ht="25.5" x14ac:dyDescent="0.2">
      <c r="A3" s="12" t="s">
        <v>626</v>
      </c>
    </row>
    <row r="4" spans="1:1" s="14" customFormat="1" ht="11.25" x14ac:dyDescent="0.2">
      <c r="A4" s="13"/>
    </row>
    <row r="5" spans="1:1" ht="25.5" x14ac:dyDescent="0.2">
      <c r="A5" s="12" t="s">
        <v>609</v>
      </c>
    </row>
    <row r="6" spans="1:1" s="14" customFormat="1" ht="11.25" x14ac:dyDescent="0.2">
      <c r="A6" s="13"/>
    </row>
    <row r="7" spans="1:1" x14ac:dyDescent="0.2">
      <c r="A7" s="12" t="s">
        <v>610</v>
      </c>
    </row>
    <row r="8" spans="1:1" s="14" customFormat="1" ht="10.5" customHeight="1" x14ac:dyDescent="0.2">
      <c r="A8" s="13"/>
    </row>
    <row r="9" spans="1:1" ht="12.95" customHeight="1" x14ac:dyDescent="0.2">
      <c r="A9" s="12" t="s">
        <v>611</v>
      </c>
    </row>
    <row r="10" spans="1:1" ht="27" customHeight="1" x14ac:dyDescent="0.2">
      <c r="A10" s="12" t="s">
        <v>627</v>
      </c>
    </row>
    <row r="11" spans="1:1" s="14" customFormat="1" ht="11.25" x14ac:dyDescent="0.2">
      <c r="A11" s="13"/>
    </row>
    <row r="12" spans="1:1" s="16" customFormat="1" ht="15.75" x14ac:dyDescent="0.2">
      <c r="A12" s="15" t="s">
        <v>612</v>
      </c>
    </row>
    <row r="13" spans="1:1" ht="25.5" x14ac:dyDescent="0.2">
      <c r="A13" s="17" t="s">
        <v>613</v>
      </c>
    </row>
    <row r="14" spans="1:1" ht="13.35" customHeight="1" x14ac:dyDescent="0.2">
      <c r="A14" s="17" t="s">
        <v>614</v>
      </c>
    </row>
    <row r="15" spans="1:1" s="14" customFormat="1" ht="11.25" x14ac:dyDescent="0.2">
      <c r="A15" s="18"/>
    </row>
    <row r="16" spans="1:1" s="16" customFormat="1" ht="15.75" x14ac:dyDescent="0.2">
      <c r="A16" s="15" t="s">
        <v>615</v>
      </c>
    </row>
    <row r="17" spans="1:1" ht="25.5" x14ac:dyDescent="0.2">
      <c r="A17" s="17" t="s">
        <v>616</v>
      </c>
    </row>
    <row r="18" spans="1:1" ht="13.35" customHeight="1" x14ac:dyDescent="0.2">
      <c r="A18" s="17" t="s">
        <v>617</v>
      </c>
    </row>
    <row r="19" spans="1:1" s="14" customFormat="1" ht="11.25" x14ac:dyDescent="0.2">
      <c r="A19" s="18"/>
    </row>
    <row r="20" spans="1:1" s="16" customFormat="1" ht="15.75" x14ac:dyDescent="0.2">
      <c r="A20" s="15" t="s">
        <v>618</v>
      </c>
    </row>
    <row r="21" spans="1:1" ht="25.5" x14ac:dyDescent="0.2">
      <c r="A21" s="17" t="s">
        <v>619</v>
      </c>
    </row>
    <row r="22" spans="1:1" ht="26.1" customHeight="1" x14ac:dyDescent="0.2">
      <c r="A22" s="17" t="s">
        <v>620</v>
      </c>
    </row>
    <row r="23" spans="1:1" ht="13.35" customHeight="1" x14ac:dyDescent="0.2">
      <c r="A23" s="17" t="s">
        <v>621</v>
      </c>
    </row>
    <row r="24" spans="1:1" s="14" customFormat="1" ht="11.25" x14ac:dyDescent="0.2">
      <c r="A24" s="18"/>
    </row>
    <row r="25" spans="1:1" s="16" customFormat="1" ht="15.75" x14ac:dyDescent="0.2">
      <c r="A25" s="15" t="s">
        <v>622</v>
      </c>
    </row>
    <row r="26" spans="1:1" x14ac:dyDescent="0.2">
      <c r="A26" s="17" t="s">
        <v>623</v>
      </c>
    </row>
    <row r="27" spans="1:1" x14ac:dyDescent="0.2">
      <c r="A27" s="17" t="s">
        <v>624</v>
      </c>
    </row>
    <row r="28" spans="1:1" ht="25.5" x14ac:dyDescent="0.2">
      <c r="A28" s="17" t="s">
        <v>625</v>
      </c>
    </row>
    <row r="30" spans="1:1" s="14" customFormat="1" ht="11.25" x14ac:dyDescent="0.2">
      <c r="A30" s="19"/>
    </row>
    <row r="31" spans="1:1" s="14" customFormat="1" ht="11.25" x14ac:dyDescent="0.2">
      <c r="A31" s="19"/>
    </row>
    <row r="32" spans="1:1" x14ac:dyDescent="0.2">
      <c r="A32" s="20" t="s">
        <v>607</v>
      </c>
    </row>
  </sheetData>
  <printOptions horizontalCentered="1"/>
  <pageMargins left="0.25" right="0" top="0.75" bottom="0.25" header="0.35" footer="0.35"/>
  <pageSetup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508"/>
  <sheetViews>
    <sheetView tabSelected="1" workbookViewId="0">
      <pane xSplit="2" ySplit="1" topLeftCell="C2" activePane="bottomRight" state="frozen"/>
      <selection pane="topRight" activeCell="C1" sqref="C1"/>
      <selection pane="bottomLeft" activeCell="A2" sqref="A2"/>
      <selection pane="bottomRight"/>
    </sheetView>
  </sheetViews>
  <sheetFormatPr defaultColWidth="9.28515625" defaultRowHeight="12" x14ac:dyDescent="0.2"/>
  <cols>
    <col min="1" max="1" width="8.7109375" style="32" bestFit="1" customWidth="1"/>
    <col min="2" max="2" width="26.28515625" style="33" bestFit="1" customWidth="1"/>
    <col min="3" max="3" width="14" style="33" bestFit="1" customWidth="1"/>
    <col min="4" max="4" width="11.42578125" style="45" bestFit="1" customWidth="1"/>
    <col min="5" max="6" width="12.5703125" style="45" bestFit="1" customWidth="1"/>
    <col min="7" max="7" width="10.28515625" style="36" customWidth="1"/>
    <col min="8" max="8" width="9.5703125" style="36" bestFit="1" customWidth="1"/>
    <col min="9" max="9" width="7.7109375" style="36" bestFit="1" customWidth="1"/>
    <col min="10" max="12" width="6.85546875" style="36" bestFit="1" customWidth="1"/>
    <col min="13" max="15" width="6.7109375" style="36" bestFit="1" customWidth="1"/>
    <col min="16" max="21" width="7.28515625" style="36" bestFit="1" customWidth="1"/>
    <col min="22" max="22" width="8.7109375" style="35" bestFit="1" customWidth="1"/>
    <col min="23" max="23" width="7.42578125" style="38" bestFit="1" customWidth="1"/>
    <col min="24" max="24" width="10.7109375" style="39" bestFit="1" customWidth="1"/>
    <col min="25" max="25" width="9.85546875" style="39" bestFit="1" customWidth="1"/>
    <col min="26" max="27" width="9.5703125" style="39" bestFit="1" customWidth="1"/>
    <col min="28" max="28" width="8.7109375" style="39" bestFit="1" customWidth="1"/>
    <col min="29" max="29" width="6.7109375" style="39" bestFit="1" customWidth="1"/>
    <col min="30" max="30" width="6.7109375" style="41" bestFit="1" customWidth="1"/>
    <col min="31" max="31" width="7.28515625" style="41" bestFit="1" customWidth="1"/>
    <col min="32" max="33" width="8" style="39" bestFit="1" customWidth="1"/>
    <col min="34" max="34" width="8" style="41" bestFit="1" customWidth="1"/>
    <col min="35" max="35" width="7.42578125" style="41" bestFit="1" customWidth="1"/>
    <col min="36" max="36" width="10.28515625" style="41" bestFit="1" customWidth="1"/>
    <col min="37" max="41" width="7.7109375" style="43" bestFit="1" customWidth="1"/>
    <col min="42" max="16384" width="9.28515625" style="33"/>
  </cols>
  <sheetData>
    <row r="1" spans="1:42" s="31" customFormat="1" ht="60" x14ac:dyDescent="0.2">
      <c r="A1" s="22" t="s">
        <v>273</v>
      </c>
      <c r="B1" s="23" t="s">
        <v>274</v>
      </c>
      <c r="C1" s="23" t="s">
        <v>275</v>
      </c>
      <c r="D1" s="24" t="s">
        <v>630</v>
      </c>
      <c r="E1" s="25" t="s">
        <v>584</v>
      </c>
      <c r="F1" s="25" t="s">
        <v>628</v>
      </c>
      <c r="G1" s="26" t="s">
        <v>572</v>
      </c>
      <c r="H1" s="26" t="s">
        <v>565</v>
      </c>
      <c r="I1" s="26" t="s">
        <v>573</v>
      </c>
      <c r="J1" s="26" t="s">
        <v>585</v>
      </c>
      <c r="K1" s="26" t="s">
        <v>586</v>
      </c>
      <c r="L1" s="26" t="s">
        <v>587</v>
      </c>
      <c r="M1" s="27" t="s">
        <v>631</v>
      </c>
      <c r="N1" s="27" t="s">
        <v>632</v>
      </c>
      <c r="O1" s="27" t="s">
        <v>633</v>
      </c>
      <c r="P1" s="27" t="s">
        <v>634</v>
      </c>
      <c r="Q1" s="27" t="s">
        <v>635</v>
      </c>
      <c r="R1" s="27" t="s">
        <v>636</v>
      </c>
      <c r="S1" s="27" t="s">
        <v>637</v>
      </c>
      <c r="T1" s="27" t="s">
        <v>638</v>
      </c>
      <c r="U1" s="27" t="s">
        <v>639</v>
      </c>
      <c r="V1" s="28" t="s">
        <v>592</v>
      </c>
      <c r="W1" s="29" t="s">
        <v>640</v>
      </c>
      <c r="X1" s="26" t="s">
        <v>564</v>
      </c>
      <c r="Y1" s="27" t="s">
        <v>641</v>
      </c>
      <c r="Z1" s="27" t="s">
        <v>642</v>
      </c>
      <c r="AA1" s="27" t="s">
        <v>643</v>
      </c>
      <c r="AB1" s="26" t="s">
        <v>576</v>
      </c>
      <c r="AC1" s="26" t="s">
        <v>577</v>
      </c>
      <c r="AD1" s="26" t="s">
        <v>578</v>
      </c>
      <c r="AE1" s="26" t="s">
        <v>574</v>
      </c>
      <c r="AF1" s="26" t="s">
        <v>579</v>
      </c>
      <c r="AG1" s="26" t="s">
        <v>580</v>
      </c>
      <c r="AH1" s="26" t="s">
        <v>581</v>
      </c>
      <c r="AI1" s="26" t="s">
        <v>575</v>
      </c>
      <c r="AJ1" s="30" t="s">
        <v>583</v>
      </c>
      <c r="AK1" s="26" t="s">
        <v>567</v>
      </c>
      <c r="AL1" s="27" t="s">
        <v>644</v>
      </c>
      <c r="AM1" s="27" t="s">
        <v>588</v>
      </c>
      <c r="AN1" s="27" t="s">
        <v>589</v>
      </c>
      <c r="AO1" s="27" t="s">
        <v>582</v>
      </c>
    </row>
    <row r="2" spans="1:42" x14ac:dyDescent="0.2">
      <c r="A2" s="32">
        <v>112011103</v>
      </c>
      <c r="B2" s="33" t="s">
        <v>554</v>
      </c>
      <c r="C2" s="33" t="s">
        <v>305</v>
      </c>
      <c r="D2" s="34">
        <f t="shared" ref="D2:D65" si="0">ROUND(F2+E2,2)</f>
        <v>1345049.3</v>
      </c>
      <c r="E2" s="34">
        <v>1048623.6499999999</v>
      </c>
      <c r="F2" s="34">
        <f t="shared" ref="F2:F65" si="1">ROUND(G2*$F$507/$G$503,2)</f>
        <v>296425.65000000002</v>
      </c>
      <c r="G2" s="35">
        <f t="shared" ref="G2:G65" si="2">ROUND(H2*W2*AO2,3)</f>
        <v>267.83999999999997</v>
      </c>
      <c r="H2" s="35">
        <f t="shared" ref="H2:H65" si="3">ROUND(I2+AJ2,3)</f>
        <v>451</v>
      </c>
      <c r="I2" s="36">
        <f t="shared" ref="I2:I65" si="4">ROUND(J2+K2+L2,0)</f>
        <v>451</v>
      </c>
      <c r="J2" s="36">
        <f t="shared" ref="J2:J65" si="5">ROUND(ROUND(AVERAGE(M2,P2,S2),0)*1.64,0)</f>
        <v>371</v>
      </c>
      <c r="K2" s="36">
        <f t="shared" ref="K2:K65" si="6">ROUND(ROUND(AVERAGE(N2,Q2,T2),0)*3.08,0)</f>
        <v>55</v>
      </c>
      <c r="L2" s="36">
        <f t="shared" ref="L2:L65" si="7">ROUND(ROUND(AVERAGE(O2,R2,U2),0)*6.34,0)</f>
        <v>25</v>
      </c>
      <c r="M2" s="36">
        <v>224</v>
      </c>
      <c r="N2" s="36">
        <v>18</v>
      </c>
      <c r="O2" s="36">
        <v>2</v>
      </c>
      <c r="P2" s="36">
        <v>228</v>
      </c>
      <c r="Q2" s="36">
        <v>18</v>
      </c>
      <c r="R2" s="36">
        <v>6</v>
      </c>
      <c r="S2" s="36">
        <v>227</v>
      </c>
      <c r="T2" s="36">
        <v>18</v>
      </c>
      <c r="U2" s="36">
        <v>5</v>
      </c>
      <c r="V2" s="37">
        <v>75.221999999999994</v>
      </c>
      <c r="W2" s="38">
        <v>0.60599999999999998</v>
      </c>
      <c r="X2" s="39">
        <f t="shared" ref="X2:X65" si="8">ROUND(AVERAGE(Y2:AA2),3)</f>
        <v>1956.4469999999999</v>
      </c>
      <c r="Y2" s="39">
        <v>1923.0039999999999</v>
      </c>
      <c r="Z2" s="39">
        <v>1936.146</v>
      </c>
      <c r="AA2" s="39">
        <v>2010.192</v>
      </c>
      <c r="AB2" s="40">
        <f t="shared" ref="AB2:AB65" si="9">TRUNC(X2/V2,4)</f>
        <v>26.008900000000001</v>
      </c>
      <c r="AC2" s="40">
        <f t="shared" ref="AC2:AC65" si="10">TRUNC(AB2/$AB$503,4)</f>
        <v>0.69369999999999998</v>
      </c>
      <c r="AD2" s="41">
        <f t="shared" ref="AD2:AD65" si="11">TRUNC(AC2*0.5,4)</f>
        <v>0.3468</v>
      </c>
      <c r="AE2" s="41">
        <f t="shared" ref="AE2:AE65" si="12">TRUNC(1-AD2,4)</f>
        <v>0.6532</v>
      </c>
      <c r="AF2" s="40">
        <f t="shared" ref="AF2:AF65" si="13">TRUNC(X2/$X$504,4)</f>
        <v>0.57589999999999997</v>
      </c>
      <c r="AG2" s="40">
        <f t="shared" ref="AG2:AG65" si="14">TRUNC(AF2*0.5,4)</f>
        <v>0.28789999999999999</v>
      </c>
      <c r="AH2" s="41">
        <f t="shared" ref="AH2:AH65" si="15">TRUNC(1-AG2,4)</f>
        <v>0.71209999999999996</v>
      </c>
      <c r="AI2" s="41">
        <f t="shared" ref="AI2:AI65" si="16">TRUNC((AE2*0.4)+(AH2*0.6),4)</f>
        <v>0.6885</v>
      </c>
      <c r="AJ2" s="42">
        <f t="shared" ref="AJ2:AJ65" si="17">TRUNC(IF(AI2&lt;=$AI$503,0,((AI2/$AI$503)-1)*0.5*I2),3)</f>
        <v>0</v>
      </c>
      <c r="AK2" s="43">
        <f t="shared" ref="AK2:AK65" si="18">ROUND(AVERAGE(AL2:AN2),1)</f>
        <v>21.4</v>
      </c>
      <c r="AL2" s="43">
        <v>21.7</v>
      </c>
      <c r="AM2" s="43">
        <v>21.4</v>
      </c>
      <c r="AN2" s="43">
        <v>21.1</v>
      </c>
      <c r="AO2" s="44">
        <f t="shared" ref="AO2:AO65" si="19">TRUNC(IF(AK2&gt;=$AK$503,1,AK2/$AK$503),2)</f>
        <v>0.98</v>
      </c>
      <c r="AP2" s="43"/>
    </row>
    <row r="3" spans="1:42" x14ac:dyDescent="0.2">
      <c r="A3" s="32">
        <v>112011603</v>
      </c>
      <c r="B3" s="33" t="s">
        <v>555</v>
      </c>
      <c r="C3" s="33" t="s">
        <v>305</v>
      </c>
      <c r="D3" s="34">
        <f t="shared" si="0"/>
        <v>2660382.69</v>
      </c>
      <c r="E3" s="34">
        <v>1717670.75</v>
      </c>
      <c r="F3" s="34">
        <f t="shared" si="1"/>
        <v>942711.94</v>
      </c>
      <c r="G3" s="35">
        <f t="shared" si="2"/>
        <v>851.80200000000002</v>
      </c>
      <c r="H3" s="35">
        <f t="shared" si="3"/>
        <v>1428</v>
      </c>
      <c r="I3" s="36">
        <f t="shared" si="4"/>
        <v>1428</v>
      </c>
      <c r="J3" s="36">
        <f t="shared" si="5"/>
        <v>1033</v>
      </c>
      <c r="K3" s="36">
        <f t="shared" si="6"/>
        <v>179</v>
      </c>
      <c r="L3" s="36">
        <f t="shared" si="7"/>
        <v>216</v>
      </c>
      <c r="M3" s="36">
        <v>626</v>
      </c>
      <c r="N3" s="36">
        <v>60</v>
      </c>
      <c r="O3" s="36">
        <v>32</v>
      </c>
      <c r="P3" s="36">
        <v>638</v>
      </c>
      <c r="Q3" s="36">
        <v>58</v>
      </c>
      <c r="R3" s="36">
        <v>36</v>
      </c>
      <c r="S3" s="36">
        <v>626</v>
      </c>
      <c r="T3" s="36">
        <v>55</v>
      </c>
      <c r="U3" s="36">
        <v>33</v>
      </c>
      <c r="V3" s="37">
        <v>75.095999999999989</v>
      </c>
      <c r="W3" s="38">
        <v>0.59650000000000003</v>
      </c>
      <c r="X3" s="39">
        <f t="shared" si="8"/>
        <v>4023.357</v>
      </c>
      <c r="Y3" s="39">
        <v>3997.95</v>
      </c>
      <c r="Z3" s="39">
        <v>4004.518</v>
      </c>
      <c r="AA3" s="39">
        <v>4067.6039999999998</v>
      </c>
      <c r="AB3" s="40">
        <f t="shared" si="9"/>
        <v>53.576099999999997</v>
      </c>
      <c r="AC3" s="40">
        <f t="shared" si="10"/>
        <v>1.4291</v>
      </c>
      <c r="AD3" s="41">
        <f t="shared" si="11"/>
        <v>0.71450000000000002</v>
      </c>
      <c r="AE3" s="41">
        <f t="shared" si="12"/>
        <v>0.28549999999999998</v>
      </c>
      <c r="AF3" s="40">
        <f t="shared" si="13"/>
        <v>1.1843999999999999</v>
      </c>
      <c r="AG3" s="40">
        <f t="shared" si="14"/>
        <v>0.59219999999999995</v>
      </c>
      <c r="AH3" s="41">
        <f t="shared" si="15"/>
        <v>0.4078</v>
      </c>
      <c r="AI3" s="41">
        <f t="shared" si="16"/>
        <v>0.35880000000000001</v>
      </c>
      <c r="AJ3" s="42">
        <f t="shared" si="17"/>
        <v>0</v>
      </c>
      <c r="AK3" s="43">
        <f t="shared" si="18"/>
        <v>22.4</v>
      </c>
      <c r="AL3" s="43">
        <v>23</v>
      </c>
      <c r="AM3" s="43">
        <v>22.4</v>
      </c>
      <c r="AN3" s="43">
        <v>21.9</v>
      </c>
      <c r="AO3" s="44">
        <f t="shared" si="19"/>
        <v>1</v>
      </c>
      <c r="AP3" s="43"/>
    </row>
    <row r="4" spans="1:42" x14ac:dyDescent="0.2">
      <c r="A4" s="32">
        <v>112013054</v>
      </c>
      <c r="B4" s="33" t="s">
        <v>556</v>
      </c>
      <c r="C4" s="33" t="s">
        <v>305</v>
      </c>
      <c r="D4" s="34">
        <f t="shared" si="0"/>
        <v>739834.74</v>
      </c>
      <c r="E4" s="34">
        <v>611434.53</v>
      </c>
      <c r="F4" s="34">
        <f t="shared" si="1"/>
        <v>128400.21</v>
      </c>
      <c r="G4" s="35">
        <f t="shared" si="2"/>
        <v>116.018</v>
      </c>
      <c r="H4" s="35">
        <f t="shared" si="3"/>
        <v>327.43599999999998</v>
      </c>
      <c r="I4" s="36">
        <f t="shared" si="4"/>
        <v>317</v>
      </c>
      <c r="J4" s="36">
        <f t="shared" si="5"/>
        <v>243</v>
      </c>
      <c r="K4" s="36">
        <f t="shared" si="6"/>
        <v>49</v>
      </c>
      <c r="L4" s="36">
        <f t="shared" si="7"/>
        <v>25</v>
      </c>
      <c r="M4" s="36">
        <v>148</v>
      </c>
      <c r="N4" s="36">
        <v>19</v>
      </c>
      <c r="O4" s="36">
        <v>5</v>
      </c>
      <c r="P4" s="36">
        <v>148</v>
      </c>
      <c r="Q4" s="36">
        <v>18</v>
      </c>
      <c r="R4" s="36">
        <v>3</v>
      </c>
      <c r="S4" s="36">
        <v>147</v>
      </c>
      <c r="T4" s="36">
        <v>11</v>
      </c>
      <c r="U4" s="36">
        <v>4</v>
      </c>
      <c r="V4" s="37">
        <v>61.589000000000006</v>
      </c>
      <c r="W4" s="38">
        <v>0.43209999999999998</v>
      </c>
      <c r="X4" s="39">
        <f t="shared" si="8"/>
        <v>1006.549</v>
      </c>
      <c r="Y4" s="39">
        <v>1024.5889999999999</v>
      </c>
      <c r="Z4" s="39">
        <v>985.08100000000002</v>
      </c>
      <c r="AA4" s="39">
        <v>1009.978</v>
      </c>
      <c r="AB4" s="40">
        <f t="shared" si="9"/>
        <v>16.3429</v>
      </c>
      <c r="AC4" s="40">
        <f t="shared" si="10"/>
        <v>0.43590000000000001</v>
      </c>
      <c r="AD4" s="41">
        <f t="shared" si="11"/>
        <v>0.21790000000000001</v>
      </c>
      <c r="AE4" s="41">
        <f t="shared" si="12"/>
        <v>0.78210000000000002</v>
      </c>
      <c r="AF4" s="40">
        <f t="shared" si="13"/>
        <v>0.29630000000000001</v>
      </c>
      <c r="AG4" s="40">
        <f t="shared" si="14"/>
        <v>0.14810000000000001</v>
      </c>
      <c r="AH4" s="41">
        <f t="shared" si="15"/>
        <v>0.85189999999999999</v>
      </c>
      <c r="AI4" s="41">
        <f t="shared" si="16"/>
        <v>0.82389999999999997</v>
      </c>
      <c r="AJ4" s="42">
        <f t="shared" si="17"/>
        <v>10.436</v>
      </c>
      <c r="AK4" s="43">
        <f t="shared" si="18"/>
        <v>17.8</v>
      </c>
      <c r="AL4" s="43">
        <v>18</v>
      </c>
      <c r="AM4" s="43">
        <v>17.8</v>
      </c>
      <c r="AN4" s="43">
        <v>17.5</v>
      </c>
      <c r="AO4" s="44">
        <f t="shared" si="19"/>
        <v>0.82</v>
      </c>
      <c r="AP4" s="43"/>
    </row>
    <row r="5" spans="1:42" x14ac:dyDescent="0.2">
      <c r="A5" s="32">
        <v>112013753</v>
      </c>
      <c r="B5" s="33" t="s">
        <v>557</v>
      </c>
      <c r="C5" s="33" t="s">
        <v>305</v>
      </c>
      <c r="D5" s="34">
        <f t="shared" si="0"/>
        <v>2103754.7200000002</v>
      </c>
      <c r="E5" s="34">
        <v>1685441.94</v>
      </c>
      <c r="F5" s="34">
        <f t="shared" si="1"/>
        <v>418312.78</v>
      </c>
      <c r="G5" s="35">
        <f t="shared" si="2"/>
        <v>377.97300000000001</v>
      </c>
      <c r="H5" s="35">
        <f t="shared" si="3"/>
        <v>1063</v>
      </c>
      <c r="I5" s="36">
        <f t="shared" si="4"/>
        <v>1063</v>
      </c>
      <c r="J5" s="36">
        <f t="shared" si="5"/>
        <v>777</v>
      </c>
      <c r="K5" s="36">
        <f t="shared" si="6"/>
        <v>172</v>
      </c>
      <c r="L5" s="36">
        <f t="shared" si="7"/>
        <v>114</v>
      </c>
      <c r="M5" s="36">
        <v>452</v>
      </c>
      <c r="N5" s="36">
        <v>58</v>
      </c>
      <c r="O5" s="36">
        <v>21</v>
      </c>
      <c r="P5" s="36">
        <v>475</v>
      </c>
      <c r="Q5" s="36">
        <v>55</v>
      </c>
      <c r="R5" s="36">
        <v>18</v>
      </c>
      <c r="S5" s="36">
        <v>496</v>
      </c>
      <c r="T5" s="36">
        <v>56</v>
      </c>
      <c r="U5" s="36">
        <v>15</v>
      </c>
      <c r="V5" s="37">
        <v>176.88200000000001</v>
      </c>
      <c r="W5" s="38">
        <v>0.4284</v>
      </c>
      <c r="X5" s="39">
        <f t="shared" si="8"/>
        <v>3157.5920000000001</v>
      </c>
      <c r="Y5" s="39">
        <v>3130.4389999999999</v>
      </c>
      <c r="Z5" s="39">
        <v>3154.846</v>
      </c>
      <c r="AA5" s="39">
        <v>3187.49</v>
      </c>
      <c r="AB5" s="40">
        <f t="shared" si="9"/>
        <v>17.851400000000002</v>
      </c>
      <c r="AC5" s="40">
        <f t="shared" si="10"/>
        <v>0.47610000000000002</v>
      </c>
      <c r="AD5" s="41">
        <f t="shared" si="11"/>
        <v>0.23799999999999999</v>
      </c>
      <c r="AE5" s="41">
        <f t="shared" si="12"/>
        <v>0.76200000000000001</v>
      </c>
      <c r="AF5" s="40">
        <f t="shared" si="13"/>
        <v>0.92949999999999999</v>
      </c>
      <c r="AG5" s="40">
        <f t="shared" si="14"/>
        <v>0.4647</v>
      </c>
      <c r="AH5" s="41">
        <f t="shared" si="15"/>
        <v>0.5353</v>
      </c>
      <c r="AI5" s="41">
        <f t="shared" si="16"/>
        <v>0.62590000000000001</v>
      </c>
      <c r="AJ5" s="42">
        <f t="shared" si="17"/>
        <v>0</v>
      </c>
      <c r="AK5" s="43">
        <f t="shared" si="18"/>
        <v>18.2</v>
      </c>
      <c r="AL5" s="43">
        <v>18.7</v>
      </c>
      <c r="AM5" s="43">
        <v>18.100000000000001</v>
      </c>
      <c r="AN5" s="43">
        <v>17.899999999999999</v>
      </c>
      <c r="AO5" s="44">
        <f t="shared" si="19"/>
        <v>0.83</v>
      </c>
      <c r="AP5" s="43"/>
    </row>
    <row r="6" spans="1:42" x14ac:dyDescent="0.2">
      <c r="A6" s="32">
        <v>112015203</v>
      </c>
      <c r="B6" s="33" t="s">
        <v>558</v>
      </c>
      <c r="C6" s="33" t="s">
        <v>305</v>
      </c>
      <c r="D6" s="34">
        <f t="shared" si="0"/>
        <v>1552864.86</v>
      </c>
      <c r="E6" s="34">
        <v>1252459.42</v>
      </c>
      <c r="F6" s="34">
        <f t="shared" si="1"/>
        <v>300405.44</v>
      </c>
      <c r="G6" s="35">
        <f t="shared" si="2"/>
        <v>271.43599999999998</v>
      </c>
      <c r="H6" s="35">
        <f t="shared" si="3"/>
        <v>504</v>
      </c>
      <c r="I6" s="36">
        <f t="shared" si="4"/>
        <v>504</v>
      </c>
      <c r="J6" s="36">
        <f t="shared" si="5"/>
        <v>377</v>
      </c>
      <c r="K6" s="36">
        <f t="shared" si="6"/>
        <v>108</v>
      </c>
      <c r="L6" s="36">
        <f t="shared" si="7"/>
        <v>19</v>
      </c>
      <c r="M6" s="36">
        <v>208</v>
      </c>
      <c r="N6" s="36">
        <v>26</v>
      </c>
      <c r="O6" s="36">
        <v>3</v>
      </c>
      <c r="P6" s="36">
        <v>222</v>
      </c>
      <c r="Q6" s="36">
        <v>36</v>
      </c>
      <c r="R6" s="36">
        <v>4</v>
      </c>
      <c r="S6" s="36">
        <v>261</v>
      </c>
      <c r="T6" s="36">
        <v>44</v>
      </c>
      <c r="U6" s="36">
        <v>3</v>
      </c>
      <c r="V6" s="37">
        <v>49.174999999999997</v>
      </c>
      <c r="W6" s="38">
        <v>0.57909999999999995</v>
      </c>
      <c r="X6" s="39">
        <f t="shared" si="8"/>
        <v>2112.3960000000002</v>
      </c>
      <c r="Y6" s="39">
        <v>2081.0680000000002</v>
      </c>
      <c r="Z6" s="39">
        <v>2116.1280000000002</v>
      </c>
      <c r="AA6" s="39">
        <v>2139.9929999999999</v>
      </c>
      <c r="AB6" s="40">
        <f t="shared" si="9"/>
        <v>42.956699999999998</v>
      </c>
      <c r="AC6" s="40">
        <f t="shared" si="10"/>
        <v>1.1457999999999999</v>
      </c>
      <c r="AD6" s="41">
        <f t="shared" si="11"/>
        <v>0.57289999999999996</v>
      </c>
      <c r="AE6" s="41">
        <f t="shared" si="12"/>
        <v>0.42709999999999998</v>
      </c>
      <c r="AF6" s="40">
        <f t="shared" si="13"/>
        <v>0.62180000000000002</v>
      </c>
      <c r="AG6" s="40">
        <f t="shared" si="14"/>
        <v>0.31090000000000001</v>
      </c>
      <c r="AH6" s="41">
        <f t="shared" si="15"/>
        <v>0.68910000000000005</v>
      </c>
      <c r="AI6" s="41">
        <f t="shared" si="16"/>
        <v>0.58430000000000004</v>
      </c>
      <c r="AJ6" s="42">
        <f t="shared" si="17"/>
        <v>0</v>
      </c>
      <c r="AK6" s="43">
        <f t="shared" si="18"/>
        <v>20.2</v>
      </c>
      <c r="AL6" s="43">
        <v>20.7</v>
      </c>
      <c r="AM6" s="43">
        <v>20.100000000000001</v>
      </c>
      <c r="AN6" s="43">
        <v>19.8</v>
      </c>
      <c r="AO6" s="44">
        <f t="shared" si="19"/>
        <v>0.93</v>
      </c>
      <c r="AP6" s="43"/>
    </row>
    <row r="7" spans="1:42" x14ac:dyDescent="0.2">
      <c r="A7" s="32">
        <v>112018523</v>
      </c>
      <c r="B7" s="33" t="s">
        <v>559</v>
      </c>
      <c r="C7" s="33" t="s">
        <v>305</v>
      </c>
      <c r="D7" s="34">
        <f t="shared" si="0"/>
        <v>1353226.61</v>
      </c>
      <c r="E7" s="34">
        <v>933759.52</v>
      </c>
      <c r="F7" s="34">
        <f t="shared" si="1"/>
        <v>419467.09</v>
      </c>
      <c r="G7" s="35">
        <f t="shared" si="2"/>
        <v>379.01600000000002</v>
      </c>
      <c r="H7" s="35">
        <f t="shared" si="3"/>
        <v>584</v>
      </c>
      <c r="I7" s="36">
        <f t="shared" si="4"/>
        <v>584</v>
      </c>
      <c r="J7" s="36">
        <f t="shared" si="5"/>
        <v>485</v>
      </c>
      <c r="K7" s="36">
        <f t="shared" si="6"/>
        <v>80</v>
      </c>
      <c r="L7" s="36">
        <f t="shared" si="7"/>
        <v>19</v>
      </c>
      <c r="M7" s="36">
        <v>310</v>
      </c>
      <c r="N7" s="36">
        <v>30</v>
      </c>
      <c r="O7" s="36">
        <v>0</v>
      </c>
      <c r="P7" s="36">
        <v>304</v>
      </c>
      <c r="Q7" s="36">
        <v>23</v>
      </c>
      <c r="R7" s="36">
        <v>7</v>
      </c>
      <c r="S7" s="36">
        <v>275</v>
      </c>
      <c r="T7" s="36">
        <v>25</v>
      </c>
      <c r="U7" s="36">
        <v>1</v>
      </c>
      <c r="V7" s="37">
        <v>83.727999999999994</v>
      </c>
      <c r="W7" s="38">
        <v>0.64900000000000002</v>
      </c>
      <c r="X7" s="39">
        <f t="shared" si="8"/>
        <v>1742.0909999999999</v>
      </c>
      <c r="Y7" s="39">
        <v>1750.0219999999999</v>
      </c>
      <c r="Z7" s="39">
        <v>1744.6559999999999</v>
      </c>
      <c r="AA7" s="39">
        <v>1731.596</v>
      </c>
      <c r="AB7" s="40">
        <f t="shared" si="9"/>
        <v>20.8065</v>
      </c>
      <c r="AC7" s="40">
        <f t="shared" si="10"/>
        <v>0.55500000000000005</v>
      </c>
      <c r="AD7" s="41">
        <f t="shared" si="11"/>
        <v>0.27750000000000002</v>
      </c>
      <c r="AE7" s="41">
        <f t="shared" si="12"/>
        <v>0.72250000000000003</v>
      </c>
      <c r="AF7" s="40">
        <f t="shared" si="13"/>
        <v>0.51280000000000003</v>
      </c>
      <c r="AG7" s="40">
        <f t="shared" si="14"/>
        <v>0.25640000000000002</v>
      </c>
      <c r="AH7" s="41">
        <f t="shared" si="15"/>
        <v>0.74360000000000004</v>
      </c>
      <c r="AI7" s="41">
        <f t="shared" si="16"/>
        <v>0.73509999999999998</v>
      </c>
      <c r="AJ7" s="42">
        <f t="shared" si="17"/>
        <v>0</v>
      </c>
      <c r="AK7" s="43">
        <f t="shared" si="18"/>
        <v>24.3</v>
      </c>
      <c r="AL7" s="43">
        <v>25.3</v>
      </c>
      <c r="AM7" s="43">
        <v>24.1</v>
      </c>
      <c r="AN7" s="43">
        <v>23.6</v>
      </c>
      <c r="AO7" s="44">
        <f t="shared" si="19"/>
        <v>1</v>
      </c>
      <c r="AP7" s="43"/>
    </row>
    <row r="8" spans="1:42" x14ac:dyDescent="0.2">
      <c r="A8" s="32">
        <v>103020603</v>
      </c>
      <c r="B8" s="33" t="s">
        <v>366</v>
      </c>
      <c r="C8" s="33" t="s">
        <v>279</v>
      </c>
      <c r="D8" s="34">
        <f t="shared" si="0"/>
        <v>814645.51</v>
      </c>
      <c r="E8" s="34">
        <v>665906.99</v>
      </c>
      <c r="F8" s="34">
        <f t="shared" si="1"/>
        <v>148738.51999999999</v>
      </c>
      <c r="G8" s="35">
        <f t="shared" si="2"/>
        <v>134.39500000000001</v>
      </c>
      <c r="H8" s="35">
        <f t="shared" si="3"/>
        <v>408</v>
      </c>
      <c r="I8" s="36">
        <f t="shared" si="4"/>
        <v>408</v>
      </c>
      <c r="J8" s="36">
        <f t="shared" si="5"/>
        <v>317</v>
      </c>
      <c r="K8" s="36">
        <f t="shared" si="6"/>
        <v>40</v>
      </c>
      <c r="L8" s="36">
        <f t="shared" si="7"/>
        <v>51</v>
      </c>
      <c r="M8" s="36">
        <v>203</v>
      </c>
      <c r="N8" s="36">
        <v>10</v>
      </c>
      <c r="O8" s="36">
        <v>10</v>
      </c>
      <c r="P8" s="36">
        <v>190</v>
      </c>
      <c r="Q8" s="36">
        <v>15</v>
      </c>
      <c r="R8" s="36">
        <v>6</v>
      </c>
      <c r="S8" s="36">
        <v>187</v>
      </c>
      <c r="T8" s="36">
        <v>15</v>
      </c>
      <c r="U8" s="36">
        <v>7</v>
      </c>
      <c r="V8" s="37">
        <v>10.349</v>
      </c>
      <c r="W8" s="38">
        <v>0.32940000000000003</v>
      </c>
      <c r="X8" s="39">
        <f t="shared" si="8"/>
        <v>941.11099999999999</v>
      </c>
      <c r="Y8" s="39">
        <v>929.69200000000001</v>
      </c>
      <c r="Z8" s="39">
        <v>948.74699999999996</v>
      </c>
      <c r="AA8" s="39">
        <v>944.89499999999998</v>
      </c>
      <c r="AB8" s="40">
        <f t="shared" si="9"/>
        <v>90.937299999999993</v>
      </c>
      <c r="AC8" s="40">
        <f t="shared" si="10"/>
        <v>2.4257</v>
      </c>
      <c r="AD8" s="41">
        <f t="shared" si="11"/>
        <v>1.2128000000000001</v>
      </c>
      <c r="AE8" s="41">
        <f t="shared" si="12"/>
        <v>-0.21279999999999999</v>
      </c>
      <c r="AF8" s="40">
        <f t="shared" si="13"/>
        <v>0.27700000000000002</v>
      </c>
      <c r="AG8" s="40">
        <f t="shared" si="14"/>
        <v>0.13850000000000001</v>
      </c>
      <c r="AH8" s="41">
        <f t="shared" si="15"/>
        <v>0.86150000000000004</v>
      </c>
      <c r="AI8" s="41">
        <f t="shared" si="16"/>
        <v>0.43169999999999997</v>
      </c>
      <c r="AJ8" s="42">
        <f t="shared" si="17"/>
        <v>0</v>
      </c>
      <c r="AK8" s="43">
        <f t="shared" si="18"/>
        <v>24.4</v>
      </c>
      <c r="AL8" s="43">
        <v>25</v>
      </c>
      <c r="AM8" s="43">
        <v>24.1</v>
      </c>
      <c r="AN8" s="43">
        <v>24.2</v>
      </c>
      <c r="AO8" s="44">
        <f t="shared" si="19"/>
        <v>1</v>
      </c>
      <c r="AP8" s="43"/>
    </row>
    <row r="9" spans="1:42" x14ac:dyDescent="0.2">
      <c r="A9" s="32">
        <v>103020753</v>
      </c>
      <c r="B9" s="33" t="s">
        <v>367</v>
      </c>
      <c r="C9" s="33" t="s">
        <v>279</v>
      </c>
      <c r="D9" s="34">
        <f t="shared" si="0"/>
        <v>784526.52</v>
      </c>
      <c r="E9" s="34">
        <v>679188.28</v>
      </c>
      <c r="F9" s="34">
        <f t="shared" si="1"/>
        <v>105338.24000000001</v>
      </c>
      <c r="G9" s="35">
        <f t="shared" si="2"/>
        <v>95.18</v>
      </c>
      <c r="H9" s="35">
        <f t="shared" si="3"/>
        <v>252</v>
      </c>
      <c r="I9" s="36">
        <f t="shared" si="4"/>
        <v>252</v>
      </c>
      <c r="J9" s="36">
        <f t="shared" si="5"/>
        <v>175</v>
      </c>
      <c r="K9" s="36">
        <f t="shared" si="6"/>
        <v>52</v>
      </c>
      <c r="L9" s="36">
        <f t="shared" si="7"/>
        <v>25</v>
      </c>
      <c r="M9" s="36">
        <v>93</v>
      </c>
      <c r="N9" s="36">
        <v>16</v>
      </c>
      <c r="O9" s="36">
        <v>4</v>
      </c>
      <c r="P9" s="36">
        <v>110</v>
      </c>
      <c r="Q9" s="36">
        <v>17</v>
      </c>
      <c r="R9" s="36">
        <v>4</v>
      </c>
      <c r="S9" s="36">
        <v>118</v>
      </c>
      <c r="T9" s="36">
        <v>19</v>
      </c>
      <c r="U9" s="36">
        <v>4</v>
      </c>
      <c r="V9" s="37">
        <v>10.77</v>
      </c>
      <c r="W9" s="38">
        <v>0.37769999999999998</v>
      </c>
      <c r="X9" s="39">
        <f t="shared" si="8"/>
        <v>1882.8440000000001</v>
      </c>
      <c r="Y9" s="39">
        <v>1873.627</v>
      </c>
      <c r="Z9" s="39">
        <v>1888.9670000000001</v>
      </c>
      <c r="AA9" s="39">
        <v>1885.9369999999999</v>
      </c>
      <c r="AB9" s="40">
        <f t="shared" si="9"/>
        <v>174.82300000000001</v>
      </c>
      <c r="AC9" s="40">
        <f t="shared" si="10"/>
        <v>4.6634000000000002</v>
      </c>
      <c r="AD9" s="41">
        <f t="shared" si="11"/>
        <v>2.3317000000000001</v>
      </c>
      <c r="AE9" s="41">
        <f t="shared" si="12"/>
        <v>-1.3317000000000001</v>
      </c>
      <c r="AF9" s="40">
        <f t="shared" si="13"/>
        <v>0.55420000000000003</v>
      </c>
      <c r="AG9" s="40">
        <f t="shared" si="14"/>
        <v>0.27710000000000001</v>
      </c>
      <c r="AH9" s="41">
        <f t="shared" si="15"/>
        <v>0.72289999999999999</v>
      </c>
      <c r="AI9" s="41">
        <f t="shared" si="16"/>
        <v>-9.8900000000000002E-2</v>
      </c>
      <c r="AJ9" s="42">
        <f t="shared" si="17"/>
        <v>0</v>
      </c>
      <c r="AK9" s="43">
        <f t="shared" si="18"/>
        <v>22.5</v>
      </c>
      <c r="AL9" s="43">
        <v>22.5</v>
      </c>
      <c r="AM9" s="43">
        <v>22.1</v>
      </c>
      <c r="AN9" s="43">
        <v>22.8</v>
      </c>
      <c r="AO9" s="44">
        <f t="shared" si="19"/>
        <v>1</v>
      </c>
      <c r="AP9" s="43"/>
    </row>
    <row r="10" spans="1:42" x14ac:dyDescent="0.2">
      <c r="A10" s="32">
        <v>103021102</v>
      </c>
      <c r="B10" s="33" t="s">
        <v>369</v>
      </c>
      <c r="C10" s="33" t="s">
        <v>279</v>
      </c>
      <c r="D10" s="34">
        <f t="shared" si="0"/>
        <v>3264611.63</v>
      </c>
      <c r="E10" s="34">
        <v>2458687.7799999998</v>
      </c>
      <c r="F10" s="34">
        <f t="shared" si="1"/>
        <v>805923.85</v>
      </c>
      <c r="G10" s="35">
        <f t="shared" si="2"/>
        <v>728.20500000000004</v>
      </c>
      <c r="H10" s="35">
        <f t="shared" si="3"/>
        <v>1290</v>
      </c>
      <c r="I10" s="36">
        <f t="shared" si="4"/>
        <v>1290</v>
      </c>
      <c r="J10" s="36">
        <f t="shared" si="5"/>
        <v>900</v>
      </c>
      <c r="K10" s="36">
        <f t="shared" si="6"/>
        <v>231</v>
      </c>
      <c r="L10" s="36">
        <f t="shared" si="7"/>
        <v>159</v>
      </c>
      <c r="M10" s="36">
        <v>618</v>
      </c>
      <c r="N10" s="36">
        <v>74</v>
      </c>
      <c r="O10" s="36">
        <v>24</v>
      </c>
      <c r="P10" s="36">
        <v>519</v>
      </c>
      <c r="Q10" s="36">
        <v>82</v>
      </c>
      <c r="R10" s="36">
        <v>28</v>
      </c>
      <c r="S10" s="36">
        <v>511</v>
      </c>
      <c r="T10" s="36">
        <v>70</v>
      </c>
      <c r="U10" s="36">
        <v>23</v>
      </c>
      <c r="V10" s="37">
        <v>10.779</v>
      </c>
      <c r="W10" s="38">
        <v>0.5645</v>
      </c>
      <c r="X10" s="39">
        <f t="shared" si="8"/>
        <v>4549.9059999999999</v>
      </c>
      <c r="Y10" s="39">
        <v>4595.277</v>
      </c>
      <c r="Z10" s="39">
        <v>4455.4229999999998</v>
      </c>
      <c r="AA10" s="39">
        <v>4599.0190000000002</v>
      </c>
      <c r="AB10" s="40">
        <f t="shared" si="9"/>
        <v>422.10829999999999</v>
      </c>
      <c r="AC10" s="40">
        <f t="shared" si="10"/>
        <v>11.2598</v>
      </c>
      <c r="AD10" s="41">
        <f t="shared" si="11"/>
        <v>5.6299000000000001</v>
      </c>
      <c r="AE10" s="41">
        <f t="shared" si="12"/>
        <v>-4.6299000000000001</v>
      </c>
      <c r="AF10" s="40">
        <f t="shared" si="13"/>
        <v>1.3393999999999999</v>
      </c>
      <c r="AG10" s="40">
        <f t="shared" si="14"/>
        <v>0.66969999999999996</v>
      </c>
      <c r="AH10" s="41">
        <f t="shared" si="15"/>
        <v>0.33029999999999998</v>
      </c>
      <c r="AI10" s="41">
        <f t="shared" si="16"/>
        <v>-1.6536999999999999</v>
      </c>
      <c r="AJ10" s="42">
        <f t="shared" si="17"/>
        <v>0</v>
      </c>
      <c r="AK10" s="43">
        <f t="shared" si="18"/>
        <v>25.3</v>
      </c>
      <c r="AL10" s="43">
        <v>25.9</v>
      </c>
      <c r="AM10" s="43">
        <v>24.7</v>
      </c>
      <c r="AN10" s="43">
        <v>25.3</v>
      </c>
      <c r="AO10" s="44">
        <f t="shared" si="19"/>
        <v>1</v>
      </c>
      <c r="AP10" s="43"/>
    </row>
    <row r="11" spans="1:42" x14ac:dyDescent="0.2">
      <c r="A11" s="32">
        <v>103021252</v>
      </c>
      <c r="B11" s="33" t="s">
        <v>370</v>
      </c>
      <c r="C11" s="33" t="s">
        <v>279</v>
      </c>
      <c r="D11" s="34">
        <f t="shared" si="0"/>
        <v>3124510.63</v>
      </c>
      <c r="E11" s="34">
        <v>2418139.0499999998</v>
      </c>
      <c r="F11" s="34">
        <f t="shared" si="1"/>
        <v>706371.58</v>
      </c>
      <c r="G11" s="35">
        <f t="shared" si="2"/>
        <v>638.25300000000004</v>
      </c>
      <c r="H11" s="35">
        <f t="shared" si="3"/>
        <v>1485</v>
      </c>
      <c r="I11" s="36">
        <f t="shared" si="4"/>
        <v>1485</v>
      </c>
      <c r="J11" s="36">
        <f t="shared" si="5"/>
        <v>1301</v>
      </c>
      <c r="K11" s="36">
        <f t="shared" si="6"/>
        <v>83</v>
      </c>
      <c r="L11" s="36">
        <f t="shared" si="7"/>
        <v>101</v>
      </c>
      <c r="M11" s="36">
        <v>858</v>
      </c>
      <c r="N11" s="36">
        <v>26</v>
      </c>
      <c r="O11" s="36">
        <v>15</v>
      </c>
      <c r="P11" s="36">
        <v>756</v>
      </c>
      <c r="Q11" s="36">
        <v>24</v>
      </c>
      <c r="R11" s="36">
        <v>18</v>
      </c>
      <c r="S11" s="36">
        <v>766</v>
      </c>
      <c r="T11" s="36">
        <v>32</v>
      </c>
      <c r="U11" s="36">
        <v>14</v>
      </c>
      <c r="V11" s="37">
        <v>11.78</v>
      </c>
      <c r="W11" s="38">
        <v>0.42980000000000002</v>
      </c>
      <c r="X11" s="39">
        <f t="shared" si="8"/>
        <v>4092.607</v>
      </c>
      <c r="Y11" s="39">
        <v>4047.931</v>
      </c>
      <c r="Z11" s="39">
        <v>4082.9830000000002</v>
      </c>
      <c r="AA11" s="39">
        <v>4146.9070000000002</v>
      </c>
      <c r="AB11" s="40">
        <f t="shared" si="9"/>
        <v>347.41989999999998</v>
      </c>
      <c r="AC11" s="40">
        <f t="shared" si="10"/>
        <v>9.2675000000000001</v>
      </c>
      <c r="AD11" s="41">
        <f t="shared" si="11"/>
        <v>4.6337000000000002</v>
      </c>
      <c r="AE11" s="41">
        <f t="shared" si="12"/>
        <v>-3.6337000000000002</v>
      </c>
      <c r="AF11" s="40">
        <f t="shared" si="13"/>
        <v>1.2048000000000001</v>
      </c>
      <c r="AG11" s="40">
        <f t="shared" si="14"/>
        <v>0.60240000000000005</v>
      </c>
      <c r="AH11" s="41">
        <f t="shared" si="15"/>
        <v>0.39760000000000001</v>
      </c>
      <c r="AI11" s="41">
        <f t="shared" si="16"/>
        <v>-1.2149000000000001</v>
      </c>
      <c r="AJ11" s="42">
        <f t="shared" si="17"/>
        <v>0</v>
      </c>
      <c r="AK11" s="43">
        <f t="shared" si="18"/>
        <v>25</v>
      </c>
      <c r="AL11" s="43">
        <v>25.4</v>
      </c>
      <c r="AM11" s="43">
        <v>25.1</v>
      </c>
      <c r="AN11" s="43">
        <v>24.5</v>
      </c>
      <c r="AO11" s="44">
        <f t="shared" si="19"/>
        <v>1</v>
      </c>
      <c r="AP11" s="43"/>
    </row>
    <row r="12" spans="1:42" x14ac:dyDescent="0.2">
      <c r="A12" s="32">
        <v>103021453</v>
      </c>
      <c r="B12" s="33" t="s">
        <v>371</v>
      </c>
      <c r="C12" s="33" t="s">
        <v>279</v>
      </c>
      <c r="D12" s="34">
        <f t="shared" si="0"/>
        <v>1089471.68</v>
      </c>
      <c r="E12" s="34">
        <v>772185.34</v>
      </c>
      <c r="F12" s="34">
        <f t="shared" si="1"/>
        <v>317286.34000000003</v>
      </c>
      <c r="G12" s="35">
        <f t="shared" si="2"/>
        <v>286.68900000000002</v>
      </c>
      <c r="H12" s="35">
        <f t="shared" si="3"/>
        <v>433</v>
      </c>
      <c r="I12" s="36">
        <f t="shared" si="4"/>
        <v>433</v>
      </c>
      <c r="J12" s="36">
        <f t="shared" si="5"/>
        <v>333</v>
      </c>
      <c r="K12" s="36">
        <f t="shared" si="6"/>
        <v>43</v>
      </c>
      <c r="L12" s="36">
        <f t="shared" si="7"/>
        <v>57</v>
      </c>
      <c r="M12" s="36">
        <v>155</v>
      </c>
      <c r="N12" s="36">
        <v>13</v>
      </c>
      <c r="O12" s="36">
        <v>10</v>
      </c>
      <c r="P12" s="36">
        <v>228</v>
      </c>
      <c r="Q12" s="36">
        <v>16</v>
      </c>
      <c r="R12" s="36">
        <v>5</v>
      </c>
      <c r="S12" s="36">
        <v>226</v>
      </c>
      <c r="T12" s="36">
        <v>12</v>
      </c>
      <c r="U12" s="36">
        <v>12</v>
      </c>
      <c r="V12" s="37">
        <v>1.4490000000000001</v>
      </c>
      <c r="W12" s="38">
        <v>0.66210000000000002</v>
      </c>
      <c r="X12" s="39">
        <f t="shared" si="8"/>
        <v>1224.298</v>
      </c>
      <c r="Y12" s="39">
        <v>1195.4880000000001</v>
      </c>
      <c r="Z12" s="39">
        <v>1199.212</v>
      </c>
      <c r="AA12" s="39">
        <v>1278.194</v>
      </c>
      <c r="AB12" s="40">
        <f t="shared" si="9"/>
        <v>844.92610000000002</v>
      </c>
      <c r="AC12" s="40">
        <f t="shared" si="10"/>
        <v>22.538599999999999</v>
      </c>
      <c r="AD12" s="41">
        <f t="shared" si="11"/>
        <v>11.269299999999999</v>
      </c>
      <c r="AE12" s="41">
        <f t="shared" si="12"/>
        <v>-10.269299999999999</v>
      </c>
      <c r="AF12" s="40">
        <f t="shared" si="13"/>
        <v>0.3604</v>
      </c>
      <c r="AG12" s="40">
        <f t="shared" si="14"/>
        <v>0.1802</v>
      </c>
      <c r="AH12" s="41">
        <f t="shared" si="15"/>
        <v>0.81979999999999997</v>
      </c>
      <c r="AI12" s="41">
        <f t="shared" si="16"/>
        <v>-3.6158000000000001</v>
      </c>
      <c r="AJ12" s="42">
        <f t="shared" si="17"/>
        <v>0</v>
      </c>
      <c r="AK12" s="43">
        <f t="shared" si="18"/>
        <v>38.5</v>
      </c>
      <c r="AL12" s="43">
        <v>40.200000000000003</v>
      </c>
      <c r="AM12" s="43">
        <v>38.5</v>
      </c>
      <c r="AN12" s="43">
        <v>36.9</v>
      </c>
      <c r="AO12" s="44">
        <f t="shared" si="19"/>
        <v>1</v>
      </c>
      <c r="AP12" s="43"/>
    </row>
    <row r="13" spans="1:42" x14ac:dyDescent="0.2">
      <c r="A13" s="32">
        <v>103021603</v>
      </c>
      <c r="B13" s="33" t="s">
        <v>372</v>
      </c>
      <c r="C13" s="33" t="s">
        <v>279</v>
      </c>
      <c r="D13" s="34">
        <f t="shared" si="0"/>
        <v>1188973.6200000001</v>
      </c>
      <c r="E13" s="34">
        <v>830446.22</v>
      </c>
      <c r="F13" s="34">
        <f t="shared" si="1"/>
        <v>358527.4</v>
      </c>
      <c r="G13" s="35">
        <f t="shared" si="2"/>
        <v>323.95299999999997</v>
      </c>
      <c r="H13" s="35">
        <f t="shared" si="3"/>
        <v>642</v>
      </c>
      <c r="I13" s="36">
        <f t="shared" si="4"/>
        <v>642</v>
      </c>
      <c r="J13" s="36">
        <f t="shared" si="5"/>
        <v>476</v>
      </c>
      <c r="K13" s="36">
        <f t="shared" si="6"/>
        <v>65</v>
      </c>
      <c r="L13" s="36">
        <f t="shared" si="7"/>
        <v>101</v>
      </c>
      <c r="M13" s="36">
        <v>293</v>
      </c>
      <c r="N13" s="36">
        <v>13</v>
      </c>
      <c r="O13" s="36">
        <v>20</v>
      </c>
      <c r="P13" s="36">
        <v>287</v>
      </c>
      <c r="Q13" s="36">
        <v>28</v>
      </c>
      <c r="R13" s="36">
        <v>14</v>
      </c>
      <c r="S13" s="36">
        <v>290</v>
      </c>
      <c r="T13" s="36">
        <v>22</v>
      </c>
      <c r="U13" s="36">
        <v>15</v>
      </c>
      <c r="V13" s="37">
        <v>3.3180000000000001</v>
      </c>
      <c r="W13" s="38">
        <v>0.50460000000000005</v>
      </c>
      <c r="X13" s="39">
        <f t="shared" si="8"/>
        <v>1418.712</v>
      </c>
      <c r="Y13" s="39">
        <v>1375.74</v>
      </c>
      <c r="Z13" s="39">
        <v>1423.1420000000001</v>
      </c>
      <c r="AA13" s="39">
        <v>1457.2550000000001</v>
      </c>
      <c r="AB13" s="40">
        <f t="shared" si="9"/>
        <v>427.5804</v>
      </c>
      <c r="AC13" s="40">
        <f t="shared" si="10"/>
        <v>11.405799999999999</v>
      </c>
      <c r="AD13" s="41">
        <f t="shared" si="11"/>
        <v>5.7028999999999996</v>
      </c>
      <c r="AE13" s="41">
        <f t="shared" si="12"/>
        <v>-4.7028999999999996</v>
      </c>
      <c r="AF13" s="40">
        <f t="shared" si="13"/>
        <v>0.41760000000000003</v>
      </c>
      <c r="AG13" s="40">
        <f t="shared" si="14"/>
        <v>0.20880000000000001</v>
      </c>
      <c r="AH13" s="41">
        <f t="shared" si="15"/>
        <v>0.79120000000000001</v>
      </c>
      <c r="AI13" s="41">
        <f t="shared" si="16"/>
        <v>-1.4064000000000001</v>
      </c>
      <c r="AJ13" s="42">
        <f t="shared" si="17"/>
        <v>0</v>
      </c>
      <c r="AK13" s="43">
        <f t="shared" si="18"/>
        <v>29</v>
      </c>
      <c r="AL13" s="43">
        <v>30.5</v>
      </c>
      <c r="AM13" s="43">
        <v>28.8</v>
      </c>
      <c r="AN13" s="43">
        <v>27.7</v>
      </c>
      <c r="AO13" s="44">
        <f t="shared" si="19"/>
        <v>1</v>
      </c>
      <c r="AP13" s="43"/>
    </row>
    <row r="14" spans="1:42" x14ac:dyDescent="0.2">
      <c r="A14" s="32">
        <v>103021752</v>
      </c>
      <c r="B14" s="33" t="s">
        <v>373</v>
      </c>
      <c r="C14" s="33" t="s">
        <v>279</v>
      </c>
      <c r="D14" s="34">
        <f t="shared" si="0"/>
        <v>1832853.29</v>
      </c>
      <c r="E14" s="34">
        <v>1451260.6</v>
      </c>
      <c r="F14" s="34">
        <f t="shared" si="1"/>
        <v>381592.69</v>
      </c>
      <c r="G14" s="35">
        <f t="shared" si="2"/>
        <v>344.79399999999998</v>
      </c>
      <c r="H14" s="35">
        <f t="shared" si="3"/>
        <v>984</v>
      </c>
      <c r="I14" s="36">
        <f t="shared" si="4"/>
        <v>984</v>
      </c>
      <c r="J14" s="36">
        <f t="shared" si="5"/>
        <v>633</v>
      </c>
      <c r="K14" s="36">
        <f t="shared" si="6"/>
        <v>148</v>
      </c>
      <c r="L14" s="36">
        <f t="shared" si="7"/>
        <v>203</v>
      </c>
      <c r="M14" s="36">
        <v>365</v>
      </c>
      <c r="N14" s="36">
        <v>65</v>
      </c>
      <c r="O14" s="36">
        <v>28</v>
      </c>
      <c r="P14" s="36">
        <v>376</v>
      </c>
      <c r="Q14" s="36">
        <v>47</v>
      </c>
      <c r="R14" s="36">
        <v>41</v>
      </c>
      <c r="S14" s="36">
        <v>417</v>
      </c>
      <c r="T14" s="36">
        <v>31</v>
      </c>
      <c r="U14" s="36">
        <v>26</v>
      </c>
      <c r="V14" s="37">
        <v>18.934999999999999</v>
      </c>
      <c r="W14" s="38">
        <v>0.35039999999999999</v>
      </c>
      <c r="X14" s="39">
        <f t="shared" si="8"/>
        <v>3384.1390000000001</v>
      </c>
      <c r="Y14" s="39">
        <v>3392.7449999999999</v>
      </c>
      <c r="Z14" s="39">
        <v>3390.0309999999999</v>
      </c>
      <c r="AA14" s="39">
        <v>3369.6410000000001</v>
      </c>
      <c r="AB14" s="40">
        <f t="shared" si="9"/>
        <v>178.72399999999999</v>
      </c>
      <c r="AC14" s="40">
        <f t="shared" si="10"/>
        <v>4.7675000000000001</v>
      </c>
      <c r="AD14" s="41">
        <f t="shared" si="11"/>
        <v>2.3837000000000002</v>
      </c>
      <c r="AE14" s="41">
        <f t="shared" si="12"/>
        <v>-1.3836999999999999</v>
      </c>
      <c r="AF14" s="40">
        <f t="shared" si="13"/>
        <v>0.99619999999999997</v>
      </c>
      <c r="AG14" s="40">
        <f t="shared" si="14"/>
        <v>0.49809999999999999</v>
      </c>
      <c r="AH14" s="41">
        <f t="shared" si="15"/>
        <v>0.50190000000000001</v>
      </c>
      <c r="AI14" s="41">
        <f t="shared" si="16"/>
        <v>-0.25230000000000002</v>
      </c>
      <c r="AJ14" s="42">
        <f t="shared" si="17"/>
        <v>0</v>
      </c>
      <c r="AK14" s="43">
        <f t="shared" si="18"/>
        <v>22.3</v>
      </c>
      <c r="AL14" s="43">
        <v>22.9</v>
      </c>
      <c r="AM14" s="43">
        <v>22</v>
      </c>
      <c r="AN14" s="43">
        <v>22</v>
      </c>
      <c r="AO14" s="44">
        <f t="shared" si="19"/>
        <v>1</v>
      </c>
      <c r="AP14" s="43"/>
    </row>
    <row r="15" spans="1:42" x14ac:dyDescent="0.2">
      <c r="A15" s="32">
        <v>103021903</v>
      </c>
      <c r="B15" s="33" t="s">
        <v>374</v>
      </c>
      <c r="C15" s="33" t="s">
        <v>279</v>
      </c>
      <c r="D15" s="34">
        <f t="shared" si="0"/>
        <v>1435461.76</v>
      </c>
      <c r="E15" s="34">
        <v>1000850.22</v>
      </c>
      <c r="F15" s="34">
        <f t="shared" si="1"/>
        <v>434611.54</v>
      </c>
      <c r="G15" s="35">
        <f t="shared" si="2"/>
        <v>392.7</v>
      </c>
      <c r="H15" s="35">
        <f t="shared" si="3"/>
        <v>462</v>
      </c>
      <c r="I15" s="36">
        <f t="shared" si="4"/>
        <v>462</v>
      </c>
      <c r="J15" s="36">
        <f t="shared" si="5"/>
        <v>397</v>
      </c>
      <c r="K15" s="36">
        <f t="shared" si="6"/>
        <v>46</v>
      </c>
      <c r="L15" s="36">
        <f t="shared" si="7"/>
        <v>19</v>
      </c>
      <c r="M15" s="36">
        <v>224</v>
      </c>
      <c r="N15" s="36">
        <v>15</v>
      </c>
      <c r="O15" s="36">
        <v>4</v>
      </c>
      <c r="P15" s="36">
        <v>209</v>
      </c>
      <c r="Q15" s="36">
        <v>10</v>
      </c>
      <c r="R15" s="36">
        <v>2</v>
      </c>
      <c r="S15" s="36">
        <v>293</v>
      </c>
      <c r="T15" s="36">
        <v>20</v>
      </c>
      <c r="U15" s="36">
        <v>4</v>
      </c>
      <c r="V15" s="37">
        <v>2.9950000000000001</v>
      </c>
      <c r="W15" s="38">
        <v>0.85</v>
      </c>
      <c r="X15" s="39">
        <f t="shared" si="8"/>
        <v>955.66</v>
      </c>
      <c r="Y15" s="39">
        <v>974.36800000000005</v>
      </c>
      <c r="Z15" s="39">
        <v>960.50099999999998</v>
      </c>
      <c r="AA15" s="39">
        <v>932.11199999999997</v>
      </c>
      <c r="AB15" s="40">
        <f t="shared" si="9"/>
        <v>319.08510000000001</v>
      </c>
      <c r="AC15" s="40">
        <f t="shared" si="10"/>
        <v>8.5115999999999996</v>
      </c>
      <c r="AD15" s="41">
        <f t="shared" si="11"/>
        <v>4.2557999999999998</v>
      </c>
      <c r="AE15" s="41">
        <f t="shared" si="12"/>
        <v>-3.2557999999999998</v>
      </c>
      <c r="AF15" s="40">
        <f t="shared" si="13"/>
        <v>0.28129999999999999</v>
      </c>
      <c r="AG15" s="40">
        <f t="shared" si="14"/>
        <v>0.1406</v>
      </c>
      <c r="AH15" s="41">
        <f t="shared" si="15"/>
        <v>0.85940000000000005</v>
      </c>
      <c r="AI15" s="41">
        <f t="shared" si="16"/>
        <v>-0.78659999999999997</v>
      </c>
      <c r="AJ15" s="42">
        <f t="shared" si="17"/>
        <v>0</v>
      </c>
      <c r="AK15" s="43">
        <f t="shared" si="18"/>
        <v>26.9</v>
      </c>
      <c r="AL15" s="43">
        <v>27.6</v>
      </c>
      <c r="AM15" s="43">
        <v>27.2</v>
      </c>
      <c r="AN15" s="43">
        <v>25.9</v>
      </c>
      <c r="AO15" s="44">
        <f t="shared" si="19"/>
        <v>1</v>
      </c>
      <c r="AP15" s="43"/>
    </row>
    <row r="16" spans="1:42" x14ac:dyDescent="0.2">
      <c r="A16" s="32">
        <v>103022103</v>
      </c>
      <c r="B16" s="33" t="s">
        <v>375</v>
      </c>
      <c r="C16" s="33" t="s">
        <v>279</v>
      </c>
      <c r="D16" s="34">
        <f t="shared" si="0"/>
        <v>581544.31999999995</v>
      </c>
      <c r="E16" s="34">
        <v>422113.71</v>
      </c>
      <c r="F16" s="34">
        <f t="shared" si="1"/>
        <v>159430.60999999999</v>
      </c>
      <c r="G16" s="35">
        <f t="shared" si="2"/>
        <v>144.05600000000001</v>
      </c>
      <c r="H16" s="35">
        <f t="shared" si="3"/>
        <v>309</v>
      </c>
      <c r="I16" s="36">
        <f t="shared" si="4"/>
        <v>309</v>
      </c>
      <c r="J16" s="36">
        <f t="shared" si="5"/>
        <v>272</v>
      </c>
      <c r="K16" s="36">
        <f t="shared" si="6"/>
        <v>31</v>
      </c>
      <c r="L16" s="36">
        <f t="shared" si="7"/>
        <v>6</v>
      </c>
      <c r="M16" s="36">
        <v>163</v>
      </c>
      <c r="N16" s="36">
        <v>8</v>
      </c>
      <c r="O16" s="36">
        <v>1</v>
      </c>
      <c r="P16" s="36">
        <v>171</v>
      </c>
      <c r="Q16" s="36">
        <v>13</v>
      </c>
      <c r="R16" s="36">
        <v>1</v>
      </c>
      <c r="S16" s="36">
        <v>165</v>
      </c>
      <c r="T16" s="36">
        <v>9</v>
      </c>
      <c r="U16" s="36">
        <v>1</v>
      </c>
      <c r="V16" s="37">
        <v>3.8090000000000002</v>
      </c>
      <c r="W16" s="38">
        <v>0.4662</v>
      </c>
      <c r="X16" s="39">
        <f t="shared" si="8"/>
        <v>596.88199999999995</v>
      </c>
      <c r="Y16" s="39">
        <v>568.05100000000004</v>
      </c>
      <c r="Z16" s="39">
        <v>591.20699999999999</v>
      </c>
      <c r="AA16" s="39">
        <v>631.38900000000001</v>
      </c>
      <c r="AB16" s="40">
        <f t="shared" si="9"/>
        <v>156.703</v>
      </c>
      <c r="AC16" s="40">
        <f t="shared" si="10"/>
        <v>4.18</v>
      </c>
      <c r="AD16" s="41">
        <f t="shared" si="11"/>
        <v>2.09</v>
      </c>
      <c r="AE16" s="41">
        <f t="shared" si="12"/>
        <v>-1.0900000000000001</v>
      </c>
      <c r="AF16" s="40">
        <f t="shared" si="13"/>
        <v>0.1757</v>
      </c>
      <c r="AG16" s="40">
        <f t="shared" si="14"/>
        <v>8.7800000000000003E-2</v>
      </c>
      <c r="AH16" s="41">
        <f t="shared" si="15"/>
        <v>0.91220000000000001</v>
      </c>
      <c r="AI16" s="41">
        <f t="shared" si="16"/>
        <v>0.1113</v>
      </c>
      <c r="AJ16" s="42">
        <f t="shared" si="17"/>
        <v>0</v>
      </c>
      <c r="AK16" s="43">
        <f t="shared" si="18"/>
        <v>26.8</v>
      </c>
      <c r="AL16" s="43">
        <v>27</v>
      </c>
      <c r="AM16" s="43">
        <v>26.4</v>
      </c>
      <c r="AN16" s="43">
        <v>27</v>
      </c>
      <c r="AO16" s="44">
        <f t="shared" si="19"/>
        <v>1</v>
      </c>
      <c r="AP16" s="43"/>
    </row>
    <row r="17" spans="1:42" x14ac:dyDescent="0.2">
      <c r="A17" s="32">
        <v>103022253</v>
      </c>
      <c r="B17" s="33" t="s">
        <v>376</v>
      </c>
      <c r="C17" s="33" t="s">
        <v>279</v>
      </c>
      <c r="D17" s="34">
        <f t="shared" si="0"/>
        <v>1654329.72</v>
      </c>
      <c r="E17" s="34">
        <v>1156620.3799999999</v>
      </c>
      <c r="F17" s="34">
        <f t="shared" si="1"/>
        <v>497709.34</v>
      </c>
      <c r="G17" s="35">
        <f t="shared" si="2"/>
        <v>449.71300000000002</v>
      </c>
      <c r="H17" s="35">
        <f t="shared" si="3"/>
        <v>819</v>
      </c>
      <c r="I17" s="36">
        <f t="shared" si="4"/>
        <v>819</v>
      </c>
      <c r="J17" s="36">
        <f t="shared" si="5"/>
        <v>741</v>
      </c>
      <c r="K17" s="36">
        <f t="shared" si="6"/>
        <v>46</v>
      </c>
      <c r="L17" s="36">
        <f t="shared" si="7"/>
        <v>32</v>
      </c>
      <c r="M17" s="36">
        <v>457</v>
      </c>
      <c r="N17" s="36">
        <v>14</v>
      </c>
      <c r="O17" s="36">
        <v>6</v>
      </c>
      <c r="P17" s="36">
        <v>458</v>
      </c>
      <c r="Q17" s="36">
        <v>15</v>
      </c>
      <c r="R17" s="36">
        <v>4</v>
      </c>
      <c r="S17" s="36">
        <v>441</v>
      </c>
      <c r="T17" s="36">
        <v>17</v>
      </c>
      <c r="U17" s="36">
        <v>5</v>
      </c>
      <c r="V17" s="37">
        <v>40.747</v>
      </c>
      <c r="W17" s="38">
        <v>0.54910000000000003</v>
      </c>
      <c r="X17" s="39">
        <f t="shared" si="8"/>
        <v>1876.597</v>
      </c>
      <c r="Y17" s="39">
        <v>1851.941</v>
      </c>
      <c r="Z17" s="39">
        <v>1886.2280000000001</v>
      </c>
      <c r="AA17" s="39">
        <v>1891.623</v>
      </c>
      <c r="AB17" s="40">
        <f t="shared" si="9"/>
        <v>46.0548</v>
      </c>
      <c r="AC17" s="40">
        <f t="shared" si="10"/>
        <v>1.2284999999999999</v>
      </c>
      <c r="AD17" s="41">
        <f t="shared" si="11"/>
        <v>0.61419999999999997</v>
      </c>
      <c r="AE17" s="41">
        <f t="shared" si="12"/>
        <v>0.38579999999999998</v>
      </c>
      <c r="AF17" s="40">
        <f t="shared" si="13"/>
        <v>0.5524</v>
      </c>
      <c r="AG17" s="40">
        <f t="shared" si="14"/>
        <v>0.2762</v>
      </c>
      <c r="AH17" s="41">
        <f t="shared" si="15"/>
        <v>0.7238</v>
      </c>
      <c r="AI17" s="41">
        <f t="shared" si="16"/>
        <v>0.58860000000000001</v>
      </c>
      <c r="AJ17" s="42">
        <f t="shared" si="17"/>
        <v>0</v>
      </c>
      <c r="AK17" s="43">
        <f t="shared" si="18"/>
        <v>23</v>
      </c>
      <c r="AL17" s="43">
        <v>23.7</v>
      </c>
      <c r="AM17" s="43">
        <v>22.8</v>
      </c>
      <c r="AN17" s="43">
        <v>22.6</v>
      </c>
      <c r="AO17" s="44">
        <f t="shared" si="19"/>
        <v>1</v>
      </c>
      <c r="AP17" s="43"/>
    </row>
    <row r="18" spans="1:42" x14ac:dyDescent="0.2">
      <c r="A18" s="32">
        <v>103022503</v>
      </c>
      <c r="B18" s="33" t="s">
        <v>377</v>
      </c>
      <c r="C18" s="33" t="s">
        <v>279</v>
      </c>
      <c r="D18" s="34">
        <f t="shared" si="0"/>
        <v>945308.45</v>
      </c>
      <c r="E18" s="34">
        <v>617036.74</v>
      </c>
      <c r="F18" s="34">
        <f t="shared" si="1"/>
        <v>328271.71000000002</v>
      </c>
      <c r="G18" s="35">
        <f t="shared" si="2"/>
        <v>296.61500000000001</v>
      </c>
      <c r="H18" s="35">
        <f t="shared" si="3"/>
        <v>378</v>
      </c>
      <c r="I18" s="36">
        <f t="shared" si="4"/>
        <v>378</v>
      </c>
      <c r="J18" s="36">
        <f t="shared" si="5"/>
        <v>282</v>
      </c>
      <c r="K18" s="36">
        <f t="shared" si="6"/>
        <v>52</v>
      </c>
      <c r="L18" s="36">
        <f t="shared" si="7"/>
        <v>44</v>
      </c>
      <c r="M18" s="36">
        <v>185</v>
      </c>
      <c r="N18" s="36">
        <v>9</v>
      </c>
      <c r="O18" s="36">
        <v>7</v>
      </c>
      <c r="P18" s="36">
        <v>159</v>
      </c>
      <c r="Q18" s="36">
        <v>25</v>
      </c>
      <c r="R18" s="36">
        <v>9</v>
      </c>
      <c r="S18" s="36">
        <v>172</v>
      </c>
      <c r="T18" s="36">
        <v>18</v>
      </c>
      <c r="U18" s="36">
        <v>4</v>
      </c>
      <c r="V18" s="37">
        <v>2.012</v>
      </c>
      <c r="W18" s="38">
        <v>0.89170000000000005</v>
      </c>
      <c r="X18" s="39">
        <f t="shared" si="8"/>
        <v>923.37900000000002</v>
      </c>
      <c r="Y18" s="39">
        <v>927.21400000000006</v>
      </c>
      <c r="Z18" s="39">
        <v>902.33399999999995</v>
      </c>
      <c r="AA18" s="39">
        <v>940.58900000000006</v>
      </c>
      <c r="AB18" s="40">
        <f t="shared" si="9"/>
        <v>458.93579999999997</v>
      </c>
      <c r="AC18" s="40">
        <f t="shared" si="10"/>
        <v>12.2422</v>
      </c>
      <c r="AD18" s="41">
        <f t="shared" si="11"/>
        <v>6.1211000000000002</v>
      </c>
      <c r="AE18" s="41">
        <f t="shared" si="12"/>
        <v>-5.1211000000000002</v>
      </c>
      <c r="AF18" s="40">
        <f t="shared" si="13"/>
        <v>0.27179999999999999</v>
      </c>
      <c r="AG18" s="40">
        <f t="shared" si="14"/>
        <v>0.13589999999999999</v>
      </c>
      <c r="AH18" s="41">
        <f t="shared" si="15"/>
        <v>0.86409999999999998</v>
      </c>
      <c r="AI18" s="41">
        <f t="shared" si="16"/>
        <v>-1.5299</v>
      </c>
      <c r="AJ18" s="42">
        <f t="shared" si="17"/>
        <v>0</v>
      </c>
      <c r="AK18" s="43">
        <f t="shared" si="18"/>
        <v>19.3</v>
      </c>
      <c r="AL18" s="43">
        <v>19.899999999999999</v>
      </c>
      <c r="AM18" s="43">
        <v>19.7</v>
      </c>
      <c r="AN18" s="43">
        <v>18.2</v>
      </c>
      <c r="AO18" s="44">
        <f t="shared" si="19"/>
        <v>0.88</v>
      </c>
      <c r="AP18" s="43"/>
    </row>
    <row r="19" spans="1:42" x14ac:dyDescent="0.2">
      <c r="A19" s="32">
        <v>103022803</v>
      </c>
      <c r="B19" s="33" t="s">
        <v>378</v>
      </c>
      <c r="C19" s="33" t="s">
        <v>279</v>
      </c>
      <c r="D19" s="34">
        <f t="shared" si="0"/>
        <v>1741351.04</v>
      </c>
      <c r="E19" s="34">
        <v>1098918.3799999999</v>
      </c>
      <c r="F19" s="34">
        <f t="shared" si="1"/>
        <v>642432.66</v>
      </c>
      <c r="G19" s="35">
        <f t="shared" si="2"/>
        <v>580.48</v>
      </c>
      <c r="H19" s="35">
        <f t="shared" si="3"/>
        <v>800</v>
      </c>
      <c r="I19" s="36">
        <f t="shared" si="4"/>
        <v>800</v>
      </c>
      <c r="J19" s="36">
        <f t="shared" si="5"/>
        <v>682</v>
      </c>
      <c r="K19" s="36">
        <f t="shared" si="6"/>
        <v>105</v>
      </c>
      <c r="L19" s="36">
        <f t="shared" si="7"/>
        <v>13</v>
      </c>
      <c r="M19" s="36">
        <v>399</v>
      </c>
      <c r="N19" s="36">
        <v>51</v>
      </c>
      <c r="O19" s="36">
        <v>2</v>
      </c>
      <c r="P19" s="36">
        <v>423</v>
      </c>
      <c r="Q19" s="36">
        <v>20</v>
      </c>
      <c r="R19" s="36">
        <v>2</v>
      </c>
      <c r="S19" s="36">
        <v>427</v>
      </c>
      <c r="T19" s="36">
        <v>31</v>
      </c>
      <c r="U19" s="36">
        <v>3</v>
      </c>
      <c r="V19" s="37">
        <v>9.4649999999999999</v>
      </c>
      <c r="W19" s="38">
        <v>0.72560000000000002</v>
      </c>
      <c r="X19" s="39">
        <f t="shared" si="8"/>
        <v>1735.3789999999999</v>
      </c>
      <c r="Y19" s="39">
        <v>1673.4929999999999</v>
      </c>
      <c r="Z19" s="39">
        <v>1744.5160000000001</v>
      </c>
      <c r="AA19" s="39">
        <v>1788.1279999999999</v>
      </c>
      <c r="AB19" s="40">
        <f t="shared" si="9"/>
        <v>183.34690000000001</v>
      </c>
      <c r="AC19" s="40">
        <f t="shared" si="10"/>
        <v>4.8907999999999996</v>
      </c>
      <c r="AD19" s="41">
        <f t="shared" si="11"/>
        <v>2.4453999999999998</v>
      </c>
      <c r="AE19" s="41">
        <f t="shared" si="12"/>
        <v>-1.4454</v>
      </c>
      <c r="AF19" s="40">
        <f t="shared" si="13"/>
        <v>0.51080000000000003</v>
      </c>
      <c r="AG19" s="40">
        <f t="shared" si="14"/>
        <v>0.25540000000000002</v>
      </c>
      <c r="AH19" s="41">
        <f t="shared" si="15"/>
        <v>0.74460000000000004</v>
      </c>
      <c r="AI19" s="41">
        <f t="shared" si="16"/>
        <v>-0.13139999999999999</v>
      </c>
      <c r="AJ19" s="42">
        <f t="shared" si="17"/>
        <v>0</v>
      </c>
      <c r="AK19" s="43">
        <f t="shared" si="18"/>
        <v>31.4</v>
      </c>
      <c r="AL19" s="43">
        <v>32.200000000000003</v>
      </c>
      <c r="AM19" s="43">
        <v>30.7</v>
      </c>
      <c r="AN19" s="43">
        <v>31.4</v>
      </c>
      <c r="AO19" s="44">
        <f t="shared" si="19"/>
        <v>1</v>
      </c>
      <c r="AP19" s="43"/>
    </row>
    <row r="20" spans="1:42" x14ac:dyDescent="0.2">
      <c r="A20" s="32">
        <v>103023153</v>
      </c>
      <c r="B20" s="33" t="s">
        <v>379</v>
      </c>
      <c r="C20" s="33" t="s">
        <v>279</v>
      </c>
      <c r="D20" s="34">
        <f t="shared" si="0"/>
        <v>2276575.2400000002</v>
      </c>
      <c r="E20" s="34">
        <v>1651834.71</v>
      </c>
      <c r="F20" s="34">
        <f t="shared" si="1"/>
        <v>624740.53</v>
      </c>
      <c r="G20" s="35">
        <f t="shared" si="2"/>
        <v>564.49400000000003</v>
      </c>
      <c r="H20" s="35">
        <f t="shared" si="3"/>
        <v>879</v>
      </c>
      <c r="I20" s="36">
        <f t="shared" si="4"/>
        <v>879</v>
      </c>
      <c r="J20" s="36">
        <f t="shared" si="5"/>
        <v>836</v>
      </c>
      <c r="K20" s="36">
        <f t="shared" si="6"/>
        <v>18</v>
      </c>
      <c r="L20" s="36">
        <f t="shared" si="7"/>
        <v>25</v>
      </c>
      <c r="M20" s="36">
        <v>536</v>
      </c>
      <c r="N20" s="36">
        <v>5</v>
      </c>
      <c r="O20" s="36">
        <v>2</v>
      </c>
      <c r="P20" s="36">
        <v>492</v>
      </c>
      <c r="Q20" s="36">
        <v>6</v>
      </c>
      <c r="R20" s="36">
        <v>3</v>
      </c>
      <c r="S20" s="36">
        <v>501</v>
      </c>
      <c r="T20" s="36">
        <v>6</v>
      </c>
      <c r="U20" s="36">
        <v>7</v>
      </c>
      <c r="V20" s="37">
        <v>43.439</v>
      </c>
      <c r="W20" s="38">
        <v>0.64219999999999999</v>
      </c>
      <c r="X20" s="39">
        <f t="shared" si="8"/>
        <v>2352.913</v>
      </c>
      <c r="Y20" s="39">
        <v>2377.14</v>
      </c>
      <c r="Z20" s="39">
        <v>2342.8380000000002</v>
      </c>
      <c r="AA20" s="39">
        <v>2338.7620000000002</v>
      </c>
      <c r="AB20" s="40">
        <f t="shared" si="9"/>
        <v>54.165900000000001</v>
      </c>
      <c r="AC20" s="40">
        <f t="shared" si="10"/>
        <v>1.4448000000000001</v>
      </c>
      <c r="AD20" s="41">
        <f t="shared" si="11"/>
        <v>0.72240000000000004</v>
      </c>
      <c r="AE20" s="41">
        <f t="shared" si="12"/>
        <v>0.27760000000000001</v>
      </c>
      <c r="AF20" s="40">
        <f t="shared" si="13"/>
        <v>0.69259999999999999</v>
      </c>
      <c r="AG20" s="40">
        <f t="shared" si="14"/>
        <v>0.3463</v>
      </c>
      <c r="AH20" s="41">
        <f t="shared" si="15"/>
        <v>0.65369999999999995</v>
      </c>
      <c r="AI20" s="41">
        <f t="shared" si="16"/>
        <v>0.50319999999999998</v>
      </c>
      <c r="AJ20" s="42">
        <f t="shared" si="17"/>
        <v>0</v>
      </c>
      <c r="AK20" s="43">
        <f t="shared" si="18"/>
        <v>28.6</v>
      </c>
      <c r="AL20" s="43">
        <v>29.7</v>
      </c>
      <c r="AM20" s="43">
        <v>28.3</v>
      </c>
      <c r="AN20" s="43">
        <v>27.9</v>
      </c>
      <c r="AO20" s="44">
        <f t="shared" si="19"/>
        <v>1</v>
      </c>
      <c r="AP20" s="43"/>
    </row>
    <row r="21" spans="1:42" x14ac:dyDescent="0.2">
      <c r="A21" s="32">
        <v>103023912</v>
      </c>
      <c r="B21" s="33" t="s">
        <v>380</v>
      </c>
      <c r="C21" s="33" t="s">
        <v>279</v>
      </c>
      <c r="D21" s="34">
        <f t="shared" si="0"/>
        <v>2572189.29</v>
      </c>
      <c r="E21" s="34">
        <v>2324974.23</v>
      </c>
      <c r="F21" s="34">
        <f t="shared" si="1"/>
        <v>247215.06</v>
      </c>
      <c r="G21" s="35">
        <f t="shared" si="2"/>
        <v>223.375</v>
      </c>
      <c r="H21" s="35">
        <f t="shared" si="3"/>
        <v>1102</v>
      </c>
      <c r="I21" s="36">
        <f t="shared" si="4"/>
        <v>1102</v>
      </c>
      <c r="J21" s="36">
        <f t="shared" si="5"/>
        <v>833</v>
      </c>
      <c r="K21" s="36">
        <f t="shared" si="6"/>
        <v>136</v>
      </c>
      <c r="L21" s="36">
        <f t="shared" si="7"/>
        <v>133</v>
      </c>
      <c r="M21" s="36">
        <v>502</v>
      </c>
      <c r="N21" s="36">
        <v>43</v>
      </c>
      <c r="O21" s="36">
        <v>31</v>
      </c>
      <c r="P21" s="36">
        <v>514</v>
      </c>
      <c r="Q21" s="36">
        <v>46</v>
      </c>
      <c r="R21" s="36">
        <v>16</v>
      </c>
      <c r="S21" s="36">
        <v>509</v>
      </c>
      <c r="T21" s="36">
        <v>43</v>
      </c>
      <c r="U21" s="36">
        <v>16</v>
      </c>
      <c r="V21" s="37">
        <v>34.270000000000003</v>
      </c>
      <c r="W21" s="38">
        <v>0.20269999999999999</v>
      </c>
      <c r="X21" s="39">
        <f t="shared" si="8"/>
        <v>4167.9030000000002</v>
      </c>
      <c r="Y21" s="39">
        <v>4211.6819999999998</v>
      </c>
      <c r="Z21" s="39">
        <v>4151.4040000000005</v>
      </c>
      <c r="AA21" s="39">
        <v>4140.6220000000003</v>
      </c>
      <c r="AB21" s="40">
        <f t="shared" si="9"/>
        <v>121.6195</v>
      </c>
      <c r="AC21" s="40">
        <f t="shared" si="10"/>
        <v>3.2442000000000002</v>
      </c>
      <c r="AD21" s="41">
        <f t="shared" si="11"/>
        <v>1.6221000000000001</v>
      </c>
      <c r="AE21" s="41">
        <f t="shared" si="12"/>
        <v>-0.62209999999999999</v>
      </c>
      <c r="AF21" s="40">
        <f t="shared" si="13"/>
        <v>1.2269000000000001</v>
      </c>
      <c r="AG21" s="40">
        <f t="shared" si="14"/>
        <v>0.61339999999999995</v>
      </c>
      <c r="AH21" s="41">
        <f t="shared" si="15"/>
        <v>0.3866</v>
      </c>
      <c r="AI21" s="41">
        <f t="shared" si="16"/>
        <v>-1.6799999999999999E-2</v>
      </c>
      <c r="AJ21" s="42">
        <f t="shared" si="17"/>
        <v>0</v>
      </c>
      <c r="AK21" s="43">
        <f t="shared" si="18"/>
        <v>23.2</v>
      </c>
      <c r="AL21" s="43">
        <v>23.8</v>
      </c>
      <c r="AM21" s="43">
        <v>23.1</v>
      </c>
      <c r="AN21" s="43">
        <v>22.6</v>
      </c>
      <c r="AO21" s="44">
        <f t="shared" si="19"/>
        <v>1</v>
      </c>
      <c r="AP21" s="43"/>
    </row>
    <row r="22" spans="1:42" x14ac:dyDescent="0.2">
      <c r="A22" s="32">
        <v>103024102</v>
      </c>
      <c r="B22" s="33" t="s">
        <v>381</v>
      </c>
      <c r="C22" s="33" t="s">
        <v>279</v>
      </c>
      <c r="D22" s="34">
        <f t="shared" si="0"/>
        <v>2856788.15</v>
      </c>
      <c r="E22" s="34">
        <v>1951478.04</v>
      </c>
      <c r="F22" s="34">
        <f t="shared" si="1"/>
        <v>905310.11</v>
      </c>
      <c r="G22" s="35">
        <f t="shared" si="2"/>
        <v>818.00699999999995</v>
      </c>
      <c r="H22" s="35">
        <f t="shared" si="3"/>
        <v>1695</v>
      </c>
      <c r="I22" s="36">
        <f t="shared" si="4"/>
        <v>1695</v>
      </c>
      <c r="J22" s="36">
        <f t="shared" si="5"/>
        <v>1407</v>
      </c>
      <c r="K22" s="36">
        <f t="shared" si="6"/>
        <v>129</v>
      </c>
      <c r="L22" s="36">
        <f t="shared" si="7"/>
        <v>159</v>
      </c>
      <c r="M22" s="36">
        <v>911</v>
      </c>
      <c r="N22" s="36">
        <v>41</v>
      </c>
      <c r="O22" s="36">
        <v>19</v>
      </c>
      <c r="P22" s="36">
        <v>843</v>
      </c>
      <c r="Q22" s="36">
        <v>41</v>
      </c>
      <c r="R22" s="36">
        <v>27</v>
      </c>
      <c r="S22" s="36">
        <v>821</v>
      </c>
      <c r="T22" s="36">
        <v>43</v>
      </c>
      <c r="U22" s="36">
        <v>29</v>
      </c>
      <c r="V22" s="37">
        <v>20.227</v>
      </c>
      <c r="W22" s="38">
        <v>0.48259999999999997</v>
      </c>
      <c r="X22" s="39">
        <f t="shared" si="8"/>
        <v>3639.201</v>
      </c>
      <c r="Y22" s="39">
        <v>3648.2910000000002</v>
      </c>
      <c r="Z22" s="39">
        <v>3618.5529999999999</v>
      </c>
      <c r="AA22" s="39">
        <v>3650.7579999999998</v>
      </c>
      <c r="AB22" s="40">
        <f t="shared" si="9"/>
        <v>179.9179</v>
      </c>
      <c r="AC22" s="40">
        <f t="shared" si="10"/>
        <v>4.7992999999999997</v>
      </c>
      <c r="AD22" s="41">
        <f t="shared" si="11"/>
        <v>2.3996</v>
      </c>
      <c r="AE22" s="41">
        <f t="shared" si="12"/>
        <v>-1.3996</v>
      </c>
      <c r="AF22" s="40">
        <f t="shared" si="13"/>
        <v>1.0712999999999999</v>
      </c>
      <c r="AG22" s="40">
        <f t="shared" si="14"/>
        <v>0.53559999999999997</v>
      </c>
      <c r="AH22" s="41">
        <f t="shared" si="15"/>
        <v>0.46439999999999998</v>
      </c>
      <c r="AI22" s="41">
        <f t="shared" si="16"/>
        <v>-0.28120000000000001</v>
      </c>
      <c r="AJ22" s="42">
        <f t="shared" si="17"/>
        <v>0</v>
      </c>
      <c r="AK22" s="43">
        <f t="shared" si="18"/>
        <v>24</v>
      </c>
      <c r="AL22" s="43">
        <v>24.9</v>
      </c>
      <c r="AM22" s="43">
        <v>23.8</v>
      </c>
      <c r="AN22" s="43">
        <v>23.4</v>
      </c>
      <c r="AO22" s="44">
        <f t="shared" si="19"/>
        <v>1</v>
      </c>
      <c r="AP22" s="43"/>
    </row>
    <row r="23" spans="1:42" x14ac:dyDescent="0.2">
      <c r="A23" s="32">
        <v>103024603</v>
      </c>
      <c r="B23" s="33" t="s">
        <v>382</v>
      </c>
      <c r="C23" s="33" t="s">
        <v>279</v>
      </c>
      <c r="D23" s="34">
        <f t="shared" si="0"/>
        <v>1712375.86</v>
      </c>
      <c r="E23" s="34">
        <v>1448222.35</v>
      </c>
      <c r="F23" s="34">
        <f t="shared" si="1"/>
        <v>264153.51</v>
      </c>
      <c r="G23" s="35">
        <f t="shared" si="2"/>
        <v>238.68</v>
      </c>
      <c r="H23" s="35">
        <f t="shared" si="3"/>
        <v>663</v>
      </c>
      <c r="I23" s="36">
        <f t="shared" si="4"/>
        <v>663</v>
      </c>
      <c r="J23" s="36">
        <f t="shared" si="5"/>
        <v>405</v>
      </c>
      <c r="K23" s="36">
        <f t="shared" si="6"/>
        <v>74</v>
      </c>
      <c r="L23" s="36">
        <f t="shared" si="7"/>
        <v>184</v>
      </c>
      <c r="M23" s="36">
        <v>248</v>
      </c>
      <c r="N23" s="36">
        <v>20</v>
      </c>
      <c r="O23" s="36">
        <v>30</v>
      </c>
      <c r="P23" s="36">
        <v>243</v>
      </c>
      <c r="Q23" s="36">
        <v>21</v>
      </c>
      <c r="R23" s="36">
        <v>33</v>
      </c>
      <c r="S23" s="36">
        <v>249</v>
      </c>
      <c r="T23" s="36">
        <v>31</v>
      </c>
      <c r="U23" s="36">
        <v>25</v>
      </c>
      <c r="V23" s="37">
        <v>16.21</v>
      </c>
      <c r="W23" s="38">
        <v>0.36</v>
      </c>
      <c r="X23" s="39">
        <f t="shared" si="8"/>
        <v>2772.4140000000002</v>
      </c>
      <c r="Y23" s="39">
        <v>2747.5520000000001</v>
      </c>
      <c r="Z23" s="39">
        <v>2751.45</v>
      </c>
      <c r="AA23" s="39">
        <v>2818.239</v>
      </c>
      <c r="AB23" s="40">
        <f t="shared" si="9"/>
        <v>171.03100000000001</v>
      </c>
      <c r="AC23" s="40">
        <f t="shared" si="10"/>
        <v>4.5621999999999998</v>
      </c>
      <c r="AD23" s="41">
        <f t="shared" si="11"/>
        <v>2.2810999999999999</v>
      </c>
      <c r="AE23" s="41">
        <f t="shared" si="12"/>
        <v>-1.2810999999999999</v>
      </c>
      <c r="AF23" s="40">
        <f t="shared" si="13"/>
        <v>0.81610000000000005</v>
      </c>
      <c r="AG23" s="40">
        <f t="shared" si="14"/>
        <v>0.40799999999999997</v>
      </c>
      <c r="AH23" s="41">
        <f t="shared" si="15"/>
        <v>0.59199999999999997</v>
      </c>
      <c r="AI23" s="41">
        <f t="shared" si="16"/>
        <v>-0.15720000000000001</v>
      </c>
      <c r="AJ23" s="42">
        <f t="shared" si="17"/>
        <v>0</v>
      </c>
      <c r="AK23" s="43">
        <f t="shared" si="18"/>
        <v>22.6</v>
      </c>
      <c r="AL23" s="43">
        <v>23.1</v>
      </c>
      <c r="AM23" s="43">
        <v>22.2</v>
      </c>
      <c r="AN23" s="43">
        <v>22.5</v>
      </c>
      <c r="AO23" s="44">
        <f t="shared" si="19"/>
        <v>1</v>
      </c>
      <c r="AP23" s="43"/>
    </row>
    <row r="24" spans="1:42" x14ac:dyDescent="0.2">
      <c r="A24" s="32">
        <v>103024753</v>
      </c>
      <c r="B24" s="33" t="s">
        <v>383</v>
      </c>
      <c r="C24" s="33" t="s">
        <v>279</v>
      </c>
      <c r="D24" s="34">
        <f t="shared" si="0"/>
        <v>2644227.7999999998</v>
      </c>
      <c r="E24" s="34">
        <v>1764401.17</v>
      </c>
      <c r="F24" s="34">
        <f t="shared" si="1"/>
        <v>879826.63</v>
      </c>
      <c r="G24" s="35">
        <f t="shared" si="2"/>
        <v>794.98099999999999</v>
      </c>
      <c r="H24" s="35">
        <f t="shared" si="3"/>
        <v>1156</v>
      </c>
      <c r="I24" s="36">
        <f t="shared" si="4"/>
        <v>1156</v>
      </c>
      <c r="J24" s="36">
        <f t="shared" si="5"/>
        <v>941</v>
      </c>
      <c r="K24" s="36">
        <f t="shared" si="6"/>
        <v>120</v>
      </c>
      <c r="L24" s="36">
        <f t="shared" si="7"/>
        <v>95</v>
      </c>
      <c r="M24" s="36">
        <v>532</v>
      </c>
      <c r="N24" s="36">
        <v>59</v>
      </c>
      <c r="O24" s="36">
        <v>28</v>
      </c>
      <c r="P24" s="36">
        <v>598</v>
      </c>
      <c r="Q24" s="36">
        <v>32</v>
      </c>
      <c r="R24" s="36">
        <v>8</v>
      </c>
      <c r="S24" s="36">
        <v>591</v>
      </c>
      <c r="T24" s="36">
        <v>27</v>
      </c>
      <c r="U24" s="36">
        <v>10</v>
      </c>
      <c r="V24" s="37">
        <v>22.652000000000001</v>
      </c>
      <c r="W24" s="38">
        <v>0.68769999999999998</v>
      </c>
      <c r="X24" s="39">
        <f t="shared" si="8"/>
        <v>2359.741</v>
      </c>
      <c r="Y24" s="39">
        <v>2287.4749999999999</v>
      </c>
      <c r="Z24" s="39">
        <v>2354.7730000000001</v>
      </c>
      <c r="AA24" s="39">
        <v>2436.9749999999999</v>
      </c>
      <c r="AB24" s="40">
        <f t="shared" si="9"/>
        <v>104.17359999999999</v>
      </c>
      <c r="AC24" s="40">
        <f t="shared" si="10"/>
        <v>2.7787999999999999</v>
      </c>
      <c r="AD24" s="41">
        <f t="shared" si="11"/>
        <v>1.3894</v>
      </c>
      <c r="AE24" s="41">
        <f t="shared" si="12"/>
        <v>-0.38940000000000002</v>
      </c>
      <c r="AF24" s="40">
        <f t="shared" si="13"/>
        <v>0.6946</v>
      </c>
      <c r="AG24" s="40">
        <f t="shared" si="14"/>
        <v>0.3473</v>
      </c>
      <c r="AH24" s="41">
        <f t="shared" si="15"/>
        <v>0.65269999999999995</v>
      </c>
      <c r="AI24" s="41">
        <f t="shared" si="16"/>
        <v>0.23580000000000001</v>
      </c>
      <c r="AJ24" s="42">
        <f t="shared" si="17"/>
        <v>0</v>
      </c>
      <c r="AK24" s="43">
        <f t="shared" si="18"/>
        <v>27.2</v>
      </c>
      <c r="AL24" s="43">
        <v>27.7</v>
      </c>
      <c r="AM24" s="43">
        <v>27.4</v>
      </c>
      <c r="AN24" s="43">
        <v>26.4</v>
      </c>
      <c r="AO24" s="44">
        <f t="shared" si="19"/>
        <v>1</v>
      </c>
      <c r="AP24" s="43"/>
    </row>
    <row r="25" spans="1:42" x14ac:dyDescent="0.2">
      <c r="A25" s="32">
        <v>103025002</v>
      </c>
      <c r="B25" s="33" t="s">
        <v>384</v>
      </c>
      <c r="C25" s="33" t="s">
        <v>279</v>
      </c>
      <c r="D25" s="34">
        <f t="shared" si="0"/>
        <v>1706634.15</v>
      </c>
      <c r="E25" s="34">
        <v>1409645.17</v>
      </c>
      <c r="F25" s="34">
        <f t="shared" si="1"/>
        <v>296988.98</v>
      </c>
      <c r="G25" s="35">
        <f t="shared" si="2"/>
        <v>268.34899999999999</v>
      </c>
      <c r="H25" s="35">
        <f t="shared" si="3"/>
        <v>745</v>
      </c>
      <c r="I25" s="36">
        <f t="shared" si="4"/>
        <v>745</v>
      </c>
      <c r="J25" s="36">
        <f t="shared" si="5"/>
        <v>640</v>
      </c>
      <c r="K25" s="36">
        <f t="shared" si="6"/>
        <v>80</v>
      </c>
      <c r="L25" s="36">
        <f t="shared" si="7"/>
        <v>25</v>
      </c>
      <c r="M25" s="36">
        <v>401</v>
      </c>
      <c r="N25" s="36">
        <v>23</v>
      </c>
      <c r="O25" s="36">
        <v>5</v>
      </c>
      <c r="P25" s="36">
        <v>385</v>
      </c>
      <c r="Q25" s="36">
        <v>26</v>
      </c>
      <c r="R25" s="36">
        <v>1</v>
      </c>
      <c r="S25" s="36">
        <v>385</v>
      </c>
      <c r="T25" s="36">
        <v>29</v>
      </c>
      <c r="U25" s="36">
        <v>6</v>
      </c>
      <c r="V25" s="37">
        <v>4.3550000000000004</v>
      </c>
      <c r="W25" s="38">
        <v>0.36020000000000002</v>
      </c>
      <c r="X25" s="39">
        <f t="shared" si="8"/>
        <v>1965.915</v>
      </c>
      <c r="Y25" s="39">
        <v>1925.02</v>
      </c>
      <c r="Z25" s="39">
        <v>1984.9469999999999</v>
      </c>
      <c r="AA25" s="39">
        <v>1987.777</v>
      </c>
      <c r="AB25" s="40">
        <f t="shared" si="9"/>
        <v>451.41559999999998</v>
      </c>
      <c r="AC25" s="40">
        <f t="shared" si="10"/>
        <v>12.041600000000001</v>
      </c>
      <c r="AD25" s="41">
        <f t="shared" si="11"/>
        <v>6.0208000000000004</v>
      </c>
      <c r="AE25" s="41">
        <f t="shared" si="12"/>
        <v>-5.0208000000000004</v>
      </c>
      <c r="AF25" s="40">
        <f t="shared" si="13"/>
        <v>0.57869999999999999</v>
      </c>
      <c r="AG25" s="40">
        <f t="shared" si="14"/>
        <v>0.2893</v>
      </c>
      <c r="AH25" s="41">
        <f t="shared" si="15"/>
        <v>0.7107</v>
      </c>
      <c r="AI25" s="41">
        <f t="shared" si="16"/>
        <v>-1.5819000000000001</v>
      </c>
      <c r="AJ25" s="42">
        <f t="shared" si="17"/>
        <v>0</v>
      </c>
      <c r="AK25" s="43">
        <f t="shared" si="18"/>
        <v>23.4</v>
      </c>
      <c r="AL25" s="43">
        <v>23.7</v>
      </c>
      <c r="AM25" s="43">
        <v>23</v>
      </c>
      <c r="AN25" s="43">
        <v>23.5</v>
      </c>
      <c r="AO25" s="44">
        <f t="shared" si="19"/>
        <v>1</v>
      </c>
      <c r="AP25" s="43"/>
    </row>
    <row r="26" spans="1:42" x14ac:dyDescent="0.2">
      <c r="A26" s="32">
        <v>103026002</v>
      </c>
      <c r="B26" s="33" t="s">
        <v>569</v>
      </c>
      <c r="C26" s="33" t="s">
        <v>279</v>
      </c>
      <c r="D26" s="34">
        <f t="shared" si="0"/>
        <v>4571000.99</v>
      </c>
      <c r="E26" s="34">
        <v>2921005.53</v>
      </c>
      <c r="F26" s="34">
        <f t="shared" si="1"/>
        <v>1649995.46</v>
      </c>
      <c r="G26" s="35">
        <f t="shared" si="2"/>
        <v>1490.8789999999999</v>
      </c>
      <c r="H26" s="35">
        <f t="shared" si="3"/>
        <v>1898</v>
      </c>
      <c r="I26" s="36">
        <f t="shared" si="4"/>
        <v>1898</v>
      </c>
      <c r="J26" s="36">
        <f t="shared" si="5"/>
        <v>1663</v>
      </c>
      <c r="K26" s="36">
        <f t="shared" si="6"/>
        <v>108</v>
      </c>
      <c r="L26" s="36">
        <f t="shared" si="7"/>
        <v>127</v>
      </c>
      <c r="M26" s="36">
        <v>1067</v>
      </c>
      <c r="N26" s="36">
        <v>34</v>
      </c>
      <c r="O26" s="36">
        <v>24</v>
      </c>
      <c r="P26" s="36">
        <v>988</v>
      </c>
      <c r="Q26" s="36">
        <v>32</v>
      </c>
      <c r="R26" s="36">
        <v>18</v>
      </c>
      <c r="S26" s="36">
        <v>987</v>
      </c>
      <c r="T26" s="36">
        <v>38</v>
      </c>
      <c r="U26" s="36">
        <v>18</v>
      </c>
      <c r="V26" s="37">
        <v>14.57</v>
      </c>
      <c r="W26" s="38">
        <v>0.78549999999999998</v>
      </c>
      <c r="X26" s="39">
        <f t="shared" si="8"/>
        <v>3815.0279999999998</v>
      </c>
      <c r="Y26" s="39">
        <v>3790.6129999999998</v>
      </c>
      <c r="Z26" s="39">
        <v>3827.998</v>
      </c>
      <c r="AA26" s="39">
        <v>3826.4740000000002</v>
      </c>
      <c r="AB26" s="40">
        <f t="shared" si="9"/>
        <v>261.84129999999999</v>
      </c>
      <c r="AC26" s="40">
        <f t="shared" si="10"/>
        <v>6.9846000000000004</v>
      </c>
      <c r="AD26" s="41">
        <f t="shared" si="11"/>
        <v>3.4923000000000002</v>
      </c>
      <c r="AE26" s="41">
        <f t="shared" si="12"/>
        <v>-2.4923000000000002</v>
      </c>
      <c r="AF26" s="40">
        <f t="shared" si="13"/>
        <v>1.1231</v>
      </c>
      <c r="AG26" s="40">
        <f t="shared" si="14"/>
        <v>0.5615</v>
      </c>
      <c r="AH26" s="41">
        <f t="shared" si="15"/>
        <v>0.4385</v>
      </c>
      <c r="AI26" s="41">
        <f t="shared" si="16"/>
        <v>-0.73380000000000001</v>
      </c>
      <c r="AJ26" s="42">
        <f t="shared" si="17"/>
        <v>0</v>
      </c>
      <c r="AK26" s="43">
        <f t="shared" si="18"/>
        <v>22.6</v>
      </c>
      <c r="AL26" s="43">
        <v>24</v>
      </c>
      <c r="AM26" s="43">
        <v>22.5</v>
      </c>
      <c r="AN26" s="43">
        <v>21.3</v>
      </c>
      <c r="AO26" s="44">
        <f t="shared" si="19"/>
        <v>1</v>
      </c>
      <c r="AP26" s="43"/>
    </row>
    <row r="27" spans="1:42" x14ac:dyDescent="0.2">
      <c r="A27" s="32">
        <v>103026303</v>
      </c>
      <c r="B27" s="33" t="s">
        <v>385</v>
      </c>
      <c r="C27" s="33" t="s">
        <v>279</v>
      </c>
      <c r="D27" s="34">
        <f t="shared" si="0"/>
        <v>1816985.73</v>
      </c>
      <c r="E27" s="34">
        <v>1590019.34</v>
      </c>
      <c r="F27" s="34">
        <f t="shared" si="1"/>
        <v>226966.39</v>
      </c>
      <c r="G27" s="35">
        <f t="shared" si="2"/>
        <v>205.07900000000001</v>
      </c>
      <c r="H27" s="35">
        <f t="shared" si="3"/>
        <v>1042</v>
      </c>
      <c r="I27" s="36">
        <f t="shared" si="4"/>
        <v>1042</v>
      </c>
      <c r="J27" s="36">
        <f t="shared" si="5"/>
        <v>840</v>
      </c>
      <c r="K27" s="36">
        <f t="shared" si="6"/>
        <v>120</v>
      </c>
      <c r="L27" s="36">
        <f t="shared" si="7"/>
        <v>82</v>
      </c>
      <c r="M27" s="36">
        <v>544</v>
      </c>
      <c r="N27" s="36">
        <v>39</v>
      </c>
      <c r="O27" s="36">
        <v>15</v>
      </c>
      <c r="P27" s="36">
        <v>507</v>
      </c>
      <c r="Q27" s="36">
        <v>49</v>
      </c>
      <c r="R27" s="36">
        <v>14</v>
      </c>
      <c r="S27" s="36">
        <v>486</v>
      </c>
      <c r="T27" s="36">
        <v>28</v>
      </c>
      <c r="U27" s="36">
        <v>9</v>
      </c>
      <c r="V27" s="37">
        <v>21.793999999999997</v>
      </c>
      <c r="W27" s="38">
        <v>0.2029</v>
      </c>
      <c r="X27" s="39">
        <f t="shared" si="8"/>
        <v>3088.9050000000002</v>
      </c>
      <c r="Y27" s="39">
        <v>3126.877</v>
      </c>
      <c r="Z27" s="39">
        <v>3079.84</v>
      </c>
      <c r="AA27" s="39">
        <v>3059.9969999999998</v>
      </c>
      <c r="AB27" s="40">
        <f t="shared" si="9"/>
        <v>141.73179999999999</v>
      </c>
      <c r="AC27" s="40">
        <f t="shared" si="10"/>
        <v>3.7806999999999999</v>
      </c>
      <c r="AD27" s="41">
        <f t="shared" si="11"/>
        <v>1.8903000000000001</v>
      </c>
      <c r="AE27" s="41">
        <f t="shared" si="12"/>
        <v>-0.89029999999999998</v>
      </c>
      <c r="AF27" s="40">
        <f t="shared" si="13"/>
        <v>0.9093</v>
      </c>
      <c r="AG27" s="40">
        <f t="shared" si="14"/>
        <v>0.4546</v>
      </c>
      <c r="AH27" s="41">
        <f t="shared" si="15"/>
        <v>0.5454</v>
      </c>
      <c r="AI27" s="41">
        <f t="shared" si="16"/>
        <v>-2.8799999999999999E-2</v>
      </c>
      <c r="AJ27" s="42">
        <f t="shared" si="17"/>
        <v>0</v>
      </c>
      <c r="AK27" s="43">
        <f t="shared" si="18"/>
        <v>21.2</v>
      </c>
      <c r="AL27" s="43">
        <v>21.1</v>
      </c>
      <c r="AM27" s="43">
        <v>21</v>
      </c>
      <c r="AN27" s="43">
        <v>21.4</v>
      </c>
      <c r="AO27" s="44">
        <f t="shared" si="19"/>
        <v>0.97</v>
      </c>
      <c r="AP27" s="43"/>
    </row>
    <row r="28" spans="1:42" x14ac:dyDescent="0.2">
      <c r="A28" s="32">
        <v>103026343</v>
      </c>
      <c r="B28" s="33" t="s">
        <v>386</v>
      </c>
      <c r="C28" s="33" t="s">
        <v>279</v>
      </c>
      <c r="D28" s="34">
        <f t="shared" si="0"/>
        <v>2298555.73</v>
      </c>
      <c r="E28" s="34">
        <v>1586276.45</v>
      </c>
      <c r="F28" s="34">
        <f t="shared" si="1"/>
        <v>712279.28</v>
      </c>
      <c r="G28" s="35">
        <f t="shared" si="2"/>
        <v>643.59100000000001</v>
      </c>
      <c r="H28" s="35">
        <f t="shared" si="3"/>
        <v>1444</v>
      </c>
      <c r="I28" s="36">
        <f t="shared" si="4"/>
        <v>1444</v>
      </c>
      <c r="J28" s="36">
        <f t="shared" si="5"/>
        <v>1182</v>
      </c>
      <c r="K28" s="36">
        <f t="shared" si="6"/>
        <v>129</v>
      </c>
      <c r="L28" s="36">
        <f t="shared" si="7"/>
        <v>133</v>
      </c>
      <c r="M28" s="36">
        <v>750</v>
      </c>
      <c r="N28" s="36">
        <v>41</v>
      </c>
      <c r="O28" s="36">
        <v>20</v>
      </c>
      <c r="P28" s="36">
        <v>694</v>
      </c>
      <c r="Q28" s="36">
        <v>42</v>
      </c>
      <c r="R28" s="36">
        <v>20</v>
      </c>
      <c r="S28" s="36">
        <v>720</v>
      </c>
      <c r="T28" s="36">
        <v>42</v>
      </c>
      <c r="U28" s="36">
        <v>23</v>
      </c>
      <c r="V28" s="37">
        <v>26.460999999999999</v>
      </c>
      <c r="W28" s="38">
        <v>0.44569999999999999</v>
      </c>
      <c r="X28" s="39">
        <f t="shared" si="8"/>
        <v>4068.5390000000002</v>
      </c>
      <c r="Y28" s="39">
        <v>4071.7339999999999</v>
      </c>
      <c r="Z28" s="39">
        <v>4067.5129999999999</v>
      </c>
      <c r="AA28" s="39">
        <v>4066.3690000000001</v>
      </c>
      <c r="AB28" s="40">
        <f t="shared" si="9"/>
        <v>153.756</v>
      </c>
      <c r="AC28" s="40">
        <f t="shared" si="10"/>
        <v>4.1013999999999999</v>
      </c>
      <c r="AD28" s="41">
        <f t="shared" si="11"/>
        <v>2.0507</v>
      </c>
      <c r="AE28" s="41">
        <f t="shared" si="12"/>
        <v>-1.0507</v>
      </c>
      <c r="AF28" s="40">
        <f t="shared" si="13"/>
        <v>1.1977</v>
      </c>
      <c r="AG28" s="40">
        <f t="shared" si="14"/>
        <v>0.5988</v>
      </c>
      <c r="AH28" s="41">
        <f t="shared" si="15"/>
        <v>0.4012</v>
      </c>
      <c r="AI28" s="41">
        <f t="shared" si="16"/>
        <v>-0.17949999999999999</v>
      </c>
      <c r="AJ28" s="42">
        <f t="shared" si="17"/>
        <v>0</v>
      </c>
      <c r="AK28" s="43">
        <f t="shared" si="18"/>
        <v>25.5</v>
      </c>
      <c r="AL28" s="43">
        <v>25.4</v>
      </c>
      <c r="AM28" s="43">
        <v>25.3</v>
      </c>
      <c r="AN28" s="43">
        <v>25.8</v>
      </c>
      <c r="AO28" s="44">
        <f t="shared" si="19"/>
        <v>1</v>
      </c>
      <c r="AP28" s="43"/>
    </row>
    <row r="29" spans="1:42" x14ac:dyDescent="0.2">
      <c r="A29" s="32">
        <v>103026402</v>
      </c>
      <c r="B29" s="33" t="s">
        <v>387</v>
      </c>
      <c r="C29" s="33" t="s">
        <v>279</v>
      </c>
      <c r="D29" s="34">
        <f t="shared" si="0"/>
        <v>3150810.41</v>
      </c>
      <c r="E29" s="34">
        <v>2489433.91</v>
      </c>
      <c r="F29" s="34">
        <f t="shared" si="1"/>
        <v>661376.5</v>
      </c>
      <c r="G29" s="35">
        <f t="shared" si="2"/>
        <v>597.59699999999998</v>
      </c>
      <c r="H29" s="35">
        <f t="shared" si="3"/>
        <v>1430</v>
      </c>
      <c r="I29" s="36">
        <f t="shared" si="4"/>
        <v>1430</v>
      </c>
      <c r="J29" s="36">
        <f t="shared" si="5"/>
        <v>1274</v>
      </c>
      <c r="K29" s="36">
        <f t="shared" si="6"/>
        <v>80</v>
      </c>
      <c r="L29" s="36">
        <f t="shared" si="7"/>
        <v>76</v>
      </c>
      <c r="M29" s="36">
        <v>826</v>
      </c>
      <c r="N29" s="36">
        <v>33</v>
      </c>
      <c r="O29" s="36">
        <v>17</v>
      </c>
      <c r="P29" s="36">
        <v>765</v>
      </c>
      <c r="Q29" s="36">
        <v>21</v>
      </c>
      <c r="R29" s="36">
        <v>10</v>
      </c>
      <c r="S29" s="36">
        <v>741</v>
      </c>
      <c r="T29" s="36">
        <v>23</v>
      </c>
      <c r="U29" s="36">
        <v>9</v>
      </c>
      <c r="V29" s="37">
        <v>6.0810000000000004</v>
      </c>
      <c r="W29" s="38">
        <v>0.41789999999999999</v>
      </c>
      <c r="X29" s="39">
        <f t="shared" si="8"/>
        <v>5473.7790000000005</v>
      </c>
      <c r="Y29" s="39">
        <v>5456.7979999999998</v>
      </c>
      <c r="Z29" s="39">
        <v>5398.5420000000004</v>
      </c>
      <c r="AA29" s="39">
        <v>5565.9960000000001</v>
      </c>
      <c r="AB29" s="40">
        <f t="shared" si="9"/>
        <v>900.14449999999999</v>
      </c>
      <c r="AC29" s="40">
        <f t="shared" si="10"/>
        <v>24.011600000000001</v>
      </c>
      <c r="AD29" s="41">
        <f t="shared" si="11"/>
        <v>12.005800000000001</v>
      </c>
      <c r="AE29" s="41">
        <f t="shared" si="12"/>
        <v>-11.005800000000001</v>
      </c>
      <c r="AF29" s="40">
        <f t="shared" si="13"/>
        <v>1.6113999999999999</v>
      </c>
      <c r="AG29" s="40">
        <f t="shared" si="14"/>
        <v>0.80569999999999997</v>
      </c>
      <c r="AH29" s="41">
        <f t="shared" si="15"/>
        <v>0.1943</v>
      </c>
      <c r="AI29" s="41">
        <f t="shared" si="16"/>
        <v>-4.2857000000000003</v>
      </c>
      <c r="AJ29" s="42">
        <f t="shared" si="17"/>
        <v>0</v>
      </c>
      <c r="AK29" s="43">
        <f t="shared" si="18"/>
        <v>27.6</v>
      </c>
      <c r="AL29" s="43">
        <v>28</v>
      </c>
      <c r="AM29" s="43">
        <v>27.1</v>
      </c>
      <c r="AN29" s="43">
        <v>27.7</v>
      </c>
      <c r="AO29" s="44">
        <f t="shared" si="19"/>
        <v>1</v>
      </c>
      <c r="AP29" s="43"/>
    </row>
    <row r="30" spans="1:42" x14ac:dyDescent="0.2">
      <c r="A30" s="32">
        <v>103026852</v>
      </c>
      <c r="B30" s="33" t="s">
        <v>388</v>
      </c>
      <c r="C30" s="33" t="s">
        <v>279</v>
      </c>
      <c r="D30" s="34">
        <f t="shared" si="0"/>
        <v>4434588.79</v>
      </c>
      <c r="E30" s="34">
        <v>3633946.24</v>
      </c>
      <c r="F30" s="34">
        <f t="shared" si="1"/>
        <v>800642.55</v>
      </c>
      <c r="G30" s="35">
        <f t="shared" si="2"/>
        <v>723.43299999999999</v>
      </c>
      <c r="H30" s="35">
        <f t="shared" si="3"/>
        <v>2345</v>
      </c>
      <c r="I30" s="36">
        <f t="shared" si="4"/>
        <v>2345</v>
      </c>
      <c r="J30" s="36">
        <f t="shared" si="5"/>
        <v>1784</v>
      </c>
      <c r="K30" s="36">
        <f t="shared" si="6"/>
        <v>231</v>
      </c>
      <c r="L30" s="36">
        <f t="shared" si="7"/>
        <v>330</v>
      </c>
      <c r="M30" s="36">
        <v>977</v>
      </c>
      <c r="N30" s="36">
        <v>69</v>
      </c>
      <c r="O30" s="36">
        <v>78</v>
      </c>
      <c r="P30" s="36">
        <v>1122</v>
      </c>
      <c r="Q30" s="36">
        <v>116</v>
      </c>
      <c r="R30" s="36">
        <v>46</v>
      </c>
      <c r="S30" s="36">
        <v>1165</v>
      </c>
      <c r="T30" s="36">
        <v>41</v>
      </c>
      <c r="U30" s="36">
        <v>32</v>
      </c>
      <c r="V30" s="37">
        <v>46.473999999999997</v>
      </c>
      <c r="W30" s="38">
        <v>0.3085</v>
      </c>
      <c r="X30" s="39">
        <f t="shared" si="8"/>
        <v>8684.2260000000006</v>
      </c>
      <c r="Y30" s="39">
        <v>8637.7510000000002</v>
      </c>
      <c r="Z30" s="39">
        <v>8690.9969999999994</v>
      </c>
      <c r="AA30" s="39">
        <v>8723.9290000000001</v>
      </c>
      <c r="AB30" s="40">
        <f t="shared" si="9"/>
        <v>186.86199999999999</v>
      </c>
      <c r="AC30" s="40">
        <f t="shared" si="10"/>
        <v>4.9844999999999997</v>
      </c>
      <c r="AD30" s="41">
        <f t="shared" si="11"/>
        <v>2.4922</v>
      </c>
      <c r="AE30" s="41">
        <f t="shared" si="12"/>
        <v>-1.4922</v>
      </c>
      <c r="AF30" s="40">
        <f t="shared" si="13"/>
        <v>2.5565000000000002</v>
      </c>
      <c r="AG30" s="40">
        <f t="shared" si="14"/>
        <v>1.2782</v>
      </c>
      <c r="AH30" s="41">
        <f t="shared" si="15"/>
        <v>-0.2782</v>
      </c>
      <c r="AI30" s="41">
        <f t="shared" si="16"/>
        <v>-0.76380000000000003</v>
      </c>
      <c r="AJ30" s="42">
        <f t="shared" si="17"/>
        <v>0</v>
      </c>
      <c r="AK30" s="43">
        <f t="shared" si="18"/>
        <v>22.6</v>
      </c>
      <c r="AL30" s="43">
        <v>22.4</v>
      </c>
      <c r="AM30" s="43">
        <v>22.4</v>
      </c>
      <c r="AN30" s="43">
        <v>23</v>
      </c>
      <c r="AO30" s="44">
        <f t="shared" si="19"/>
        <v>1</v>
      </c>
      <c r="AP30" s="43"/>
    </row>
    <row r="31" spans="1:42" x14ac:dyDescent="0.2">
      <c r="A31" s="32">
        <v>103026902</v>
      </c>
      <c r="B31" s="33" t="s">
        <v>390</v>
      </c>
      <c r="C31" s="33" t="s">
        <v>279</v>
      </c>
      <c r="D31" s="34">
        <f t="shared" si="0"/>
        <v>2885613.57</v>
      </c>
      <c r="E31" s="34">
        <v>2237359.5299999998</v>
      </c>
      <c r="F31" s="34">
        <f t="shared" si="1"/>
        <v>648254.04</v>
      </c>
      <c r="G31" s="35">
        <f t="shared" si="2"/>
        <v>585.74</v>
      </c>
      <c r="H31" s="35">
        <f t="shared" si="3"/>
        <v>1406</v>
      </c>
      <c r="I31" s="36">
        <f t="shared" si="4"/>
        <v>1406</v>
      </c>
      <c r="J31" s="36">
        <f t="shared" si="5"/>
        <v>1297</v>
      </c>
      <c r="K31" s="36">
        <f t="shared" si="6"/>
        <v>65</v>
      </c>
      <c r="L31" s="36">
        <f t="shared" si="7"/>
        <v>44</v>
      </c>
      <c r="M31" s="36">
        <v>711</v>
      </c>
      <c r="N31" s="36">
        <v>17</v>
      </c>
      <c r="O31" s="36">
        <v>6</v>
      </c>
      <c r="P31" s="36">
        <v>853</v>
      </c>
      <c r="Q31" s="36">
        <v>23</v>
      </c>
      <c r="R31" s="36">
        <v>9</v>
      </c>
      <c r="S31" s="36">
        <v>810</v>
      </c>
      <c r="T31" s="36">
        <v>24</v>
      </c>
      <c r="U31" s="36">
        <v>7</v>
      </c>
      <c r="V31" s="37">
        <v>15.481999999999999</v>
      </c>
      <c r="W31" s="38">
        <v>0.41660000000000003</v>
      </c>
      <c r="X31" s="39">
        <f t="shared" si="8"/>
        <v>4643.585</v>
      </c>
      <c r="Y31" s="39">
        <v>4654.723</v>
      </c>
      <c r="Z31" s="39">
        <v>4692.0950000000003</v>
      </c>
      <c r="AA31" s="39">
        <v>4583.9369999999999</v>
      </c>
      <c r="AB31" s="40">
        <f t="shared" si="9"/>
        <v>299.93439999999998</v>
      </c>
      <c r="AC31" s="40">
        <f t="shared" si="10"/>
        <v>8.0007999999999999</v>
      </c>
      <c r="AD31" s="41">
        <f t="shared" si="11"/>
        <v>4.0004</v>
      </c>
      <c r="AE31" s="41">
        <f t="shared" si="12"/>
        <v>-3.0004</v>
      </c>
      <c r="AF31" s="40">
        <f t="shared" si="13"/>
        <v>1.367</v>
      </c>
      <c r="AG31" s="40">
        <f t="shared" si="14"/>
        <v>0.6835</v>
      </c>
      <c r="AH31" s="41">
        <f t="shared" si="15"/>
        <v>0.3165</v>
      </c>
      <c r="AI31" s="41">
        <f t="shared" si="16"/>
        <v>-1.0102</v>
      </c>
      <c r="AJ31" s="42">
        <f t="shared" si="17"/>
        <v>0</v>
      </c>
      <c r="AK31" s="43">
        <f t="shared" si="18"/>
        <v>22</v>
      </c>
      <c r="AL31" s="43">
        <v>22.3</v>
      </c>
      <c r="AM31" s="43">
        <v>21.5</v>
      </c>
      <c r="AN31" s="43">
        <v>22.1</v>
      </c>
      <c r="AO31" s="44">
        <f t="shared" si="19"/>
        <v>1</v>
      </c>
      <c r="AP31" s="43"/>
    </row>
    <row r="32" spans="1:42" x14ac:dyDescent="0.2">
      <c r="A32" s="32">
        <v>103026873</v>
      </c>
      <c r="B32" s="33" t="s">
        <v>389</v>
      </c>
      <c r="C32" s="33" t="s">
        <v>279</v>
      </c>
      <c r="D32" s="34">
        <f t="shared" si="0"/>
        <v>1157301.17</v>
      </c>
      <c r="E32" s="34">
        <v>821026.72</v>
      </c>
      <c r="F32" s="34">
        <f t="shared" si="1"/>
        <v>336274.45</v>
      </c>
      <c r="G32" s="35">
        <f t="shared" si="2"/>
        <v>303.846</v>
      </c>
      <c r="H32" s="35">
        <f t="shared" si="3"/>
        <v>572</v>
      </c>
      <c r="I32" s="36">
        <f t="shared" si="4"/>
        <v>572</v>
      </c>
      <c r="J32" s="36">
        <f t="shared" si="5"/>
        <v>494</v>
      </c>
      <c r="K32" s="36">
        <f t="shared" si="6"/>
        <v>59</v>
      </c>
      <c r="L32" s="36">
        <f t="shared" si="7"/>
        <v>19</v>
      </c>
      <c r="M32" s="36">
        <v>309</v>
      </c>
      <c r="N32" s="36">
        <v>26</v>
      </c>
      <c r="O32" s="36">
        <v>8</v>
      </c>
      <c r="P32" s="36">
        <v>299</v>
      </c>
      <c r="Q32" s="36">
        <v>14</v>
      </c>
      <c r="R32" s="36">
        <v>1</v>
      </c>
      <c r="S32" s="36">
        <v>295</v>
      </c>
      <c r="T32" s="36">
        <v>16</v>
      </c>
      <c r="U32" s="36">
        <v>1</v>
      </c>
      <c r="V32" s="37">
        <v>1.8139999999999998</v>
      </c>
      <c r="W32" s="38">
        <v>0.53120000000000001</v>
      </c>
      <c r="X32" s="39">
        <f t="shared" si="8"/>
        <v>1122.663</v>
      </c>
      <c r="Y32" s="39">
        <v>1108.4680000000001</v>
      </c>
      <c r="Z32" s="39">
        <v>1125.7170000000001</v>
      </c>
      <c r="AA32" s="39">
        <v>1133.8030000000001</v>
      </c>
      <c r="AB32" s="40">
        <f t="shared" si="9"/>
        <v>618.88800000000003</v>
      </c>
      <c r="AC32" s="40">
        <f t="shared" si="10"/>
        <v>16.509</v>
      </c>
      <c r="AD32" s="41">
        <f t="shared" si="11"/>
        <v>8.2545000000000002</v>
      </c>
      <c r="AE32" s="41">
        <f t="shared" si="12"/>
        <v>-7.2545000000000002</v>
      </c>
      <c r="AF32" s="40">
        <f t="shared" si="13"/>
        <v>0.33050000000000002</v>
      </c>
      <c r="AG32" s="40">
        <f t="shared" si="14"/>
        <v>0.16520000000000001</v>
      </c>
      <c r="AH32" s="41">
        <f t="shared" si="15"/>
        <v>0.83479999999999999</v>
      </c>
      <c r="AI32" s="41">
        <f t="shared" si="16"/>
        <v>-2.4009</v>
      </c>
      <c r="AJ32" s="42">
        <f t="shared" si="17"/>
        <v>0</v>
      </c>
      <c r="AK32" s="43">
        <f t="shared" si="18"/>
        <v>31.7</v>
      </c>
      <c r="AL32" s="43">
        <v>31.9</v>
      </c>
      <c r="AM32" s="43">
        <v>31.1</v>
      </c>
      <c r="AN32" s="43">
        <v>32</v>
      </c>
      <c r="AO32" s="44">
        <f t="shared" si="19"/>
        <v>1</v>
      </c>
      <c r="AP32" s="43"/>
    </row>
    <row r="33" spans="1:42" x14ac:dyDescent="0.2">
      <c r="A33" s="32">
        <v>103027352</v>
      </c>
      <c r="B33" s="33" t="s">
        <v>391</v>
      </c>
      <c r="C33" s="33" t="s">
        <v>279</v>
      </c>
      <c r="D33" s="34">
        <f t="shared" si="0"/>
        <v>4565413.4000000004</v>
      </c>
      <c r="E33" s="34">
        <v>2984798.63</v>
      </c>
      <c r="F33" s="34">
        <f t="shared" si="1"/>
        <v>1580614.77</v>
      </c>
      <c r="G33" s="35">
        <f t="shared" si="2"/>
        <v>1428.1890000000001</v>
      </c>
      <c r="H33" s="35">
        <f t="shared" si="3"/>
        <v>2241</v>
      </c>
      <c r="I33" s="36">
        <f t="shared" si="4"/>
        <v>2241</v>
      </c>
      <c r="J33" s="36">
        <f t="shared" si="5"/>
        <v>1765</v>
      </c>
      <c r="K33" s="36">
        <f t="shared" si="6"/>
        <v>172</v>
      </c>
      <c r="L33" s="36">
        <f t="shared" si="7"/>
        <v>304</v>
      </c>
      <c r="M33" s="36">
        <v>1088</v>
      </c>
      <c r="N33" s="36">
        <v>51</v>
      </c>
      <c r="O33" s="36">
        <v>42</v>
      </c>
      <c r="P33" s="36">
        <v>1069</v>
      </c>
      <c r="Q33" s="36">
        <v>42</v>
      </c>
      <c r="R33" s="36">
        <v>53</v>
      </c>
      <c r="S33" s="36">
        <v>1070</v>
      </c>
      <c r="T33" s="36">
        <v>74</v>
      </c>
      <c r="U33" s="36">
        <v>50</v>
      </c>
      <c r="V33" s="37">
        <v>19.429000000000002</v>
      </c>
      <c r="W33" s="38">
        <v>0.63729999999999998</v>
      </c>
      <c r="X33" s="39">
        <f t="shared" si="8"/>
        <v>4117.973</v>
      </c>
      <c r="Y33" s="39">
        <v>4036.3820000000001</v>
      </c>
      <c r="Z33" s="39">
        <v>4131.3370000000004</v>
      </c>
      <c r="AA33" s="39">
        <v>4186.2</v>
      </c>
      <c r="AB33" s="40">
        <f t="shared" si="9"/>
        <v>211.94980000000001</v>
      </c>
      <c r="AC33" s="40">
        <f t="shared" si="10"/>
        <v>5.6538000000000004</v>
      </c>
      <c r="AD33" s="41">
        <f t="shared" si="11"/>
        <v>2.8269000000000002</v>
      </c>
      <c r="AE33" s="41">
        <f t="shared" si="12"/>
        <v>-1.8269</v>
      </c>
      <c r="AF33" s="40">
        <f t="shared" si="13"/>
        <v>1.2121999999999999</v>
      </c>
      <c r="AG33" s="40">
        <f t="shared" si="14"/>
        <v>0.60609999999999997</v>
      </c>
      <c r="AH33" s="41">
        <f t="shared" si="15"/>
        <v>0.39389999999999997</v>
      </c>
      <c r="AI33" s="41">
        <f t="shared" si="16"/>
        <v>-0.49440000000000001</v>
      </c>
      <c r="AJ33" s="42">
        <f t="shared" si="17"/>
        <v>0</v>
      </c>
      <c r="AK33" s="43">
        <f t="shared" si="18"/>
        <v>33.4</v>
      </c>
      <c r="AL33" s="43">
        <v>34.200000000000003</v>
      </c>
      <c r="AM33" s="43">
        <v>33.4</v>
      </c>
      <c r="AN33" s="43">
        <v>32.700000000000003</v>
      </c>
      <c r="AO33" s="44">
        <f t="shared" si="19"/>
        <v>1</v>
      </c>
      <c r="AP33" s="43"/>
    </row>
    <row r="34" spans="1:42" x14ac:dyDescent="0.2">
      <c r="A34" s="32">
        <v>103021003</v>
      </c>
      <c r="B34" s="33" t="s">
        <v>368</v>
      </c>
      <c r="C34" s="33" t="s">
        <v>279</v>
      </c>
      <c r="D34" s="34">
        <f t="shared" si="0"/>
        <v>1956489.85</v>
      </c>
      <c r="E34" s="34">
        <v>1497201.63</v>
      </c>
      <c r="F34" s="34">
        <f t="shared" si="1"/>
        <v>459288.22</v>
      </c>
      <c r="G34" s="35">
        <f t="shared" si="2"/>
        <v>414.99700000000001</v>
      </c>
      <c r="H34" s="35">
        <f t="shared" si="3"/>
        <v>1433</v>
      </c>
      <c r="I34" s="36">
        <f t="shared" si="4"/>
        <v>1433</v>
      </c>
      <c r="J34" s="36">
        <f t="shared" si="5"/>
        <v>1150</v>
      </c>
      <c r="K34" s="36">
        <f t="shared" si="6"/>
        <v>188</v>
      </c>
      <c r="L34" s="36">
        <f t="shared" si="7"/>
        <v>95</v>
      </c>
      <c r="M34" s="36">
        <v>721</v>
      </c>
      <c r="N34" s="36">
        <v>62</v>
      </c>
      <c r="O34" s="36">
        <v>15</v>
      </c>
      <c r="P34" s="36">
        <v>685</v>
      </c>
      <c r="Q34" s="36">
        <v>59</v>
      </c>
      <c r="R34" s="36">
        <v>14</v>
      </c>
      <c r="S34" s="36">
        <v>696</v>
      </c>
      <c r="T34" s="36">
        <v>62</v>
      </c>
      <c r="U34" s="36">
        <v>16</v>
      </c>
      <c r="V34" s="37">
        <v>31.606999999999999</v>
      </c>
      <c r="W34" s="38">
        <v>0.28960000000000002</v>
      </c>
      <c r="X34" s="39">
        <f t="shared" si="8"/>
        <v>4601.7290000000003</v>
      </c>
      <c r="Y34" s="39">
        <v>4608.6970000000001</v>
      </c>
      <c r="Z34" s="39">
        <v>4587.0029999999997</v>
      </c>
      <c r="AA34" s="39">
        <v>4609.4880000000003</v>
      </c>
      <c r="AB34" s="40">
        <f t="shared" si="9"/>
        <v>145.59200000000001</v>
      </c>
      <c r="AC34" s="40">
        <f t="shared" si="10"/>
        <v>3.8837000000000002</v>
      </c>
      <c r="AD34" s="41">
        <f t="shared" si="11"/>
        <v>1.9418</v>
      </c>
      <c r="AE34" s="41">
        <f t="shared" si="12"/>
        <v>-0.94179999999999997</v>
      </c>
      <c r="AF34" s="40">
        <f t="shared" si="13"/>
        <v>1.3547</v>
      </c>
      <c r="AG34" s="40">
        <f t="shared" si="14"/>
        <v>0.67730000000000001</v>
      </c>
      <c r="AH34" s="41">
        <f t="shared" si="15"/>
        <v>0.32269999999999999</v>
      </c>
      <c r="AI34" s="41">
        <f t="shared" si="16"/>
        <v>-0.18310000000000001</v>
      </c>
      <c r="AJ34" s="42">
        <f t="shared" si="17"/>
        <v>0</v>
      </c>
      <c r="AK34" s="43">
        <f t="shared" si="18"/>
        <v>23.6</v>
      </c>
      <c r="AL34" s="43">
        <v>23.8</v>
      </c>
      <c r="AM34" s="43">
        <v>23.4</v>
      </c>
      <c r="AN34" s="43">
        <v>23.6</v>
      </c>
      <c r="AO34" s="44">
        <f t="shared" si="19"/>
        <v>1</v>
      </c>
      <c r="AP34" s="43"/>
    </row>
    <row r="35" spans="1:42" x14ac:dyDescent="0.2">
      <c r="A35" s="32">
        <v>102027451</v>
      </c>
      <c r="B35" s="33" t="s">
        <v>365</v>
      </c>
      <c r="C35" s="33" t="s">
        <v>279</v>
      </c>
      <c r="D35" s="34">
        <f t="shared" si="0"/>
        <v>30077456.079999998</v>
      </c>
      <c r="E35" s="34">
        <v>27426465.140000001</v>
      </c>
      <c r="F35" s="34">
        <f t="shared" si="1"/>
        <v>2650990.94</v>
      </c>
      <c r="G35" s="35">
        <f t="shared" si="2"/>
        <v>2395.3440000000001</v>
      </c>
      <c r="H35" s="35">
        <f t="shared" si="3"/>
        <v>11635</v>
      </c>
      <c r="I35" s="36">
        <f t="shared" si="4"/>
        <v>11635</v>
      </c>
      <c r="J35" s="36">
        <f t="shared" si="5"/>
        <v>9128</v>
      </c>
      <c r="K35" s="36">
        <f t="shared" si="6"/>
        <v>1543</v>
      </c>
      <c r="L35" s="36">
        <f t="shared" si="7"/>
        <v>964</v>
      </c>
      <c r="M35" s="36">
        <v>5639</v>
      </c>
      <c r="N35" s="36">
        <v>587</v>
      </c>
      <c r="O35" s="36">
        <v>117</v>
      </c>
      <c r="P35" s="36">
        <v>5299</v>
      </c>
      <c r="Q35" s="36">
        <v>543</v>
      </c>
      <c r="R35" s="36">
        <v>108</v>
      </c>
      <c r="S35" s="36">
        <v>5760</v>
      </c>
      <c r="T35" s="36">
        <v>372</v>
      </c>
      <c r="U35" s="36">
        <v>231</v>
      </c>
      <c r="V35" s="37">
        <v>57.615000000000002</v>
      </c>
      <c r="W35" s="38">
        <v>0.2606</v>
      </c>
      <c r="X35" s="39">
        <f t="shared" si="8"/>
        <v>24967.303</v>
      </c>
      <c r="Y35" s="39">
        <v>24138.788</v>
      </c>
      <c r="Z35" s="39">
        <v>25018.816999999999</v>
      </c>
      <c r="AA35" s="39">
        <v>25744.304</v>
      </c>
      <c r="AB35" s="40">
        <f t="shared" si="9"/>
        <v>433.34719999999999</v>
      </c>
      <c r="AC35" s="40">
        <f t="shared" si="10"/>
        <v>11.5596</v>
      </c>
      <c r="AD35" s="41">
        <f t="shared" si="11"/>
        <v>5.7797999999999998</v>
      </c>
      <c r="AE35" s="41">
        <f t="shared" si="12"/>
        <v>-4.7797999999999998</v>
      </c>
      <c r="AF35" s="40">
        <f t="shared" si="13"/>
        <v>7.3501000000000003</v>
      </c>
      <c r="AG35" s="40">
        <f t="shared" si="14"/>
        <v>3.6749999999999998</v>
      </c>
      <c r="AH35" s="41">
        <f t="shared" si="15"/>
        <v>-2.6749999999999998</v>
      </c>
      <c r="AI35" s="41">
        <f t="shared" si="16"/>
        <v>-3.5169000000000001</v>
      </c>
      <c r="AJ35" s="42">
        <f t="shared" si="17"/>
        <v>0</v>
      </c>
      <c r="AK35" s="43">
        <f t="shared" si="18"/>
        <v>17.3</v>
      </c>
      <c r="AL35" s="43">
        <v>18.8</v>
      </c>
      <c r="AM35" s="43">
        <v>16</v>
      </c>
      <c r="AN35" s="43">
        <v>17</v>
      </c>
      <c r="AO35" s="44">
        <f t="shared" si="19"/>
        <v>0.79</v>
      </c>
      <c r="AP35" s="43"/>
    </row>
    <row r="36" spans="1:42" x14ac:dyDescent="0.2">
      <c r="A36" s="32">
        <v>103027503</v>
      </c>
      <c r="B36" s="33" t="s">
        <v>392</v>
      </c>
      <c r="C36" s="33" t="s">
        <v>279</v>
      </c>
      <c r="D36" s="34">
        <f t="shared" si="0"/>
        <v>3000640.16</v>
      </c>
      <c r="E36" s="34">
        <v>2221360.75</v>
      </c>
      <c r="F36" s="34">
        <f t="shared" si="1"/>
        <v>779279.41</v>
      </c>
      <c r="G36" s="35">
        <f t="shared" si="2"/>
        <v>704.13</v>
      </c>
      <c r="H36" s="35">
        <f t="shared" si="3"/>
        <v>1225</v>
      </c>
      <c r="I36" s="36">
        <f t="shared" si="4"/>
        <v>1225</v>
      </c>
      <c r="J36" s="36">
        <f t="shared" si="5"/>
        <v>974</v>
      </c>
      <c r="K36" s="36">
        <f t="shared" si="6"/>
        <v>169</v>
      </c>
      <c r="L36" s="36">
        <f t="shared" si="7"/>
        <v>82</v>
      </c>
      <c r="M36" s="36">
        <v>600</v>
      </c>
      <c r="N36" s="36">
        <v>65</v>
      </c>
      <c r="O36" s="36">
        <v>10</v>
      </c>
      <c r="P36" s="36">
        <v>601</v>
      </c>
      <c r="Q36" s="36">
        <v>48</v>
      </c>
      <c r="R36" s="36">
        <v>13</v>
      </c>
      <c r="S36" s="36">
        <v>582</v>
      </c>
      <c r="T36" s="36">
        <v>51</v>
      </c>
      <c r="U36" s="36">
        <v>15</v>
      </c>
      <c r="V36" s="37">
        <v>28.94</v>
      </c>
      <c r="W36" s="38">
        <v>0.57479999999999998</v>
      </c>
      <c r="X36" s="39">
        <f t="shared" si="8"/>
        <v>3671.6779999999999</v>
      </c>
      <c r="Y36" s="39">
        <v>3664.4090000000001</v>
      </c>
      <c r="Z36" s="39">
        <v>3665.902</v>
      </c>
      <c r="AA36" s="39">
        <v>3684.7220000000002</v>
      </c>
      <c r="AB36" s="40">
        <f t="shared" si="9"/>
        <v>126.872</v>
      </c>
      <c r="AC36" s="40">
        <f t="shared" si="10"/>
        <v>3.3843000000000001</v>
      </c>
      <c r="AD36" s="41">
        <f t="shared" si="11"/>
        <v>1.6920999999999999</v>
      </c>
      <c r="AE36" s="41">
        <f t="shared" si="12"/>
        <v>-0.69210000000000005</v>
      </c>
      <c r="AF36" s="40">
        <f t="shared" si="13"/>
        <v>1.0809</v>
      </c>
      <c r="AG36" s="40">
        <f t="shared" si="14"/>
        <v>0.54039999999999999</v>
      </c>
      <c r="AH36" s="41">
        <f t="shared" si="15"/>
        <v>0.45960000000000001</v>
      </c>
      <c r="AI36" s="41">
        <f t="shared" si="16"/>
        <v>-1E-3</v>
      </c>
      <c r="AJ36" s="42">
        <f t="shared" si="17"/>
        <v>0</v>
      </c>
      <c r="AK36" s="43">
        <f t="shared" si="18"/>
        <v>23.9</v>
      </c>
      <c r="AL36" s="43">
        <v>23.8</v>
      </c>
      <c r="AM36" s="43">
        <v>23.6</v>
      </c>
      <c r="AN36" s="43">
        <v>24.4</v>
      </c>
      <c r="AO36" s="44">
        <f t="shared" si="19"/>
        <v>1</v>
      </c>
      <c r="AP36" s="43"/>
    </row>
    <row r="37" spans="1:42" x14ac:dyDescent="0.2">
      <c r="A37" s="32">
        <v>103027753</v>
      </c>
      <c r="B37" s="33" t="s">
        <v>393</v>
      </c>
      <c r="C37" s="33" t="s">
        <v>279</v>
      </c>
      <c r="D37" s="34">
        <f t="shared" si="0"/>
        <v>902373.52</v>
      </c>
      <c r="E37" s="34">
        <v>787827.32</v>
      </c>
      <c r="F37" s="34">
        <f t="shared" si="1"/>
        <v>114546.2</v>
      </c>
      <c r="G37" s="35">
        <f t="shared" si="2"/>
        <v>103.5</v>
      </c>
      <c r="H37" s="35">
        <f t="shared" si="3"/>
        <v>690</v>
      </c>
      <c r="I37" s="36">
        <f t="shared" si="4"/>
        <v>690</v>
      </c>
      <c r="J37" s="36">
        <f t="shared" si="5"/>
        <v>441</v>
      </c>
      <c r="K37" s="36">
        <f t="shared" si="6"/>
        <v>129</v>
      </c>
      <c r="L37" s="36">
        <f t="shared" si="7"/>
        <v>120</v>
      </c>
      <c r="M37" s="36">
        <v>299</v>
      </c>
      <c r="N37" s="36">
        <v>36</v>
      </c>
      <c r="O37" s="36">
        <v>16</v>
      </c>
      <c r="P37" s="36">
        <v>276</v>
      </c>
      <c r="Q37" s="36">
        <v>43</v>
      </c>
      <c r="R37" s="36">
        <v>19</v>
      </c>
      <c r="S37" s="36">
        <v>231</v>
      </c>
      <c r="T37" s="36">
        <v>46</v>
      </c>
      <c r="U37" s="36">
        <v>22</v>
      </c>
      <c r="V37" s="37">
        <v>24.215</v>
      </c>
      <c r="W37" s="38">
        <v>0.15</v>
      </c>
      <c r="X37" s="39">
        <f t="shared" si="8"/>
        <v>1905.38</v>
      </c>
      <c r="Y37" s="39">
        <v>1879.2550000000001</v>
      </c>
      <c r="Z37" s="39">
        <v>1907.835</v>
      </c>
      <c r="AA37" s="39">
        <v>1929.049</v>
      </c>
      <c r="AB37" s="40">
        <f t="shared" si="9"/>
        <v>78.685900000000004</v>
      </c>
      <c r="AC37" s="40">
        <f t="shared" si="10"/>
        <v>2.0989</v>
      </c>
      <c r="AD37" s="41">
        <f t="shared" si="11"/>
        <v>1.0494000000000001</v>
      </c>
      <c r="AE37" s="41">
        <f t="shared" si="12"/>
        <v>-4.9399999999999999E-2</v>
      </c>
      <c r="AF37" s="40">
        <f t="shared" si="13"/>
        <v>0.56089999999999995</v>
      </c>
      <c r="AG37" s="40">
        <f t="shared" si="14"/>
        <v>0.28039999999999998</v>
      </c>
      <c r="AH37" s="41">
        <f t="shared" si="15"/>
        <v>0.71960000000000002</v>
      </c>
      <c r="AI37" s="41">
        <f t="shared" si="16"/>
        <v>0.41199999999999998</v>
      </c>
      <c r="AJ37" s="42">
        <f t="shared" si="17"/>
        <v>0</v>
      </c>
      <c r="AK37" s="43">
        <f t="shared" si="18"/>
        <v>22.7</v>
      </c>
      <c r="AL37" s="43">
        <v>22.8</v>
      </c>
      <c r="AM37" s="43">
        <v>22.7</v>
      </c>
      <c r="AN37" s="43">
        <v>22.6</v>
      </c>
      <c r="AO37" s="44">
        <f t="shared" si="19"/>
        <v>1</v>
      </c>
      <c r="AP37" s="43"/>
    </row>
    <row r="38" spans="1:42" x14ac:dyDescent="0.2">
      <c r="A38" s="32">
        <v>103028203</v>
      </c>
      <c r="B38" s="33" t="s">
        <v>394</v>
      </c>
      <c r="C38" s="33" t="s">
        <v>279</v>
      </c>
      <c r="D38" s="34">
        <f t="shared" si="0"/>
        <v>785033.06</v>
      </c>
      <c r="E38" s="34">
        <v>633420.37</v>
      </c>
      <c r="F38" s="34">
        <f t="shared" si="1"/>
        <v>151612.69</v>
      </c>
      <c r="G38" s="35">
        <f t="shared" si="2"/>
        <v>136.99199999999999</v>
      </c>
      <c r="H38" s="35">
        <f t="shared" si="3"/>
        <v>398</v>
      </c>
      <c r="I38" s="36">
        <f t="shared" si="4"/>
        <v>398</v>
      </c>
      <c r="J38" s="36">
        <f t="shared" si="5"/>
        <v>338</v>
      </c>
      <c r="K38" s="36">
        <f t="shared" si="6"/>
        <v>28</v>
      </c>
      <c r="L38" s="36">
        <f t="shared" si="7"/>
        <v>32</v>
      </c>
      <c r="M38" s="36">
        <v>196</v>
      </c>
      <c r="N38" s="36">
        <v>7</v>
      </c>
      <c r="O38" s="36">
        <v>3</v>
      </c>
      <c r="P38" s="36">
        <v>215</v>
      </c>
      <c r="Q38" s="36">
        <v>9</v>
      </c>
      <c r="R38" s="36">
        <v>3</v>
      </c>
      <c r="S38" s="36">
        <v>206</v>
      </c>
      <c r="T38" s="36">
        <v>11</v>
      </c>
      <c r="U38" s="36">
        <v>8</v>
      </c>
      <c r="V38" s="37">
        <v>2.3719999999999999</v>
      </c>
      <c r="W38" s="38">
        <v>0.34420000000000001</v>
      </c>
      <c r="X38" s="39">
        <f t="shared" si="8"/>
        <v>1003.446</v>
      </c>
      <c r="Y38" s="39">
        <v>971.54399999999998</v>
      </c>
      <c r="Z38" s="39">
        <v>987.06100000000004</v>
      </c>
      <c r="AA38" s="39">
        <v>1051.7329999999999</v>
      </c>
      <c r="AB38" s="40">
        <f t="shared" si="9"/>
        <v>423.03789999999998</v>
      </c>
      <c r="AC38" s="40">
        <f t="shared" si="10"/>
        <v>11.284599999999999</v>
      </c>
      <c r="AD38" s="41">
        <f t="shared" si="11"/>
        <v>5.6422999999999996</v>
      </c>
      <c r="AE38" s="41">
        <f t="shared" si="12"/>
        <v>-4.6422999999999996</v>
      </c>
      <c r="AF38" s="40">
        <f t="shared" si="13"/>
        <v>0.2954</v>
      </c>
      <c r="AG38" s="40">
        <f t="shared" si="14"/>
        <v>0.1477</v>
      </c>
      <c r="AH38" s="41">
        <f t="shared" si="15"/>
        <v>0.85229999999999995</v>
      </c>
      <c r="AI38" s="41">
        <f t="shared" si="16"/>
        <v>-1.3454999999999999</v>
      </c>
      <c r="AJ38" s="42">
        <f t="shared" si="17"/>
        <v>0</v>
      </c>
      <c r="AK38" s="43">
        <f t="shared" si="18"/>
        <v>26.4</v>
      </c>
      <c r="AL38" s="43">
        <v>26.1</v>
      </c>
      <c r="AM38" s="43">
        <v>26.2</v>
      </c>
      <c r="AN38" s="43">
        <v>26.8</v>
      </c>
      <c r="AO38" s="44">
        <f t="shared" si="19"/>
        <v>1</v>
      </c>
      <c r="AP38" s="43"/>
    </row>
    <row r="39" spans="1:42" x14ac:dyDescent="0.2">
      <c r="A39" s="32">
        <v>103028302</v>
      </c>
      <c r="B39" s="33" t="s">
        <v>395</v>
      </c>
      <c r="C39" s="33" t="s">
        <v>279</v>
      </c>
      <c r="D39" s="34">
        <f t="shared" si="0"/>
        <v>4108620.03</v>
      </c>
      <c r="E39" s="34">
        <v>3163862.86</v>
      </c>
      <c r="F39" s="34">
        <f t="shared" si="1"/>
        <v>944757.17</v>
      </c>
      <c r="G39" s="35">
        <f t="shared" si="2"/>
        <v>853.65</v>
      </c>
      <c r="H39" s="35">
        <f t="shared" si="3"/>
        <v>1787</v>
      </c>
      <c r="I39" s="36">
        <f t="shared" si="4"/>
        <v>1787</v>
      </c>
      <c r="J39" s="36">
        <f t="shared" si="5"/>
        <v>1307</v>
      </c>
      <c r="K39" s="36">
        <f t="shared" si="6"/>
        <v>176</v>
      </c>
      <c r="L39" s="36">
        <f t="shared" si="7"/>
        <v>304</v>
      </c>
      <c r="M39" s="36">
        <v>831</v>
      </c>
      <c r="N39" s="36">
        <v>48</v>
      </c>
      <c r="O39" s="36">
        <v>43</v>
      </c>
      <c r="P39" s="36">
        <v>770</v>
      </c>
      <c r="Q39" s="36">
        <v>59</v>
      </c>
      <c r="R39" s="36">
        <v>48</v>
      </c>
      <c r="S39" s="36">
        <v>790</v>
      </c>
      <c r="T39" s="36">
        <v>63</v>
      </c>
      <c r="U39" s="36">
        <v>53</v>
      </c>
      <c r="V39" s="37">
        <v>14.705</v>
      </c>
      <c r="W39" s="38">
        <v>0.47770000000000001</v>
      </c>
      <c r="X39" s="39">
        <f t="shared" si="8"/>
        <v>4123.3500000000004</v>
      </c>
      <c r="Y39" s="39">
        <v>4093.8069999999998</v>
      </c>
      <c r="Z39" s="39">
        <v>4049.4389999999999</v>
      </c>
      <c r="AA39" s="39">
        <v>4226.8050000000003</v>
      </c>
      <c r="AB39" s="40">
        <f t="shared" si="9"/>
        <v>280.40460000000002</v>
      </c>
      <c r="AC39" s="40">
        <f t="shared" si="10"/>
        <v>7.4798</v>
      </c>
      <c r="AD39" s="41">
        <f t="shared" si="11"/>
        <v>3.7399</v>
      </c>
      <c r="AE39" s="41">
        <f t="shared" si="12"/>
        <v>-2.7399</v>
      </c>
      <c r="AF39" s="40">
        <f t="shared" si="13"/>
        <v>1.2138</v>
      </c>
      <c r="AG39" s="40">
        <f t="shared" si="14"/>
        <v>0.6069</v>
      </c>
      <c r="AH39" s="41">
        <f t="shared" si="15"/>
        <v>0.3931</v>
      </c>
      <c r="AI39" s="41">
        <f t="shared" si="16"/>
        <v>-0.86009999999999998</v>
      </c>
      <c r="AJ39" s="42">
        <f t="shared" si="17"/>
        <v>0</v>
      </c>
      <c r="AK39" s="43">
        <f t="shared" si="18"/>
        <v>25.8</v>
      </c>
      <c r="AL39" s="43">
        <v>25.9</v>
      </c>
      <c r="AM39" s="43">
        <v>25.5</v>
      </c>
      <c r="AN39" s="43">
        <v>26</v>
      </c>
      <c r="AO39" s="44">
        <f t="shared" si="19"/>
        <v>1</v>
      </c>
      <c r="AP39" s="43"/>
    </row>
    <row r="40" spans="1:42" x14ac:dyDescent="0.2">
      <c r="A40" s="32">
        <v>103028653</v>
      </c>
      <c r="B40" s="33" t="s">
        <v>396</v>
      </c>
      <c r="C40" s="33" t="s">
        <v>279</v>
      </c>
      <c r="D40" s="34">
        <f t="shared" si="0"/>
        <v>1844326.13</v>
      </c>
      <c r="E40" s="34">
        <v>1056377.73</v>
      </c>
      <c r="F40" s="34">
        <f t="shared" si="1"/>
        <v>787948.4</v>
      </c>
      <c r="G40" s="35">
        <f t="shared" si="2"/>
        <v>711.96299999999997</v>
      </c>
      <c r="H40" s="35">
        <f t="shared" si="3"/>
        <v>908</v>
      </c>
      <c r="I40" s="36">
        <f t="shared" si="4"/>
        <v>908</v>
      </c>
      <c r="J40" s="36">
        <f t="shared" si="5"/>
        <v>679</v>
      </c>
      <c r="K40" s="36">
        <f t="shared" si="6"/>
        <v>102</v>
      </c>
      <c r="L40" s="36">
        <f t="shared" si="7"/>
        <v>127</v>
      </c>
      <c r="M40" s="36">
        <v>432</v>
      </c>
      <c r="N40" s="36">
        <v>35</v>
      </c>
      <c r="O40" s="36">
        <v>19</v>
      </c>
      <c r="P40" s="36">
        <v>405</v>
      </c>
      <c r="Q40" s="36">
        <v>33</v>
      </c>
      <c r="R40" s="36">
        <v>20</v>
      </c>
      <c r="S40" s="36">
        <v>404</v>
      </c>
      <c r="T40" s="36">
        <v>30</v>
      </c>
      <c r="U40" s="36">
        <v>22</v>
      </c>
      <c r="V40" s="37">
        <v>9.4369999999999994</v>
      </c>
      <c r="W40" s="38">
        <v>0.78410000000000002</v>
      </c>
      <c r="X40" s="39">
        <f t="shared" si="8"/>
        <v>1579.13</v>
      </c>
      <c r="Y40" s="39">
        <v>1567.152</v>
      </c>
      <c r="Z40" s="39">
        <v>1564.0329999999999</v>
      </c>
      <c r="AA40" s="39">
        <v>1606.204</v>
      </c>
      <c r="AB40" s="40">
        <f t="shared" si="9"/>
        <v>167.3338</v>
      </c>
      <c r="AC40" s="40">
        <f t="shared" si="10"/>
        <v>4.4635999999999996</v>
      </c>
      <c r="AD40" s="41">
        <f t="shared" si="11"/>
        <v>2.2317999999999998</v>
      </c>
      <c r="AE40" s="41">
        <f t="shared" si="12"/>
        <v>-1.2318</v>
      </c>
      <c r="AF40" s="40">
        <f t="shared" si="13"/>
        <v>0.46479999999999999</v>
      </c>
      <c r="AG40" s="40">
        <f t="shared" si="14"/>
        <v>0.2324</v>
      </c>
      <c r="AH40" s="41">
        <f t="shared" si="15"/>
        <v>0.76759999999999995</v>
      </c>
      <c r="AI40" s="41">
        <f t="shared" si="16"/>
        <v>-3.2099999999999997E-2</v>
      </c>
      <c r="AJ40" s="42">
        <f t="shared" si="17"/>
        <v>0</v>
      </c>
      <c r="AK40" s="43">
        <f t="shared" si="18"/>
        <v>24.1</v>
      </c>
      <c r="AL40" s="43">
        <v>25</v>
      </c>
      <c r="AM40" s="43">
        <v>23.9</v>
      </c>
      <c r="AN40" s="43">
        <v>23.4</v>
      </c>
      <c r="AO40" s="44">
        <f t="shared" si="19"/>
        <v>1</v>
      </c>
      <c r="AP40" s="43"/>
    </row>
    <row r="41" spans="1:42" x14ac:dyDescent="0.2">
      <c r="A41" s="32">
        <v>103028703</v>
      </c>
      <c r="B41" s="33" t="s">
        <v>397</v>
      </c>
      <c r="C41" s="33" t="s">
        <v>279</v>
      </c>
      <c r="D41" s="34">
        <f t="shared" si="0"/>
        <v>1342969.84</v>
      </c>
      <c r="E41" s="34">
        <v>864509.79</v>
      </c>
      <c r="F41" s="34">
        <f t="shared" si="1"/>
        <v>478460.05</v>
      </c>
      <c r="G41" s="35">
        <f t="shared" si="2"/>
        <v>432.32</v>
      </c>
      <c r="H41" s="35">
        <f t="shared" si="3"/>
        <v>772</v>
      </c>
      <c r="I41" s="36">
        <f t="shared" si="4"/>
        <v>772</v>
      </c>
      <c r="J41" s="36">
        <f t="shared" si="5"/>
        <v>553</v>
      </c>
      <c r="K41" s="36">
        <f t="shared" si="6"/>
        <v>99</v>
      </c>
      <c r="L41" s="36">
        <f t="shared" si="7"/>
        <v>120</v>
      </c>
      <c r="M41" s="36">
        <f>251+135</f>
        <v>386</v>
      </c>
      <c r="N41" s="36">
        <v>32</v>
      </c>
      <c r="O41" s="36">
        <v>22</v>
      </c>
      <c r="P41" s="36">
        <v>305</v>
      </c>
      <c r="Q41" s="36">
        <v>32</v>
      </c>
      <c r="R41" s="36">
        <v>18</v>
      </c>
      <c r="S41" s="36">
        <v>319</v>
      </c>
      <c r="T41" s="36">
        <v>33</v>
      </c>
      <c r="U41" s="36">
        <v>16</v>
      </c>
      <c r="V41" s="37">
        <v>20.309999999999999</v>
      </c>
      <c r="W41" s="38">
        <v>0.56000000000000005</v>
      </c>
      <c r="X41" s="39">
        <f t="shared" si="8"/>
        <v>3480.444</v>
      </c>
      <c r="Y41" s="39">
        <v>3501.2939999999999</v>
      </c>
      <c r="Z41" s="39">
        <v>3433.2849999999999</v>
      </c>
      <c r="AA41" s="39">
        <v>3506.7530000000002</v>
      </c>
      <c r="AB41" s="40">
        <f t="shared" si="9"/>
        <v>171.36600000000001</v>
      </c>
      <c r="AC41" s="40">
        <f t="shared" si="10"/>
        <v>4.5712000000000002</v>
      </c>
      <c r="AD41" s="41">
        <f t="shared" si="11"/>
        <v>2.2856000000000001</v>
      </c>
      <c r="AE41" s="41">
        <f t="shared" si="12"/>
        <v>-1.2856000000000001</v>
      </c>
      <c r="AF41" s="40">
        <f t="shared" si="13"/>
        <v>1.0246</v>
      </c>
      <c r="AG41" s="40">
        <f t="shared" si="14"/>
        <v>0.51229999999999998</v>
      </c>
      <c r="AH41" s="41">
        <f t="shared" si="15"/>
        <v>0.48770000000000002</v>
      </c>
      <c r="AI41" s="41">
        <f t="shared" si="16"/>
        <v>-0.22159999999999999</v>
      </c>
      <c r="AJ41" s="42">
        <f t="shared" si="17"/>
        <v>0</v>
      </c>
      <c r="AK41" s="43">
        <f t="shared" si="18"/>
        <v>31.4</v>
      </c>
      <c r="AL41" s="43">
        <v>32.1</v>
      </c>
      <c r="AM41" s="43">
        <v>31.1</v>
      </c>
      <c r="AN41" s="43">
        <v>31.1</v>
      </c>
      <c r="AO41" s="44">
        <f t="shared" si="19"/>
        <v>1</v>
      </c>
      <c r="AP41" s="43"/>
    </row>
    <row r="42" spans="1:42" x14ac:dyDescent="0.2">
      <c r="A42" s="32">
        <v>103028753</v>
      </c>
      <c r="B42" s="33" t="s">
        <v>398</v>
      </c>
      <c r="C42" s="33" t="s">
        <v>279</v>
      </c>
      <c r="D42" s="34">
        <f t="shared" si="0"/>
        <v>1538005.43</v>
      </c>
      <c r="E42" s="34">
        <v>1128853.03</v>
      </c>
      <c r="F42" s="34">
        <f t="shared" si="1"/>
        <v>409152.4</v>
      </c>
      <c r="G42" s="35">
        <f t="shared" si="2"/>
        <v>369.69600000000003</v>
      </c>
      <c r="H42" s="35">
        <f t="shared" si="3"/>
        <v>647</v>
      </c>
      <c r="I42" s="36">
        <f t="shared" si="4"/>
        <v>647</v>
      </c>
      <c r="J42" s="36">
        <f t="shared" si="5"/>
        <v>462</v>
      </c>
      <c r="K42" s="36">
        <f t="shared" si="6"/>
        <v>71</v>
      </c>
      <c r="L42" s="36">
        <f t="shared" si="7"/>
        <v>114</v>
      </c>
      <c r="M42" s="36">
        <v>310</v>
      </c>
      <c r="N42" s="36">
        <v>23</v>
      </c>
      <c r="O42" s="36">
        <v>19</v>
      </c>
      <c r="P42" s="36">
        <v>269</v>
      </c>
      <c r="Q42" s="36">
        <v>24</v>
      </c>
      <c r="R42" s="36">
        <v>15</v>
      </c>
      <c r="S42" s="36">
        <v>266</v>
      </c>
      <c r="T42" s="36">
        <v>21</v>
      </c>
      <c r="U42" s="36">
        <v>19</v>
      </c>
      <c r="V42" s="37">
        <v>9.3369999999999997</v>
      </c>
      <c r="W42" s="38">
        <v>0.57140000000000002</v>
      </c>
      <c r="X42" s="39">
        <f t="shared" si="8"/>
        <v>1825.8710000000001</v>
      </c>
      <c r="Y42" s="39">
        <v>1850.8910000000001</v>
      </c>
      <c r="Z42" s="39">
        <v>1792.2560000000001</v>
      </c>
      <c r="AA42" s="39">
        <v>1834.4659999999999</v>
      </c>
      <c r="AB42" s="40">
        <f t="shared" si="9"/>
        <v>195.5522</v>
      </c>
      <c r="AC42" s="40">
        <f t="shared" si="10"/>
        <v>5.2164000000000001</v>
      </c>
      <c r="AD42" s="41">
        <f t="shared" si="11"/>
        <v>2.6082000000000001</v>
      </c>
      <c r="AE42" s="41">
        <f t="shared" si="12"/>
        <v>-1.6082000000000001</v>
      </c>
      <c r="AF42" s="40">
        <f t="shared" si="13"/>
        <v>0.53749999999999998</v>
      </c>
      <c r="AG42" s="40">
        <f t="shared" si="14"/>
        <v>0.26869999999999999</v>
      </c>
      <c r="AH42" s="41">
        <f t="shared" si="15"/>
        <v>0.73129999999999995</v>
      </c>
      <c r="AI42" s="41">
        <f t="shared" si="16"/>
        <v>-0.20449999999999999</v>
      </c>
      <c r="AJ42" s="42">
        <f t="shared" si="17"/>
        <v>0</v>
      </c>
      <c r="AK42" s="43">
        <f t="shared" si="18"/>
        <v>29.4</v>
      </c>
      <c r="AL42" s="43">
        <v>29</v>
      </c>
      <c r="AM42" s="43">
        <v>29.3</v>
      </c>
      <c r="AN42" s="43">
        <v>30</v>
      </c>
      <c r="AO42" s="44">
        <f t="shared" si="19"/>
        <v>1</v>
      </c>
      <c r="AP42" s="43"/>
    </row>
    <row r="43" spans="1:42" x14ac:dyDescent="0.2">
      <c r="A43" s="32">
        <v>103028833</v>
      </c>
      <c r="B43" s="33" t="s">
        <v>399</v>
      </c>
      <c r="C43" s="33" t="s">
        <v>279</v>
      </c>
      <c r="D43" s="34">
        <f t="shared" si="0"/>
        <v>1879475.71</v>
      </c>
      <c r="E43" s="34">
        <v>1270269.19</v>
      </c>
      <c r="F43" s="34">
        <f t="shared" si="1"/>
        <v>609206.52</v>
      </c>
      <c r="G43" s="35">
        <f t="shared" si="2"/>
        <v>550.45799999999997</v>
      </c>
      <c r="H43" s="35">
        <f t="shared" si="3"/>
        <v>899</v>
      </c>
      <c r="I43" s="36">
        <f t="shared" si="4"/>
        <v>899</v>
      </c>
      <c r="J43" s="36">
        <f t="shared" si="5"/>
        <v>749</v>
      </c>
      <c r="K43" s="36">
        <f t="shared" si="6"/>
        <v>99</v>
      </c>
      <c r="L43" s="36">
        <f t="shared" si="7"/>
        <v>51</v>
      </c>
      <c r="M43" s="36">
        <v>447</v>
      </c>
      <c r="N43" s="36">
        <v>24</v>
      </c>
      <c r="O43" s="36">
        <v>13</v>
      </c>
      <c r="P43" s="36">
        <v>455</v>
      </c>
      <c r="Q43" s="36">
        <v>34</v>
      </c>
      <c r="R43" s="36">
        <v>5</v>
      </c>
      <c r="S43" s="36">
        <v>469</v>
      </c>
      <c r="T43" s="36">
        <v>38</v>
      </c>
      <c r="U43" s="36">
        <v>7</v>
      </c>
      <c r="V43" s="37">
        <v>4.0170000000000003</v>
      </c>
      <c r="W43" s="38">
        <v>0.61229999999999996</v>
      </c>
      <c r="X43" s="39">
        <f t="shared" si="8"/>
        <v>1650.0260000000001</v>
      </c>
      <c r="Y43" s="39">
        <v>1659.6220000000001</v>
      </c>
      <c r="Z43" s="39">
        <v>1620.8720000000001</v>
      </c>
      <c r="AA43" s="39">
        <v>1669.5840000000001</v>
      </c>
      <c r="AB43" s="40">
        <f t="shared" si="9"/>
        <v>410.76069999999999</v>
      </c>
      <c r="AC43" s="40">
        <f t="shared" si="10"/>
        <v>10.957100000000001</v>
      </c>
      <c r="AD43" s="41">
        <f t="shared" si="11"/>
        <v>5.4785000000000004</v>
      </c>
      <c r="AE43" s="41">
        <f t="shared" si="12"/>
        <v>-4.4785000000000004</v>
      </c>
      <c r="AF43" s="40">
        <f t="shared" si="13"/>
        <v>0.48570000000000002</v>
      </c>
      <c r="AG43" s="40">
        <f t="shared" si="14"/>
        <v>0.24279999999999999</v>
      </c>
      <c r="AH43" s="41">
        <f t="shared" si="15"/>
        <v>0.75719999999999998</v>
      </c>
      <c r="AI43" s="41">
        <f t="shared" si="16"/>
        <v>-1.337</v>
      </c>
      <c r="AJ43" s="42">
        <f t="shared" si="17"/>
        <v>0</v>
      </c>
      <c r="AK43" s="43">
        <f t="shared" si="18"/>
        <v>28.4</v>
      </c>
      <c r="AL43" s="43">
        <v>29.6</v>
      </c>
      <c r="AM43" s="43">
        <v>28.4</v>
      </c>
      <c r="AN43" s="43">
        <v>27.1</v>
      </c>
      <c r="AO43" s="44">
        <f t="shared" si="19"/>
        <v>1</v>
      </c>
      <c r="AP43" s="43"/>
    </row>
    <row r="44" spans="1:42" x14ac:dyDescent="0.2">
      <c r="A44" s="32">
        <v>103028853</v>
      </c>
      <c r="B44" s="33" t="s">
        <v>400</v>
      </c>
      <c r="C44" s="33" t="s">
        <v>279</v>
      </c>
      <c r="D44" s="34">
        <f t="shared" si="0"/>
        <v>1782929.36</v>
      </c>
      <c r="E44" s="34">
        <v>1033312.44</v>
      </c>
      <c r="F44" s="34">
        <f t="shared" si="1"/>
        <v>749616.92</v>
      </c>
      <c r="G44" s="35">
        <f t="shared" si="2"/>
        <v>677.32799999999997</v>
      </c>
      <c r="H44" s="35">
        <f t="shared" si="3"/>
        <v>824</v>
      </c>
      <c r="I44" s="36">
        <f t="shared" si="4"/>
        <v>824</v>
      </c>
      <c r="J44" s="36">
        <f t="shared" si="5"/>
        <v>731</v>
      </c>
      <c r="K44" s="36">
        <f t="shared" si="6"/>
        <v>74</v>
      </c>
      <c r="L44" s="36">
        <f t="shared" si="7"/>
        <v>19</v>
      </c>
      <c r="M44" s="36">
        <v>478</v>
      </c>
      <c r="N44" s="36">
        <v>25</v>
      </c>
      <c r="O44" s="36">
        <v>5</v>
      </c>
      <c r="P44" s="36">
        <v>421</v>
      </c>
      <c r="Q44" s="36">
        <v>22</v>
      </c>
      <c r="R44" s="36">
        <v>2</v>
      </c>
      <c r="S44" s="36">
        <v>440</v>
      </c>
      <c r="T44" s="36">
        <v>26</v>
      </c>
      <c r="U44" s="36">
        <v>3</v>
      </c>
      <c r="V44" s="37">
        <v>3.4159999999999999</v>
      </c>
      <c r="W44" s="38">
        <v>0.82199999999999995</v>
      </c>
      <c r="X44" s="39">
        <f t="shared" si="8"/>
        <v>1790.1189999999999</v>
      </c>
      <c r="Y44" s="39">
        <v>1815.22</v>
      </c>
      <c r="Z44" s="39">
        <v>1739.6320000000001</v>
      </c>
      <c r="AA44" s="39">
        <v>1815.5039999999999</v>
      </c>
      <c r="AB44" s="40">
        <f t="shared" si="9"/>
        <v>524.03949999999998</v>
      </c>
      <c r="AC44" s="40">
        <f t="shared" si="10"/>
        <v>13.9788</v>
      </c>
      <c r="AD44" s="41">
        <f t="shared" si="11"/>
        <v>6.9893999999999998</v>
      </c>
      <c r="AE44" s="41">
        <f t="shared" si="12"/>
        <v>-5.9893999999999998</v>
      </c>
      <c r="AF44" s="40">
        <f t="shared" si="13"/>
        <v>0.52690000000000003</v>
      </c>
      <c r="AG44" s="40">
        <f t="shared" si="14"/>
        <v>0.26340000000000002</v>
      </c>
      <c r="AH44" s="41">
        <f t="shared" si="15"/>
        <v>0.73660000000000003</v>
      </c>
      <c r="AI44" s="41">
        <f t="shared" si="16"/>
        <v>-1.9538</v>
      </c>
      <c r="AJ44" s="42">
        <f t="shared" si="17"/>
        <v>0</v>
      </c>
      <c r="AK44" s="43">
        <f t="shared" si="18"/>
        <v>26</v>
      </c>
      <c r="AL44" s="43">
        <v>28</v>
      </c>
      <c r="AM44" s="43">
        <v>24.9</v>
      </c>
      <c r="AN44" s="43">
        <v>25.2</v>
      </c>
      <c r="AO44" s="44">
        <f t="shared" si="19"/>
        <v>1</v>
      </c>
      <c r="AP44" s="43"/>
    </row>
    <row r="45" spans="1:42" x14ac:dyDescent="0.2">
      <c r="A45" s="32">
        <v>103029203</v>
      </c>
      <c r="B45" s="33" t="s">
        <v>401</v>
      </c>
      <c r="C45" s="33" t="s">
        <v>279</v>
      </c>
      <c r="D45" s="34">
        <f t="shared" si="0"/>
        <v>2224087.29</v>
      </c>
      <c r="E45" s="34">
        <v>1751309.18</v>
      </c>
      <c r="F45" s="34">
        <f t="shared" si="1"/>
        <v>472778.11</v>
      </c>
      <c r="G45" s="35">
        <f t="shared" si="2"/>
        <v>427.18599999999998</v>
      </c>
      <c r="H45" s="35">
        <f t="shared" si="3"/>
        <v>1054</v>
      </c>
      <c r="I45" s="36">
        <f t="shared" si="4"/>
        <v>1054</v>
      </c>
      <c r="J45" s="36">
        <f t="shared" si="5"/>
        <v>948</v>
      </c>
      <c r="K45" s="36">
        <f t="shared" si="6"/>
        <v>62</v>
      </c>
      <c r="L45" s="36">
        <f t="shared" si="7"/>
        <v>44</v>
      </c>
      <c r="M45" s="36">
        <v>576</v>
      </c>
      <c r="N45" s="36">
        <v>18</v>
      </c>
      <c r="O45" s="36">
        <v>16</v>
      </c>
      <c r="P45" s="36">
        <v>576</v>
      </c>
      <c r="Q45" s="36">
        <v>16</v>
      </c>
      <c r="R45" s="36">
        <v>2</v>
      </c>
      <c r="S45" s="36">
        <v>582</v>
      </c>
      <c r="T45" s="36">
        <v>26</v>
      </c>
      <c r="U45" s="36">
        <v>2</v>
      </c>
      <c r="V45" s="37">
        <v>9.8160000000000007</v>
      </c>
      <c r="W45" s="38">
        <v>0.40529999999999999</v>
      </c>
      <c r="X45" s="39">
        <f t="shared" si="8"/>
        <v>4060.768</v>
      </c>
      <c r="Y45" s="39">
        <v>3969.14</v>
      </c>
      <c r="Z45" s="39">
        <v>4071.6889999999999</v>
      </c>
      <c r="AA45" s="39">
        <v>4141.4740000000002</v>
      </c>
      <c r="AB45" s="40">
        <f t="shared" si="9"/>
        <v>413.68860000000001</v>
      </c>
      <c r="AC45" s="40">
        <f t="shared" si="10"/>
        <v>11.0352</v>
      </c>
      <c r="AD45" s="41">
        <f t="shared" si="11"/>
        <v>5.5175999999999998</v>
      </c>
      <c r="AE45" s="41">
        <f t="shared" si="12"/>
        <v>-4.5175999999999998</v>
      </c>
      <c r="AF45" s="40">
        <f t="shared" si="13"/>
        <v>1.1954</v>
      </c>
      <c r="AG45" s="40">
        <f t="shared" si="14"/>
        <v>0.59770000000000001</v>
      </c>
      <c r="AH45" s="41">
        <f t="shared" si="15"/>
        <v>0.40229999999999999</v>
      </c>
      <c r="AI45" s="41">
        <f t="shared" si="16"/>
        <v>-1.5656000000000001</v>
      </c>
      <c r="AJ45" s="42">
        <f t="shared" si="17"/>
        <v>0</v>
      </c>
      <c r="AK45" s="43">
        <f t="shared" si="18"/>
        <v>30.7</v>
      </c>
      <c r="AL45" s="43">
        <v>31.2</v>
      </c>
      <c r="AM45" s="43">
        <v>30.3</v>
      </c>
      <c r="AN45" s="43">
        <v>30.5</v>
      </c>
      <c r="AO45" s="44">
        <f t="shared" si="19"/>
        <v>1</v>
      </c>
      <c r="AP45" s="43"/>
    </row>
    <row r="46" spans="1:42" x14ac:dyDescent="0.2">
      <c r="A46" s="32">
        <v>103029403</v>
      </c>
      <c r="B46" s="33" t="s">
        <v>402</v>
      </c>
      <c r="C46" s="33" t="s">
        <v>279</v>
      </c>
      <c r="D46" s="34">
        <f t="shared" si="0"/>
        <v>1952750.66</v>
      </c>
      <c r="E46" s="34">
        <v>1548207.78</v>
      </c>
      <c r="F46" s="34">
        <f t="shared" si="1"/>
        <v>404542.88</v>
      </c>
      <c r="G46" s="35">
        <f t="shared" si="2"/>
        <v>365.53100000000001</v>
      </c>
      <c r="H46" s="35">
        <f t="shared" si="3"/>
        <v>955</v>
      </c>
      <c r="I46" s="36">
        <f t="shared" si="4"/>
        <v>955</v>
      </c>
      <c r="J46" s="36">
        <f t="shared" si="5"/>
        <v>800</v>
      </c>
      <c r="K46" s="36">
        <f t="shared" si="6"/>
        <v>92</v>
      </c>
      <c r="L46" s="36">
        <f t="shared" si="7"/>
        <v>63</v>
      </c>
      <c r="M46" s="36">
        <v>486</v>
      </c>
      <c r="N46" s="36">
        <v>33</v>
      </c>
      <c r="O46" s="36">
        <v>11</v>
      </c>
      <c r="P46" s="36">
        <v>476</v>
      </c>
      <c r="Q46" s="36">
        <v>35</v>
      </c>
      <c r="R46" s="36">
        <v>8</v>
      </c>
      <c r="S46" s="36">
        <v>502</v>
      </c>
      <c r="T46" s="36">
        <v>22</v>
      </c>
      <c r="U46" s="36">
        <v>12</v>
      </c>
      <c r="V46" s="37">
        <v>57.917999999999999</v>
      </c>
      <c r="W46" s="38">
        <v>0.40289999999999998</v>
      </c>
      <c r="X46" s="39">
        <f t="shared" si="8"/>
        <v>3387.6019999999999</v>
      </c>
      <c r="Y46" s="39">
        <v>3397.6669999999999</v>
      </c>
      <c r="Z46" s="39">
        <v>3356.78</v>
      </c>
      <c r="AA46" s="39">
        <v>3408.3580000000002</v>
      </c>
      <c r="AB46" s="40">
        <f t="shared" si="9"/>
        <v>58.489600000000003</v>
      </c>
      <c r="AC46" s="40">
        <f t="shared" si="10"/>
        <v>1.5602</v>
      </c>
      <c r="AD46" s="41">
        <f t="shared" si="11"/>
        <v>0.78010000000000002</v>
      </c>
      <c r="AE46" s="41">
        <f t="shared" si="12"/>
        <v>0.21990000000000001</v>
      </c>
      <c r="AF46" s="40">
        <f t="shared" si="13"/>
        <v>0.99719999999999998</v>
      </c>
      <c r="AG46" s="40">
        <f t="shared" si="14"/>
        <v>0.49859999999999999</v>
      </c>
      <c r="AH46" s="41">
        <f t="shared" si="15"/>
        <v>0.50139999999999996</v>
      </c>
      <c r="AI46" s="41">
        <f t="shared" si="16"/>
        <v>0.38879999999999998</v>
      </c>
      <c r="AJ46" s="42">
        <f t="shared" si="17"/>
        <v>0</v>
      </c>
      <c r="AK46" s="43">
        <f t="shared" si="18"/>
        <v>20.7</v>
      </c>
      <c r="AL46" s="43">
        <v>21.3</v>
      </c>
      <c r="AM46" s="43">
        <v>19.8</v>
      </c>
      <c r="AN46" s="43">
        <v>21.1</v>
      </c>
      <c r="AO46" s="44">
        <f t="shared" si="19"/>
        <v>0.95</v>
      </c>
      <c r="AP46" s="43"/>
    </row>
    <row r="47" spans="1:42" x14ac:dyDescent="0.2">
      <c r="A47" s="32">
        <v>103029553</v>
      </c>
      <c r="B47" s="33" t="s">
        <v>403</v>
      </c>
      <c r="C47" s="33" t="s">
        <v>279</v>
      </c>
      <c r="D47" s="34">
        <f t="shared" si="0"/>
        <v>2069615.97</v>
      </c>
      <c r="E47" s="34">
        <v>1686525.87</v>
      </c>
      <c r="F47" s="34">
        <f t="shared" si="1"/>
        <v>383090.1</v>
      </c>
      <c r="G47" s="35">
        <f t="shared" si="2"/>
        <v>346.14699999999999</v>
      </c>
      <c r="H47" s="35">
        <f t="shared" si="3"/>
        <v>612</v>
      </c>
      <c r="I47" s="36">
        <f t="shared" si="4"/>
        <v>612</v>
      </c>
      <c r="J47" s="36">
        <f t="shared" si="5"/>
        <v>464</v>
      </c>
      <c r="K47" s="36">
        <f t="shared" si="6"/>
        <v>34</v>
      </c>
      <c r="L47" s="36">
        <f t="shared" si="7"/>
        <v>114</v>
      </c>
      <c r="M47" s="36">
        <v>294</v>
      </c>
      <c r="N47" s="36">
        <v>14</v>
      </c>
      <c r="O47" s="36">
        <v>14</v>
      </c>
      <c r="P47" s="36">
        <v>282</v>
      </c>
      <c r="Q47" s="36">
        <v>9</v>
      </c>
      <c r="R47" s="36">
        <v>17</v>
      </c>
      <c r="S47" s="36">
        <v>273</v>
      </c>
      <c r="T47" s="36">
        <v>10</v>
      </c>
      <c r="U47" s="36">
        <v>23</v>
      </c>
      <c r="V47" s="37">
        <v>19.767000000000003</v>
      </c>
      <c r="W47" s="38">
        <v>0.56559999999999999</v>
      </c>
      <c r="X47" s="39">
        <f t="shared" si="8"/>
        <v>3282.2089999999998</v>
      </c>
      <c r="Y47" s="39">
        <v>3375.9630000000002</v>
      </c>
      <c r="Z47" s="39">
        <v>3282.4119999999998</v>
      </c>
      <c r="AA47" s="39">
        <v>3188.2530000000002</v>
      </c>
      <c r="AB47" s="40">
        <f t="shared" si="9"/>
        <v>166.04480000000001</v>
      </c>
      <c r="AC47" s="40">
        <f t="shared" si="10"/>
        <v>4.4291999999999998</v>
      </c>
      <c r="AD47" s="41">
        <f t="shared" si="11"/>
        <v>2.2145999999999999</v>
      </c>
      <c r="AE47" s="41">
        <f t="shared" si="12"/>
        <v>-1.2145999999999999</v>
      </c>
      <c r="AF47" s="40">
        <f t="shared" si="13"/>
        <v>0.96619999999999995</v>
      </c>
      <c r="AG47" s="40">
        <f t="shared" si="14"/>
        <v>0.48309999999999997</v>
      </c>
      <c r="AH47" s="41">
        <f t="shared" si="15"/>
        <v>0.51690000000000003</v>
      </c>
      <c r="AI47" s="41">
        <f t="shared" si="16"/>
        <v>-0.1757</v>
      </c>
      <c r="AJ47" s="42">
        <f t="shared" si="17"/>
        <v>0</v>
      </c>
      <c r="AK47" s="43">
        <f t="shared" si="18"/>
        <v>26.1</v>
      </c>
      <c r="AL47" s="43">
        <v>26.7</v>
      </c>
      <c r="AM47" s="43">
        <v>25.5</v>
      </c>
      <c r="AN47" s="43">
        <v>26.2</v>
      </c>
      <c r="AO47" s="44">
        <f t="shared" si="19"/>
        <v>1</v>
      </c>
      <c r="AP47" s="43"/>
    </row>
    <row r="48" spans="1:42" x14ac:dyDescent="0.2">
      <c r="A48" s="32">
        <v>103029603</v>
      </c>
      <c r="B48" s="33" t="s">
        <v>404</v>
      </c>
      <c r="C48" s="33" t="s">
        <v>279</v>
      </c>
      <c r="D48" s="34">
        <f t="shared" si="0"/>
        <v>2841641.92</v>
      </c>
      <c r="E48" s="34">
        <v>1841244.07</v>
      </c>
      <c r="F48" s="34">
        <f t="shared" si="1"/>
        <v>1000397.85</v>
      </c>
      <c r="G48" s="35">
        <f t="shared" si="2"/>
        <v>903.92499999999995</v>
      </c>
      <c r="H48" s="35">
        <f t="shared" si="3"/>
        <v>1401</v>
      </c>
      <c r="I48" s="36">
        <f t="shared" si="4"/>
        <v>1401</v>
      </c>
      <c r="J48" s="36">
        <f t="shared" si="5"/>
        <v>1179</v>
      </c>
      <c r="K48" s="36">
        <f t="shared" si="6"/>
        <v>108</v>
      </c>
      <c r="L48" s="36">
        <f t="shared" si="7"/>
        <v>114</v>
      </c>
      <c r="M48" s="36">
        <v>711</v>
      </c>
      <c r="N48" s="36">
        <v>37</v>
      </c>
      <c r="O48" s="36">
        <v>23</v>
      </c>
      <c r="P48" s="36">
        <v>708</v>
      </c>
      <c r="Q48" s="36">
        <v>40</v>
      </c>
      <c r="R48" s="36">
        <v>16</v>
      </c>
      <c r="S48" s="36">
        <v>738</v>
      </c>
      <c r="T48" s="36">
        <v>28</v>
      </c>
      <c r="U48" s="36">
        <v>16</v>
      </c>
      <c r="V48" s="37">
        <v>14.826000000000001</v>
      </c>
      <c r="W48" s="38">
        <v>0.6452</v>
      </c>
      <c r="X48" s="39">
        <f t="shared" si="8"/>
        <v>2466.2170000000001</v>
      </c>
      <c r="Y48" s="39">
        <v>2404.4349999999999</v>
      </c>
      <c r="Z48" s="39">
        <v>2449.0419999999999</v>
      </c>
      <c r="AA48" s="39">
        <v>2545.1729999999998</v>
      </c>
      <c r="AB48" s="40">
        <f t="shared" si="9"/>
        <v>166.34399999999999</v>
      </c>
      <c r="AC48" s="40">
        <f t="shared" si="10"/>
        <v>4.4371999999999998</v>
      </c>
      <c r="AD48" s="41">
        <f t="shared" si="11"/>
        <v>2.2185999999999999</v>
      </c>
      <c r="AE48" s="41">
        <f t="shared" si="12"/>
        <v>-1.2185999999999999</v>
      </c>
      <c r="AF48" s="40">
        <f t="shared" si="13"/>
        <v>0.72599999999999998</v>
      </c>
      <c r="AG48" s="40">
        <f t="shared" si="14"/>
        <v>0.36299999999999999</v>
      </c>
      <c r="AH48" s="41">
        <f t="shared" si="15"/>
        <v>0.63700000000000001</v>
      </c>
      <c r="AI48" s="41">
        <f t="shared" si="16"/>
        <v>-0.1052</v>
      </c>
      <c r="AJ48" s="42">
        <f t="shared" si="17"/>
        <v>0</v>
      </c>
      <c r="AK48" s="43">
        <f t="shared" si="18"/>
        <v>31.9</v>
      </c>
      <c r="AL48" s="43">
        <v>32.6</v>
      </c>
      <c r="AM48" s="43">
        <v>32.299999999999997</v>
      </c>
      <c r="AN48" s="43">
        <v>30.9</v>
      </c>
      <c r="AO48" s="44">
        <f t="shared" si="19"/>
        <v>1</v>
      </c>
      <c r="AP48" s="43"/>
    </row>
    <row r="49" spans="1:42" x14ac:dyDescent="0.2">
      <c r="A49" s="32">
        <v>103029803</v>
      </c>
      <c r="B49" s="33" t="s">
        <v>405</v>
      </c>
      <c r="C49" s="33" t="s">
        <v>279</v>
      </c>
      <c r="D49" s="34">
        <f t="shared" si="0"/>
        <v>1576866.7</v>
      </c>
      <c r="E49" s="34">
        <v>1143067.5</v>
      </c>
      <c r="F49" s="34">
        <f t="shared" si="1"/>
        <v>433799.2</v>
      </c>
      <c r="G49" s="35">
        <f t="shared" si="2"/>
        <v>391.96600000000001</v>
      </c>
      <c r="H49" s="35">
        <f t="shared" si="3"/>
        <v>663</v>
      </c>
      <c r="I49" s="36">
        <f t="shared" si="4"/>
        <v>663</v>
      </c>
      <c r="J49" s="36">
        <f t="shared" si="5"/>
        <v>474</v>
      </c>
      <c r="K49" s="36">
        <f t="shared" si="6"/>
        <v>126</v>
      </c>
      <c r="L49" s="36">
        <f t="shared" si="7"/>
        <v>63</v>
      </c>
      <c r="M49" s="36">
        <v>305</v>
      </c>
      <c r="N49" s="36">
        <v>36</v>
      </c>
      <c r="O49" s="36">
        <v>8</v>
      </c>
      <c r="P49" s="36">
        <v>297</v>
      </c>
      <c r="Q49" s="36">
        <v>48</v>
      </c>
      <c r="R49" s="36">
        <v>11</v>
      </c>
      <c r="S49" s="36">
        <v>266</v>
      </c>
      <c r="T49" s="36">
        <v>40</v>
      </c>
      <c r="U49" s="36">
        <v>10</v>
      </c>
      <c r="V49" s="37">
        <v>2.2530000000000001</v>
      </c>
      <c r="W49" s="38">
        <v>0.59119999999999995</v>
      </c>
      <c r="X49" s="39">
        <f t="shared" si="8"/>
        <v>1151.818</v>
      </c>
      <c r="Y49" s="39">
        <v>1142.0450000000001</v>
      </c>
      <c r="Z49" s="39">
        <v>1169.7339999999999</v>
      </c>
      <c r="AA49" s="39">
        <v>1143.675</v>
      </c>
      <c r="AB49" s="40">
        <f t="shared" si="9"/>
        <v>511.23739999999998</v>
      </c>
      <c r="AC49" s="40">
        <f t="shared" si="10"/>
        <v>13.6373</v>
      </c>
      <c r="AD49" s="41">
        <f t="shared" si="11"/>
        <v>6.8186</v>
      </c>
      <c r="AE49" s="41">
        <f t="shared" si="12"/>
        <v>-5.8186</v>
      </c>
      <c r="AF49" s="40">
        <f t="shared" si="13"/>
        <v>0.33900000000000002</v>
      </c>
      <c r="AG49" s="40">
        <f t="shared" si="14"/>
        <v>0.16950000000000001</v>
      </c>
      <c r="AH49" s="41">
        <f t="shared" si="15"/>
        <v>0.83050000000000002</v>
      </c>
      <c r="AI49" s="41">
        <f t="shared" si="16"/>
        <v>-1.8290999999999999</v>
      </c>
      <c r="AJ49" s="42">
        <f t="shared" si="17"/>
        <v>0</v>
      </c>
      <c r="AK49" s="43">
        <f t="shared" si="18"/>
        <v>31.3</v>
      </c>
      <c r="AL49" s="43">
        <v>29.8</v>
      </c>
      <c r="AM49" s="43">
        <v>33.299999999999997</v>
      </c>
      <c r="AN49" s="43">
        <v>30.8</v>
      </c>
      <c r="AO49" s="44">
        <f t="shared" si="19"/>
        <v>1</v>
      </c>
      <c r="AP49" s="43"/>
    </row>
    <row r="50" spans="1:42" x14ac:dyDescent="0.2">
      <c r="A50" s="32">
        <v>103029902</v>
      </c>
      <c r="B50" s="33" t="s">
        <v>406</v>
      </c>
      <c r="C50" s="33" t="s">
        <v>279</v>
      </c>
      <c r="D50" s="34">
        <f t="shared" si="0"/>
        <v>5055879.6500000004</v>
      </c>
      <c r="E50" s="34">
        <v>3351401.15</v>
      </c>
      <c r="F50" s="34">
        <f t="shared" si="1"/>
        <v>1704478.5</v>
      </c>
      <c r="G50" s="35">
        <f t="shared" si="2"/>
        <v>1540.1079999999999</v>
      </c>
      <c r="H50" s="35">
        <f t="shared" si="3"/>
        <v>2722</v>
      </c>
      <c r="I50" s="36">
        <f t="shared" si="4"/>
        <v>2722</v>
      </c>
      <c r="J50" s="36">
        <f t="shared" si="5"/>
        <v>1740</v>
      </c>
      <c r="K50" s="36">
        <f t="shared" si="6"/>
        <v>684</v>
      </c>
      <c r="L50" s="36">
        <f t="shared" si="7"/>
        <v>298</v>
      </c>
      <c r="M50" s="36">
        <v>1180</v>
      </c>
      <c r="N50" s="36">
        <v>194</v>
      </c>
      <c r="O50" s="36">
        <v>41</v>
      </c>
      <c r="P50" s="36">
        <v>980</v>
      </c>
      <c r="Q50" s="36">
        <v>242</v>
      </c>
      <c r="R50" s="36">
        <v>48</v>
      </c>
      <c r="S50" s="36">
        <v>1022</v>
      </c>
      <c r="T50" s="36">
        <v>231</v>
      </c>
      <c r="U50" s="36">
        <v>53</v>
      </c>
      <c r="V50" s="37">
        <v>13.478</v>
      </c>
      <c r="W50" s="38">
        <v>0.56579999999999997</v>
      </c>
      <c r="X50" s="39">
        <f t="shared" si="8"/>
        <v>4495.384</v>
      </c>
      <c r="Y50" s="39">
        <v>4447.5290000000005</v>
      </c>
      <c r="Z50" s="39">
        <v>4487.509</v>
      </c>
      <c r="AA50" s="39">
        <v>4551.1130000000003</v>
      </c>
      <c r="AB50" s="40">
        <f t="shared" si="9"/>
        <v>333.53489999999999</v>
      </c>
      <c r="AC50" s="40">
        <f t="shared" si="10"/>
        <v>8.8971</v>
      </c>
      <c r="AD50" s="41">
        <f t="shared" si="11"/>
        <v>4.4485000000000001</v>
      </c>
      <c r="AE50" s="41">
        <f t="shared" si="12"/>
        <v>-3.4485000000000001</v>
      </c>
      <c r="AF50" s="40">
        <f t="shared" si="13"/>
        <v>1.3233999999999999</v>
      </c>
      <c r="AG50" s="40">
        <f t="shared" si="14"/>
        <v>0.66169999999999995</v>
      </c>
      <c r="AH50" s="41">
        <f t="shared" si="15"/>
        <v>0.33829999999999999</v>
      </c>
      <c r="AI50" s="41">
        <f t="shared" si="16"/>
        <v>-1.1763999999999999</v>
      </c>
      <c r="AJ50" s="42">
        <f t="shared" si="17"/>
        <v>0</v>
      </c>
      <c r="AK50" s="43">
        <f t="shared" si="18"/>
        <v>30.4</v>
      </c>
      <c r="AL50" s="43">
        <v>30.9</v>
      </c>
      <c r="AM50" s="43">
        <v>30.2</v>
      </c>
      <c r="AN50" s="43">
        <v>30.1</v>
      </c>
      <c r="AO50" s="44">
        <f t="shared" si="19"/>
        <v>1</v>
      </c>
      <c r="AP50" s="43"/>
    </row>
    <row r="51" spans="1:42" x14ac:dyDescent="0.2">
      <c r="A51" s="32">
        <v>128030603</v>
      </c>
      <c r="B51" s="33" t="s">
        <v>251</v>
      </c>
      <c r="C51" s="33" t="s">
        <v>339</v>
      </c>
      <c r="D51" s="34">
        <f t="shared" si="0"/>
        <v>1301038.82</v>
      </c>
      <c r="E51" s="34">
        <v>902092.65</v>
      </c>
      <c r="F51" s="34">
        <f t="shared" si="1"/>
        <v>398946.17</v>
      </c>
      <c r="G51" s="35">
        <f t="shared" si="2"/>
        <v>360.47399999999999</v>
      </c>
      <c r="H51" s="35">
        <f t="shared" si="3"/>
        <v>484.63799999999998</v>
      </c>
      <c r="I51" s="36">
        <f t="shared" si="4"/>
        <v>474</v>
      </c>
      <c r="J51" s="36">
        <f t="shared" si="5"/>
        <v>408</v>
      </c>
      <c r="K51" s="36">
        <f t="shared" si="6"/>
        <v>34</v>
      </c>
      <c r="L51" s="36">
        <f t="shared" si="7"/>
        <v>32</v>
      </c>
      <c r="M51" s="36">
        <v>244</v>
      </c>
      <c r="N51" s="36">
        <v>12</v>
      </c>
      <c r="O51" s="36">
        <v>5</v>
      </c>
      <c r="P51" s="36">
        <v>254</v>
      </c>
      <c r="Q51" s="36">
        <v>11</v>
      </c>
      <c r="R51" s="36">
        <v>5</v>
      </c>
      <c r="S51" s="36">
        <v>249</v>
      </c>
      <c r="T51" s="36">
        <v>10</v>
      </c>
      <c r="U51" s="36">
        <v>5</v>
      </c>
      <c r="V51" s="37">
        <v>76.60199999999999</v>
      </c>
      <c r="W51" s="38">
        <v>0.74380000000000002</v>
      </c>
      <c r="X51" s="39">
        <f t="shared" si="8"/>
        <v>1217.355</v>
      </c>
      <c r="Y51" s="39">
        <v>1200.451</v>
      </c>
      <c r="Z51" s="39">
        <v>1220.7</v>
      </c>
      <c r="AA51" s="39">
        <v>1230.915</v>
      </c>
      <c r="AB51" s="40">
        <f t="shared" si="9"/>
        <v>15.8919</v>
      </c>
      <c r="AC51" s="40">
        <f t="shared" si="10"/>
        <v>0.4239</v>
      </c>
      <c r="AD51" s="41">
        <f t="shared" si="11"/>
        <v>0.21190000000000001</v>
      </c>
      <c r="AE51" s="41">
        <f t="shared" si="12"/>
        <v>0.78810000000000002</v>
      </c>
      <c r="AF51" s="40">
        <f t="shared" si="13"/>
        <v>0.35830000000000001</v>
      </c>
      <c r="AG51" s="40">
        <f t="shared" si="14"/>
        <v>0.17910000000000001</v>
      </c>
      <c r="AH51" s="41">
        <f t="shared" si="15"/>
        <v>0.82089999999999996</v>
      </c>
      <c r="AI51" s="41">
        <f t="shared" si="16"/>
        <v>0.80769999999999997</v>
      </c>
      <c r="AJ51" s="42">
        <f t="shared" si="17"/>
        <v>10.638</v>
      </c>
      <c r="AK51" s="43">
        <f t="shared" si="18"/>
        <v>25.6</v>
      </c>
      <c r="AL51" s="43">
        <v>25.9</v>
      </c>
      <c r="AM51" s="43">
        <v>25.9</v>
      </c>
      <c r="AN51" s="43">
        <v>25</v>
      </c>
      <c r="AO51" s="44">
        <f t="shared" si="19"/>
        <v>1</v>
      </c>
      <c r="AP51" s="43"/>
    </row>
    <row r="52" spans="1:42" x14ac:dyDescent="0.2">
      <c r="A52" s="32">
        <v>128030852</v>
      </c>
      <c r="B52" s="33" t="s">
        <v>252</v>
      </c>
      <c r="C52" s="33" t="s">
        <v>339</v>
      </c>
      <c r="D52" s="34">
        <f t="shared" si="0"/>
        <v>5742479.2000000002</v>
      </c>
      <c r="E52" s="34">
        <v>4081586.91</v>
      </c>
      <c r="F52" s="34">
        <f t="shared" si="1"/>
        <v>1660892.29</v>
      </c>
      <c r="G52" s="35">
        <f t="shared" si="2"/>
        <v>1500.7249999999999</v>
      </c>
      <c r="H52" s="35">
        <f t="shared" si="3"/>
        <v>2203</v>
      </c>
      <c r="I52" s="36">
        <f t="shared" si="4"/>
        <v>2203</v>
      </c>
      <c r="J52" s="36">
        <f t="shared" si="5"/>
        <v>1975</v>
      </c>
      <c r="K52" s="36">
        <f t="shared" si="6"/>
        <v>108</v>
      </c>
      <c r="L52" s="36">
        <f t="shared" si="7"/>
        <v>120</v>
      </c>
      <c r="M52" s="36">
        <v>1101</v>
      </c>
      <c r="N52" s="36">
        <v>69</v>
      </c>
      <c r="O52" s="36">
        <v>24</v>
      </c>
      <c r="P52" s="36">
        <v>1261</v>
      </c>
      <c r="Q52" s="36">
        <v>20</v>
      </c>
      <c r="R52" s="36">
        <v>18</v>
      </c>
      <c r="S52" s="36">
        <v>1250</v>
      </c>
      <c r="T52" s="36">
        <v>17</v>
      </c>
      <c r="U52" s="36">
        <v>16</v>
      </c>
      <c r="V52" s="37">
        <v>444.26700000000005</v>
      </c>
      <c r="W52" s="38">
        <v>0.68810000000000004</v>
      </c>
      <c r="X52" s="39">
        <f t="shared" si="8"/>
        <v>5296.9639999999999</v>
      </c>
      <c r="Y52" s="39">
        <v>5216.7280000000001</v>
      </c>
      <c r="Z52" s="39">
        <v>5307.7280000000001</v>
      </c>
      <c r="AA52" s="39">
        <v>5366.4369999999999</v>
      </c>
      <c r="AB52" s="40">
        <f t="shared" si="9"/>
        <v>11.9229</v>
      </c>
      <c r="AC52" s="40">
        <f t="shared" si="10"/>
        <v>0.318</v>
      </c>
      <c r="AD52" s="41">
        <f t="shared" si="11"/>
        <v>0.159</v>
      </c>
      <c r="AE52" s="41">
        <f t="shared" si="12"/>
        <v>0.84099999999999997</v>
      </c>
      <c r="AF52" s="40">
        <f t="shared" si="13"/>
        <v>1.5592999999999999</v>
      </c>
      <c r="AG52" s="40">
        <f t="shared" si="14"/>
        <v>0.77959999999999996</v>
      </c>
      <c r="AH52" s="41">
        <f t="shared" si="15"/>
        <v>0.22040000000000001</v>
      </c>
      <c r="AI52" s="41">
        <f t="shared" si="16"/>
        <v>0.46860000000000002</v>
      </c>
      <c r="AJ52" s="42">
        <f t="shared" si="17"/>
        <v>0</v>
      </c>
      <c r="AK52" s="43">
        <f t="shared" si="18"/>
        <v>21.6</v>
      </c>
      <c r="AL52" s="43">
        <v>21.6</v>
      </c>
      <c r="AM52" s="43">
        <v>21.7</v>
      </c>
      <c r="AN52" s="43">
        <v>21.4</v>
      </c>
      <c r="AO52" s="44">
        <f t="shared" si="19"/>
        <v>0.99</v>
      </c>
      <c r="AP52" s="43"/>
    </row>
    <row r="53" spans="1:42" x14ac:dyDescent="0.2">
      <c r="A53" s="32">
        <v>128033053</v>
      </c>
      <c r="B53" s="33" t="s">
        <v>253</v>
      </c>
      <c r="C53" s="33" t="s">
        <v>339</v>
      </c>
      <c r="D53" s="34">
        <f t="shared" si="0"/>
        <v>1317282.74</v>
      </c>
      <c r="E53" s="34">
        <v>944385.6</v>
      </c>
      <c r="F53" s="34">
        <f t="shared" si="1"/>
        <v>372897.14</v>
      </c>
      <c r="G53" s="35">
        <f t="shared" si="2"/>
        <v>336.93700000000001</v>
      </c>
      <c r="H53" s="35">
        <f t="shared" si="3"/>
        <v>615</v>
      </c>
      <c r="I53" s="36">
        <f t="shared" si="4"/>
        <v>615</v>
      </c>
      <c r="J53" s="36">
        <f t="shared" si="5"/>
        <v>531</v>
      </c>
      <c r="K53" s="36">
        <f t="shared" si="6"/>
        <v>46</v>
      </c>
      <c r="L53" s="36">
        <f t="shared" si="7"/>
        <v>38</v>
      </c>
      <c r="M53" s="36">
        <v>319</v>
      </c>
      <c r="N53" s="36">
        <v>16</v>
      </c>
      <c r="O53" s="36">
        <v>7</v>
      </c>
      <c r="P53" s="36">
        <v>360</v>
      </c>
      <c r="Q53" s="36">
        <v>14</v>
      </c>
      <c r="R53" s="36">
        <v>5</v>
      </c>
      <c r="S53" s="36">
        <v>292</v>
      </c>
      <c r="T53" s="36">
        <v>15</v>
      </c>
      <c r="U53" s="36">
        <v>6</v>
      </c>
      <c r="V53" s="37">
        <v>53.616</v>
      </c>
      <c r="W53" s="38">
        <v>0.57669999999999999</v>
      </c>
      <c r="X53" s="39">
        <f t="shared" si="8"/>
        <v>1936.222</v>
      </c>
      <c r="Y53" s="39">
        <v>1929.2370000000001</v>
      </c>
      <c r="Z53" s="39">
        <v>1944.461</v>
      </c>
      <c r="AA53" s="39">
        <v>1934.9690000000001</v>
      </c>
      <c r="AB53" s="40">
        <f t="shared" si="9"/>
        <v>36.112699999999997</v>
      </c>
      <c r="AC53" s="40">
        <f t="shared" si="10"/>
        <v>0.96330000000000005</v>
      </c>
      <c r="AD53" s="41">
        <f t="shared" si="11"/>
        <v>0.48159999999999997</v>
      </c>
      <c r="AE53" s="41">
        <f t="shared" si="12"/>
        <v>0.51839999999999997</v>
      </c>
      <c r="AF53" s="40">
        <f t="shared" si="13"/>
        <v>0.56999999999999995</v>
      </c>
      <c r="AG53" s="40">
        <f t="shared" si="14"/>
        <v>0.28499999999999998</v>
      </c>
      <c r="AH53" s="41">
        <f t="shared" si="15"/>
        <v>0.71499999999999997</v>
      </c>
      <c r="AI53" s="41">
        <f t="shared" si="16"/>
        <v>0.63629999999999998</v>
      </c>
      <c r="AJ53" s="42">
        <f t="shared" si="17"/>
        <v>0</v>
      </c>
      <c r="AK53" s="43">
        <f t="shared" si="18"/>
        <v>20.8</v>
      </c>
      <c r="AL53" s="43">
        <v>21.1</v>
      </c>
      <c r="AM53" s="43">
        <v>20.399999999999999</v>
      </c>
      <c r="AN53" s="43">
        <v>20.9</v>
      </c>
      <c r="AO53" s="44">
        <f t="shared" si="19"/>
        <v>0.95</v>
      </c>
      <c r="AP53" s="43"/>
    </row>
    <row r="54" spans="1:42" x14ac:dyDescent="0.2">
      <c r="A54" s="32">
        <v>128034503</v>
      </c>
      <c r="B54" s="33" t="s">
        <v>254</v>
      </c>
      <c r="C54" s="33" t="s">
        <v>339</v>
      </c>
      <c r="D54" s="34">
        <f t="shared" si="0"/>
        <v>683855.52</v>
      </c>
      <c r="E54" s="34">
        <v>495350.1</v>
      </c>
      <c r="F54" s="34">
        <f t="shared" si="1"/>
        <v>188505.42</v>
      </c>
      <c r="G54" s="35">
        <f t="shared" si="2"/>
        <v>170.327</v>
      </c>
      <c r="H54" s="35">
        <f t="shared" si="3"/>
        <v>252</v>
      </c>
      <c r="I54" s="36">
        <f t="shared" si="4"/>
        <v>252</v>
      </c>
      <c r="J54" s="36">
        <f t="shared" si="5"/>
        <v>215</v>
      </c>
      <c r="K54" s="36">
        <f t="shared" si="6"/>
        <v>18</v>
      </c>
      <c r="L54" s="36">
        <f t="shared" si="7"/>
        <v>19</v>
      </c>
      <c r="M54" s="36">
        <v>148</v>
      </c>
      <c r="N54" s="36">
        <v>4</v>
      </c>
      <c r="O54" s="36">
        <v>2</v>
      </c>
      <c r="P54" s="36">
        <v>126</v>
      </c>
      <c r="Q54" s="36">
        <v>9</v>
      </c>
      <c r="R54" s="36">
        <v>4</v>
      </c>
      <c r="S54" s="36">
        <v>119</v>
      </c>
      <c r="T54" s="36">
        <v>6</v>
      </c>
      <c r="U54" s="36">
        <v>4</v>
      </c>
      <c r="V54" s="37">
        <v>18.631</v>
      </c>
      <c r="W54" s="38">
        <v>0.67589999999999995</v>
      </c>
      <c r="X54" s="39">
        <f t="shared" si="8"/>
        <v>712.56700000000001</v>
      </c>
      <c r="Y54" s="39">
        <v>713.80200000000002</v>
      </c>
      <c r="Z54" s="39">
        <v>683.89200000000005</v>
      </c>
      <c r="AA54" s="39">
        <v>740.00699999999995</v>
      </c>
      <c r="AB54" s="40">
        <f t="shared" si="9"/>
        <v>38.246299999999998</v>
      </c>
      <c r="AC54" s="40">
        <f t="shared" si="10"/>
        <v>1.0202</v>
      </c>
      <c r="AD54" s="41">
        <f t="shared" si="11"/>
        <v>0.5101</v>
      </c>
      <c r="AE54" s="41">
        <f t="shared" si="12"/>
        <v>0.4899</v>
      </c>
      <c r="AF54" s="40">
        <f t="shared" si="13"/>
        <v>0.2097</v>
      </c>
      <c r="AG54" s="40">
        <f t="shared" si="14"/>
        <v>0.1048</v>
      </c>
      <c r="AH54" s="41">
        <f t="shared" si="15"/>
        <v>0.8952</v>
      </c>
      <c r="AI54" s="41">
        <f t="shared" si="16"/>
        <v>0.73299999999999998</v>
      </c>
      <c r="AJ54" s="42">
        <f t="shared" si="17"/>
        <v>0</v>
      </c>
      <c r="AK54" s="43">
        <f t="shared" si="18"/>
        <v>29.6</v>
      </c>
      <c r="AL54" s="43">
        <v>30.2</v>
      </c>
      <c r="AM54" s="43">
        <v>29.1</v>
      </c>
      <c r="AN54" s="43">
        <v>29.5</v>
      </c>
      <c r="AO54" s="44">
        <f t="shared" si="19"/>
        <v>1</v>
      </c>
      <c r="AP54" s="43"/>
    </row>
    <row r="55" spans="1:42" x14ac:dyDescent="0.2">
      <c r="A55" s="32">
        <v>127040503</v>
      </c>
      <c r="B55" s="33" t="s">
        <v>238</v>
      </c>
      <c r="C55" s="33" t="s">
        <v>338</v>
      </c>
      <c r="D55" s="34">
        <f t="shared" si="0"/>
        <v>1529880.59</v>
      </c>
      <c r="E55" s="34">
        <v>1074119.51</v>
      </c>
      <c r="F55" s="34">
        <f t="shared" si="1"/>
        <v>455761.08</v>
      </c>
      <c r="G55" s="35">
        <f t="shared" si="2"/>
        <v>411.81</v>
      </c>
      <c r="H55" s="35">
        <f t="shared" si="3"/>
        <v>525</v>
      </c>
      <c r="I55" s="36">
        <f t="shared" si="4"/>
        <v>525</v>
      </c>
      <c r="J55" s="36">
        <f t="shared" si="5"/>
        <v>479</v>
      </c>
      <c r="K55" s="36">
        <f t="shared" si="6"/>
        <v>40</v>
      </c>
      <c r="L55" s="36">
        <f t="shared" si="7"/>
        <v>6</v>
      </c>
      <c r="M55" s="36">
        <v>296</v>
      </c>
      <c r="N55" s="36">
        <v>11</v>
      </c>
      <c r="O55" s="36">
        <v>0</v>
      </c>
      <c r="P55" s="36">
        <v>301</v>
      </c>
      <c r="Q55" s="36">
        <v>9</v>
      </c>
      <c r="R55" s="36">
        <v>1</v>
      </c>
      <c r="S55" s="36">
        <v>278</v>
      </c>
      <c r="T55" s="36">
        <v>19</v>
      </c>
      <c r="U55" s="36">
        <v>3</v>
      </c>
      <c r="V55" s="37">
        <v>4.5979999999999999</v>
      </c>
      <c r="W55" s="38">
        <v>0.78439999999999999</v>
      </c>
      <c r="X55" s="39">
        <f t="shared" si="8"/>
        <v>1233.395</v>
      </c>
      <c r="Y55" s="39">
        <v>1260.018</v>
      </c>
      <c r="Z55" s="39">
        <v>1249.1590000000001</v>
      </c>
      <c r="AA55" s="39">
        <v>1191.008</v>
      </c>
      <c r="AB55" s="40">
        <f t="shared" si="9"/>
        <v>268.24590000000001</v>
      </c>
      <c r="AC55" s="40">
        <f t="shared" si="10"/>
        <v>7.1555</v>
      </c>
      <c r="AD55" s="41">
        <f t="shared" si="11"/>
        <v>3.5777000000000001</v>
      </c>
      <c r="AE55" s="41">
        <f t="shared" si="12"/>
        <v>-2.5777000000000001</v>
      </c>
      <c r="AF55" s="40">
        <f t="shared" si="13"/>
        <v>0.36309999999999998</v>
      </c>
      <c r="AG55" s="40">
        <f t="shared" si="14"/>
        <v>0.18149999999999999</v>
      </c>
      <c r="AH55" s="41">
        <f t="shared" si="15"/>
        <v>0.81850000000000001</v>
      </c>
      <c r="AI55" s="41">
        <f t="shared" si="16"/>
        <v>-0.53990000000000005</v>
      </c>
      <c r="AJ55" s="42">
        <f t="shared" si="17"/>
        <v>0</v>
      </c>
      <c r="AK55" s="43">
        <f t="shared" si="18"/>
        <v>24.8</v>
      </c>
      <c r="AL55" s="43">
        <v>25.7</v>
      </c>
      <c r="AM55" s="43">
        <v>23.3</v>
      </c>
      <c r="AN55" s="43">
        <v>25.3</v>
      </c>
      <c r="AO55" s="44">
        <f t="shared" si="19"/>
        <v>1</v>
      </c>
      <c r="AP55" s="43"/>
    </row>
    <row r="56" spans="1:42" x14ac:dyDescent="0.2">
      <c r="A56" s="32">
        <v>127040703</v>
      </c>
      <c r="B56" s="33" t="s">
        <v>239</v>
      </c>
      <c r="C56" s="33" t="s">
        <v>338</v>
      </c>
      <c r="D56" s="34">
        <f t="shared" si="0"/>
        <v>2748639.58</v>
      </c>
      <c r="E56" s="34">
        <v>1920862.31</v>
      </c>
      <c r="F56" s="34">
        <f t="shared" si="1"/>
        <v>827777.27</v>
      </c>
      <c r="G56" s="35">
        <f t="shared" si="2"/>
        <v>747.95100000000002</v>
      </c>
      <c r="H56" s="35">
        <f t="shared" si="3"/>
        <v>1247</v>
      </c>
      <c r="I56" s="36">
        <f t="shared" si="4"/>
        <v>1247</v>
      </c>
      <c r="J56" s="36">
        <f t="shared" si="5"/>
        <v>1082</v>
      </c>
      <c r="K56" s="36">
        <f t="shared" si="6"/>
        <v>114</v>
      </c>
      <c r="L56" s="36">
        <f t="shared" si="7"/>
        <v>51</v>
      </c>
      <c r="M56" s="36">
        <v>672</v>
      </c>
      <c r="N56" s="36">
        <v>33</v>
      </c>
      <c r="O56" s="36">
        <v>7</v>
      </c>
      <c r="P56" s="36">
        <v>655</v>
      </c>
      <c r="Q56" s="36">
        <v>40</v>
      </c>
      <c r="R56" s="36">
        <v>7</v>
      </c>
      <c r="S56" s="36">
        <v>652</v>
      </c>
      <c r="T56" s="36">
        <v>39</v>
      </c>
      <c r="U56" s="36">
        <v>9</v>
      </c>
      <c r="V56" s="37">
        <v>25.577000000000002</v>
      </c>
      <c r="W56" s="38">
        <v>0.5998</v>
      </c>
      <c r="X56" s="39">
        <f t="shared" si="8"/>
        <v>2715.9290000000001</v>
      </c>
      <c r="Y56" s="39">
        <v>2659.5549999999998</v>
      </c>
      <c r="Z56" s="39">
        <v>2739.0450000000001</v>
      </c>
      <c r="AA56" s="39">
        <v>2749.1869999999999</v>
      </c>
      <c r="AB56" s="40">
        <f t="shared" si="9"/>
        <v>106.1863</v>
      </c>
      <c r="AC56" s="40">
        <f t="shared" si="10"/>
        <v>2.8325</v>
      </c>
      <c r="AD56" s="41">
        <f t="shared" si="11"/>
        <v>1.4161999999999999</v>
      </c>
      <c r="AE56" s="41">
        <f t="shared" si="12"/>
        <v>-0.41620000000000001</v>
      </c>
      <c r="AF56" s="40">
        <f t="shared" si="13"/>
        <v>0.79949999999999999</v>
      </c>
      <c r="AG56" s="40">
        <f t="shared" si="14"/>
        <v>0.3997</v>
      </c>
      <c r="AH56" s="41">
        <f t="shared" si="15"/>
        <v>0.60029999999999994</v>
      </c>
      <c r="AI56" s="41">
        <f t="shared" si="16"/>
        <v>0.19370000000000001</v>
      </c>
      <c r="AJ56" s="42">
        <f t="shared" si="17"/>
        <v>0</v>
      </c>
      <c r="AK56" s="43">
        <f t="shared" si="18"/>
        <v>23.6</v>
      </c>
      <c r="AL56" s="43">
        <v>22.5</v>
      </c>
      <c r="AM56" s="43">
        <v>22.6</v>
      </c>
      <c r="AN56" s="43">
        <v>25.8</v>
      </c>
      <c r="AO56" s="44">
        <f t="shared" si="19"/>
        <v>1</v>
      </c>
      <c r="AP56" s="43"/>
    </row>
    <row r="57" spans="1:42" x14ac:dyDescent="0.2">
      <c r="A57" s="32">
        <v>127041203</v>
      </c>
      <c r="B57" s="33" t="s">
        <v>240</v>
      </c>
      <c r="C57" s="33" t="s">
        <v>338</v>
      </c>
      <c r="D57" s="34">
        <f t="shared" si="0"/>
        <v>1297742.83</v>
      </c>
      <c r="E57" s="34">
        <v>986464.9</v>
      </c>
      <c r="F57" s="34">
        <f t="shared" si="1"/>
        <v>311277.93</v>
      </c>
      <c r="G57" s="35">
        <f t="shared" si="2"/>
        <v>281.26</v>
      </c>
      <c r="H57" s="35">
        <f t="shared" si="3"/>
        <v>519</v>
      </c>
      <c r="I57" s="36">
        <f t="shared" si="4"/>
        <v>519</v>
      </c>
      <c r="J57" s="36">
        <f t="shared" si="5"/>
        <v>428</v>
      </c>
      <c r="K57" s="36">
        <f t="shared" si="6"/>
        <v>59</v>
      </c>
      <c r="L57" s="36">
        <f t="shared" si="7"/>
        <v>32</v>
      </c>
      <c r="M57" s="36">
        <v>286</v>
      </c>
      <c r="N57" s="36">
        <v>22</v>
      </c>
      <c r="O57" s="36">
        <v>5</v>
      </c>
      <c r="P57" s="36">
        <v>244</v>
      </c>
      <c r="Q57" s="36">
        <v>17</v>
      </c>
      <c r="R57" s="36">
        <v>6</v>
      </c>
      <c r="S57" s="36">
        <v>254</v>
      </c>
      <c r="T57" s="36">
        <v>17</v>
      </c>
      <c r="U57" s="36">
        <v>5</v>
      </c>
      <c r="V57" s="37">
        <v>22.48</v>
      </c>
      <c r="W57" s="38">
        <v>0.5474</v>
      </c>
      <c r="X57" s="39">
        <f t="shared" si="8"/>
        <v>2090.491</v>
      </c>
      <c r="Y57" s="39">
        <v>2088.3209999999999</v>
      </c>
      <c r="Z57" s="39">
        <v>2073.33</v>
      </c>
      <c r="AA57" s="39">
        <v>2109.8229999999999</v>
      </c>
      <c r="AB57" s="40">
        <f t="shared" si="9"/>
        <v>92.993300000000005</v>
      </c>
      <c r="AC57" s="40">
        <f t="shared" si="10"/>
        <v>2.4805999999999999</v>
      </c>
      <c r="AD57" s="41">
        <f t="shared" si="11"/>
        <v>1.2403</v>
      </c>
      <c r="AE57" s="41">
        <f t="shared" si="12"/>
        <v>-0.24030000000000001</v>
      </c>
      <c r="AF57" s="40">
        <f t="shared" si="13"/>
        <v>0.61539999999999995</v>
      </c>
      <c r="AG57" s="40">
        <f t="shared" si="14"/>
        <v>0.30769999999999997</v>
      </c>
      <c r="AH57" s="41">
        <f t="shared" si="15"/>
        <v>0.69230000000000003</v>
      </c>
      <c r="AI57" s="41">
        <f t="shared" si="16"/>
        <v>0.31919999999999998</v>
      </c>
      <c r="AJ57" s="42">
        <f t="shared" si="17"/>
        <v>0</v>
      </c>
      <c r="AK57" s="43">
        <f t="shared" si="18"/>
        <v>21.5</v>
      </c>
      <c r="AL57" s="43">
        <v>21.9</v>
      </c>
      <c r="AM57" s="43">
        <v>21</v>
      </c>
      <c r="AN57" s="43">
        <v>21.5</v>
      </c>
      <c r="AO57" s="44">
        <f t="shared" si="19"/>
        <v>0.99</v>
      </c>
      <c r="AP57" s="43"/>
    </row>
    <row r="58" spans="1:42" x14ac:dyDescent="0.2">
      <c r="A58" s="32">
        <v>127041503</v>
      </c>
      <c r="B58" s="33" t="s">
        <v>241</v>
      </c>
      <c r="C58" s="33" t="s">
        <v>338</v>
      </c>
      <c r="D58" s="34">
        <f t="shared" si="0"/>
        <v>1963896.9</v>
      </c>
      <c r="E58" s="34">
        <v>1208274.8799999999</v>
      </c>
      <c r="F58" s="34">
        <f t="shared" si="1"/>
        <v>755622.02</v>
      </c>
      <c r="G58" s="35">
        <f t="shared" si="2"/>
        <v>682.75400000000002</v>
      </c>
      <c r="H58" s="35">
        <f t="shared" si="3"/>
        <v>866</v>
      </c>
      <c r="I58" s="36">
        <f t="shared" si="4"/>
        <v>866</v>
      </c>
      <c r="J58" s="36">
        <f t="shared" si="5"/>
        <v>718</v>
      </c>
      <c r="K58" s="36">
        <f t="shared" si="6"/>
        <v>148</v>
      </c>
      <c r="L58" s="36">
        <f t="shared" si="7"/>
        <v>0</v>
      </c>
      <c r="M58" s="36">
        <v>479</v>
      </c>
      <c r="N58" s="36">
        <v>56</v>
      </c>
      <c r="O58" s="36">
        <v>0</v>
      </c>
      <c r="P58" s="36">
        <v>435</v>
      </c>
      <c r="Q58" s="36">
        <v>45</v>
      </c>
      <c r="R58" s="36">
        <v>0</v>
      </c>
      <c r="S58" s="36">
        <v>399</v>
      </c>
      <c r="T58" s="36">
        <v>43</v>
      </c>
      <c r="U58" s="36">
        <v>1</v>
      </c>
      <c r="V58" s="37">
        <v>22.213000000000001</v>
      </c>
      <c r="W58" s="38">
        <v>0.78839999999999999</v>
      </c>
      <c r="X58" s="39">
        <f t="shared" si="8"/>
        <v>1807.6179999999999</v>
      </c>
      <c r="Y58" s="39">
        <v>1796.096</v>
      </c>
      <c r="Z58" s="39">
        <v>1801.77</v>
      </c>
      <c r="AA58" s="39">
        <v>1824.989</v>
      </c>
      <c r="AB58" s="40">
        <f t="shared" si="9"/>
        <v>81.376499999999993</v>
      </c>
      <c r="AC58" s="40">
        <f t="shared" si="10"/>
        <v>2.1707000000000001</v>
      </c>
      <c r="AD58" s="41">
        <f t="shared" si="11"/>
        <v>1.0852999999999999</v>
      </c>
      <c r="AE58" s="41">
        <f t="shared" si="12"/>
        <v>-8.5199999999999998E-2</v>
      </c>
      <c r="AF58" s="40">
        <f t="shared" si="13"/>
        <v>0.53210000000000002</v>
      </c>
      <c r="AG58" s="40">
        <f t="shared" si="14"/>
        <v>0.26600000000000001</v>
      </c>
      <c r="AH58" s="41">
        <f t="shared" si="15"/>
        <v>0.73399999999999999</v>
      </c>
      <c r="AI58" s="41">
        <f t="shared" si="16"/>
        <v>0.40629999999999999</v>
      </c>
      <c r="AJ58" s="42">
        <f t="shared" si="17"/>
        <v>0</v>
      </c>
      <c r="AK58" s="43">
        <f t="shared" si="18"/>
        <v>22.4</v>
      </c>
      <c r="AL58" s="43">
        <v>22.5</v>
      </c>
      <c r="AM58" s="43">
        <v>21.8</v>
      </c>
      <c r="AN58" s="43">
        <v>22.8</v>
      </c>
      <c r="AO58" s="44">
        <f t="shared" si="19"/>
        <v>1</v>
      </c>
      <c r="AP58" s="43"/>
    </row>
    <row r="59" spans="1:42" x14ac:dyDescent="0.2">
      <c r="A59" s="32">
        <v>127041603</v>
      </c>
      <c r="B59" s="33" t="s">
        <v>242</v>
      </c>
      <c r="C59" s="33" t="s">
        <v>338</v>
      </c>
      <c r="D59" s="34">
        <f t="shared" si="0"/>
        <v>1879609.74</v>
      </c>
      <c r="E59" s="34">
        <v>1496931.35</v>
      </c>
      <c r="F59" s="34">
        <f t="shared" si="1"/>
        <v>382678.39</v>
      </c>
      <c r="G59" s="35">
        <f t="shared" si="2"/>
        <v>345.77499999999998</v>
      </c>
      <c r="H59" s="35">
        <f t="shared" si="3"/>
        <v>837</v>
      </c>
      <c r="I59" s="36">
        <f t="shared" si="4"/>
        <v>837</v>
      </c>
      <c r="J59" s="36">
        <f t="shared" si="5"/>
        <v>695</v>
      </c>
      <c r="K59" s="36">
        <f t="shared" si="6"/>
        <v>117</v>
      </c>
      <c r="L59" s="36">
        <f t="shared" si="7"/>
        <v>25</v>
      </c>
      <c r="M59" s="36">
        <v>438</v>
      </c>
      <c r="N59" s="36">
        <v>38</v>
      </c>
      <c r="O59" s="36">
        <v>4</v>
      </c>
      <c r="P59" s="36">
        <v>432</v>
      </c>
      <c r="Q59" s="36">
        <v>38</v>
      </c>
      <c r="R59" s="36">
        <v>4</v>
      </c>
      <c r="S59" s="36">
        <v>401</v>
      </c>
      <c r="T59" s="36">
        <v>39</v>
      </c>
      <c r="U59" s="36">
        <v>4</v>
      </c>
      <c r="V59" s="37">
        <v>70.769000000000005</v>
      </c>
      <c r="W59" s="38">
        <v>0.49180000000000001</v>
      </c>
      <c r="X59" s="39">
        <f t="shared" si="8"/>
        <v>2411.1610000000001</v>
      </c>
      <c r="Y59" s="39">
        <v>2430.3919999999998</v>
      </c>
      <c r="Z59" s="39">
        <v>2398.078</v>
      </c>
      <c r="AA59" s="39">
        <v>2405.0120000000002</v>
      </c>
      <c r="AB59" s="40">
        <f t="shared" si="9"/>
        <v>34.070799999999998</v>
      </c>
      <c r="AC59" s="40">
        <f t="shared" si="10"/>
        <v>0.90880000000000005</v>
      </c>
      <c r="AD59" s="41">
        <f t="shared" si="11"/>
        <v>0.45440000000000003</v>
      </c>
      <c r="AE59" s="41">
        <f t="shared" si="12"/>
        <v>0.54559999999999997</v>
      </c>
      <c r="AF59" s="40">
        <f t="shared" si="13"/>
        <v>0.70979999999999999</v>
      </c>
      <c r="AG59" s="40">
        <f t="shared" si="14"/>
        <v>0.35489999999999999</v>
      </c>
      <c r="AH59" s="41">
        <f t="shared" si="15"/>
        <v>0.64510000000000001</v>
      </c>
      <c r="AI59" s="41">
        <f t="shared" si="16"/>
        <v>0.60529999999999995</v>
      </c>
      <c r="AJ59" s="42">
        <f t="shared" si="17"/>
        <v>0</v>
      </c>
      <c r="AK59" s="43">
        <f t="shared" si="18"/>
        <v>18.399999999999999</v>
      </c>
      <c r="AL59" s="43">
        <v>18.399999999999999</v>
      </c>
      <c r="AM59" s="43">
        <v>18</v>
      </c>
      <c r="AN59" s="43">
        <v>18.8</v>
      </c>
      <c r="AO59" s="44">
        <f t="shared" si="19"/>
        <v>0.84</v>
      </c>
      <c r="AP59" s="43"/>
    </row>
    <row r="60" spans="1:42" x14ac:dyDescent="0.2">
      <c r="A60" s="32">
        <v>127042003</v>
      </c>
      <c r="B60" s="33" t="s">
        <v>563</v>
      </c>
      <c r="C60" s="33" t="s">
        <v>338</v>
      </c>
      <c r="D60" s="34">
        <f t="shared" si="0"/>
        <v>1816176.08</v>
      </c>
      <c r="E60" s="34">
        <v>1535630.85</v>
      </c>
      <c r="F60" s="34">
        <f t="shared" si="1"/>
        <v>280545.23</v>
      </c>
      <c r="G60" s="35">
        <f t="shared" si="2"/>
        <v>253.49100000000001</v>
      </c>
      <c r="H60" s="35">
        <f t="shared" si="3"/>
        <v>679</v>
      </c>
      <c r="I60" s="36">
        <f t="shared" si="4"/>
        <v>679</v>
      </c>
      <c r="J60" s="36">
        <f t="shared" si="5"/>
        <v>605</v>
      </c>
      <c r="K60" s="36">
        <f t="shared" si="6"/>
        <v>74</v>
      </c>
      <c r="L60" s="36">
        <f t="shared" si="7"/>
        <v>0</v>
      </c>
      <c r="M60" s="36">
        <v>377</v>
      </c>
      <c r="N60" s="36">
        <v>25</v>
      </c>
      <c r="O60" s="36">
        <v>0</v>
      </c>
      <c r="P60" s="36">
        <v>371</v>
      </c>
      <c r="Q60" s="36">
        <v>23</v>
      </c>
      <c r="R60" s="36">
        <v>0</v>
      </c>
      <c r="S60" s="36">
        <v>359</v>
      </c>
      <c r="T60" s="36">
        <v>23</v>
      </c>
      <c r="U60" s="36">
        <v>1</v>
      </c>
      <c r="V60" s="37">
        <v>24.675000000000001</v>
      </c>
      <c r="W60" s="38">
        <v>0.50449999999999995</v>
      </c>
      <c r="X60" s="39">
        <f t="shared" si="8"/>
        <v>2411.9789999999998</v>
      </c>
      <c r="Y60" s="39">
        <v>2410.3879999999999</v>
      </c>
      <c r="Z60" s="39">
        <v>2389.8629999999998</v>
      </c>
      <c r="AA60" s="39">
        <v>2435.6849999999999</v>
      </c>
      <c r="AB60" s="40">
        <f t="shared" si="9"/>
        <v>97.749899999999997</v>
      </c>
      <c r="AC60" s="40">
        <f t="shared" si="10"/>
        <v>2.6074999999999999</v>
      </c>
      <c r="AD60" s="41">
        <f t="shared" si="11"/>
        <v>1.3037000000000001</v>
      </c>
      <c r="AE60" s="41">
        <f t="shared" si="12"/>
        <v>-0.30370000000000003</v>
      </c>
      <c r="AF60" s="40">
        <f t="shared" si="13"/>
        <v>0.71</v>
      </c>
      <c r="AG60" s="40">
        <f t="shared" si="14"/>
        <v>0.35499999999999998</v>
      </c>
      <c r="AH60" s="41">
        <f t="shared" si="15"/>
        <v>0.64500000000000002</v>
      </c>
      <c r="AI60" s="41">
        <f t="shared" si="16"/>
        <v>0.26550000000000001</v>
      </c>
      <c r="AJ60" s="42">
        <f t="shared" si="17"/>
        <v>0</v>
      </c>
      <c r="AK60" s="43">
        <f t="shared" si="18"/>
        <v>16.2</v>
      </c>
      <c r="AL60" s="43">
        <v>16.5</v>
      </c>
      <c r="AM60" s="43">
        <v>16</v>
      </c>
      <c r="AN60" s="43">
        <v>16.2</v>
      </c>
      <c r="AO60" s="44">
        <f t="shared" si="19"/>
        <v>0.74</v>
      </c>
      <c r="AP60" s="43"/>
    </row>
    <row r="61" spans="1:42" x14ac:dyDescent="0.2">
      <c r="A61" s="32">
        <v>127042853</v>
      </c>
      <c r="B61" s="33" t="s">
        <v>243</v>
      </c>
      <c r="C61" s="33" t="s">
        <v>338</v>
      </c>
      <c r="D61" s="34">
        <f t="shared" si="0"/>
        <v>1271029.31</v>
      </c>
      <c r="E61" s="34">
        <v>960409.89</v>
      </c>
      <c r="F61" s="34">
        <f t="shared" si="1"/>
        <v>310619.42</v>
      </c>
      <c r="G61" s="35">
        <f t="shared" si="2"/>
        <v>280.66500000000002</v>
      </c>
      <c r="H61" s="35">
        <f t="shared" si="3"/>
        <v>619</v>
      </c>
      <c r="I61" s="36">
        <f t="shared" si="4"/>
        <v>619</v>
      </c>
      <c r="J61" s="36">
        <f t="shared" si="5"/>
        <v>454</v>
      </c>
      <c r="K61" s="36">
        <f t="shared" si="6"/>
        <v>108</v>
      </c>
      <c r="L61" s="36">
        <f t="shared" si="7"/>
        <v>57</v>
      </c>
      <c r="M61" s="36">
        <v>309</v>
      </c>
      <c r="N61" s="36">
        <v>24</v>
      </c>
      <c r="O61" s="36">
        <v>9</v>
      </c>
      <c r="P61" s="36">
        <v>248</v>
      </c>
      <c r="Q61" s="36">
        <v>52</v>
      </c>
      <c r="R61" s="36">
        <v>10</v>
      </c>
      <c r="S61" s="36">
        <v>275</v>
      </c>
      <c r="T61" s="36">
        <v>30</v>
      </c>
      <c r="U61" s="36">
        <v>7</v>
      </c>
      <c r="V61" s="37">
        <v>34.89</v>
      </c>
      <c r="W61" s="38">
        <v>0.59660000000000002</v>
      </c>
      <c r="X61" s="39">
        <f t="shared" si="8"/>
        <v>1346.096</v>
      </c>
      <c r="Y61" s="39">
        <v>1330.924</v>
      </c>
      <c r="Z61" s="39">
        <v>1343.4649999999999</v>
      </c>
      <c r="AA61" s="39">
        <v>1363.8979999999999</v>
      </c>
      <c r="AB61" s="40">
        <f t="shared" si="9"/>
        <v>38.581099999999999</v>
      </c>
      <c r="AC61" s="40">
        <f t="shared" si="10"/>
        <v>1.0290999999999999</v>
      </c>
      <c r="AD61" s="41">
        <f t="shared" si="11"/>
        <v>0.51449999999999996</v>
      </c>
      <c r="AE61" s="41">
        <f t="shared" si="12"/>
        <v>0.48549999999999999</v>
      </c>
      <c r="AF61" s="40">
        <f t="shared" si="13"/>
        <v>0.3962</v>
      </c>
      <c r="AG61" s="40">
        <f t="shared" si="14"/>
        <v>0.1981</v>
      </c>
      <c r="AH61" s="41">
        <f t="shared" si="15"/>
        <v>0.80189999999999995</v>
      </c>
      <c r="AI61" s="41">
        <f t="shared" si="16"/>
        <v>0.67530000000000001</v>
      </c>
      <c r="AJ61" s="42">
        <f t="shared" si="17"/>
        <v>0</v>
      </c>
      <c r="AK61" s="43">
        <f t="shared" si="18"/>
        <v>16.600000000000001</v>
      </c>
      <c r="AL61" s="43">
        <v>16.899999999999999</v>
      </c>
      <c r="AM61" s="43">
        <v>16.7</v>
      </c>
      <c r="AN61" s="43">
        <v>16.2</v>
      </c>
      <c r="AO61" s="44">
        <f t="shared" si="19"/>
        <v>0.76</v>
      </c>
      <c r="AP61" s="43"/>
    </row>
    <row r="62" spans="1:42" x14ac:dyDescent="0.2">
      <c r="A62" s="32">
        <v>127044103</v>
      </c>
      <c r="B62" s="33" t="s">
        <v>244</v>
      </c>
      <c r="C62" s="33" t="s">
        <v>338</v>
      </c>
      <c r="D62" s="34">
        <f t="shared" si="0"/>
        <v>2185074.52</v>
      </c>
      <c r="E62" s="34">
        <v>1698646.04</v>
      </c>
      <c r="F62" s="34">
        <f t="shared" si="1"/>
        <v>486428.48</v>
      </c>
      <c r="G62" s="35">
        <f t="shared" si="2"/>
        <v>439.52</v>
      </c>
      <c r="H62" s="35">
        <f t="shared" si="3"/>
        <v>788</v>
      </c>
      <c r="I62" s="36">
        <f t="shared" si="4"/>
        <v>788</v>
      </c>
      <c r="J62" s="36">
        <f t="shared" si="5"/>
        <v>702</v>
      </c>
      <c r="K62" s="36">
        <f t="shared" si="6"/>
        <v>80</v>
      </c>
      <c r="L62" s="36">
        <f t="shared" si="7"/>
        <v>6</v>
      </c>
      <c r="M62" s="36">
        <v>462</v>
      </c>
      <c r="N62" s="36">
        <v>27</v>
      </c>
      <c r="O62" s="36">
        <v>1</v>
      </c>
      <c r="P62" s="36">
        <v>424</v>
      </c>
      <c r="Q62" s="36">
        <v>24</v>
      </c>
      <c r="R62" s="36">
        <v>1</v>
      </c>
      <c r="S62" s="36">
        <v>397</v>
      </c>
      <c r="T62" s="36">
        <v>26</v>
      </c>
      <c r="U62" s="36">
        <v>2</v>
      </c>
      <c r="V62" s="37">
        <v>59.627000000000002</v>
      </c>
      <c r="W62" s="38">
        <v>0.56340000000000001</v>
      </c>
      <c r="X62" s="39">
        <f t="shared" si="8"/>
        <v>2209.855</v>
      </c>
      <c r="Y62" s="39">
        <v>2168.0450000000001</v>
      </c>
      <c r="Z62" s="39">
        <v>2204.2600000000002</v>
      </c>
      <c r="AA62" s="39">
        <v>2257.259</v>
      </c>
      <c r="AB62" s="40">
        <f t="shared" si="9"/>
        <v>37.061300000000003</v>
      </c>
      <c r="AC62" s="40">
        <f t="shared" si="10"/>
        <v>0.98860000000000003</v>
      </c>
      <c r="AD62" s="41">
        <f t="shared" si="11"/>
        <v>0.49430000000000002</v>
      </c>
      <c r="AE62" s="41">
        <f t="shared" si="12"/>
        <v>0.50570000000000004</v>
      </c>
      <c r="AF62" s="40">
        <f t="shared" si="13"/>
        <v>0.65049999999999997</v>
      </c>
      <c r="AG62" s="40">
        <f t="shared" si="14"/>
        <v>0.32519999999999999</v>
      </c>
      <c r="AH62" s="41">
        <f t="shared" si="15"/>
        <v>0.67479999999999996</v>
      </c>
      <c r="AI62" s="41">
        <f t="shared" si="16"/>
        <v>0.60709999999999997</v>
      </c>
      <c r="AJ62" s="42">
        <f t="shared" si="17"/>
        <v>0</v>
      </c>
      <c r="AK62" s="43">
        <f t="shared" si="18"/>
        <v>21.5</v>
      </c>
      <c r="AL62" s="43">
        <v>21.7</v>
      </c>
      <c r="AM62" s="43">
        <v>21.2</v>
      </c>
      <c r="AN62" s="43">
        <v>21.5</v>
      </c>
      <c r="AO62" s="44">
        <f t="shared" si="19"/>
        <v>0.99</v>
      </c>
      <c r="AP62" s="43"/>
    </row>
    <row r="63" spans="1:42" x14ac:dyDescent="0.2">
      <c r="A63" s="32">
        <v>127045303</v>
      </c>
      <c r="B63" s="33" t="s">
        <v>245</v>
      </c>
      <c r="C63" s="33" t="s">
        <v>338</v>
      </c>
      <c r="D63" s="34">
        <f t="shared" si="0"/>
        <v>327184.5</v>
      </c>
      <c r="E63" s="34">
        <v>283018.36</v>
      </c>
      <c r="F63" s="34">
        <f t="shared" si="1"/>
        <v>44166.14</v>
      </c>
      <c r="G63" s="35">
        <f t="shared" si="2"/>
        <v>39.906999999999996</v>
      </c>
      <c r="H63" s="35">
        <f t="shared" si="3"/>
        <v>89</v>
      </c>
      <c r="I63" s="36">
        <f t="shared" si="4"/>
        <v>89</v>
      </c>
      <c r="J63" s="36">
        <f t="shared" si="5"/>
        <v>77</v>
      </c>
      <c r="K63" s="36">
        <f t="shared" si="6"/>
        <v>12</v>
      </c>
      <c r="L63" s="36">
        <f t="shared" si="7"/>
        <v>0</v>
      </c>
      <c r="M63" s="36">
        <v>47</v>
      </c>
      <c r="N63" s="36">
        <v>4</v>
      </c>
      <c r="O63" s="36">
        <v>0</v>
      </c>
      <c r="P63" s="36">
        <v>43</v>
      </c>
      <c r="Q63" s="36">
        <v>5</v>
      </c>
      <c r="R63" s="36">
        <v>0</v>
      </c>
      <c r="S63" s="36">
        <v>50</v>
      </c>
      <c r="T63" s="36">
        <v>3</v>
      </c>
      <c r="U63" s="36">
        <v>1</v>
      </c>
      <c r="V63" s="37">
        <v>1.9909999999999999</v>
      </c>
      <c r="W63" s="38">
        <v>0.80069999999999997</v>
      </c>
      <c r="X63" s="39">
        <f t="shared" si="8"/>
        <v>369.27499999999998</v>
      </c>
      <c r="Y63" s="39">
        <v>354.97399999999999</v>
      </c>
      <c r="Z63" s="39">
        <v>368.88799999999998</v>
      </c>
      <c r="AA63" s="39">
        <v>383.96300000000002</v>
      </c>
      <c r="AB63" s="40">
        <f t="shared" si="9"/>
        <v>185.47210000000001</v>
      </c>
      <c r="AC63" s="40">
        <f t="shared" si="10"/>
        <v>4.9474999999999998</v>
      </c>
      <c r="AD63" s="41">
        <f t="shared" si="11"/>
        <v>2.4737</v>
      </c>
      <c r="AE63" s="41">
        <f t="shared" si="12"/>
        <v>-1.4737</v>
      </c>
      <c r="AF63" s="40">
        <f t="shared" si="13"/>
        <v>0.1087</v>
      </c>
      <c r="AG63" s="40">
        <f t="shared" si="14"/>
        <v>5.4300000000000001E-2</v>
      </c>
      <c r="AH63" s="41">
        <f t="shared" si="15"/>
        <v>0.94569999999999999</v>
      </c>
      <c r="AI63" s="41">
        <f t="shared" si="16"/>
        <v>-2.1999999999999999E-2</v>
      </c>
      <c r="AJ63" s="42">
        <f t="shared" si="17"/>
        <v>0</v>
      </c>
      <c r="AK63" s="43">
        <f t="shared" si="18"/>
        <v>12.2</v>
      </c>
      <c r="AL63" s="43">
        <v>12.6</v>
      </c>
      <c r="AM63" s="43">
        <v>11.5</v>
      </c>
      <c r="AN63" s="43">
        <v>12.4</v>
      </c>
      <c r="AO63" s="44">
        <f t="shared" si="19"/>
        <v>0.56000000000000005</v>
      </c>
      <c r="AP63" s="43"/>
    </row>
    <row r="64" spans="1:42" x14ac:dyDescent="0.2">
      <c r="A64" s="32">
        <v>127045653</v>
      </c>
      <c r="B64" s="33" t="s">
        <v>246</v>
      </c>
      <c r="C64" s="33" t="s">
        <v>338</v>
      </c>
      <c r="D64" s="34">
        <f t="shared" si="0"/>
        <v>1746291.58</v>
      </c>
      <c r="E64" s="34">
        <v>1223974.17</v>
      </c>
      <c r="F64" s="34">
        <f t="shared" si="1"/>
        <v>522317.41</v>
      </c>
      <c r="G64" s="35">
        <f t="shared" si="2"/>
        <v>471.94799999999998</v>
      </c>
      <c r="H64" s="35">
        <f t="shared" si="3"/>
        <v>647</v>
      </c>
      <c r="I64" s="36">
        <f t="shared" si="4"/>
        <v>647</v>
      </c>
      <c r="J64" s="36">
        <f t="shared" si="5"/>
        <v>399</v>
      </c>
      <c r="K64" s="36">
        <f t="shared" si="6"/>
        <v>216</v>
      </c>
      <c r="L64" s="36">
        <f t="shared" si="7"/>
        <v>32</v>
      </c>
      <c r="M64" s="36">
        <v>260</v>
      </c>
      <c r="N64" s="36">
        <v>72</v>
      </c>
      <c r="O64" s="36">
        <v>10</v>
      </c>
      <c r="P64" s="36">
        <v>239</v>
      </c>
      <c r="Q64" s="36">
        <v>70</v>
      </c>
      <c r="R64" s="36">
        <v>3</v>
      </c>
      <c r="S64" s="36">
        <v>231</v>
      </c>
      <c r="T64" s="36">
        <v>68</v>
      </c>
      <c r="U64" s="36">
        <v>2</v>
      </c>
      <c r="V64" s="37">
        <v>12.277000000000001</v>
      </c>
      <c r="W64" s="38">
        <v>0.752</v>
      </c>
      <c r="X64" s="39">
        <f t="shared" si="8"/>
        <v>1413.067</v>
      </c>
      <c r="Y64" s="39">
        <v>1401.65</v>
      </c>
      <c r="Z64" s="39">
        <v>1411.13</v>
      </c>
      <c r="AA64" s="39">
        <v>1426.42</v>
      </c>
      <c r="AB64" s="40">
        <f t="shared" si="9"/>
        <v>115.09869999999999</v>
      </c>
      <c r="AC64" s="40">
        <f t="shared" si="10"/>
        <v>3.0701999999999998</v>
      </c>
      <c r="AD64" s="41">
        <f t="shared" si="11"/>
        <v>1.5350999999999999</v>
      </c>
      <c r="AE64" s="41">
        <f t="shared" si="12"/>
        <v>-0.53510000000000002</v>
      </c>
      <c r="AF64" s="40">
        <f t="shared" si="13"/>
        <v>0.41589999999999999</v>
      </c>
      <c r="AG64" s="40">
        <f t="shared" si="14"/>
        <v>0.2079</v>
      </c>
      <c r="AH64" s="41">
        <f t="shared" si="15"/>
        <v>0.79210000000000003</v>
      </c>
      <c r="AI64" s="41">
        <f t="shared" si="16"/>
        <v>0.26119999999999999</v>
      </c>
      <c r="AJ64" s="42">
        <f t="shared" si="17"/>
        <v>0</v>
      </c>
      <c r="AK64" s="43">
        <f t="shared" si="18"/>
        <v>21.2</v>
      </c>
      <c r="AL64" s="43">
        <v>21.6</v>
      </c>
      <c r="AM64" s="43">
        <v>20.8</v>
      </c>
      <c r="AN64" s="43">
        <v>21.2</v>
      </c>
      <c r="AO64" s="44">
        <f t="shared" si="19"/>
        <v>0.97</v>
      </c>
      <c r="AP64" s="43"/>
    </row>
    <row r="65" spans="1:42" x14ac:dyDescent="0.2">
      <c r="A65" s="32">
        <v>127045853</v>
      </c>
      <c r="B65" s="33" t="s">
        <v>247</v>
      </c>
      <c r="C65" s="33" t="s">
        <v>338</v>
      </c>
      <c r="D65" s="34">
        <f t="shared" si="0"/>
        <v>1349623.24</v>
      </c>
      <c r="E65" s="34">
        <v>1061127.28</v>
      </c>
      <c r="F65" s="34">
        <f t="shared" si="1"/>
        <v>288495.96000000002</v>
      </c>
      <c r="G65" s="35">
        <f t="shared" si="2"/>
        <v>260.67500000000001</v>
      </c>
      <c r="H65" s="35">
        <f t="shared" si="3"/>
        <v>569</v>
      </c>
      <c r="I65" s="36">
        <f t="shared" si="4"/>
        <v>569</v>
      </c>
      <c r="J65" s="36">
        <f t="shared" si="5"/>
        <v>522</v>
      </c>
      <c r="K65" s="36">
        <f t="shared" si="6"/>
        <v>34</v>
      </c>
      <c r="L65" s="36">
        <f t="shared" si="7"/>
        <v>13</v>
      </c>
      <c r="M65" s="36">
        <v>335</v>
      </c>
      <c r="N65" s="36">
        <v>16</v>
      </c>
      <c r="O65" s="36">
        <v>5</v>
      </c>
      <c r="P65" s="36">
        <v>310</v>
      </c>
      <c r="Q65" s="36">
        <v>8</v>
      </c>
      <c r="R65" s="36">
        <v>2</v>
      </c>
      <c r="S65" s="36">
        <v>309</v>
      </c>
      <c r="T65" s="36">
        <v>8</v>
      </c>
      <c r="U65" s="36">
        <v>0</v>
      </c>
      <c r="V65" s="37">
        <v>49.398000000000003</v>
      </c>
      <c r="W65" s="38">
        <v>0.6028</v>
      </c>
      <c r="X65" s="39">
        <f t="shared" si="8"/>
        <v>1437.895</v>
      </c>
      <c r="Y65" s="39">
        <v>1435.5709999999999</v>
      </c>
      <c r="Z65" s="39">
        <v>1433.3920000000001</v>
      </c>
      <c r="AA65" s="39">
        <v>1444.723</v>
      </c>
      <c r="AB65" s="40">
        <f t="shared" si="9"/>
        <v>29.1083</v>
      </c>
      <c r="AC65" s="40">
        <f t="shared" si="10"/>
        <v>0.77639999999999998</v>
      </c>
      <c r="AD65" s="41">
        <f t="shared" si="11"/>
        <v>0.38819999999999999</v>
      </c>
      <c r="AE65" s="41">
        <f t="shared" si="12"/>
        <v>0.61180000000000001</v>
      </c>
      <c r="AF65" s="40">
        <f t="shared" si="13"/>
        <v>0.42330000000000001</v>
      </c>
      <c r="AG65" s="40">
        <f t="shared" si="14"/>
        <v>0.21160000000000001</v>
      </c>
      <c r="AH65" s="41">
        <f t="shared" si="15"/>
        <v>0.78839999999999999</v>
      </c>
      <c r="AI65" s="41">
        <f t="shared" si="16"/>
        <v>0.7177</v>
      </c>
      <c r="AJ65" s="42">
        <f t="shared" si="17"/>
        <v>0</v>
      </c>
      <c r="AK65" s="43">
        <f t="shared" si="18"/>
        <v>16.5</v>
      </c>
      <c r="AL65" s="43">
        <v>16.600000000000001</v>
      </c>
      <c r="AM65" s="43">
        <v>16.2</v>
      </c>
      <c r="AN65" s="43">
        <v>16.8</v>
      </c>
      <c r="AO65" s="44">
        <f t="shared" si="19"/>
        <v>0.76</v>
      </c>
      <c r="AP65" s="43"/>
    </row>
    <row r="66" spans="1:42" x14ac:dyDescent="0.2">
      <c r="A66" s="32">
        <v>127046903</v>
      </c>
      <c r="B66" s="33" t="s">
        <v>248</v>
      </c>
      <c r="C66" s="33" t="s">
        <v>338</v>
      </c>
      <c r="D66" s="34">
        <f t="shared" ref="D66:D129" si="20">ROUND(F66+E66,2)</f>
        <v>990863.58</v>
      </c>
      <c r="E66" s="34">
        <v>648534.23</v>
      </c>
      <c r="F66" s="34">
        <f t="shared" ref="F66:F129" si="21">ROUND(G66*$F$507/$G$503,2)</f>
        <v>342329.35</v>
      </c>
      <c r="G66" s="35">
        <f t="shared" ref="G66:G129" si="22">ROUND(H66*W66*AO66,3)</f>
        <v>309.31700000000001</v>
      </c>
      <c r="H66" s="35">
        <f t="shared" ref="H66:H129" si="23">ROUND(I66+AJ66,3)</f>
        <v>441</v>
      </c>
      <c r="I66" s="36">
        <f t="shared" ref="I66:I129" si="24">ROUND(J66+K66+L66,0)</f>
        <v>441</v>
      </c>
      <c r="J66" s="36">
        <f t="shared" ref="J66:J129" si="25">ROUND(ROUND(AVERAGE(M66,P66,S66),0)*1.64,0)</f>
        <v>367</v>
      </c>
      <c r="K66" s="36">
        <f t="shared" ref="K66:K129" si="26">ROUND(ROUND(AVERAGE(N66,Q66,T66),0)*3.08,0)</f>
        <v>55</v>
      </c>
      <c r="L66" s="36">
        <f t="shared" ref="L66:L129" si="27">ROUND(ROUND(AVERAGE(O66,R66,U66),0)*6.34,0)</f>
        <v>19</v>
      </c>
      <c r="M66" s="36">
        <v>234</v>
      </c>
      <c r="N66" s="36">
        <v>15</v>
      </c>
      <c r="O66" s="36">
        <v>4</v>
      </c>
      <c r="P66" s="36">
        <v>220</v>
      </c>
      <c r="Q66" s="36">
        <v>18</v>
      </c>
      <c r="R66" s="36">
        <v>2</v>
      </c>
      <c r="S66" s="36">
        <v>217</v>
      </c>
      <c r="T66" s="36">
        <v>22</v>
      </c>
      <c r="U66" s="36">
        <v>3</v>
      </c>
      <c r="V66" s="37">
        <v>5.1390000000000002</v>
      </c>
      <c r="W66" s="38">
        <v>0.70140000000000002</v>
      </c>
      <c r="X66" s="39">
        <f t="shared" ref="X66:X129" si="28">ROUND(AVERAGE(Y66:AA66),3)</f>
        <v>790.71400000000006</v>
      </c>
      <c r="Y66" s="39">
        <v>811.71900000000005</v>
      </c>
      <c r="Z66" s="39">
        <v>771.94500000000005</v>
      </c>
      <c r="AA66" s="39">
        <v>788.47699999999998</v>
      </c>
      <c r="AB66" s="40">
        <f t="shared" ref="AB66:AB129" si="29">TRUNC(X66/V66,4)</f>
        <v>153.86529999999999</v>
      </c>
      <c r="AC66" s="40">
        <f t="shared" ref="AC66:AC129" si="30">TRUNC(AB66/$AB$503,4)</f>
        <v>4.1043000000000003</v>
      </c>
      <c r="AD66" s="41">
        <f t="shared" ref="AD66:AD129" si="31">TRUNC(AC66*0.5,4)</f>
        <v>2.0520999999999998</v>
      </c>
      <c r="AE66" s="41">
        <f t="shared" ref="AE66:AE129" si="32">TRUNC(1-AD66,4)</f>
        <v>-1.0521</v>
      </c>
      <c r="AF66" s="40">
        <f t="shared" ref="AF66:AF129" si="33">TRUNC(X66/$X$504,4)</f>
        <v>0.23269999999999999</v>
      </c>
      <c r="AG66" s="40">
        <f t="shared" ref="AG66:AG129" si="34">TRUNC(AF66*0.5,4)</f>
        <v>0.1163</v>
      </c>
      <c r="AH66" s="41">
        <f t="shared" ref="AH66:AH129" si="35">TRUNC(1-AG66,4)</f>
        <v>0.88370000000000004</v>
      </c>
      <c r="AI66" s="41">
        <f t="shared" ref="AI66:AI129" si="36">TRUNC((AE66*0.4)+(AH66*0.6),4)</f>
        <v>0.10929999999999999</v>
      </c>
      <c r="AJ66" s="42">
        <f t="shared" ref="AJ66:AJ129" si="37">TRUNC(IF(AI66&lt;=$AI$503,0,((AI66/$AI$503)-1)*0.5*I66),3)</f>
        <v>0</v>
      </c>
      <c r="AK66" s="43">
        <f t="shared" ref="AK66:AK129" si="38">ROUND(AVERAGE(AL66:AN66),1)</f>
        <v>26.3</v>
      </c>
      <c r="AL66" s="43">
        <v>26.1</v>
      </c>
      <c r="AM66" s="43">
        <v>25.4</v>
      </c>
      <c r="AN66" s="43">
        <v>27.5</v>
      </c>
      <c r="AO66" s="44">
        <f t="shared" ref="AO66:AO129" si="39">TRUNC(IF(AK66&gt;=$AK$503,1,AK66/$AK$503),2)</f>
        <v>1</v>
      </c>
      <c r="AP66" s="43"/>
    </row>
    <row r="67" spans="1:42" x14ac:dyDescent="0.2">
      <c r="A67" s="32">
        <v>127047404</v>
      </c>
      <c r="B67" s="33" t="s">
        <v>249</v>
      </c>
      <c r="C67" s="33" t="s">
        <v>338</v>
      </c>
      <c r="D67" s="34">
        <f t="shared" si="20"/>
        <v>843343.38</v>
      </c>
      <c r="E67" s="34">
        <v>702348.62</v>
      </c>
      <c r="F67" s="34">
        <f t="shared" si="21"/>
        <v>140994.76</v>
      </c>
      <c r="G67" s="35">
        <f t="shared" si="22"/>
        <v>127.398</v>
      </c>
      <c r="H67" s="35">
        <f t="shared" si="23"/>
        <v>320.43099999999998</v>
      </c>
      <c r="I67" s="36">
        <f t="shared" si="24"/>
        <v>308</v>
      </c>
      <c r="J67" s="36">
        <f t="shared" si="25"/>
        <v>267</v>
      </c>
      <c r="K67" s="36">
        <f t="shared" si="26"/>
        <v>28</v>
      </c>
      <c r="L67" s="36">
        <f t="shared" si="27"/>
        <v>13</v>
      </c>
      <c r="M67" s="36">
        <v>157</v>
      </c>
      <c r="N67" s="36">
        <v>10</v>
      </c>
      <c r="O67" s="36">
        <v>4</v>
      </c>
      <c r="P67" s="36">
        <v>172</v>
      </c>
      <c r="Q67" s="36">
        <v>9</v>
      </c>
      <c r="R67" s="36">
        <v>1</v>
      </c>
      <c r="S67" s="36">
        <v>160</v>
      </c>
      <c r="T67" s="36">
        <v>9</v>
      </c>
      <c r="U67" s="36">
        <v>2</v>
      </c>
      <c r="V67" s="37">
        <v>75.785000000000011</v>
      </c>
      <c r="W67" s="38">
        <v>0.55220000000000002</v>
      </c>
      <c r="X67" s="39">
        <f t="shared" si="28"/>
        <v>1036.7560000000001</v>
      </c>
      <c r="Y67" s="39">
        <v>1041.518</v>
      </c>
      <c r="Z67" s="39">
        <v>1035.9659999999999</v>
      </c>
      <c r="AA67" s="39">
        <v>1032.7850000000001</v>
      </c>
      <c r="AB67" s="40">
        <f t="shared" si="29"/>
        <v>13.680199999999999</v>
      </c>
      <c r="AC67" s="40">
        <f t="shared" si="30"/>
        <v>0.3649</v>
      </c>
      <c r="AD67" s="41">
        <f t="shared" si="31"/>
        <v>0.18240000000000001</v>
      </c>
      <c r="AE67" s="41">
        <f t="shared" si="32"/>
        <v>0.81759999999999999</v>
      </c>
      <c r="AF67" s="40">
        <f t="shared" si="33"/>
        <v>0.30520000000000003</v>
      </c>
      <c r="AG67" s="40">
        <f t="shared" si="34"/>
        <v>0.15260000000000001</v>
      </c>
      <c r="AH67" s="41">
        <f t="shared" si="35"/>
        <v>0.84740000000000004</v>
      </c>
      <c r="AI67" s="41">
        <f t="shared" si="36"/>
        <v>0.83540000000000003</v>
      </c>
      <c r="AJ67" s="42">
        <f t="shared" si="37"/>
        <v>12.430999999999999</v>
      </c>
      <c r="AK67" s="43">
        <f t="shared" si="38"/>
        <v>15.8</v>
      </c>
      <c r="AL67" s="43">
        <v>15.9</v>
      </c>
      <c r="AM67" s="43">
        <v>15.6</v>
      </c>
      <c r="AN67" s="43">
        <v>16</v>
      </c>
      <c r="AO67" s="44">
        <f t="shared" si="39"/>
        <v>0.72</v>
      </c>
      <c r="AP67" s="43"/>
    </row>
    <row r="68" spans="1:42" x14ac:dyDescent="0.2">
      <c r="A68" s="32">
        <v>127049303</v>
      </c>
      <c r="B68" s="33" t="s">
        <v>250</v>
      </c>
      <c r="C68" s="33" t="s">
        <v>338</v>
      </c>
      <c r="D68" s="34">
        <f t="shared" si="20"/>
        <v>749499.73</v>
      </c>
      <c r="E68" s="34">
        <v>578189.52</v>
      </c>
      <c r="F68" s="34">
        <f t="shared" si="21"/>
        <v>171310.21</v>
      </c>
      <c r="G68" s="35">
        <f t="shared" si="22"/>
        <v>154.79</v>
      </c>
      <c r="H68" s="35">
        <f t="shared" si="23"/>
        <v>302.51299999999998</v>
      </c>
      <c r="I68" s="36">
        <f t="shared" si="24"/>
        <v>293</v>
      </c>
      <c r="J68" s="36">
        <f t="shared" si="25"/>
        <v>262</v>
      </c>
      <c r="K68" s="36">
        <f t="shared" si="26"/>
        <v>18</v>
      </c>
      <c r="L68" s="36">
        <f t="shared" si="27"/>
        <v>13</v>
      </c>
      <c r="M68" s="36">
        <v>172</v>
      </c>
      <c r="N68" s="36">
        <v>5</v>
      </c>
      <c r="O68" s="36">
        <v>2</v>
      </c>
      <c r="P68" s="36">
        <v>162</v>
      </c>
      <c r="Q68" s="36">
        <v>5</v>
      </c>
      <c r="R68" s="36">
        <v>1</v>
      </c>
      <c r="S68" s="36">
        <v>147</v>
      </c>
      <c r="T68" s="36">
        <v>7</v>
      </c>
      <c r="U68" s="36">
        <v>2</v>
      </c>
      <c r="V68" s="37">
        <v>34.778999999999996</v>
      </c>
      <c r="W68" s="38">
        <v>0.65600000000000003</v>
      </c>
      <c r="X68" s="39">
        <f t="shared" si="28"/>
        <v>731.20399999999995</v>
      </c>
      <c r="Y68" s="39">
        <v>724.15899999999999</v>
      </c>
      <c r="Z68" s="39">
        <v>733.59</v>
      </c>
      <c r="AA68" s="39">
        <v>735.86300000000006</v>
      </c>
      <c r="AB68" s="40">
        <f t="shared" si="29"/>
        <v>21.0242</v>
      </c>
      <c r="AC68" s="40">
        <f t="shared" si="30"/>
        <v>0.56079999999999997</v>
      </c>
      <c r="AD68" s="41">
        <f t="shared" si="31"/>
        <v>0.28039999999999998</v>
      </c>
      <c r="AE68" s="41">
        <f t="shared" si="32"/>
        <v>0.71960000000000002</v>
      </c>
      <c r="AF68" s="40">
        <f t="shared" si="33"/>
        <v>0.2152</v>
      </c>
      <c r="AG68" s="40">
        <f t="shared" si="34"/>
        <v>0.1076</v>
      </c>
      <c r="AH68" s="41">
        <f t="shared" si="35"/>
        <v>0.89239999999999997</v>
      </c>
      <c r="AI68" s="41">
        <f t="shared" si="36"/>
        <v>0.82320000000000004</v>
      </c>
      <c r="AJ68" s="42">
        <f t="shared" si="37"/>
        <v>9.5129999999999999</v>
      </c>
      <c r="AK68" s="43">
        <f t="shared" si="38"/>
        <v>17.100000000000001</v>
      </c>
      <c r="AL68" s="43">
        <v>17.100000000000001</v>
      </c>
      <c r="AM68" s="43">
        <v>16.899999999999999</v>
      </c>
      <c r="AN68" s="43">
        <v>17.2</v>
      </c>
      <c r="AO68" s="44">
        <f t="shared" si="39"/>
        <v>0.78</v>
      </c>
      <c r="AP68" s="43"/>
    </row>
    <row r="69" spans="1:42" x14ac:dyDescent="0.2">
      <c r="A69" s="32">
        <v>108051003</v>
      </c>
      <c r="B69" s="33" t="s">
        <v>484</v>
      </c>
      <c r="C69" s="33" t="s">
        <v>292</v>
      </c>
      <c r="D69" s="34">
        <f t="shared" si="20"/>
        <v>1482171.87</v>
      </c>
      <c r="E69" s="34">
        <v>1277877.8899999999</v>
      </c>
      <c r="F69" s="34">
        <f t="shared" si="21"/>
        <v>204293.98</v>
      </c>
      <c r="G69" s="35">
        <f t="shared" si="22"/>
        <v>184.59299999999999</v>
      </c>
      <c r="H69" s="35">
        <f t="shared" si="23"/>
        <v>664.99800000000005</v>
      </c>
      <c r="I69" s="36">
        <f t="shared" si="24"/>
        <v>655</v>
      </c>
      <c r="J69" s="36">
        <f t="shared" si="25"/>
        <v>571</v>
      </c>
      <c r="K69" s="36">
        <f t="shared" si="26"/>
        <v>46</v>
      </c>
      <c r="L69" s="36">
        <f t="shared" si="27"/>
        <v>38</v>
      </c>
      <c r="M69" s="36">
        <v>358</v>
      </c>
      <c r="N69" s="36">
        <v>17</v>
      </c>
      <c r="O69" s="36">
        <v>8</v>
      </c>
      <c r="P69" s="36">
        <v>314</v>
      </c>
      <c r="Q69" s="36">
        <v>16</v>
      </c>
      <c r="R69" s="36">
        <v>5</v>
      </c>
      <c r="S69" s="36">
        <v>373</v>
      </c>
      <c r="T69" s="36">
        <v>12</v>
      </c>
      <c r="U69" s="36">
        <v>5</v>
      </c>
      <c r="V69" s="37">
        <v>291.17500000000001</v>
      </c>
      <c r="W69" s="38">
        <v>0.50470000000000004</v>
      </c>
      <c r="X69" s="39">
        <f t="shared" si="28"/>
        <v>1907.1210000000001</v>
      </c>
      <c r="Y69" s="39">
        <v>1900.904</v>
      </c>
      <c r="Z69" s="39">
        <v>1897.5039999999999</v>
      </c>
      <c r="AA69" s="39">
        <v>1922.9559999999999</v>
      </c>
      <c r="AB69" s="40">
        <f t="shared" si="29"/>
        <v>6.5496999999999996</v>
      </c>
      <c r="AC69" s="40">
        <f t="shared" si="30"/>
        <v>0.17469999999999999</v>
      </c>
      <c r="AD69" s="41">
        <f t="shared" si="31"/>
        <v>8.7300000000000003E-2</v>
      </c>
      <c r="AE69" s="41">
        <f t="shared" si="32"/>
        <v>0.91269999999999996</v>
      </c>
      <c r="AF69" s="40">
        <f t="shared" si="33"/>
        <v>0.56140000000000001</v>
      </c>
      <c r="AG69" s="40">
        <f t="shared" si="34"/>
        <v>0.28070000000000001</v>
      </c>
      <c r="AH69" s="41">
        <f t="shared" si="35"/>
        <v>0.71930000000000005</v>
      </c>
      <c r="AI69" s="41">
        <f t="shared" si="36"/>
        <v>0.79659999999999997</v>
      </c>
      <c r="AJ69" s="42">
        <f t="shared" si="37"/>
        <v>9.9979999999999993</v>
      </c>
      <c r="AK69" s="43">
        <f t="shared" si="38"/>
        <v>12</v>
      </c>
      <c r="AL69" s="43">
        <v>12.3</v>
      </c>
      <c r="AM69" s="43">
        <v>11.8</v>
      </c>
      <c r="AN69" s="43">
        <v>11.8</v>
      </c>
      <c r="AO69" s="44">
        <f t="shared" si="39"/>
        <v>0.55000000000000004</v>
      </c>
      <c r="AP69" s="43"/>
    </row>
    <row r="70" spans="1:42" x14ac:dyDescent="0.2">
      <c r="A70" s="32">
        <v>108051503</v>
      </c>
      <c r="B70" s="33" t="s">
        <v>485</v>
      </c>
      <c r="C70" s="33" t="s">
        <v>292</v>
      </c>
      <c r="D70" s="34">
        <f t="shared" si="20"/>
        <v>1125471.29</v>
      </c>
      <c r="E70" s="34">
        <v>985661.84</v>
      </c>
      <c r="F70" s="34">
        <f t="shared" si="21"/>
        <v>139809.45000000001</v>
      </c>
      <c r="G70" s="35">
        <f t="shared" si="22"/>
        <v>126.327</v>
      </c>
      <c r="H70" s="35">
        <f t="shared" si="23"/>
        <v>466.32400000000001</v>
      </c>
      <c r="I70" s="36">
        <f t="shared" si="24"/>
        <v>443</v>
      </c>
      <c r="J70" s="36">
        <f t="shared" si="25"/>
        <v>408</v>
      </c>
      <c r="K70" s="36">
        <f t="shared" si="26"/>
        <v>22</v>
      </c>
      <c r="L70" s="36">
        <f t="shared" si="27"/>
        <v>13</v>
      </c>
      <c r="M70" s="36">
        <v>247</v>
      </c>
      <c r="N70" s="36">
        <v>8</v>
      </c>
      <c r="O70" s="36">
        <v>3</v>
      </c>
      <c r="P70" s="36">
        <v>249</v>
      </c>
      <c r="Q70" s="36">
        <v>6</v>
      </c>
      <c r="R70" s="36">
        <v>2</v>
      </c>
      <c r="S70" s="36">
        <v>252</v>
      </c>
      <c r="T70" s="36">
        <v>8</v>
      </c>
      <c r="U70" s="36">
        <v>2</v>
      </c>
      <c r="V70" s="37">
        <v>224.61599999999999</v>
      </c>
      <c r="W70" s="38">
        <v>0.60199999999999998</v>
      </c>
      <c r="X70" s="39">
        <f t="shared" si="28"/>
        <v>1299.0409999999999</v>
      </c>
      <c r="Y70" s="39">
        <v>1280.54</v>
      </c>
      <c r="Z70" s="39">
        <v>1291.6389999999999</v>
      </c>
      <c r="AA70" s="39">
        <v>1324.943</v>
      </c>
      <c r="AB70" s="40">
        <f t="shared" si="29"/>
        <v>5.7832999999999997</v>
      </c>
      <c r="AC70" s="40">
        <f t="shared" si="30"/>
        <v>0.1542</v>
      </c>
      <c r="AD70" s="41">
        <f t="shared" si="31"/>
        <v>7.7100000000000002E-2</v>
      </c>
      <c r="AE70" s="41">
        <f t="shared" si="32"/>
        <v>0.92290000000000005</v>
      </c>
      <c r="AF70" s="40">
        <f t="shared" si="33"/>
        <v>0.38240000000000002</v>
      </c>
      <c r="AG70" s="40">
        <f t="shared" si="34"/>
        <v>0.19120000000000001</v>
      </c>
      <c r="AH70" s="41">
        <f t="shared" si="35"/>
        <v>0.80879999999999996</v>
      </c>
      <c r="AI70" s="41">
        <f t="shared" si="36"/>
        <v>0.85440000000000005</v>
      </c>
      <c r="AJ70" s="42">
        <f t="shared" si="37"/>
        <v>23.324000000000002</v>
      </c>
      <c r="AK70" s="43">
        <f t="shared" si="38"/>
        <v>9.9</v>
      </c>
      <c r="AL70" s="43">
        <v>10</v>
      </c>
      <c r="AM70" s="43">
        <v>9.6999999999999993</v>
      </c>
      <c r="AN70" s="43">
        <v>10</v>
      </c>
      <c r="AO70" s="44">
        <f t="shared" si="39"/>
        <v>0.45</v>
      </c>
      <c r="AP70" s="43"/>
    </row>
    <row r="71" spans="1:42" x14ac:dyDescent="0.2">
      <c r="A71" s="32">
        <v>108053003</v>
      </c>
      <c r="B71" s="33" t="s">
        <v>486</v>
      </c>
      <c r="C71" s="33" t="s">
        <v>292</v>
      </c>
      <c r="D71" s="34">
        <f t="shared" si="20"/>
        <v>1087526.3500000001</v>
      </c>
      <c r="E71" s="34">
        <v>890424.98</v>
      </c>
      <c r="F71" s="34">
        <f t="shared" si="21"/>
        <v>197101.37</v>
      </c>
      <c r="G71" s="35">
        <f t="shared" si="22"/>
        <v>178.09399999999999</v>
      </c>
      <c r="H71" s="35">
        <f t="shared" si="23"/>
        <v>461.005</v>
      </c>
      <c r="I71" s="36">
        <f t="shared" si="24"/>
        <v>434</v>
      </c>
      <c r="J71" s="36">
        <f t="shared" si="25"/>
        <v>387</v>
      </c>
      <c r="K71" s="36">
        <f t="shared" si="26"/>
        <v>22</v>
      </c>
      <c r="L71" s="36">
        <f t="shared" si="27"/>
        <v>25</v>
      </c>
      <c r="M71" s="36">
        <v>257</v>
      </c>
      <c r="N71" s="36">
        <v>7</v>
      </c>
      <c r="O71" s="36">
        <v>3</v>
      </c>
      <c r="P71" s="36">
        <v>210</v>
      </c>
      <c r="Q71" s="36">
        <v>7</v>
      </c>
      <c r="R71" s="36">
        <v>3</v>
      </c>
      <c r="S71" s="36">
        <v>240</v>
      </c>
      <c r="T71" s="36">
        <v>7</v>
      </c>
      <c r="U71" s="36">
        <v>5</v>
      </c>
      <c r="V71" s="37">
        <v>294.13</v>
      </c>
      <c r="W71" s="38">
        <v>0.61319999999999997</v>
      </c>
      <c r="X71" s="39">
        <f t="shared" si="28"/>
        <v>1228.5060000000001</v>
      </c>
      <c r="Y71" s="39">
        <v>1211.0409999999999</v>
      </c>
      <c r="Z71" s="39">
        <v>1231.038</v>
      </c>
      <c r="AA71" s="39">
        <v>1243.4380000000001</v>
      </c>
      <c r="AB71" s="40">
        <f t="shared" si="29"/>
        <v>4.1767000000000003</v>
      </c>
      <c r="AC71" s="40">
        <f t="shared" si="30"/>
        <v>0.1114</v>
      </c>
      <c r="AD71" s="41">
        <f t="shared" si="31"/>
        <v>5.57E-2</v>
      </c>
      <c r="AE71" s="41">
        <f t="shared" si="32"/>
        <v>0.94430000000000003</v>
      </c>
      <c r="AF71" s="40">
        <f t="shared" si="33"/>
        <v>0.36159999999999998</v>
      </c>
      <c r="AG71" s="40">
        <f t="shared" si="34"/>
        <v>0.18079999999999999</v>
      </c>
      <c r="AH71" s="41">
        <f t="shared" si="35"/>
        <v>0.81920000000000004</v>
      </c>
      <c r="AI71" s="41">
        <f t="shared" si="36"/>
        <v>0.86919999999999997</v>
      </c>
      <c r="AJ71" s="42">
        <f t="shared" si="37"/>
        <v>27.004999999999999</v>
      </c>
      <c r="AK71" s="43">
        <f t="shared" si="38"/>
        <v>13.8</v>
      </c>
      <c r="AL71" s="43">
        <v>14</v>
      </c>
      <c r="AM71" s="43">
        <v>13.6</v>
      </c>
      <c r="AN71" s="43">
        <v>13.9</v>
      </c>
      <c r="AO71" s="44">
        <f t="shared" si="39"/>
        <v>0.63</v>
      </c>
      <c r="AP71" s="43"/>
    </row>
    <row r="72" spans="1:42" x14ac:dyDescent="0.2">
      <c r="A72" s="32">
        <v>108056004</v>
      </c>
      <c r="B72" s="33" t="s">
        <v>487</v>
      </c>
      <c r="C72" s="33" t="s">
        <v>292</v>
      </c>
      <c r="D72" s="34">
        <f t="shared" si="20"/>
        <v>703076.17</v>
      </c>
      <c r="E72" s="34">
        <v>604974.81999999995</v>
      </c>
      <c r="F72" s="34">
        <f t="shared" si="21"/>
        <v>98101.35</v>
      </c>
      <c r="G72" s="35">
        <f t="shared" si="22"/>
        <v>88.641000000000005</v>
      </c>
      <c r="H72" s="35">
        <f t="shared" si="23"/>
        <v>306.863</v>
      </c>
      <c r="I72" s="36">
        <f t="shared" si="24"/>
        <v>287</v>
      </c>
      <c r="J72" s="36">
        <f t="shared" si="25"/>
        <v>253</v>
      </c>
      <c r="K72" s="36">
        <f t="shared" si="26"/>
        <v>15</v>
      </c>
      <c r="L72" s="36">
        <f t="shared" si="27"/>
        <v>19</v>
      </c>
      <c r="M72" s="36">
        <v>160</v>
      </c>
      <c r="N72" s="36">
        <v>3</v>
      </c>
      <c r="O72" s="36">
        <v>4</v>
      </c>
      <c r="P72" s="36">
        <v>161</v>
      </c>
      <c r="Q72" s="36">
        <v>4</v>
      </c>
      <c r="R72" s="36">
        <v>3</v>
      </c>
      <c r="S72" s="36">
        <v>142</v>
      </c>
      <c r="T72" s="36">
        <v>7</v>
      </c>
      <c r="U72" s="36">
        <v>3</v>
      </c>
      <c r="V72" s="37">
        <v>111.31399999999999</v>
      </c>
      <c r="W72" s="38">
        <v>0.61460000000000004</v>
      </c>
      <c r="X72" s="39">
        <f t="shared" si="28"/>
        <v>880.68399999999997</v>
      </c>
      <c r="Y72" s="39">
        <v>877.20799999999997</v>
      </c>
      <c r="Z72" s="39">
        <v>875.30200000000002</v>
      </c>
      <c r="AA72" s="39">
        <v>889.54200000000003</v>
      </c>
      <c r="AB72" s="40">
        <f t="shared" si="29"/>
        <v>7.9116999999999997</v>
      </c>
      <c r="AC72" s="40">
        <f t="shared" si="30"/>
        <v>0.21099999999999999</v>
      </c>
      <c r="AD72" s="41">
        <f t="shared" si="31"/>
        <v>0.1055</v>
      </c>
      <c r="AE72" s="41">
        <f t="shared" si="32"/>
        <v>0.89449999999999996</v>
      </c>
      <c r="AF72" s="40">
        <f t="shared" si="33"/>
        <v>0.25919999999999999</v>
      </c>
      <c r="AG72" s="40">
        <f t="shared" si="34"/>
        <v>0.12959999999999999</v>
      </c>
      <c r="AH72" s="41">
        <f t="shared" si="35"/>
        <v>0.87039999999999995</v>
      </c>
      <c r="AI72" s="41">
        <f t="shared" si="36"/>
        <v>0.88</v>
      </c>
      <c r="AJ72" s="42">
        <f t="shared" si="37"/>
        <v>19.863</v>
      </c>
      <c r="AK72" s="43">
        <f t="shared" si="38"/>
        <v>10.4</v>
      </c>
      <c r="AL72" s="43">
        <v>10.4</v>
      </c>
      <c r="AM72" s="43">
        <v>10.1</v>
      </c>
      <c r="AN72" s="43">
        <v>10.6</v>
      </c>
      <c r="AO72" s="44">
        <f t="shared" si="39"/>
        <v>0.47</v>
      </c>
      <c r="AP72" s="43"/>
    </row>
    <row r="73" spans="1:42" x14ac:dyDescent="0.2">
      <c r="A73" s="32">
        <v>108058003</v>
      </c>
      <c r="B73" s="33" t="s">
        <v>488</v>
      </c>
      <c r="C73" s="33" t="s">
        <v>292</v>
      </c>
      <c r="D73" s="34">
        <f t="shared" si="20"/>
        <v>900921.44</v>
      </c>
      <c r="E73" s="34">
        <v>714250.97</v>
      </c>
      <c r="F73" s="34">
        <f t="shared" si="21"/>
        <v>186670.47</v>
      </c>
      <c r="G73" s="35">
        <f t="shared" si="22"/>
        <v>168.66900000000001</v>
      </c>
      <c r="H73" s="35">
        <f t="shared" si="23"/>
        <v>430.82799999999997</v>
      </c>
      <c r="I73" s="36">
        <f t="shared" si="24"/>
        <v>401</v>
      </c>
      <c r="J73" s="36">
        <f t="shared" si="25"/>
        <v>303</v>
      </c>
      <c r="K73" s="36">
        <f t="shared" si="26"/>
        <v>22</v>
      </c>
      <c r="L73" s="36">
        <f t="shared" si="27"/>
        <v>76</v>
      </c>
      <c r="M73" s="36">
        <v>189</v>
      </c>
      <c r="N73" s="36">
        <v>8</v>
      </c>
      <c r="O73" s="36">
        <v>13</v>
      </c>
      <c r="P73" s="36">
        <v>183</v>
      </c>
      <c r="Q73" s="36">
        <v>5</v>
      </c>
      <c r="R73" s="36">
        <v>14</v>
      </c>
      <c r="S73" s="36">
        <v>183</v>
      </c>
      <c r="T73" s="36">
        <v>8</v>
      </c>
      <c r="U73" s="36">
        <v>9</v>
      </c>
      <c r="V73" s="37">
        <v>172.80300000000003</v>
      </c>
      <c r="W73" s="38">
        <v>0.67500000000000004</v>
      </c>
      <c r="X73" s="39">
        <f t="shared" si="28"/>
        <v>940.12300000000005</v>
      </c>
      <c r="Y73" s="39">
        <v>957.67700000000002</v>
      </c>
      <c r="Z73" s="39">
        <v>934.78700000000003</v>
      </c>
      <c r="AA73" s="39">
        <v>927.904</v>
      </c>
      <c r="AB73" s="40">
        <f t="shared" si="29"/>
        <v>5.4404000000000003</v>
      </c>
      <c r="AC73" s="40">
        <f t="shared" si="30"/>
        <v>0.14510000000000001</v>
      </c>
      <c r="AD73" s="41">
        <f t="shared" si="31"/>
        <v>7.2499999999999995E-2</v>
      </c>
      <c r="AE73" s="41">
        <f t="shared" si="32"/>
        <v>0.92749999999999999</v>
      </c>
      <c r="AF73" s="40">
        <f t="shared" si="33"/>
        <v>0.2767</v>
      </c>
      <c r="AG73" s="40">
        <f t="shared" si="34"/>
        <v>0.13830000000000001</v>
      </c>
      <c r="AH73" s="41">
        <f t="shared" si="35"/>
        <v>0.86170000000000002</v>
      </c>
      <c r="AI73" s="41">
        <f t="shared" si="36"/>
        <v>0.88800000000000001</v>
      </c>
      <c r="AJ73" s="42">
        <f t="shared" si="37"/>
        <v>29.827999999999999</v>
      </c>
      <c r="AK73" s="43">
        <f t="shared" si="38"/>
        <v>12.8</v>
      </c>
      <c r="AL73" s="43">
        <v>12.8</v>
      </c>
      <c r="AM73" s="43">
        <v>12.7</v>
      </c>
      <c r="AN73" s="43">
        <v>12.9</v>
      </c>
      <c r="AO73" s="44">
        <f t="shared" si="39"/>
        <v>0.57999999999999996</v>
      </c>
      <c r="AP73" s="43"/>
    </row>
    <row r="74" spans="1:42" x14ac:dyDescent="0.2">
      <c r="A74" s="32">
        <v>114060503</v>
      </c>
      <c r="B74" s="33" t="s">
        <v>38</v>
      </c>
      <c r="C74" s="33" t="s">
        <v>310</v>
      </c>
      <c r="D74" s="34">
        <f t="shared" si="20"/>
        <v>961631.55</v>
      </c>
      <c r="E74" s="34">
        <v>495797.04</v>
      </c>
      <c r="F74" s="34">
        <f t="shared" si="21"/>
        <v>465834.51</v>
      </c>
      <c r="G74" s="35">
        <f t="shared" si="22"/>
        <v>420.91199999999998</v>
      </c>
      <c r="H74" s="35">
        <f t="shared" si="23"/>
        <v>592</v>
      </c>
      <c r="I74" s="36">
        <f t="shared" si="24"/>
        <v>592</v>
      </c>
      <c r="J74" s="36">
        <f t="shared" si="25"/>
        <v>508</v>
      </c>
      <c r="K74" s="36">
        <f t="shared" si="26"/>
        <v>46</v>
      </c>
      <c r="L74" s="36">
        <f t="shared" si="27"/>
        <v>38</v>
      </c>
      <c r="M74" s="36">
        <v>316</v>
      </c>
      <c r="N74" s="36">
        <v>9</v>
      </c>
      <c r="O74" s="36">
        <v>5</v>
      </c>
      <c r="P74" s="36">
        <v>306</v>
      </c>
      <c r="Q74" s="36">
        <v>12</v>
      </c>
      <c r="R74" s="36">
        <v>5</v>
      </c>
      <c r="S74" s="36">
        <v>309</v>
      </c>
      <c r="T74" s="36">
        <v>23</v>
      </c>
      <c r="U74" s="36">
        <v>8</v>
      </c>
      <c r="V74" s="37">
        <v>5.2430000000000003</v>
      </c>
      <c r="W74" s="38">
        <v>0.71099999999999997</v>
      </c>
      <c r="X74" s="39">
        <f t="shared" si="28"/>
        <v>1139.171</v>
      </c>
      <c r="Y74" s="39">
        <v>1166.252</v>
      </c>
      <c r="Z74" s="39">
        <v>1114.6089999999999</v>
      </c>
      <c r="AA74" s="39">
        <v>1136.653</v>
      </c>
      <c r="AB74" s="40">
        <f t="shared" si="29"/>
        <v>217.27459999999999</v>
      </c>
      <c r="AC74" s="40">
        <f t="shared" si="30"/>
        <v>5.7957999999999998</v>
      </c>
      <c r="AD74" s="41">
        <f t="shared" si="31"/>
        <v>2.8978999999999999</v>
      </c>
      <c r="AE74" s="41">
        <f t="shared" si="32"/>
        <v>-1.8978999999999999</v>
      </c>
      <c r="AF74" s="40">
        <f t="shared" si="33"/>
        <v>0.33529999999999999</v>
      </c>
      <c r="AG74" s="40">
        <f t="shared" si="34"/>
        <v>0.1676</v>
      </c>
      <c r="AH74" s="41">
        <f t="shared" si="35"/>
        <v>0.83240000000000003</v>
      </c>
      <c r="AI74" s="41">
        <f t="shared" si="36"/>
        <v>-0.25969999999999999</v>
      </c>
      <c r="AJ74" s="42">
        <f t="shared" si="37"/>
        <v>0</v>
      </c>
      <c r="AK74" s="43">
        <f t="shared" si="38"/>
        <v>34</v>
      </c>
      <c r="AL74" s="43">
        <v>35.299999999999997</v>
      </c>
      <c r="AM74" s="43">
        <v>33</v>
      </c>
      <c r="AN74" s="43">
        <v>33.700000000000003</v>
      </c>
      <c r="AO74" s="44">
        <f t="shared" si="39"/>
        <v>1</v>
      </c>
      <c r="AP74" s="43"/>
    </row>
    <row r="75" spans="1:42" x14ac:dyDescent="0.2">
      <c r="A75" s="32">
        <v>114060753</v>
      </c>
      <c r="B75" s="33" t="s">
        <v>39</v>
      </c>
      <c r="C75" s="33" t="s">
        <v>310</v>
      </c>
      <c r="D75" s="34">
        <f t="shared" si="20"/>
        <v>4698652.18</v>
      </c>
      <c r="E75" s="34">
        <v>3157663.76</v>
      </c>
      <c r="F75" s="34">
        <f t="shared" si="21"/>
        <v>1540988.42</v>
      </c>
      <c r="G75" s="35">
        <f t="shared" si="22"/>
        <v>1392.384</v>
      </c>
      <c r="H75" s="35">
        <f t="shared" si="23"/>
        <v>3072</v>
      </c>
      <c r="I75" s="36">
        <f t="shared" si="24"/>
        <v>3072</v>
      </c>
      <c r="J75" s="36">
        <f t="shared" si="25"/>
        <v>2590</v>
      </c>
      <c r="K75" s="36">
        <f t="shared" si="26"/>
        <v>317</v>
      </c>
      <c r="L75" s="36">
        <f t="shared" si="27"/>
        <v>165</v>
      </c>
      <c r="M75" s="36">
        <v>1688</v>
      </c>
      <c r="N75" s="36">
        <v>124</v>
      </c>
      <c r="O75" s="36">
        <v>28</v>
      </c>
      <c r="P75" s="36">
        <v>1348</v>
      </c>
      <c r="Q75" s="36">
        <v>95</v>
      </c>
      <c r="R75" s="36">
        <v>25</v>
      </c>
      <c r="S75" s="36">
        <v>1701</v>
      </c>
      <c r="T75" s="36">
        <v>90</v>
      </c>
      <c r="U75" s="36">
        <v>26</v>
      </c>
      <c r="V75" s="37">
        <v>98.007000000000005</v>
      </c>
      <c r="W75" s="38">
        <v>0.46250000000000002</v>
      </c>
      <c r="X75" s="39">
        <f t="shared" si="28"/>
        <v>6997.1980000000003</v>
      </c>
      <c r="Y75" s="39">
        <v>6978.7349999999997</v>
      </c>
      <c r="Z75" s="39">
        <v>6916.7640000000001</v>
      </c>
      <c r="AA75" s="39">
        <v>7096.0950000000003</v>
      </c>
      <c r="AB75" s="40">
        <f t="shared" si="29"/>
        <v>71.394800000000004</v>
      </c>
      <c r="AC75" s="40">
        <f t="shared" si="30"/>
        <v>1.9044000000000001</v>
      </c>
      <c r="AD75" s="41">
        <f t="shared" si="31"/>
        <v>0.95220000000000005</v>
      </c>
      <c r="AE75" s="41">
        <f t="shared" si="32"/>
        <v>4.7800000000000002E-2</v>
      </c>
      <c r="AF75" s="40">
        <f t="shared" si="33"/>
        <v>2.0598999999999998</v>
      </c>
      <c r="AG75" s="40">
        <f t="shared" si="34"/>
        <v>1.0299</v>
      </c>
      <c r="AH75" s="41">
        <f t="shared" si="35"/>
        <v>-2.9899999999999999E-2</v>
      </c>
      <c r="AI75" s="41">
        <f t="shared" si="36"/>
        <v>1.1000000000000001E-3</v>
      </c>
      <c r="AJ75" s="42">
        <f t="shared" si="37"/>
        <v>0</v>
      </c>
      <c r="AK75" s="43">
        <f t="shared" si="38"/>
        <v>21.3</v>
      </c>
      <c r="AL75" s="43">
        <v>22.1</v>
      </c>
      <c r="AM75" s="43">
        <v>21</v>
      </c>
      <c r="AN75" s="43">
        <v>20.9</v>
      </c>
      <c r="AO75" s="44">
        <f t="shared" si="39"/>
        <v>0.98</v>
      </c>
      <c r="AP75" s="43"/>
    </row>
    <row r="76" spans="1:42" x14ac:dyDescent="0.2">
      <c r="A76" s="32">
        <v>114060853</v>
      </c>
      <c r="B76" s="33" t="s">
        <v>40</v>
      </c>
      <c r="C76" s="33" t="s">
        <v>310</v>
      </c>
      <c r="D76" s="34">
        <f t="shared" si="20"/>
        <v>1302258.3799999999</v>
      </c>
      <c r="E76" s="34">
        <v>992692.56</v>
      </c>
      <c r="F76" s="34">
        <f t="shared" si="21"/>
        <v>309565.82</v>
      </c>
      <c r="G76" s="35">
        <f t="shared" si="22"/>
        <v>279.71300000000002</v>
      </c>
      <c r="H76" s="35">
        <f t="shared" si="23"/>
        <v>636</v>
      </c>
      <c r="I76" s="36">
        <f t="shared" si="24"/>
        <v>636</v>
      </c>
      <c r="J76" s="36">
        <f t="shared" si="25"/>
        <v>564</v>
      </c>
      <c r="K76" s="36">
        <f t="shared" si="26"/>
        <v>34</v>
      </c>
      <c r="L76" s="36">
        <f t="shared" si="27"/>
        <v>38</v>
      </c>
      <c r="M76" s="36">
        <v>336</v>
      </c>
      <c r="N76" s="36">
        <v>13</v>
      </c>
      <c r="O76" s="36">
        <v>6</v>
      </c>
      <c r="P76" s="36">
        <v>353</v>
      </c>
      <c r="Q76" s="36">
        <v>6</v>
      </c>
      <c r="R76" s="36">
        <v>7</v>
      </c>
      <c r="S76" s="36">
        <v>342</v>
      </c>
      <c r="T76" s="36">
        <v>14</v>
      </c>
      <c r="U76" s="36">
        <v>4</v>
      </c>
      <c r="V76" s="37">
        <v>52.094999999999999</v>
      </c>
      <c r="W76" s="38">
        <v>0.43980000000000002</v>
      </c>
      <c r="X76" s="39">
        <f t="shared" si="28"/>
        <v>1396.5650000000001</v>
      </c>
      <c r="Y76" s="39">
        <v>1349.4960000000001</v>
      </c>
      <c r="Z76" s="39">
        <v>1389.663</v>
      </c>
      <c r="AA76" s="39">
        <v>1450.537</v>
      </c>
      <c r="AB76" s="40">
        <f t="shared" si="29"/>
        <v>26.808</v>
      </c>
      <c r="AC76" s="40">
        <f t="shared" si="30"/>
        <v>0.71509999999999996</v>
      </c>
      <c r="AD76" s="41">
        <f t="shared" si="31"/>
        <v>0.35749999999999998</v>
      </c>
      <c r="AE76" s="41">
        <f t="shared" si="32"/>
        <v>0.64249999999999996</v>
      </c>
      <c r="AF76" s="40">
        <f t="shared" si="33"/>
        <v>0.41110000000000002</v>
      </c>
      <c r="AG76" s="40">
        <f t="shared" si="34"/>
        <v>0.20549999999999999</v>
      </c>
      <c r="AH76" s="41">
        <f t="shared" si="35"/>
        <v>0.79449999999999998</v>
      </c>
      <c r="AI76" s="41">
        <f t="shared" si="36"/>
        <v>0.73370000000000002</v>
      </c>
      <c r="AJ76" s="42">
        <f t="shared" si="37"/>
        <v>0</v>
      </c>
      <c r="AK76" s="43">
        <f t="shared" si="38"/>
        <v>24.2</v>
      </c>
      <c r="AL76" s="43">
        <v>24.4</v>
      </c>
      <c r="AM76" s="43">
        <v>24</v>
      </c>
      <c r="AN76" s="43">
        <v>24.3</v>
      </c>
      <c r="AO76" s="44">
        <f t="shared" si="39"/>
        <v>1</v>
      </c>
      <c r="AP76" s="43"/>
    </row>
    <row r="77" spans="1:42" x14ac:dyDescent="0.2">
      <c r="A77" s="32">
        <v>114061103</v>
      </c>
      <c r="B77" s="33" t="s">
        <v>41</v>
      </c>
      <c r="C77" s="33" t="s">
        <v>310</v>
      </c>
      <c r="D77" s="34">
        <f t="shared" si="20"/>
        <v>2168488.64</v>
      </c>
      <c r="E77" s="34">
        <v>1481783.59</v>
      </c>
      <c r="F77" s="34">
        <f t="shared" si="21"/>
        <v>686705.05</v>
      </c>
      <c r="G77" s="35">
        <f t="shared" si="22"/>
        <v>620.48299999999995</v>
      </c>
      <c r="H77" s="35">
        <f t="shared" si="23"/>
        <v>1199</v>
      </c>
      <c r="I77" s="36">
        <f t="shared" si="24"/>
        <v>1199</v>
      </c>
      <c r="J77" s="36">
        <f t="shared" si="25"/>
        <v>1058</v>
      </c>
      <c r="K77" s="36">
        <f t="shared" si="26"/>
        <v>59</v>
      </c>
      <c r="L77" s="36">
        <f t="shared" si="27"/>
        <v>82</v>
      </c>
      <c r="M77" s="36">
        <v>646</v>
      </c>
      <c r="N77" s="36">
        <v>16</v>
      </c>
      <c r="O77" s="36">
        <v>16</v>
      </c>
      <c r="P77" s="36">
        <v>633</v>
      </c>
      <c r="Q77" s="36">
        <v>24</v>
      </c>
      <c r="R77" s="36">
        <v>16</v>
      </c>
      <c r="S77" s="36">
        <v>655</v>
      </c>
      <c r="T77" s="36">
        <v>16</v>
      </c>
      <c r="U77" s="36">
        <v>8</v>
      </c>
      <c r="V77" s="37">
        <v>59.741999999999997</v>
      </c>
      <c r="W77" s="38">
        <v>0.51749999999999996</v>
      </c>
      <c r="X77" s="39">
        <f t="shared" si="28"/>
        <v>2518.4070000000002</v>
      </c>
      <c r="Y77" s="39">
        <v>2503.59</v>
      </c>
      <c r="Z77" s="39">
        <v>2494.877</v>
      </c>
      <c r="AA77" s="39">
        <v>2556.7539999999999</v>
      </c>
      <c r="AB77" s="40">
        <f t="shared" si="29"/>
        <v>42.154699999999998</v>
      </c>
      <c r="AC77" s="40">
        <f t="shared" si="30"/>
        <v>1.1244000000000001</v>
      </c>
      <c r="AD77" s="41">
        <f t="shared" si="31"/>
        <v>0.56220000000000003</v>
      </c>
      <c r="AE77" s="41">
        <f t="shared" si="32"/>
        <v>0.43780000000000002</v>
      </c>
      <c r="AF77" s="40">
        <f t="shared" si="33"/>
        <v>0.74129999999999996</v>
      </c>
      <c r="AG77" s="40">
        <f t="shared" si="34"/>
        <v>0.37059999999999998</v>
      </c>
      <c r="AH77" s="41">
        <f t="shared" si="35"/>
        <v>0.62939999999999996</v>
      </c>
      <c r="AI77" s="41">
        <f t="shared" si="36"/>
        <v>0.55269999999999997</v>
      </c>
      <c r="AJ77" s="42">
        <f t="shared" si="37"/>
        <v>0</v>
      </c>
      <c r="AK77" s="43">
        <f t="shared" si="38"/>
        <v>23.9</v>
      </c>
      <c r="AL77" s="43">
        <v>24.7</v>
      </c>
      <c r="AM77" s="43">
        <v>23.4</v>
      </c>
      <c r="AN77" s="43">
        <v>23.7</v>
      </c>
      <c r="AO77" s="44">
        <f t="shared" si="39"/>
        <v>1</v>
      </c>
      <c r="AP77" s="43"/>
    </row>
    <row r="78" spans="1:42" x14ac:dyDescent="0.2">
      <c r="A78" s="32">
        <v>114061503</v>
      </c>
      <c r="B78" s="33" t="s">
        <v>42</v>
      </c>
      <c r="C78" s="33" t="s">
        <v>310</v>
      </c>
      <c r="D78" s="34">
        <f t="shared" si="20"/>
        <v>2147885.56</v>
      </c>
      <c r="E78" s="34">
        <v>1373980.42</v>
      </c>
      <c r="F78" s="34">
        <f t="shared" si="21"/>
        <v>773905.14</v>
      </c>
      <c r="G78" s="35">
        <f t="shared" si="22"/>
        <v>699.274</v>
      </c>
      <c r="H78" s="35">
        <f t="shared" si="23"/>
        <v>1262</v>
      </c>
      <c r="I78" s="36">
        <f t="shared" si="24"/>
        <v>1262</v>
      </c>
      <c r="J78" s="36">
        <f t="shared" si="25"/>
        <v>1100</v>
      </c>
      <c r="K78" s="36">
        <f t="shared" si="26"/>
        <v>86</v>
      </c>
      <c r="L78" s="36">
        <f t="shared" si="27"/>
        <v>76</v>
      </c>
      <c r="M78" s="36">
        <v>618</v>
      </c>
      <c r="N78" s="36">
        <v>25</v>
      </c>
      <c r="O78" s="36">
        <v>12</v>
      </c>
      <c r="P78" s="36">
        <v>705</v>
      </c>
      <c r="Q78" s="36">
        <v>29</v>
      </c>
      <c r="R78" s="36">
        <v>11</v>
      </c>
      <c r="S78" s="36">
        <v>689</v>
      </c>
      <c r="T78" s="36">
        <v>30</v>
      </c>
      <c r="U78" s="36">
        <v>12</v>
      </c>
      <c r="V78" s="37">
        <v>43.551000000000002</v>
      </c>
      <c r="W78" s="38">
        <v>0.55410000000000004</v>
      </c>
      <c r="X78" s="39">
        <f t="shared" si="28"/>
        <v>3275.518</v>
      </c>
      <c r="Y78" s="39">
        <v>3254.5889999999999</v>
      </c>
      <c r="Z78" s="39">
        <v>3234.9659999999999</v>
      </c>
      <c r="AA78" s="39">
        <v>3336.998</v>
      </c>
      <c r="AB78" s="40">
        <f t="shared" si="29"/>
        <v>75.210999999999999</v>
      </c>
      <c r="AC78" s="40">
        <f t="shared" si="30"/>
        <v>2.0062000000000002</v>
      </c>
      <c r="AD78" s="41">
        <f t="shared" si="31"/>
        <v>1.0031000000000001</v>
      </c>
      <c r="AE78" s="41">
        <f t="shared" si="32"/>
        <v>-3.0999999999999999E-3</v>
      </c>
      <c r="AF78" s="40">
        <f t="shared" si="33"/>
        <v>0.96419999999999995</v>
      </c>
      <c r="AG78" s="40">
        <f t="shared" si="34"/>
        <v>0.48209999999999997</v>
      </c>
      <c r="AH78" s="41">
        <f t="shared" si="35"/>
        <v>0.51790000000000003</v>
      </c>
      <c r="AI78" s="41">
        <f t="shared" si="36"/>
        <v>0.3095</v>
      </c>
      <c r="AJ78" s="42">
        <f t="shared" si="37"/>
        <v>0</v>
      </c>
      <c r="AK78" s="43">
        <f t="shared" si="38"/>
        <v>25.4</v>
      </c>
      <c r="AL78" s="43">
        <v>25.6</v>
      </c>
      <c r="AM78" s="43">
        <v>24.7</v>
      </c>
      <c r="AN78" s="43">
        <v>25.9</v>
      </c>
      <c r="AO78" s="44">
        <f t="shared" si="39"/>
        <v>1</v>
      </c>
      <c r="AP78" s="43"/>
    </row>
    <row r="79" spans="1:42" x14ac:dyDescent="0.2">
      <c r="A79" s="32">
        <v>114062003</v>
      </c>
      <c r="B79" s="33" t="s">
        <v>43</v>
      </c>
      <c r="C79" s="33" t="s">
        <v>310</v>
      </c>
      <c r="D79" s="34">
        <f t="shared" si="20"/>
        <v>2899276.76</v>
      </c>
      <c r="E79" s="34">
        <v>1775958.11</v>
      </c>
      <c r="F79" s="34">
        <f t="shared" si="21"/>
        <v>1123318.6499999999</v>
      </c>
      <c r="G79" s="35">
        <f t="shared" si="22"/>
        <v>1014.992</v>
      </c>
      <c r="H79" s="35">
        <f t="shared" si="23"/>
        <v>1807</v>
      </c>
      <c r="I79" s="36">
        <f t="shared" si="24"/>
        <v>1807</v>
      </c>
      <c r="J79" s="36">
        <f t="shared" si="25"/>
        <v>1415</v>
      </c>
      <c r="K79" s="36">
        <f t="shared" si="26"/>
        <v>151</v>
      </c>
      <c r="L79" s="36">
        <f t="shared" si="27"/>
        <v>241</v>
      </c>
      <c r="M79" s="36">
        <v>929</v>
      </c>
      <c r="N79" s="36">
        <v>45</v>
      </c>
      <c r="O79" s="36">
        <v>28</v>
      </c>
      <c r="P79" s="36">
        <v>858</v>
      </c>
      <c r="Q79" s="36">
        <v>45</v>
      </c>
      <c r="R79" s="36">
        <v>43</v>
      </c>
      <c r="S79" s="36">
        <v>802</v>
      </c>
      <c r="T79" s="36">
        <v>56</v>
      </c>
      <c r="U79" s="36">
        <v>44</v>
      </c>
      <c r="V79" s="37">
        <v>25.445999999999998</v>
      </c>
      <c r="W79" s="38">
        <v>0.56169999999999998</v>
      </c>
      <c r="X79" s="39">
        <f t="shared" si="28"/>
        <v>3964.163</v>
      </c>
      <c r="Y79" s="39">
        <v>3999.873</v>
      </c>
      <c r="Z79" s="39">
        <v>3943.23</v>
      </c>
      <c r="AA79" s="39">
        <v>3949.3870000000002</v>
      </c>
      <c r="AB79" s="40">
        <f t="shared" si="29"/>
        <v>155.78720000000001</v>
      </c>
      <c r="AC79" s="40">
        <f t="shared" si="30"/>
        <v>4.1555999999999997</v>
      </c>
      <c r="AD79" s="41">
        <f t="shared" si="31"/>
        <v>2.0777999999999999</v>
      </c>
      <c r="AE79" s="41">
        <f t="shared" si="32"/>
        <v>-1.0778000000000001</v>
      </c>
      <c r="AF79" s="40">
        <f t="shared" si="33"/>
        <v>1.167</v>
      </c>
      <c r="AG79" s="40">
        <f t="shared" si="34"/>
        <v>0.58350000000000002</v>
      </c>
      <c r="AH79" s="41">
        <f t="shared" si="35"/>
        <v>0.41649999999999998</v>
      </c>
      <c r="AI79" s="41">
        <f t="shared" si="36"/>
        <v>-0.1812</v>
      </c>
      <c r="AJ79" s="42">
        <f t="shared" si="37"/>
        <v>0</v>
      </c>
      <c r="AK79" s="43">
        <f t="shared" si="38"/>
        <v>28.4</v>
      </c>
      <c r="AL79" s="43">
        <v>28.8</v>
      </c>
      <c r="AM79" s="43">
        <v>28</v>
      </c>
      <c r="AN79" s="43">
        <v>28.3</v>
      </c>
      <c r="AO79" s="44">
        <f t="shared" si="39"/>
        <v>1</v>
      </c>
      <c r="AP79" s="43"/>
    </row>
    <row r="80" spans="1:42" x14ac:dyDescent="0.2">
      <c r="A80" s="32">
        <v>114062503</v>
      </c>
      <c r="B80" s="33" t="s">
        <v>44</v>
      </c>
      <c r="C80" s="33" t="s">
        <v>310</v>
      </c>
      <c r="D80" s="34">
        <f t="shared" si="20"/>
        <v>1728810.81</v>
      </c>
      <c r="E80" s="34">
        <v>1159271.5900000001</v>
      </c>
      <c r="F80" s="34">
        <f t="shared" si="21"/>
        <v>569539.22</v>
      </c>
      <c r="G80" s="35">
        <f t="shared" si="22"/>
        <v>514.61599999999999</v>
      </c>
      <c r="H80" s="35">
        <f t="shared" si="23"/>
        <v>961</v>
      </c>
      <c r="I80" s="36">
        <f t="shared" si="24"/>
        <v>961</v>
      </c>
      <c r="J80" s="36">
        <f t="shared" si="25"/>
        <v>854</v>
      </c>
      <c r="K80" s="36">
        <f t="shared" si="26"/>
        <v>18</v>
      </c>
      <c r="L80" s="36">
        <f t="shared" si="27"/>
        <v>89</v>
      </c>
      <c r="M80" s="36">
        <v>537</v>
      </c>
      <c r="N80" s="36">
        <v>10</v>
      </c>
      <c r="O80" s="36">
        <v>18</v>
      </c>
      <c r="P80" s="36">
        <v>504</v>
      </c>
      <c r="Q80" s="36">
        <v>4</v>
      </c>
      <c r="R80" s="36">
        <v>18</v>
      </c>
      <c r="S80" s="36">
        <v>521</v>
      </c>
      <c r="T80" s="36">
        <v>4</v>
      </c>
      <c r="U80" s="36">
        <v>7</v>
      </c>
      <c r="V80" s="37">
        <v>39.455999999999996</v>
      </c>
      <c r="W80" s="38">
        <v>0.53549999999999998</v>
      </c>
      <c r="X80" s="39">
        <f t="shared" si="28"/>
        <v>2391.2759999999998</v>
      </c>
      <c r="Y80" s="39">
        <v>2350.239</v>
      </c>
      <c r="Z80" s="39">
        <v>2366.9229999999998</v>
      </c>
      <c r="AA80" s="39">
        <v>2456.665</v>
      </c>
      <c r="AB80" s="40">
        <f t="shared" si="29"/>
        <v>60.606099999999998</v>
      </c>
      <c r="AC80" s="40">
        <f t="shared" si="30"/>
        <v>1.6166</v>
      </c>
      <c r="AD80" s="41">
        <f t="shared" si="31"/>
        <v>0.80830000000000002</v>
      </c>
      <c r="AE80" s="41">
        <f t="shared" si="32"/>
        <v>0.19170000000000001</v>
      </c>
      <c r="AF80" s="40">
        <f t="shared" si="33"/>
        <v>0.70389999999999997</v>
      </c>
      <c r="AG80" s="40">
        <f t="shared" si="34"/>
        <v>0.35189999999999999</v>
      </c>
      <c r="AH80" s="41">
        <f t="shared" si="35"/>
        <v>0.64810000000000001</v>
      </c>
      <c r="AI80" s="41">
        <f t="shared" si="36"/>
        <v>0.46550000000000002</v>
      </c>
      <c r="AJ80" s="42">
        <f t="shared" si="37"/>
        <v>0</v>
      </c>
      <c r="AK80" s="43">
        <f t="shared" si="38"/>
        <v>25.6</v>
      </c>
      <c r="AL80" s="43">
        <v>25.5</v>
      </c>
      <c r="AM80" s="43">
        <v>25.1</v>
      </c>
      <c r="AN80" s="43">
        <v>26.2</v>
      </c>
      <c r="AO80" s="44">
        <f t="shared" si="39"/>
        <v>1</v>
      </c>
      <c r="AP80" s="43"/>
    </row>
    <row r="81" spans="1:42" x14ac:dyDescent="0.2">
      <c r="A81" s="32">
        <v>114063003</v>
      </c>
      <c r="B81" s="33" t="s">
        <v>45</v>
      </c>
      <c r="C81" s="33" t="s">
        <v>310</v>
      </c>
      <c r="D81" s="34">
        <f t="shared" si="20"/>
        <v>2970586.27</v>
      </c>
      <c r="E81" s="34">
        <v>1870213.38</v>
      </c>
      <c r="F81" s="34">
        <f t="shared" si="21"/>
        <v>1100372.8899999999</v>
      </c>
      <c r="G81" s="35">
        <f t="shared" si="22"/>
        <v>994.25900000000001</v>
      </c>
      <c r="H81" s="35">
        <f t="shared" si="23"/>
        <v>1908</v>
      </c>
      <c r="I81" s="36">
        <f t="shared" si="24"/>
        <v>1908</v>
      </c>
      <c r="J81" s="36">
        <f t="shared" si="25"/>
        <v>1509</v>
      </c>
      <c r="K81" s="36">
        <f t="shared" si="26"/>
        <v>240</v>
      </c>
      <c r="L81" s="36">
        <f t="shared" si="27"/>
        <v>159</v>
      </c>
      <c r="M81" s="36">
        <v>904</v>
      </c>
      <c r="N81" s="36">
        <v>75</v>
      </c>
      <c r="O81" s="36">
        <v>19</v>
      </c>
      <c r="P81" s="36">
        <v>902</v>
      </c>
      <c r="Q81" s="36">
        <v>65</v>
      </c>
      <c r="R81" s="36">
        <v>30</v>
      </c>
      <c r="S81" s="36">
        <v>954</v>
      </c>
      <c r="T81" s="36">
        <v>95</v>
      </c>
      <c r="U81" s="36">
        <v>25</v>
      </c>
      <c r="V81" s="37">
        <v>41.302999999999997</v>
      </c>
      <c r="W81" s="38">
        <v>0.52110000000000001</v>
      </c>
      <c r="X81" s="39">
        <f t="shared" si="28"/>
        <v>4264.8450000000003</v>
      </c>
      <c r="Y81" s="39">
        <v>4233.5450000000001</v>
      </c>
      <c r="Z81" s="39">
        <v>4255.1629999999996</v>
      </c>
      <c r="AA81" s="39">
        <v>4305.826</v>
      </c>
      <c r="AB81" s="40">
        <f t="shared" si="29"/>
        <v>103.25749999999999</v>
      </c>
      <c r="AC81" s="40">
        <f t="shared" si="30"/>
        <v>2.7544</v>
      </c>
      <c r="AD81" s="41">
        <f t="shared" si="31"/>
        <v>1.3772</v>
      </c>
      <c r="AE81" s="41">
        <f t="shared" si="32"/>
        <v>-0.37719999999999998</v>
      </c>
      <c r="AF81" s="40">
        <f t="shared" si="33"/>
        <v>1.2555000000000001</v>
      </c>
      <c r="AG81" s="40">
        <f t="shared" si="34"/>
        <v>0.62770000000000004</v>
      </c>
      <c r="AH81" s="41">
        <f t="shared" si="35"/>
        <v>0.37230000000000002</v>
      </c>
      <c r="AI81" s="41">
        <f t="shared" si="36"/>
        <v>7.2499999999999995E-2</v>
      </c>
      <c r="AJ81" s="42">
        <f t="shared" si="37"/>
        <v>0</v>
      </c>
      <c r="AK81" s="43">
        <f t="shared" si="38"/>
        <v>23.9</v>
      </c>
      <c r="AL81" s="43">
        <v>24.2</v>
      </c>
      <c r="AM81" s="43">
        <v>23.5</v>
      </c>
      <c r="AN81" s="43">
        <v>24</v>
      </c>
      <c r="AO81" s="44">
        <f t="shared" si="39"/>
        <v>1</v>
      </c>
      <c r="AP81" s="43"/>
    </row>
    <row r="82" spans="1:42" x14ac:dyDescent="0.2">
      <c r="A82" s="32">
        <v>114063503</v>
      </c>
      <c r="B82" s="33" t="s">
        <v>46</v>
      </c>
      <c r="C82" s="33" t="s">
        <v>310</v>
      </c>
      <c r="D82" s="34">
        <f t="shared" si="20"/>
        <v>1746091.15</v>
      </c>
      <c r="E82" s="34">
        <v>1304966.52</v>
      </c>
      <c r="F82" s="34">
        <f t="shared" si="21"/>
        <v>441124.63</v>
      </c>
      <c r="G82" s="35">
        <f t="shared" si="22"/>
        <v>398.58499999999998</v>
      </c>
      <c r="H82" s="35">
        <f t="shared" si="23"/>
        <v>891</v>
      </c>
      <c r="I82" s="36">
        <f t="shared" si="24"/>
        <v>891</v>
      </c>
      <c r="J82" s="36">
        <f t="shared" si="25"/>
        <v>713</v>
      </c>
      <c r="K82" s="36">
        <f t="shared" si="26"/>
        <v>83</v>
      </c>
      <c r="L82" s="36">
        <f t="shared" si="27"/>
        <v>95</v>
      </c>
      <c r="M82" s="36">
        <v>440</v>
      </c>
      <c r="N82" s="36">
        <v>25</v>
      </c>
      <c r="O82" s="36">
        <v>13</v>
      </c>
      <c r="P82" s="36">
        <v>442</v>
      </c>
      <c r="Q82" s="36">
        <v>29</v>
      </c>
      <c r="R82" s="36">
        <v>14</v>
      </c>
      <c r="S82" s="36">
        <v>423</v>
      </c>
      <c r="T82" s="36">
        <v>27</v>
      </c>
      <c r="U82" s="36">
        <v>17</v>
      </c>
      <c r="V82" s="37">
        <v>104.053</v>
      </c>
      <c r="W82" s="38">
        <v>0.47589999999999999</v>
      </c>
      <c r="X82" s="39">
        <f t="shared" si="28"/>
        <v>2156.2260000000001</v>
      </c>
      <c r="Y82" s="39">
        <v>2152.7260000000001</v>
      </c>
      <c r="Z82" s="39">
        <v>2129.6309999999999</v>
      </c>
      <c r="AA82" s="39">
        <v>2186.3220000000001</v>
      </c>
      <c r="AB82" s="40">
        <f t="shared" si="29"/>
        <v>20.722300000000001</v>
      </c>
      <c r="AC82" s="40">
        <f t="shared" si="30"/>
        <v>0.55269999999999997</v>
      </c>
      <c r="AD82" s="41">
        <f t="shared" si="31"/>
        <v>0.27629999999999999</v>
      </c>
      <c r="AE82" s="41">
        <f t="shared" si="32"/>
        <v>0.72370000000000001</v>
      </c>
      <c r="AF82" s="40">
        <f t="shared" si="33"/>
        <v>0.63470000000000004</v>
      </c>
      <c r="AG82" s="40">
        <f t="shared" si="34"/>
        <v>0.31730000000000003</v>
      </c>
      <c r="AH82" s="41">
        <f t="shared" si="35"/>
        <v>0.68269999999999997</v>
      </c>
      <c r="AI82" s="41">
        <f t="shared" si="36"/>
        <v>0.69910000000000005</v>
      </c>
      <c r="AJ82" s="42">
        <f t="shared" si="37"/>
        <v>0</v>
      </c>
      <c r="AK82" s="43">
        <f t="shared" si="38"/>
        <v>20.5</v>
      </c>
      <c r="AL82" s="43">
        <v>18.100000000000001</v>
      </c>
      <c r="AM82" s="43">
        <v>22</v>
      </c>
      <c r="AN82" s="43">
        <v>21.4</v>
      </c>
      <c r="AO82" s="44">
        <f t="shared" si="39"/>
        <v>0.94</v>
      </c>
      <c r="AP82" s="43"/>
    </row>
    <row r="83" spans="1:42" x14ac:dyDescent="0.2">
      <c r="A83" s="32">
        <v>114064003</v>
      </c>
      <c r="B83" s="33" t="s">
        <v>47</v>
      </c>
      <c r="C83" s="33" t="s">
        <v>310</v>
      </c>
      <c r="D83" s="34">
        <f t="shared" si="20"/>
        <v>1087136.1599999999</v>
      </c>
      <c r="E83" s="34">
        <v>862363.31</v>
      </c>
      <c r="F83" s="34">
        <f t="shared" si="21"/>
        <v>224772.85</v>
      </c>
      <c r="G83" s="35">
        <f t="shared" si="22"/>
        <v>203.09700000000001</v>
      </c>
      <c r="H83" s="35">
        <f t="shared" si="23"/>
        <v>595.32399999999996</v>
      </c>
      <c r="I83" s="36">
        <f t="shared" si="24"/>
        <v>586</v>
      </c>
      <c r="J83" s="36">
        <f t="shared" si="25"/>
        <v>508</v>
      </c>
      <c r="K83" s="36">
        <f t="shared" si="26"/>
        <v>46</v>
      </c>
      <c r="L83" s="36">
        <f t="shared" si="27"/>
        <v>32</v>
      </c>
      <c r="M83" s="36">
        <v>320</v>
      </c>
      <c r="N83" s="36">
        <v>24</v>
      </c>
      <c r="O83" s="36">
        <v>6</v>
      </c>
      <c r="P83" s="36">
        <v>328</v>
      </c>
      <c r="Q83" s="36">
        <v>14</v>
      </c>
      <c r="R83" s="36">
        <v>5</v>
      </c>
      <c r="S83" s="36">
        <v>282</v>
      </c>
      <c r="T83" s="36">
        <v>7</v>
      </c>
      <c r="U83" s="36">
        <v>5</v>
      </c>
      <c r="V83" s="37">
        <v>99.143999999999991</v>
      </c>
      <c r="W83" s="38">
        <v>0.34460000000000002</v>
      </c>
      <c r="X83" s="39">
        <f t="shared" si="28"/>
        <v>1424.45</v>
      </c>
      <c r="Y83" s="39">
        <v>1448.154</v>
      </c>
      <c r="Z83" s="39">
        <v>1411.692</v>
      </c>
      <c r="AA83" s="39">
        <v>1413.5039999999999</v>
      </c>
      <c r="AB83" s="40">
        <f t="shared" si="29"/>
        <v>14.3674</v>
      </c>
      <c r="AC83" s="40">
        <f t="shared" si="30"/>
        <v>0.38319999999999999</v>
      </c>
      <c r="AD83" s="41">
        <f t="shared" si="31"/>
        <v>0.19159999999999999</v>
      </c>
      <c r="AE83" s="41">
        <f t="shared" si="32"/>
        <v>0.80840000000000001</v>
      </c>
      <c r="AF83" s="40">
        <f t="shared" si="33"/>
        <v>0.41930000000000001</v>
      </c>
      <c r="AG83" s="40">
        <f t="shared" si="34"/>
        <v>0.20960000000000001</v>
      </c>
      <c r="AH83" s="41">
        <f t="shared" si="35"/>
        <v>0.79039999999999999</v>
      </c>
      <c r="AI83" s="41">
        <f t="shared" si="36"/>
        <v>0.79759999999999998</v>
      </c>
      <c r="AJ83" s="42">
        <f t="shared" si="37"/>
        <v>9.3239999999999998</v>
      </c>
      <c r="AK83" s="43">
        <f t="shared" si="38"/>
        <v>21.6</v>
      </c>
      <c r="AL83" s="43">
        <v>21.5</v>
      </c>
      <c r="AM83" s="43">
        <v>21.3</v>
      </c>
      <c r="AN83" s="43">
        <v>22</v>
      </c>
      <c r="AO83" s="44">
        <f t="shared" si="39"/>
        <v>0.99</v>
      </c>
      <c r="AP83" s="43"/>
    </row>
    <row r="84" spans="1:42" x14ac:dyDescent="0.2">
      <c r="A84" s="32">
        <v>114065503</v>
      </c>
      <c r="B84" s="33" t="s">
        <v>48</v>
      </c>
      <c r="C84" s="33" t="s">
        <v>310</v>
      </c>
      <c r="D84" s="34">
        <f t="shared" si="20"/>
        <v>2543752.42</v>
      </c>
      <c r="E84" s="34">
        <v>1323902.8600000001</v>
      </c>
      <c r="F84" s="34">
        <f t="shared" si="21"/>
        <v>1219849.56</v>
      </c>
      <c r="G84" s="35">
        <f t="shared" si="22"/>
        <v>1102.2139999999999</v>
      </c>
      <c r="H84" s="35">
        <f t="shared" si="23"/>
        <v>1668</v>
      </c>
      <c r="I84" s="36">
        <f t="shared" si="24"/>
        <v>1668</v>
      </c>
      <c r="J84" s="36">
        <f t="shared" si="25"/>
        <v>1456</v>
      </c>
      <c r="K84" s="36">
        <f t="shared" si="26"/>
        <v>142</v>
      </c>
      <c r="L84" s="36">
        <f t="shared" si="27"/>
        <v>70</v>
      </c>
      <c r="M84" s="36">
        <v>891</v>
      </c>
      <c r="N84" s="36">
        <v>57</v>
      </c>
      <c r="O84" s="36">
        <v>12</v>
      </c>
      <c r="P84" s="36">
        <v>906</v>
      </c>
      <c r="Q84" s="36">
        <v>42</v>
      </c>
      <c r="R84" s="36">
        <v>10</v>
      </c>
      <c r="S84" s="36">
        <v>867</v>
      </c>
      <c r="T84" s="36">
        <v>40</v>
      </c>
      <c r="U84" s="36">
        <v>11</v>
      </c>
      <c r="V84" s="37">
        <v>12.831</v>
      </c>
      <c r="W84" s="38">
        <v>0.66080000000000005</v>
      </c>
      <c r="X84" s="39">
        <f t="shared" si="28"/>
        <v>4149.17</v>
      </c>
      <c r="Y84" s="39">
        <v>4206.7870000000003</v>
      </c>
      <c r="Z84" s="39">
        <v>4117.1030000000001</v>
      </c>
      <c r="AA84" s="39">
        <v>4123.62</v>
      </c>
      <c r="AB84" s="40">
        <f t="shared" si="29"/>
        <v>323.3707</v>
      </c>
      <c r="AC84" s="40">
        <f t="shared" si="30"/>
        <v>8.6259999999999994</v>
      </c>
      <c r="AD84" s="41">
        <f t="shared" si="31"/>
        <v>4.3129999999999997</v>
      </c>
      <c r="AE84" s="41">
        <f t="shared" si="32"/>
        <v>-3.3130000000000002</v>
      </c>
      <c r="AF84" s="40">
        <f t="shared" si="33"/>
        <v>1.2214</v>
      </c>
      <c r="AG84" s="40">
        <f t="shared" si="34"/>
        <v>0.61070000000000002</v>
      </c>
      <c r="AH84" s="41">
        <f t="shared" si="35"/>
        <v>0.38929999999999998</v>
      </c>
      <c r="AI84" s="41">
        <f t="shared" si="36"/>
        <v>-1.0915999999999999</v>
      </c>
      <c r="AJ84" s="42">
        <f t="shared" si="37"/>
        <v>0</v>
      </c>
      <c r="AK84" s="43">
        <f t="shared" si="38"/>
        <v>25.3</v>
      </c>
      <c r="AL84" s="43">
        <v>25.9</v>
      </c>
      <c r="AM84" s="43">
        <v>24.7</v>
      </c>
      <c r="AN84" s="43">
        <v>25.2</v>
      </c>
      <c r="AO84" s="44">
        <f t="shared" si="39"/>
        <v>1</v>
      </c>
      <c r="AP84" s="43"/>
    </row>
    <row r="85" spans="1:42" x14ac:dyDescent="0.2">
      <c r="A85" s="32">
        <v>114066503</v>
      </c>
      <c r="B85" s="33" t="s">
        <v>49</v>
      </c>
      <c r="C85" s="33" t="s">
        <v>310</v>
      </c>
      <c r="D85" s="34">
        <f t="shared" si="20"/>
        <v>1277777.29</v>
      </c>
      <c r="E85" s="34">
        <v>986591.99</v>
      </c>
      <c r="F85" s="34">
        <f t="shared" si="21"/>
        <v>291185.3</v>
      </c>
      <c r="G85" s="35">
        <f t="shared" si="22"/>
        <v>263.10500000000002</v>
      </c>
      <c r="H85" s="35">
        <f t="shared" si="23"/>
        <v>649</v>
      </c>
      <c r="I85" s="36">
        <f t="shared" si="24"/>
        <v>649</v>
      </c>
      <c r="J85" s="36">
        <f t="shared" si="25"/>
        <v>492</v>
      </c>
      <c r="K85" s="36">
        <f t="shared" si="26"/>
        <v>68</v>
      </c>
      <c r="L85" s="36">
        <f t="shared" si="27"/>
        <v>89</v>
      </c>
      <c r="M85" s="36">
        <v>283</v>
      </c>
      <c r="N85" s="36">
        <v>17</v>
      </c>
      <c r="O85" s="36">
        <v>17</v>
      </c>
      <c r="P85" s="36">
        <v>323</v>
      </c>
      <c r="Q85" s="36">
        <v>16</v>
      </c>
      <c r="R85" s="36">
        <v>12</v>
      </c>
      <c r="S85" s="36">
        <v>295</v>
      </c>
      <c r="T85" s="36">
        <v>34</v>
      </c>
      <c r="U85" s="36">
        <v>14</v>
      </c>
      <c r="V85" s="37">
        <v>64.016000000000005</v>
      </c>
      <c r="W85" s="38">
        <v>0.40539999999999998</v>
      </c>
      <c r="X85" s="39">
        <f t="shared" si="28"/>
        <v>1572.79</v>
      </c>
      <c r="Y85" s="39">
        <v>1508.6890000000001</v>
      </c>
      <c r="Z85" s="39">
        <v>1563.942</v>
      </c>
      <c r="AA85" s="39">
        <v>1645.739</v>
      </c>
      <c r="AB85" s="40">
        <f t="shared" si="29"/>
        <v>24.5687</v>
      </c>
      <c r="AC85" s="40">
        <f t="shared" si="30"/>
        <v>0.65529999999999999</v>
      </c>
      <c r="AD85" s="41">
        <f t="shared" si="31"/>
        <v>0.3276</v>
      </c>
      <c r="AE85" s="41">
        <f t="shared" si="32"/>
        <v>0.6724</v>
      </c>
      <c r="AF85" s="40">
        <f t="shared" si="33"/>
        <v>0.46300000000000002</v>
      </c>
      <c r="AG85" s="40">
        <f t="shared" si="34"/>
        <v>0.23150000000000001</v>
      </c>
      <c r="AH85" s="41">
        <f t="shared" si="35"/>
        <v>0.76849999999999996</v>
      </c>
      <c r="AI85" s="41">
        <f t="shared" si="36"/>
        <v>0.73</v>
      </c>
      <c r="AJ85" s="42">
        <f t="shared" si="37"/>
        <v>0</v>
      </c>
      <c r="AK85" s="43">
        <f t="shared" si="38"/>
        <v>21.7</v>
      </c>
      <c r="AL85" s="43">
        <v>21.9</v>
      </c>
      <c r="AM85" s="43">
        <v>21.5</v>
      </c>
      <c r="AN85" s="43">
        <v>21.6</v>
      </c>
      <c r="AO85" s="44">
        <f t="shared" si="39"/>
        <v>1</v>
      </c>
      <c r="AP85" s="43"/>
    </row>
    <row r="86" spans="1:42" x14ac:dyDescent="0.2">
      <c r="A86" s="32">
        <v>114067002</v>
      </c>
      <c r="B86" s="33" t="s">
        <v>50</v>
      </c>
      <c r="C86" s="33" t="s">
        <v>310</v>
      </c>
      <c r="D86" s="34">
        <f t="shared" si="20"/>
        <v>19316799.09</v>
      </c>
      <c r="E86" s="34">
        <v>9265618.7100000009</v>
      </c>
      <c r="F86" s="34">
        <f t="shared" si="21"/>
        <v>10051180.380000001</v>
      </c>
      <c r="G86" s="35">
        <f t="shared" si="22"/>
        <v>9081.9</v>
      </c>
      <c r="H86" s="35">
        <f t="shared" si="23"/>
        <v>10091</v>
      </c>
      <c r="I86" s="36">
        <f t="shared" si="24"/>
        <v>10091</v>
      </c>
      <c r="J86" s="36">
        <f t="shared" si="25"/>
        <v>7787</v>
      </c>
      <c r="K86" s="36">
        <f t="shared" si="26"/>
        <v>1404</v>
      </c>
      <c r="L86" s="36">
        <f t="shared" si="27"/>
        <v>900</v>
      </c>
      <c r="M86" s="36">
        <v>5063</v>
      </c>
      <c r="N86" s="36">
        <v>398</v>
      </c>
      <c r="O86" s="36">
        <v>138</v>
      </c>
      <c r="P86" s="36">
        <v>4594</v>
      </c>
      <c r="Q86" s="36">
        <v>446</v>
      </c>
      <c r="R86" s="36">
        <v>165</v>
      </c>
      <c r="S86" s="36">
        <v>4588</v>
      </c>
      <c r="T86" s="36">
        <v>523</v>
      </c>
      <c r="U86" s="36">
        <v>122</v>
      </c>
      <c r="V86" s="37">
        <v>10.081</v>
      </c>
      <c r="W86" s="38">
        <v>0.9</v>
      </c>
      <c r="X86" s="39">
        <f t="shared" si="28"/>
        <v>18636.883999999998</v>
      </c>
      <c r="Y86" s="39">
        <v>18622.127</v>
      </c>
      <c r="Z86" s="39">
        <v>18626.467000000001</v>
      </c>
      <c r="AA86" s="39">
        <v>18662.059000000001</v>
      </c>
      <c r="AB86" s="40">
        <f t="shared" si="29"/>
        <v>1848.7138</v>
      </c>
      <c r="AC86" s="40">
        <f t="shared" si="30"/>
        <v>49.314900000000002</v>
      </c>
      <c r="AD86" s="41">
        <f t="shared" si="31"/>
        <v>24.657399999999999</v>
      </c>
      <c r="AE86" s="41">
        <f t="shared" si="32"/>
        <v>-23.657399999999999</v>
      </c>
      <c r="AF86" s="40">
        <f t="shared" si="33"/>
        <v>5.4865000000000004</v>
      </c>
      <c r="AG86" s="40">
        <f t="shared" si="34"/>
        <v>2.7431999999999999</v>
      </c>
      <c r="AH86" s="41">
        <f t="shared" si="35"/>
        <v>-1.7432000000000001</v>
      </c>
      <c r="AI86" s="41">
        <f t="shared" si="36"/>
        <v>-10.508800000000001</v>
      </c>
      <c r="AJ86" s="42">
        <f t="shared" si="37"/>
        <v>0</v>
      </c>
      <c r="AK86" s="43">
        <f t="shared" si="38"/>
        <v>24.5</v>
      </c>
      <c r="AL86" s="43">
        <v>25.5</v>
      </c>
      <c r="AM86" s="43">
        <v>22.7</v>
      </c>
      <c r="AN86" s="43">
        <v>25.3</v>
      </c>
      <c r="AO86" s="44">
        <f t="shared" si="39"/>
        <v>1</v>
      </c>
      <c r="AP86" s="43"/>
    </row>
    <row r="87" spans="1:42" x14ac:dyDescent="0.2">
      <c r="A87" s="32">
        <v>114067503</v>
      </c>
      <c r="B87" s="33" t="s">
        <v>51</v>
      </c>
      <c r="C87" s="33" t="s">
        <v>310</v>
      </c>
      <c r="D87" s="34">
        <f t="shared" si="20"/>
        <v>1300080.6299999999</v>
      </c>
      <c r="E87" s="34">
        <v>854451.63</v>
      </c>
      <c r="F87" s="34">
        <f t="shared" si="21"/>
        <v>445629</v>
      </c>
      <c r="G87" s="35">
        <f t="shared" si="22"/>
        <v>402.65499999999997</v>
      </c>
      <c r="H87" s="35">
        <f t="shared" si="23"/>
        <v>834</v>
      </c>
      <c r="I87" s="36">
        <f t="shared" si="24"/>
        <v>834</v>
      </c>
      <c r="J87" s="36">
        <f t="shared" si="25"/>
        <v>794</v>
      </c>
      <c r="K87" s="36">
        <f t="shared" si="26"/>
        <v>15</v>
      </c>
      <c r="L87" s="36">
        <f t="shared" si="27"/>
        <v>25</v>
      </c>
      <c r="M87" s="36">
        <v>508</v>
      </c>
      <c r="N87" s="36">
        <v>1</v>
      </c>
      <c r="O87" s="36">
        <v>4</v>
      </c>
      <c r="P87" s="36">
        <v>496</v>
      </c>
      <c r="Q87" s="36">
        <v>6</v>
      </c>
      <c r="R87" s="36">
        <v>4</v>
      </c>
      <c r="S87" s="36">
        <v>447</v>
      </c>
      <c r="T87" s="36">
        <v>7</v>
      </c>
      <c r="U87" s="36">
        <v>3</v>
      </c>
      <c r="V87" s="37">
        <v>52.010000000000005</v>
      </c>
      <c r="W87" s="38">
        <v>0.48280000000000001</v>
      </c>
      <c r="X87" s="39">
        <f t="shared" si="28"/>
        <v>2114.6129999999998</v>
      </c>
      <c r="Y87" s="39">
        <v>2058.4870000000001</v>
      </c>
      <c r="Z87" s="39">
        <v>2147.663</v>
      </c>
      <c r="AA87" s="39">
        <v>2137.69</v>
      </c>
      <c r="AB87" s="40">
        <f t="shared" si="29"/>
        <v>40.657800000000002</v>
      </c>
      <c r="AC87" s="40">
        <f t="shared" si="30"/>
        <v>1.0845</v>
      </c>
      <c r="AD87" s="41">
        <f t="shared" si="31"/>
        <v>0.54220000000000002</v>
      </c>
      <c r="AE87" s="41">
        <f t="shared" si="32"/>
        <v>0.45779999999999998</v>
      </c>
      <c r="AF87" s="40">
        <f t="shared" si="33"/>
        <v>0.62250000000000005</v>
      </c>
      <c r="AG87" s="40">
        <f t="shared" si="34"/>
        <v>0.31119999999999998</v>
      </c>
      <c r="AH87" s="41">
        <f t="shared" si="35"/>
        <v>0.68879999999999997</v>
      </c>
      <c r="AI87" s="41">
        <f t="shared" si="36"/>
        <v>0.59640000000000004</v>
      </c>
      <c r="AJ87" s="42">
        <f t="shared" si="37"/>
        <v>0</v>
      </c>
      <c r="AK87" s="43">
        <f t="shared" si="38"/>
        <v>22</v>
      </c>
      <c r="AL87" s="43">
        <v>21.8</v>
      </c>
      <c r="AM87" s="43">
        <v>21.8</v>
      </c>
      <c r="AN87" s="43">
        <v>22.4</v>
      </c>
      <c r="AO87" s="44">
        <f t="shared" si="39"/>
        <v>1</v>
      </c>
      <c r="AP87" s="43"/>
    </row>
    <row r="88" spans="1:42" x14ac:dyDescent="0.2">
      <c r="A88" s="32">
        <v>114068003</v>
      </c>
      <c r="B88" s="33" t="s">
        <v>52</v>
      </c>
      <c r="C88" s="33" t="s">
        <v>310</v>
      </c>
      <c r="D88" s="34">
        <f t="shared" si="20"/>
        <v>1004646.01</v>
      </c>
      <c r="E88" s="34">
        <v>820119.27</v>
      </c>
      <c r="F88" s="34">
        <f t="shared" si="21"/>
        <v>184526.74</v>
      </c>
      <c r="G88" s="35">
        <f t="shared" si="22"/>
        <v>166.732</v>
      </c>
      <c r="H88" s="35">
        <f t="shared" si="23"/>
        <v>638.51099999999997</v>
      </c>
      <c r="I88" s="36">
        <f t="shared" si="24"/>
        <v>626</v>
      </c>
      <c r="J88" s="36">
        <f t="shared" si="25"/>
        <v>567</v>
      </c>
      <c r="K88" s="36">
        <f t="shared" si="26"/>
        <v>40</v>
      </c>
      <c r="L88" s="36">
        <f t="shared" si="27"/>
        <v>19</v>
      </c>
      <c r="M88" s="36">
        <v>342</v>
      </c>
      <c r="N88" s="36">
        <v>12</v>
      </c>
      <c r="O88" s="36">
        <v>3</v>
      </c>
      <c r="P88" s="36">
        <v>338</v>
      </c>
      <c r="Q88" s="36">
        <v>15</v>
      </c>
      <c r="R88" s="36">
        <v>2</v>
      </c>
      <c r="S88" s="36">
        <v>359</v>
      </c>
      <c r="T88" s="36">
        <v>13</v>
      </c>
      <c r="U88" s="36">
        <v>4</v>
      </c>
      <c r="V88" s="37">
        <v>101.304</v>
      </c>
      <c r="W88" s="38">
        <v>0.29339999999999999</v>
      </c>
      <c r="X88" s="39">
        <f t="shared" si="28"/>
        <v>1391.155</v>
      </c>
      <c r="Y88" s="39">
        <v>1371.3820000000001</v>
      </c>
      <c r="Z88" s="39">
        <v>1360.48</v>
      </c>
      <c r="AA88" s="39">
        <v>1441.6020000000001</v>
      </c>
      <c r="AB88" s="40">
        <f t="shared" si="29"/>
        <v>13.7324</v>
      </c>
      <c r="AC88" s="40">
        <f t="shared" si="30"/>
        <v>0.36630000000000001</v>
      </c>
      <c r="AD88" s="41">
        <f t="shared" si="31"/>
        <v>0.18310000000000001</v>
      </c>
      <c r="AE88" s="41">
        <f t="shared" si="32"/>
        <v>0.81689999999999996</v>
      </c>
      <c r="AF88" s="40">
        <f t="shared" si="33"/>
        <v>0.40949999999999998</v>
      </c>
      <c r="AG88" s="40">
        <f t="shared" si="34"/>
        <v>0.20469999999999999</v>
      </c>
      <c r="AH88" s="41">
        <f t="shared" si="35"/>
        <v>0.79530000000000001</v>
      </c>
      <c r="AI88" s="41">
        <f t="shared" si="36"/>
        <v>0.80389999999999995</v>
      </c>
      <c r="AJ88" s="42">
        <f t="shared" si="37"/>
        <v>12.510999999999999</v>
      </c>
      <c r="AK88" s="43">
        <f t="shared" si="38"/>
        <v>19.399999999999999</v>
      </c>
      <c r="AL88" s="43">
        <v>18.5</v>
      </c>
      <c r="AM88" s="43">
        <v>18.7</v>
      </c>
      <c r="AN88" s="43">
        <v>21</v>
      </c>
      <c r="AO88" s="44">
        <f t="shared" si="39"/>
        <v>0.89</v>
      </c>
      <c r="AP88" s="43"/>
    </row>
    <row r="89" spans="1:42" x14ac:dyDescent="0.2">
      <c r="A89" s="32">
        <v>114068103</v>
      </c>
      <c r="B89" s="33" t="s">
        <v>53</v>
      </c>
      <c r="C89" s="33" t="s">
        <v>310</v>
      </c>
      <c r="D89" s="34">
        <f t="shared" si="20"/>
        <v>2096503.33</v>
      </c>
      <c r="E89" s="34">
        <v>1392856.51</v>
      </c>
      <c r="F89" s="34">
        <f t="shared" si="21"/>
        <v>703646.82</v>
      </c>
      <c r="G89" s="35">
        <f t="shared" si="22"/>
        <v>635.79100000000005</v>
      </c>
      <c r="H89" s="35">
        <f t="shared" si="23"/>
        <v>1524</v>
      </c>
      <c r="I89" s="36">
        <f t="shared" si="24"/>
        <v>1524</v>
      </c>
      <c r="J89" s="36">
        <f t="shared" si="25"/>
        <v>1235</v>
      </c>
      <c r="K89" s="36">
        <f t="shared" si="26"/>
        <v>92</v>
      </c>
      <c r="L89" s="36">
        <f t="shared" si="27"/>
        <v>197</v>
      </c>
      <c r="M89" s="36">
        <v>763</v>
      </c>
      <c r="N89" s="36">
        <v>31</v>
      </c>
      <c r="O89" s="36">
        <v>35</v>
      </c>
      <c r="P89" s="36">
        <v>749</v>
      </c>
      <c r="Q89" s="36">
        <v>33</v>
      </c>
      <c r="R89" s="36">
        <v>32</v>
      </c>
      <c r="S89" s="36">
        <v>747</v>
      </c>
      <c r="T89" s="36">
        <v>27</v>
      </c>
      <c r="U89" s="36">
        <v>27</v>
      </c>
      <c r="V89" s="37">
        <v>89.084999999999994</v>
      </c>
      <c r="W89" s="38">
        <v>0.4214</v>
      </c>
      <c r="X89" s="39">
        <f t="shared" si="28"/>
        <v>3212.902</v>
      </c>
      <c r="Y89" s="39">
        <v>3241.3490000000002</v>
      </c>
      <c r="Z89" s="39">
        <v>3135.8359999999998</v>
      </c>
      <c r="AA89" s="39">
        <v>3261.52</v>
      </c>
      <c r="AB89" s="40">
        <f t="shared" si="29"/>
        <v>36.0655</v>
      </c>
      <c r="AC89" s="40">
        <f t="shared" si="30"/>
        <v>0.96199999999999997</v>
      </c>
      <c r="AD89" s="41">
        <f t="shared" si="31"/>
        <v>0.48099999999999998</v>
      </c>
      <c r="AE89" s="41">
        <f t="shared" si="32"/>
        <v>0.51900000000000002</v>
      </c>
      <c r="AF89" s="40">
        <f t="shared" si="33"/>
        <v>0.94579999999999997</v>
      </c>
      <c r="AG89" s="40">
        <f t="shared" si="34"/>
        <v>0.47289999999999999</v>
      </c>
      <c r="AH89" s="41">
        <f t="shared" si="35"/>
        <v>0.52710000000000001</v>
      </c>
      <c r="AI89" s="41">
        <f t="shared" si="36"/>
        <v>0.52380000000000004</v>
      </c>
      <c r="AJ89" s="42">
        <f t="shared" si="37"/>
        <v>0</v>
      </c>
      <c r="AK89" s="43">
        <f t="shared" si="38"/>
        <v>21.5</v>
      </c>
      <c r="AL89" s="43">
        <v>22.2</v>
      </c>
      <c r="AM89" s="43">
        <v>20.9</v>
      </c>
      <c r="AN89" s="43">
        <v>21.4</v>
      </c>
      <c r="AO89" s="44">
        <f t="shared" si="39"/>
        <v>0.99</v>
      </c>
      <c r="AP89" s="43"/>
    </row>
    <row r="90" spans="1:42" x14ac:dyDescent="0.2">
      <c r="A90" s="32">
        <v>114069103</v>
      </c>
      <c r="B90" s="33" t="s">
        <v>54</v>
      </c>
      <c r="C90" s="33" t="s">
        <v>310</v>
      </c>
      <c r="D90" s="34">
        <f t="shared" si="20"/>
        <v>3407404.01</v>
      </c>
      <c r="E90" s="34">
        <v>2070140.72</v>
      </c>
      <c r="F90" s="34">
        <f t="shared" si="21"/>
        <v>1337263.29</v>
      </c>
      <c r="G90" s="35">
        <f t="shared" si="22"/>
        <v>1208.3050000000001</v>
      </c>
      <c r="H90" s="35">
        <f t="shared" si="23"/>
        <v>2587</v>
      </c>
      <c r="I90" s="36">
        <f t="shared" si="24"/>
        <v>2587</v>
      </c>
      <c r="J90" s="36">
        <f t="shared" si="25"/>
        <v>2071</v>
      </c>
      <c r="K90" s="36">
        <f t="shared" si="26"/>
        <v>351</v>
      </c>
      <c r="L90" s="36">
        <f t="shared" si="27"/>
        <v>165</v>
      </c>
      <c r="M90" s="36">
        <v>1369</v>
      </c>
      <c r="N90" s="36">
        <v>85</v>
      </c>
      <c r="O90" s="36">
        <v>26</v>
      </c>
      <c r="P90" s="36">
        <v>1252</v>
      </c>
      <c r="Q90" s="36">
        <v>128</v>
      </c>
      <c r="R90" s="36">
        <v>24</v>
      </c>
      <c r="S90" s="36">
        <v>1169</v>
      </c>
      <c r="T90" s="36">
        <v>129</v>
      </c>
      <c r="U90" s="36">
        <v>29</v>
      </c>
      <c r="V90" s="37">
        <v>36.795000000000002</v>
      </c>
      <c r="W90" s="38">
        <v>0.47660000000000002</v>
      </c>
      <c r="X90" s="39">
        <f t="shared" si="28"/>
        <v>6358.7389999999996</v>
      </c>
      <c r="Y90" s="39">
        <v>6435.8329999999996</v>
      </c>
      <c r="Z90" s="39">
        <v>6342.8220000000001</v>
      </c>
      <c r="AA90" s="39">
        <v>6297.5619999999999</v>
      </c>
      <c r="AB90" s="40">
        <f t="shared" si="29"/>
        <v>172.81530000000001</v>
      </c>
      <c r="AC90" s="40">
        <f t="shared" si="30"/>
        <v>4.6097999999999999</v>
      </c>
      <c r="AD90" s="41">
        <f t="shared" si="31"/>
        <v>2.3048999999999999</v>
      </c>
      <c r="AE90" s="41">
        <f t="shared" si="32"/>
        <v>-1.3048999999999999</v>
      </c>
      <c r="AF90" s="40">
        <f t="shared" si="33"/>
        <v>1.8718999999999999</v>
      </c>
      <c r="AG90" s="40">
        <f t="shared" si="34"/>
        <v>0.93589999999999995</v>
      </c>
      <c r="AH90" s="41">
        <f t="shared" si="35"/>
        <v>6.4100000000000004E-2</v>
      </c>
      <c r="AI90" s="41">
        <f t="shared" si="36"/>
        <v>-0.48349999999999999</v>
      </c>
      <c r="AJ90" s="42">
        <f t="shared" si="37"/>
        <v>0</v>
      </c>
      <c r="AK90" s="43">
        <f t="shared" si="38"/>
        <v>21.4</v>
      </c>
      <c r="AL90" s="43">
        <v>21.9</v>
      </c>
      <c r="AM90" s="43">
        <v>21.4</v>
      </c>
      <c r="AN90" s="43">
        <v>21</v>
      </c>
      <c r="AO90" s="44">
        <f t="shared" si="39"/>
        <v>0.98</v>
      </c>
      <c r="AP90" s="43"/>
    </row>
    <row r="91" spans="1:42" x14ac:dyDescent="0.2">
      <c r="A91" s="32">
        <v>114069353</v>
      </c>
      <c r="B91" s="33" t="s">
        <v>55</v>
      </c>
      <c r="C91" s="33" t="s">
        <v>310</v>
      </c>
      <c r="D91" s="34">
        <f t="shared" si="20"/>
        <v>1013752.16</v>
      </c>
      <c r="E91" s="34">
        <v>742988.18</v>
      </c>
      <c r="F91" s="34">
        <f t="shared" si="21"/>
        <v>270763.98</v>
      </c>
      <c r="G91" s="35">
        <f t="shared" si="22"/>
        <v>244.65299999999999</v>
      </c>
      <c r="H91" s="35">
        <f t="shared" si="23"/>
        <v>669</v>
      </c>
      <c r="I91" s="36">
        <f t="shared" si="24"/>
        <v>669</v>
      </c>
      <c r="J91" s="36">
        <f t="shared" si="25"/>
        <v>507</v>
      </c>
      <c r="K91" s="36">
        <f t="shared" si="26"/>
        <v>111</v>
      </c>
      <c r="L91" s="36">
        <f t="shared" si="27"/>
        <v>51</v>
      </c>
      <c r="M91" s="36">
        <v>334</v>
      </c>
      <c r="N91" s="36">
        <v>32</v>
      </c>
      <c r="O91" s="36">
        <v>9</v>
      </c>
      <c r="P91" s="36">
        <v>310</v>
      </c>
      <c r="Q91" s="36">
        <v>35</v>
      </c>
      <c r="R91" s="36">
        <v>7</v>
      </c>
      <c r="S91" s="36">
        <v>283</v>
      </c>
      <c r="T91" s="36">
        <v>41</v>
      </c>
      <c r="U91" s="36">
        <v>7</v>
      </c>
      <c r="V91" s="37">
        <v>3.5229999999999997</v>
      </c>
      <c r="W91" s="38">
        <v>0.36570000000000003</v>
      </c>
      <c r="X91" s="39">
        <f t="shared" si="28"/>
        <v>1888.925</v>
      </c>
      <c r="Y91" s="39">
        <v>1829.067</v>
      </c>
      <c r="Z91" s="39">
        <v>1879.2660000000001</v>
      </c>
      <c r="AA91" s="39">
        <v>1958.441</v>
      </c>
      <c r="AB91" s="40">
        <f t="shared" si="29"/>
        <v>536.1694</v>
      </c>
      <c r="AC91" s="40">
        <f t="shared" si="30"/>
        <v>14.3024</v>
      </c>
      <c r="AD91" s="41">
        <f t="shared" si="31"/>
        <v>7.1512000000000002</v>
      </c>
      <c r="AE91" s="41">
        <f t="shared" si="32"/>
        <v>-6.1512000000000002</v>
      </c>
      <c r="AF91" s="40">
        <f t="shared" si="33"/>
        <v>0.55600000000000005</v>
      </c>
      <c r="AG91" s="40">
        <f t="shared" si="34"/>
        <v>0.27800000000000002</v>
      </c>
      <c r="AH91" s="41">
        <f t="shared" si="35"/>
        <v>0.72199999999999998</v>
      </c>
      <c r="AI91" s="41">
        <f t="shared" si="36"/>
        <v>-2.0272000000000001</v>
      </c>
      <c r="AJ91" s="42">
        <f t="shared" si="37"/>
        <v>0</v>
      </c>
      <c r="AK91" s="43">
        <f t="shared" si="38"/>
        <v>26.7</v>
      </c>
      <c r="AL91" s="43">
        <v>26.2</v>
      </c>
      <c r="AM91" s="43">
        <v>25.9</v>
      </c>
      <c r="AN91" s="43">
        <v>28</v>
      </c>
      <c r="AO91" s="44">
        <f t="shared" si="39"/>
        <v>1</v>
      </c>
      <c r="AP91" s="43"/>
    </row>
    <row r="92" spans="1:42" x14ac:dyDescent="0.2">
      <c r="A92" s="32">
        <v>108070502</v>
      </c>
      <c r="B92" s="33" t="s">
        <v>489</v>
      </c>
      <c r="C92" s="33" t="s">
        <v>293</v>
      </c>
      <c r="D92" s="34">
        <f t="shared" si="20"/>
        <v>6409394.9000000004</v>
      </c>
      <c r="E92" s="34">
        <v>5026783.4800000004</v>
      </c>
      <c r="F92" s="34">
        <f t="shared" si="21"/>
        <v>1382611.42</v>
      </c>
      <c r="G92" s="35">
        <f t="shared" si="22"/>
        <v>1249.28</v>
      </c>
      <c r="H92" s="35">
        <f t="shared" si="23"/>
        <v>3520</v>
      </c>
      <c r="I92" s="36">
        <f t="shared" si="24"/>
        <v>3520</v>
      </c>
      <c r="J92" s="36">
        <f t="shared" si="25"/>
        <v>3095</v>
      </c>
      <c r="K92" s="36">
        <f t="shared" si="26"/>
        <v>317</v>
      </c>
      <c r="L92" s="36">
        <f t="shared" si="27"/>
        <v>108</v>
      </c>
      <c r="M92" s="36">
        <v>2016</v>
      </c>
      <c r="N92" s="36">
        <v>94</v>
      </c>
      <c r="O92" s="36">
        <v>21</v>
      </c>
      <c r="P92" s="36">
        <v>1858</v>
      </c>
      <c r="Q92" s="36">
        <v>101</v>
      </c>
      <c r="R92" s="36">
        <v>13</v>
      </c>
      <c r="S92" s="36">
        <v>1787</v>
      </c>
      <c r="T92" s="36">
        <v>115</v>
      </c>
      <c r="U92" s="36">
        <v>16</v>
      </c>
      <c r="V92" s="37">
        <v>70.054999999999993</v>
      </c>
      <c r="W92" s="38">
        <v>0.69589999999999996</v>
      </c>
      <c r="X92" s="39">
        <f t="shared" si="28"/>
        <v>7570.5559999999996</v>
      </c>
      <c r="Y92" s="39">
        <v>7514.8959999999997</v>
      </c>
      <c r="Z92" s="39">
        <v>7554.5349999999999</v>
      </c>
      <c r="AA92" s="39">
        <v>7642.2370000000001</v>
      </c>
      <c r="AB92" s="40">
        <f t="shared" si="29"/>
        <v>108.0658</v>
      </c>
      <c r="AC92" s="40">
        <f t="shared" si="30"/>
        <v>2.8826000000000001</v>
      </c>
      <c r="AD92" s="41">
        <f t="shared" si="31"/>
        <v>1.4413</v>
      </c>
      <c r="AE92" s="41">
        <f t="shared" si="32"/>
        <v>-0.44130000000000003</v>
      </c>
      <c r="AF92" s="40">
        <f t="shared" si="33"/>
        <v>2.2286999999999999</v>
      </c>
      <c r="AG92" s="40">
        <f t="shared" si="34"/>
        <v>1.1143000000000001</v>
      </c>
      <c r="AH92" s="41">
        <f t="shared" si="35"/>
        <v>-0.1143</v>
      </c>
      <c r="AI92" s="41">
        <f t="shared" si="36"/>
        <v>-0.24510000000000001</v>
      </c>
      <c r="AJ92" s="42">
        <f t="shared" si="37"/>
        <v>0</v>
      </c>
      <c r="AK92" s="43">
        <f t="shared" si="38"/>
        <v>11.2</v>
      </c>
      <c r="AL92" s="43">
        <v>11</v>
      </c>
      <c r="AM92" s="43">
        <v>11.2</v>
      </c>
      <c r="AN92" s="43">
        <v>11.4</v>
      </c>
      <c r="AO92" s="44">
        <f t="shared" si="39"/>
        <v>0.51</v>
      </c>
      <c r="AP92" s="43"/>
    </row>
    <row r="93" spans="1:42" x14ac:dyDescent="0.2">
      <c r="A93" s="32">
        <v>108071003</v>
      </c>
      <c r="B93" s="33" t="s">
        <v>490</v>
      </c>
      <c r="C93" s="33" t="s">
        <v>293</v>
      </c>
      <c r="D93" s="34">
        <f t="shared" si="20"/>
        <v>916000.98</v>
      </c>
      <c r="E93" s="34">
        <v>726697.61</v>
      </c>
      <c r="F93" s="34">
        <f t="shared" si="21"/>
        <v>189303.37</v>
      </c>
      <c r="G93" s="35">
        <f t="shared" si="22"/>
        <v>171.048</v>
      </c>
      <c r="H93" s="35">
        <f t="shared" si="23"/>
        <v>435.49200000000002</v>
      </c>
      <c r="I93" s="36">
        <f t="shared" si="24"/>
        <v>432</v>
      </c>
      <c r="J93" s="36">
        <f t="shared" si="25"/>
        <v>364</v>
      </c>
      <c r="K93" s="36">
        <f t="shared" si="26"/>
        <v>55</v>
      </c>
      <c r="L93" s="36">
        <f t="shared" si="27"/>
        <v>13</v>
      </c>
      <c r="M93" s="36">
        <v>263</v>
      </c>
      <c r="N93" s="36">
        <v>19</v>
      </c>
      <c r="O93" s="36">
        <v>1</v>
      </c>
      <c r="P93" s="36">
        <v>209</v>
      </c>
      <c r="Q93" s="36">
        <v>18</v>
      </c>
      <c r="R93" s="36">
        <v>1</v>
      </c>
      <c r="S93" s="36">
        <v>195</v>
      </c>
      <c r="T93" s="36">
        <v>16</v>
      </c>
      <c r="U93" s="36">
        <v>4</v>
      </c>
      <c r="V93" s="37">
        <v>61.548999999999999</v>
      </c>
      <c r="W93" s="38">
        <v>0.63349999999999995</v>
      </c>
      <c r="X93" s="39">
        <f t="shared" si="28"/>
        <v>1225.8320000000001</v>
      </c>
      <c r="Y93" s="39">
        <v>1208.519</v>
      </c>
      <c r="Z93" s="39">
        <v>1218.27</v>
      </c>
      <c r="AA93" s="39">
        <v>1250.7059999999999</v>
      </c>
      <c r="AB93" s="40">
        <f t="shared" si="29"/>
        <v>19.9163</v>
      </c>
      <c r="AC93" s="40">
        <f t="shared" si="30"/>
        <v>0.53120000000000001</v>
      </c>
      <c r="AD93" s="41">
        <f t="shared" si="31"/>
        <v>0.2656</v>
      </c>
      <c r="AE93" s="41">
        <f t="shared" si="32"/>
        <v>0.73440000000000005</v>
      </c>
      <c r="AF93" s="40">
        <f t="shared" si="33"/>
        <v>0.36080000000000001</v>
      </c>
      <c r="AG93" s="40">
        <f t="shared" si="34"/>
        <v>0.1804</v>
      </c>
      <c r="AH93" s="41">
        <f t="shared" si="35"/>
        <v>0.8196</v>
      </c>
      <c r="AI93" s="41">
        <f t="shared" si="36"/>
        <v>0.78549999999999998</v>
      </c>
      <c r="AJ93" s="42">
        <f t="shared" si="37"/>
        <v>3.492</v>
      </c>
      <c r="AK93" s="43">
        <f t="shared" si="38"/>
        <v>13.5</v>
      </c>
      <c r="AL93" s="43">
        <v>13.3</v>
      </c>
      <c r="AM93" s="43">
        <v>13.1</v>
      </c>
      <c r="AN93" s="43">
        <v>14.2</v>
      </c>
      <c r="AO93" s="44">
        <f t="shared" si="39"/>
        <v>0.62</v>
      </c>
      <c r="AP93" s="43"/>
    </row>
    <row r="94" spans="1:42" x14ac:dyDescent="0.2">
      <c r="A94" s="32">
        <v>108071504</v>
      </c>
      <c r="B94" s="33" t="s">
        <v>491</v>
      </c>
      <c r="C94" s="33" t="s">
        <v>293</v>
      </c>
      <c r="D94" s="34">
        <f t="shared" si="20"/>
        <v>693251.98</v>
      </c>
      <c r="E94" s="34">
        <v>554138.66</v>
      </c>
      <c r="F94" s="34">
        <f t="shared" si="21"/>
        <v>139113.32</v>
      </c>
      <c r="G94" s="35">
        <f t="shared" si="22"/>
        <v>125.69799999999999</v>
      </c>
      <c r="H94" s="35">
        <f t="shared" si="23"/>
        <v>327.62</v>
      </c>
      <c r="I94" s="36">
        <f t="shared" si="24"/>
        <v>312</v>
      </c>
      <c r="J94" s="36">
        <f t="shared" si="25"/>
        <v>259</v>
      </c>
      <c r="K94" s="36">
        <f t="shared" si="26"/>
        <v>28</v>
      </c>
      <c r="L94" s="36">
        <f t="shared" si="27"/>
        <v>25</v>
      </c>
      <c r="M94" s="36">
        <v>160</v>
      </c>
      <c r="N94" s="36">
        <v>11</v>
      </c>
      <c r="O94" s="36">
        <v>5</v>
      </c>
      <c r="P94" s="36">
        <v>164</v>
      </c>
      <c r="Q94" s="36">
        <v>6</v>
      </c>
      <c r="R94" s="36">
        <v>5</v>
      </c>
      <c r="S94" s="36">
        <v>151</v>
      </c>
      <c r="T94" s="36">
        <v>10</v>
      </c>
      <c r="U94" s="36">
        <v>2</v>
      </c>
      <c r="V94" s="37">
        <v>56.436</v>
      </c>
      <c r="W94" s="38">
        <v>0.71050000000000002</v>
      </c>
      <c r="X94" s="39">
        <f t="shared" si="28"/>
        <v>818.50199999999995</v>
      </c>
      <c r="Y94" s="39">
        <v>792.16700000000003</v>
      </c>
      <c r="Z94" s="39">
        <v>834.18399999999997</v>
      </c>
      <c r="AA94" s="39">
        <v>829.15499999999997</v>
      </c>
      <c r="AB94" s="40">
        <f t="shared" si="29"/>
        <v>14.5031</v>
      </c>
      <c r="AC94" s="40">
        <f t="shared" si="30"/>
        <v>0.38679999999999998</v>
      </c>
      <c r="AD94" s="41">
        <f t="shared" si="31"/>
        <v>0.19339999999999999</v>
      </c>
      <c r="AE94" s="41">
        <f t="shared" si="32"/>
        <v>0.80659999999999998</v>
      </c>
      <c r="AF94" s="40">
        <f t="shared" si="33"/>
        <v>0.2409</v>
      </c>
      <c r="AG94" s="40">
        <f t="shared" si="34"/>
        <v>0.12039999999999999</v>
      </c>
      <c r="AH94" s="41">
        <f t="shared" si="35"/>
        <v>0.87960000000000005</v>
      </c>
      <c r="AI94" s="41">
        <f t="shared" si="36"/>
        <v>0.85040000000000004</v>
      </c>
      <c r="AJ94" s="42">
        <f t="shared" si="37"/>
        <v>15.62</v>
      </c>
      <c r="AK94" s="43">
        <f t="shared" si="38"/>
        <v>11.9</v>
      </c>
      <c r="AL94" s="43">
        <v>11.9</v>
      </c>
      <c r="AM94" s="43">
        <v>11.5</v>
      </c>
      <c r="AN94" s="43">
        <v>12.4</v>
      </c>
      <c r="AO94" s="44">
        <f t="shared" si="39"/>
        <v>0.54</v>
      </c>
      <c r="AP94" s="43"/>
    </row>
    <row r="95" spans="1:42" x14ac:dyDescent="0.2">
      <c r="A95" s="32">
        <v>108073503</v>
      </c>
      <c r="B95" s="33" t="s">
        <v>492</v>
      </c>
      <c r="C95" s="33" t="s">
        <v>293</v>
      </c>
      <c r="D95" s="34">
        <f t="shared" si="20"/>
        <v>2400698.31</v>
      </c>
      <c r="E95" s="34">
        <v>2069166.18</v>
      </c>
      <c r="F95" s="34">
        <f t="shared" si="21"/>
        <v>331532.13</v>
      </c>
      <c r="G95" s="35">
        <f t="shared" si="22"/>
        <v>299.56099999999998</v>
      </c>
      <c r="H95" s="35">
        <f t="shared" si="23"/>
        <v>1004</v>
      </c>
      <c r="I95" s="36">
        <f t="shared" si="24"/>
        <v>1004</v>
      </c>
      <c r="J95" s="36">
        <f t="shared" si="25"/>
        <v>820</v>
      </c>
      <c r="K95" s="36">
        <f t="shared" si="26"/>
        <v>108</v>
      </c>
      <c r="L95" s="36">
        <f t="shared" si="27"/>
        <v>76</v>
      </c>
      <c r="M95" s="36">
        <v>505</v>
      </c>
      <c r="N95" s="36">
        <v>41</v>
      </c>
      <c r="O95" s="36">
        <v>15</v>
      </c>
      <c r="P95" s="36">
        <v>501</v>
      </c>
      <c r="Q95" s="36">
        <v>34</v>
      </c>
      <c r="R95" s="36">
        <v>14</v>
      </c>
      <c r="S95" s="36">
        <v>493</v>
      </c>
      <c r="T95" s="36">
        <v>29</v>
      </c>
      <c r="U95" s="36">
        <v>6</v>
      </c>
      <c r="V95" s="37">
        <v>121.208</v>
      </c>
      <c r="W95" s="38">
        <v>0.4662</v>
      </c>
      <c r="X95" s="39">
        <f t="shared" si="28"/>
        <v>3311.377</v>
      </c>
      <c r="Y95" s="39">
        <v>3255.047</v>
      </c>
      <c r="Z95" s="39">
        <v>3286.4540000000002</v>
      </c>
      <c r="AA95" s="39">
        <v>3392.6289999999999</v>
      </c>
      <c r="AB95" s="40">
        <f t="shared" si="29"/>
        <v>27.319700000000001</v>
      </c>
      <c r="AC95" s="40">
        <f t="shared" si="30"/>
        <v>0.72870000000000001</v>
      </c>
      <c r="AD95" s="41">
        <f t="shared" si="31"/>
        <v>0.36430000000000001</v>
      </c>
      <c r="AE95" s="41">
        <f t="shared" si="32"/>
        <v>0.63570000000000004</v>
      </c>
      <c r="AF95" s="40">
        <f t="shared" si="33"/>
        <v>0.9748</v>
      </c>
      <c r="AG95" s="40">
        <f t="shared" si="34"/>
        <v>0.4874</v>
      </c>
      <c r="AH95" s="41">
        <f t="shared" si="35"/>
        <v>0.51259999999999994</v>
      </c>
      <c r="AI95" s="41">
        <f t="shared" si="36"/>
        <v>0.56179999999999997</v>
      </c>
      <c r="AJ95" s="42">
        <f t="shared" si="37"/>
        <v>0</v>
      </c>
      <c r="AK95" s="43">
        <f t="shared" si="38"/>
        <v>14.1</v>
      </c>
      <c r="AL95" s="43">
        <v>14.2</v>
      </c>
      <c r="AM95" s="43">
        <v>13.8</v>
      </c>
      <c r="AN95" s="43">
        <v>14.3</v>
      </c>
      <c r="AO95" s="44">
        <f t="shared" si="39"/>
        <v>0.64</v>
      </c>
      <c r="AP95" s="43"/>
    </row>
    <row r="96" spans="1:42" x14ac:dyDescent="0.2">
      <c r="A96" s="32">
        <v>108077503</v>
      </c>
      <c r="B96" s="33" t="s">
        <v>493</v>
      </c>
      <c r="C96" s="33" t="s">
        <v>293</v>
      </c>
      <c r="D96" s="34">
        <f t="shared" si="20"/>
        <v>1319824.68</v>
      </c>
      <c r="E96" s="34">
        <v>1064429.81</v>
      </c>
      <c r="F96" s="34">
        <f t="shared" si="21"/>
        <v>255394.87</v>
      </c>
      <c r="G96" s="35">
        <f t="shared" si="22"/>
        <v>230.76599999999999</v>
      </c>
      <c r="H96" s="35">
        <f t="shared" si="23"/>
        <v>571</v>
      </c>
      <c r="I96" s="36">
        <f t="shared" si="24"/>
        <v>571</v>
      </c>
      <c r="J96" s="36">
        <f t="shared" si="25"/>
        <v>502</v>
      </c>
      <c r="K96" s="36">
        <f t="shared" si="26"/>
        <v>31</v>
      </c>
      <c r="L96" s="36">
        <f t="shared" si="27"/>
        <v>38</v>
      </c>
      <c r="M96" s="36">
        <v>325</v>
      </c>
      <c r="N96" s="36">
        <v>11</v>
      </c>
      <c r="O96" s="36">
        <v>5</v>
      </c>
      <c r="P96" s="36">
        <v>286</v>
      </c>
      <c r="Q96" s="36">
        <v>8</v>
      </c>
      <c r="R96" s="36">
        <v>5</v>
      </c>
      <c r="S96" s="36">
        <v>306</v>
      </c>
      <c r="T96" s="36">
        <v>11</v>
      </c>
      <c r="U96" s="36">
        <v>9</v>
      </c>
      <c r="V96" s="37">
        <v>98.14</v>
      </c>
      <c r="W96" s="38">
        <v>0.60319999999999996</v>
      </c>
      <c r="X96" s="39">
        <f t="shared" si="28"/>
        <v>1746.3119999999999</v>
      </c>
      <c r="Y96" s="39">
        <v>1736.0070000000001</v>
      </c>
      <c r="Z96" s="39">
        <v>1729.6110000000001</v>
      </c>
      <c r="AA96" s="39">
        <v>1773.318</v>
      </c>
      <c r="AB96" s="40">
        <f t="shared" si="29"/>
        <v>17.794</v>
      </c>
      <c r="AC96" s="40">
        <f t="shared" si="30"/>
        <v>0.47460000000000002</v>
      </c>
      <c r="AD96" s="41">
        <f t="shared" si="31"/>
        <v>0.23730000000000001</v>
      </c>
      <c r="AE96" s="41">
        <f t="shared" si="32"/>
        <v>0.76270000000000004</v>
      </c>
      <c r="AF96" s="40">
        <f t="shared" si="33"/>
        <v>0.5141</v>
      </c>
      <c r="AG96" s="40">
        <f t="shared" si="34"/>
        <v>0.25700000000000001</v>
      </c>
      <c r="AH96" s="41">
        <f t="shared" si="35"/>
        <v>0.74299999999999999</v>
      </c>
      <c r="AI96" s="41">
        <f t="shared" si="36"/>
        <v>0.75080000000000002</v>
      </c>
      <c r="AJ96" s="42">
        <f t="shared" si="37"/>
        <v>0</v>
      </c>
      <c r="AK96" s="43">
        <f t="shared" si="38"/>
        <v>14.7</v>
      </c>
      <c r="AL96" s="43">
        <v>14.6</v>
      </c>
      <c r="AM96" s="43">
        <v>14.5</v>
      </c>
      <c r="AN96" s="43">
        <v>15.1</v>
      </c>
      <c r="AO96" s="44">
        <f t="shared" si="39"/>
        <v>0.67</v>
      </c>
      <c r="AP96" s="43"/>
    </row>
    <row r="97" spans="1:42" x14ac:dyDescent="0.2">
      <c r="A97" s="32">
        <v>108078003</v>
      </c>
      <c r="B97" s="33" t="s">
        <v>494</v>
      </c>
      <c r="C97" s="33" t="s">
        <v>293</v>
      </c>
      <c r="D97" s="34">
        <f t="shared" si="20"/>
        <v>1619908.56</v>
      </c>
      <c r="E97" s="34">
        <v>1446332.88</v>
      </c>
      <c r="F97" s="34">
        <f t="shared" si="21"/>
        <v>173575.67999999999</v>
      </c>
      <c r="G97" s="35">
        <f t="shared" si="22"/>
        <v>156.83699999999999</v>
      </c>
      <c r="H97" s="35">
        <f t="shared" si="23"/>
        <v>512.27599999999995</v>
      </c>
      <c r="I97" s="36">
        <f t="shared" si="24"/>
        <v>510</v>
      </c>
      <c r="J97" s="36">
        <f t="shared" si="25"/>
        <v>485</v>
      </c>
      <c r="K97" s="36">
        <f t="shared" si="26"/>
        <v>6</v>
      </c>
      <c r="L97" s="36">
        <f t="shared" si="27"/>
        <v>19</v>
      </c>
      <c r="M97" s="36">
        <v>277</v>
      </c>
      <c r="N97" s="36">
        <v>3</v>
      </c>
      <c r="O97" s="36">
        <v>3</v>
      </c>
      <c r="P97" s="36">
        <v>314</v>
      </c>
      <c r="Q97" s="36">
        <v>3</v>
      </c>
      <c r="R97" s="36">
        <v>3</v>
      </c>
      <c r="S97" s="36">
        <v>298</v>
      </c>
      <c r="T97" s="36">
        <v>1</v>
      </c>
      <c r="U97" s="36">
        <v>3</v>
      </c>
      <c r="V97" s="37">
        <v>167.11500000000001</v>
      </c>
      <c r="W97" s="38">
        <v>0.65139999999999998</v>
      </c>
      <c r="X97" s="39">
        <f t="shared" si="28"/>
        <v>1830.8440000000001</v>
      </c>
      <c r="Y97" s="39">
        <v>1811.171</v>
      </c>
      <c r="Z97" s="39">
        <v>1833.694</v>
      </c>
      <c r="AA97" s="39">
        <v>1847.6669999999999</v>
      </c>
      <c r="AB97" s="40">
        <f t="shared" si="29"/>
        <v>10.955500000000001</v>
      </c>
      <c r="AC97" s="40">
        <f t="shared" si="30"/>
        <v>0.29220000000000002</v>
      </c>
      <c r="AD97" s="41">
        <f t="shared" si="31"/>
        <v>0.14610000000000001</v>
      </c>
      <c r="AE97" s="41">
        <f t="shared" si="32"/>
        <v>0.85389999999999999</v>
      </c>
      <c r="AF97" s="40">
        <f t="shared" si="33"/>
        <v>0.53890000000000005</v>
      </c>
      <c r="AG97" s="40">
        <f t="shared" si="34"/>
        <v>0.26939999999999997</v>
      </c>
      <c r="AH97" s="41">
        <f t="shared" si="35"/>
        <v>0.73060000000000003</v>
      </c>
      <c r="AI97" s="41">
        <f t="shared" si="36"/>
        <v>0.77990000000000004</v>
      </c>
      <c r="AJ97" s="42">
        <f t="shared" si="37"/>
        <v>2.2759999999999998</v>
      </c>
      <c r="AK97" s="43">
        <f t="shared" si="38"/>
        <v>10.4</v>
      </c>
      <c r="AL97" s="43">
        <v>10.3</v>
      </c>
      <c r="AM97" s="43">
        <v>10.1</v>
      </c>
      <c r="AN97" s="43">
        <v>10.7</v>
      </c>
      <c r="AO97" s="44">
        <f t="shared" si="39"/>
        <v>0.47</v>
      </c>
      <c r="AP97" s="43"/>
    </row>
    <row r="98" spans="1:42" x14ac:dyDescent="0.2">
      <c r="A98" s="32">
        <v>108079004</v>
      </c>
      <c r="B98" s="33" t="s">
        <v>495</v>
      </c>
      <c r="C98" s="33" t="s">
        <v>293</v>
      </c>
      <c r="D98" s="34">
        <f t="shared" si="20"/>
        <v>428839</v>
      </c>
      <c r="E98" s="34">
        <v>324622.98</v>
      </c>
      <c r="F98" s="34">
        <f t="shared" si="21"/>
        <v>104216.02</v>
      </c>
      <c r="G98" s="35">
        <f t="shared" si="22"/>
        <v>94.165999999999997</v>
      </c>
      <c r="H98" s="35">
        <f t="shared" si="23"/>
        <v>200.483</v>
      </c>
      <c r="I98" s="36">
        <f t="shared" si="24"/>
        <v>184</v>
      </c>
      <c r="J98" s="36">
        <f t="shared" si="25"/>
        <v>149</v>
      </c>
      <c r="K98" s="36">
        <f t="shared" si="26"/>
        <v>22</v>
      </c>
      <c r="L98" s="36">
        <f t="shared" si="27"/>
        <v>13</v>
      </c>
      <c r="M98" s="36">
        <v>92</v>
      </c>
      <c r="N98" s="36">
        <v>7</v>
      </c>
      <c r="O98" s="36">
        <v>2</v>
      </c>
      <c r="P98" s="36">
        <v>93</v>
      </c>
      <c r="Q98" s="36">
        <v>4</v>
      </c>
      <c r="R98" s="36">
        <v>4</v>
      </c>
      <c r="S98" s="36">
        <v>89</v>
      </c>
      <c r="T98" s="36">
        <v>10</v>
      </c>
      <c r="U98" s="36">
        <v>1</v>
      </c>
      <c r="V98" s="37">
        <v>63.573</v>
      </c>
      <c r="W98" s="38">
        <v>0.7339</v>
      </c>
      <c r="X98" s="39">
        <f t="shared" si="28"/>
        <v>513.76199999999994</v>
      </c>
      <c r="Y98" s="39">
        <v>520.572</v>
      </c>
      <c r="Z98" s="39">
        <v>515.48400000000004</v>
      </c>
      <c r="AA98" s="39">
        <v>505.22899999999998</v>
      </c>
      <c r="AB98" s="40">
        <f t="shared" si="29"/>
        <v>8.0814000000000004</v>
      </c>
      <c r="AC98" s="40">
        <f t="shared" si="30"/>
        <v>0.2155</v>
      </c>
      <c r="AD98" s="41">
        <f t="shared" si="31"/>
        <v>0.1077</v>
      </c>
      <c r="AE98" s="41">
        <f t="shared" si="32"/>
        <v>0.89229999999999998</v>
      </c>
      <c r="AF98" s="40">
        <f t="shared" si="33"/>
        <v>0.1512</v>
      </c>
      <c r="AG98" s="40">
        <f t="shared" si="34"/>
        <v>7.5600000000000001E-2</v>
      </c>
      <c r="AH98" s="41">
        <f t="shared" si="35"/>
        <v>0.9244</v>
      </c>
      <c r="AI98" s="41">
        <f t="shared" si="36"/>
        <v>0.91149999999999998</v>
      </c>
      <c r="AJ98" s="42">
        <f t="shared" si="37"/>
        <v>16.483000000000001</v>
      </c>
      <c r="AK98" s="43">
        <f t="shared" si="38"/>
        <v>13.9</v>
      </c>
      <c r="AL98" s="43">
        <v>13.9</v>
      </c>
      <c r="AM98" s="43">
        <v>13.8</v>
      </c>
      <c r="AN98" s="43">
        <v>13.9</v>
      </c>
      <c r="AO98" s="44">
        <f t="shared" si="39"/>
        <v>0.64</v>
      </c>
      <c r="AP98" s="43"/>
    </row>
    <row r="99" spans="1:42" x14ac:dyDescent="0.2">
      <c r="A99" s="32">
        <v>117080503</v>
      </c>
      <c r="B99" s="33" t="s">
        <v>97</v>
      </c>
      <c r="C99" s="33" t="s">
        <v>319</v>
      </c>
      <c r="D99" s="34">
        <f t="shared" si="20"/>
        <v>2044699.89</v>
      </c>
      <c r="E99" s="34">
        <v>1383146.31</v>
      </c>
      <c r="F99" s="34">
        <f t="shared" si="21"/>
        <v>661553.57999999996</v>
      </c>
      <c r="G99" s="35">
        <f t="shared" si="22"/>
        <v>597.75699999999995</v>
      </c>
      <c r="H99" s="35">
        <f t="shared" si="23"/>
        <v>883</v>
      </c>
      <c r="I99" s="36">
        <f t="shared" si="24"/>
        <v>883</v>
      </c>
      <c r="J99" s="36">
        <f t="shared" si="25"/>
        <v>740</v>
      </c>
      <c r="K99" s="36">
        <f t="shared" si="26"/>
        <v>99</v>
      </c>
      <c r="L99" s="36">
        <f t="shared" si="27"/>
        <v>44</v>
      </c>
      <c r="M99" s="36">
        <v>451</v>
      </c>
      <c r="N99" s="36">
        <v>39</v>
      </c>
      <c r="O99" s="36">
        <v>6</v>
      </c>
      <c r="P99" s="36">
        <v>449</v>
      </c>
      <c r="Q99" s="36">
        <v>28</v>
      </c>
      <c r="R99" s="36">
        <v>5</v>
      </c>
      <c r="S99" s="36">
        <v>453</v>
      </c>
      <c r="T99" s="36">
        <v>30</v>
      </c>
      <c r="U99" s="36">
        <v>10</v>
      </c>
      <c r="V99" s="37">
        <v>182.97800000000001</v>
      </c>
      <c r="W99" s="38">
        <v>0.68379999999999996</v>
      </c>
      <c r="X99" s="39">
        <f t="shared" si="28"/>
        <v>2077.87</v>
      </c>
      <c r="Y99" s="39">
        <v>2092.1179999999999</v>
      </c>
      <c r="Z99" s="39">
        <v>2029.2760000000001</v>
      </c>
      <c r="AA99" s="39">
        <v>2112.2150000000001</v>
      </c>
      <c r="AB99" s="40">
        <f t="shared" si="29"/>
        <v>11.3558</v>
      </c>
      <c r="AC99" s="40">
        <f t="shared" si="30"/>
        <v>0.3029</v>
      </c>
      <c r="AD99" s="41">
        <f t="shared" si="31"/>
        <v>0.15140000000000001</v>
      </c>
      <c r="AE99" s="41">
        <f t="shared" si="32"/>
        <v>0.84860000000000002</v>
      </c>
      <c r="AF99" s="40">
        <f t="shared" si="33"/>
        <v>0.61170000000000002</v>
      </c>
      <c r="AG99" s="40">
        <f t="shared" si="34"/>
        <v>0.30580000000000002</v>
      </c>
      <c r="AH99" s="41">
        <f t="shared" si="35"/>
        <v>0.69420000000000004</v>
      </c>
      <c r="AI99" s="41">
        <f t="shared" si="36"/>
        <v>0.75590000000000002</v>
      </c>
      <c r="AJ99" s="42">
        <f t="shared" si="37"/>
        <v>0</v>
      </c>
      <c r="AK99" s="43">
        <f t="shared" si="38"/>
        <v>21.6</v>
      </c>
      <c r="AL99" s="43">
        <v>21.3</v>
      </c>
      <c r="AM99" s="43">
        <v>21.6</v>
      </c>
      <c r="AN99" s="43">
        <v>21.8</v>
      </c>
      <c r="AO99" s="44">
        <f t="shared" si="39"/>
        <v>0.99</v>
      </c>
      <c r="AP99" s="43"/>
    </row>
    <row r="100" spans="1:42" x14ac:dyDescent="0.2">
      <c r="A100" s="32">
        <v>117081003</v>
      </c>
      <c r="B100" s="33" t="s">
        <v>98</v>
      </c>
      <c r="C100" s="33" t="s">
        <v>319</v>
      </c>
      <c r="D100" s="34">
        <f t="shared" si="20"/>
        <v>848622.05</v>
      </c>
      <c r="E100" s="34">
        <v>647897.26</v>
      </c>
      <c r="F100" s="34">
        <f t="shared" si="21"/>
        <v>200724.79</v>
      </c>
      <c r="G100" s="35">
        <f t="shared" si="22"/>
        <v>181.36799999999999</v>
      </c>
      <c r="H100" s="35">
        <f t="shared" si="23"/>
        <v>431.82799999999997</v>
      </c>
      <c r="I100" s="36">
        <f t="shared" si="24"/>
        <v>399</v>
      </c>
      <c r="J100" s="36">
        <f t="shared" si="25"/>
        <v>380</v>
      </c>
      <c r="K100" s="36">
        <f t="shared" si="26"/>
        <v>6</v>
      </c>
      <c r="L100" s="36">
        <f t="shared" si="27"/>
        <v>13</v>
      </c>
      <c r="M100" s="36">
        <v>238</v>
      </c>
      <c r="N100" s="36">
        <v>4</v>
      </c>
      <c r="O100" s="36">
        <v>2</v>
      </c>
      <c r="P100" s="36">
        <v>224</v>
      </c>
      <c r="Q100" s="36">
        <v>1</v>
      </c>
      <c r="R100" s="36">
        <v>2</v>
      </c>
      <c r="S100" s="36">
        <v>233</v>
      </c>
      <c r="T100" s="36">
        <v>2</v>
      </c>
      <c r="U100" s="36">
        <v>2</v>
      </c>
      <c r="V100" s="37">
        <v>212.08699999999999</v>
      </c>
      <c r="W100" s="38">
        <v>0.7</v>
      </c>
      <c r="X100" s="39">
        <f t="shared" si="28"/>
        <v>879.68499999999995</v>
      </c>
      <c r="Y100" s="39">
        <v>855.03899999999999</v>
      </c>
      <c r="Z100" s="39">
        <v>861.68</v>
      </c>
      <c r="AA100" s="39">
        <v>922.33699999999999</v>
      </c>
      <c r="AB100" s="40">
        <f t="shared" si="29"/>
        <v>4.1477000000000004</v>
      </c>
      <c r="AC100" s="40">
        <f t="shared" si="30"/>
        <v>0.1106</v>
      </c>
      <c r="AD100" s="41">
        <f t="shared" si="31"/>
        <v>5.5300000000000002E-2</v>
      </c>
      <c r="AE100" s="41">
        <f t="shared" si="32"/>
        <v>0.94469999999999998</v>
      </c>
      <c r="AF100" s="40">
        <f t="shared" si="33"/>
        <v>0.25890000000000002</v>
      </c>
      <c r="AG100" s="40">
        <f t="shared" si="34"/>
        <v>0.12939999999999999</v>
      </c>
      <c r="AH100" s="41">
        <f t="shared" si="35"/>
        <v>0.87060000000000004</v>
      </c>
      <c r="AI100" s="41">
        <f t="shared" si="36"/>
        <v>0.9002</v>
      </c>
      <c r="AJ100" s="42">
        <f t="shared" si="37"/>
        <v>32.828000000000003</v>
      </c>
      <c r="AK100" s="43">
        <f t="shared" si="38"/>
        <v>13.2</v>
      </c>
      <c r="AL100" s="43">
        <v>13.1</v>
      </c>
      <c r="AM100" s="43">
        <v>13.2</v>
      </c>
      <c r="AN100" s="43">
        <v>13.3</v>
      </c>
      <c r="AO100" s="44">
        <f t="shared" si="39"/>
        <v>0.6</v>
      </c>
      <c r="AP100" s="43"/>
    </row>
    <row r="101" spans="1:42" x14ac:dyDescent="0.2">
      <c r="A101" s="32">
        <v>117083004</v>
      </c>
      <c r="B101" s="33" t="s">
        <v>99</v>
      </c>
      <c r="C101" s="33" t="s">
        <v>319</v>
      </c>
      <c r="D101" s="34">
        <f t="shared" si="20"/>
        <v>681757.94</v>
      </c>
      <c r="E101" s="34">
        <v>540726.66</v>
      </c>
      <c r="F101" s="34">
        <f t="shared" si="21"/>
        <v>141031.28</v>
      </c>
      <c r="G101" s="35">
        <f t="shared" si="22"/>
        <v>127.431</v>
      </c>
      <c r="H101" s="35">
        <f t="shared" si="23"/>
        <v>322.86200000000002</v>
      </c>
      <c r="I101" s="36">
        <f t="shared" si="24"/>
        <v>296</v>
      </c>
      <c r="J101" s="36">
        <f t="shared" si="25"/>
        <v>259</v>
      </c>
      <c r="K101" s="36">
        <f t="shared" si="26"/>
        <v>37</v>
      </c>
      <c r="L101" s="36">
        <f t="shared" si="27"/>
        <v>0</v>
      </c>
      <c r="M101" s="36">
        <v>171</v>
      </c>
      <c r="N101" s="36">
        <v>5</v>
      </c>
      <c r="O101" s="36">
        <v>0</v>
      </c>
      <c r="P101" s="36">
        <v>162</v>
      </c>
      <c r="Q101" s="36">
        <v>7</v>
      </c>
      <c r="R101" s="36">
        <v>0</v>
      </c>
      <c r="S101" s="36">
        <v>141</v>
      </c>
      <c r="T101" s="36">
        <v>23</v>
      </c>
      <c r="U101" s="36">
        <v>1</v>
      </c>
      <c r="V101" s="37">
        <v>166.83199999999999</v>
      </c>
      <c r="W101" s="38">
        <v>0.63660000000000005</v>
      </c>
      <c r="X101" s="39">
        <f t="shared" si="28"/>
        <v>721.16</v>
      </c>
      <c r="Y101" s="39">
        <v>706.86800000000005</v>
      </c>
      <c r="Z101" s="39">
        <v>696.23599999999999</v>
      </c>
      <c r="AA101" s="39">
        <v>760.375</v>
      </c>
      <c r="AB101" s="40">
        <f t="shared" si="29"/>
        <v>4.3226000000000004</v>
      </c>
      <c r="AC101" s="40">
        <f t="shared" si="30"/>
        <v>0.1153</v>
      </c>
      <c r="AD101" s="41">
        <f t="shared" si="31"/>
        <v>5.7599999999999998E-2</v>
      </c>
      <c r="AE101" s="41">
        <f t="shared" si="32"/>
        <v>0.94240000000000002</v>
      </c>
      <c r="AF101" s="40">
        <f t="shared" si="33"/>
        <v>0.21229999999999999</v>
      </c>
      <c r="AG101" s="40">
        <f t="shared" si="34"/>
        <v>0.1061</v>
      </c>
      <c r="AH101" s="41">
        <f t="shared" si="35"/>
        <v>0.89390000000000003</v>
      </c>
      <c r="AI101" s="41">
        <f t="shared" si="36"/>
        <v>0.9133</v>
      </c>
      <c r="AJ101" s="42">
        <f t="shared" si="37"/>
        <v>26.861999999999998</v>
      </c>
      <c r="AK101" s="43">
        <f t="shared" si="38"/>
        <v>13.6</v>
      </c>
      <c r="AL101" s="43">
        <v>14.1</v>
      </c>
      <c r="AM101" s="43">
        <v>13.4</v>
      </c>
      <c r="AN101" s="43">
        <v>13.4</v>
      </c>
      <c r="AO101" s="44">
        <f t="shared" si="39"/>
        <v>0.62</v>
      </c>
      <c r="AP101" s="43"/>
    </row>
    <row r="102" spans="1:42" x14ac:dyDescent="0.2">
      <c r="A102" s="32">
        <v>117086003</v>
      </c>
      <c r="B102" s="33" t="s">
        <v>100</v>
      </c>
      <c r="C102" s="33" t="s">
        <v>319</v>
      </c>
      <c r="D102" s="34">
        <f t="shared" si="20"/>
        <v>1051293.29</v>
      </c>
      <c r="E102" s="34">
        <v>724379.53</v>
      </c>
      <c r="F102" s="34">
        <f t="shared" si="21"/>
        <v>326913.76</v>
      </c>
      <c r="G102" s="35">
        <f t="shared" si="22"/>
        <v>295.38799999999998</v>
      </c>
      <c r="H102" s="35">
        <f t="shared" si="23"/>
        <v>426</v>
      </c>
      <c r="I102" s="36">
        <f t="shared" si="24"/>
        <v>426</v>
      </c>
      <c r="J102" s="36">
        <f t="shared" si="25"/>
        <v>326</v>
      </c>
      <c r="K102" s="36">
        <f t="shared" si="26"/>
        <v>62</v>
      </c>
      <c r="L102" s="36">
        <f t="shared" si="27"/>
        <v>38</v>
      </c>
      <c r="M102" s="36">
        <v>206</v>
      </c>
      <c r="N102" s="36">
        <v>21</v>
      </c>
      <c r="O102" s="36">
        <v>7</v>
      </c>
      <c r="P102" s="36">
        <v>198</v>
      </c>
      <c r="Q102" s="36">
        <v>21</v>
      </c>
      <c r="R102" s="36">
        <v>5</v>
      </c>
      <c r="S102" s="36">
        <v>193</v>
      </c>
      <c r="T102" s="36">
        <v>19</v>
      </c>
      <c r="U102" s="36">
        <v>5</v>
      </c>
      <c r="V102" s="37">
        <v>33.314</v>
      </c>
      <c r="W102" s="38">
        <v>0.69340000000000002</v>
      </c>
      <c r="X102" s="39">
        <f t="shared" si="28"/>
        <v>1026.182</v>
      </c>
      <c r="Y102" s="39">
        <v>987.42100000000005</v>
      </c>
      <c r="Z102" s="39">
        <v>1032.806</v>
      </c>
      <c r="AA102" s="39">
        <v>1058.318</v>
      </c>
      <c r="AB102" s="40">
        <f t="shared" si="29"/>
        <v>30.8033</v>
      </c>
      <c r="AC102" s="40">
        <f t="shared" si="30"/>
        <v>0.8216</v>
      </c>
      <c r="AD102" s="41">
        <f t="shared" si="31"/>
        <v>0.4108</v>
      </c>
      <c r="AE102" s="41">
        <f t="shared" si="32"/>
        <v>0.58919999999999995</v>
      </c>
      <c r="AF102" s="40">
        <f t="shared" si="33"/>
        <v>0.30199999999999999</v>
      </c>
      <c r="AG102" s="40">
        <f t="shared" si="34"/>
        <v>0.151</v>
      </c>
      <c r="AH102" s="41">
        <f t="shared" si="35"/>
        <v>0.84899999999999998</v>
      </c>
      <c r="AI102" s="41">
        <f t="shared" si="36"/>
        <v>0.745</v>
      </c>
      <c r="AJ102" s="42">
        <f t="shared" si="37"/>
        <v>0</v>
      </c>
      <c r="AK102" s="43">
        <f t="shared" si="38"/>
        <v>22.8</v>
      </c>
      <c r="AL102" s="43">
        <v>22.4</v>
      </c>
      <c r="AM102" s="43">
        <v>23.3</v>
      </c>
      <c r="AN102" s="43">
        <v>22.6</v>
      </c>
      <c r="AO102" s="44">
        <f t="shared" si="39"/>
        <v>1</v>
      </c>
      <c r="AP102" s="43"/>
    </row>
    <row r="103" spans="1:42" x14ac:dyDescent="0.2">
      <c r="A103" s="32">
        <v>117086503</v>
      </c>
      <c r="B103" s="33" t="s">
        <v>101</v>
      </c>
      <c r="C103" s="33" t="s">
        <v>319</v>
      </c>
      <c r="D103" s="34">
        <f t="shared" si="20"/>
        <v>1368507.83</v>
      </c>
      <c r="E103" s="34">
        <v>1050949.23</v>
      </c>
      <c r="F103" s="34">
        <f t="shared" si="21"/>
        <v>317558.59999999998</v>
      </c>
      <c r="G103" s="35">
        <f t="shared" si="22"/>
        <v>286.935</v>
      </c>
      <c r="H103" s="35">
        <f t="shared" si="23"/>
        <v>545.04700000000003</v>
      </c>
      <c r="I103" s="36">
        <f t="shared" si="24"/>
        <v>531</v>
      </c>
      <c r="J103" s="36">
        <f t="shared" si="25"/>
        <v>426</v>
      </c>
      <c r="K103" s="36">
        <f t="shared" si="26"/>
        <v>92</v>
      </c>
      <c r="L103" s="36">
        <f t="shared" si="27"/>
        <v>13</v>
      </c>
      <c r="M103" s="36">
        <v>240</v>
      </c>
      <c r="N103" s="36">
        <v>27</v>
      </c>
      <c r="O103" s="36">
        <v>3</v>
      </c>
      <c r="P103" s="36">
        <v>278</v>
      </c>
      <c r="Q103" s="36">
        <v>35</v>
      </c>
      <c r="R103" s="36">
        <v>1</v>
      </c>
      <c r="S103" s="36">
        <v>261</v>
      </c>
      <c r="T103" s="36">
        <v>29</v>
      </c>
      <c r="U103" s="36">
        <v>1</v>
      </c>
      <c r="V103" s="37">
        <v>162.49099999999999</v>
      </c>
      <c r="W103" s="38">
        <v>0.64200000000000002</v>
      </c>
      <c r="X103" s="39">
        <f t="shared" si="28"/>
        <v>1536.3119999999999</v>
      </c>
      <c r="Y103" s="39">
        <v>1543.1110000000001</v>
      </c>
      <c r="Z103" s="39">
        <v>1531.3530000000001</v>
      </c>
      <c r="AA103" s="39">
        <v>1534.471</v>
      </c>
      <c r="AB103" s="40">
        <f t="shared" si="29"/>
        <v>9.4547000000000008</v>
      </c>
      <c r="AC103" s="40">
        <f t="shared" si="30"/>
        <v>0.25219999999999998</v>
      </c>
      <c r="AD103" s="41">
        <f t="shared" si="31"/>
        <v>0.12609999999999999</v>
      </c>
      <c r="AE103" s="41">
        <f t="shared" si="32"/>
        <v>0.87390000000000001</v>
      </c>
      <c r="AF103" s="40">
        <f t="shared" si="33"/>
        <v>0.45219999999999999</v>
      </c>
      <c r="AG103" s="40">
        <f t="shared" si="34"/>
        <v>0.2261</v>
      </c>
      <c r="AH103" s="41">
        <f t="shared" si="35"/>
        <v>0.77390000000000003</v>
      </c>
      <c r="AI103" s="41">
        <f t="shared" si="36"/>
        <v>0.81389999999999996</v>
      </c>
      <c r="AJ103" s="42">
        <f t="shared" si="37"/>
        <v>14.047000000000001</v>
      </c>
      <c r="AK103" s="43">
        <f t="shared" si="38"/>
        <v>17.8</v>
      </c>
      <c r="AL103" s="43">
        <v>17.5</v>
      </c>
      <c r="AM103" s="43">
        <v>17.8</v>
      </c>
      <c r="AN103" s="43">
        <v>18.2</v>
      </c>
      <c r="AO103" s="44">
        <f t="shared" si="39"/>
        <v>0.82</v>
      </c>
      <c r="AP103" s="43"/>
    </row>
    <row r="104" spans="1:42" x14ac:dyDescent="0.2">
      <c r="A104" s="32">
        <v>117086653</v>
      </c>
      <c r="B104" s="33" t="s">
        <v>102</v>
      </c>
      <c r="C104" s="33" t="s">
        <v>319</v>
      </c>
      <c r="D104" s="34">
        <f t="shared" si="20"/>
        <v>1363224.01</v>
      </c>
      <c r="E104" s="34">
        <v>1053000.79</v>
      </c>
      <c r="F104" s="34">
        <f t="shared" si="21"/>
        <v>310223.21999999997</v>
      </c>
      <c r="G104" s="35">
        <f t="shared" si="22"/>
        <v>280.30700000000002</v>
      </c>
      <c r="H104" s="35">
        <f t="shared" si="23"/>
        <v>646.346</v>
      </c>
      <c r="I104" s="36">
        <f t="shared" si="24"/>
        <v>619</v>
      </c>
      <c r="J104" s="36">
        <f t="shared" si="25"/>
        <v>551</v>
      </c>
      <c r="K104" s="36">
        <f t="shared" si="26"/>
        <v>43</v>
      </c>
      <c r="L104" s="36">
        <f t="shared" si="27"/>
        <v>25</v>
      </c>
      <c r="M104" s="36">
        <v>364</v>
      </c>
      <c r="N104" s="36">
        <v>18</v>
      </c>
      <c r="O104" s="36">
        <v>4</v>
      </c>
      <c r="P104" s="36">
        <v>328</v>
      </c>
      <c r="Q104" s="36">
        <v>12</v>
      </c>
      <c r="R104" s="36">
        <v>6</v>
      </c>
      <c r="S104" s="36">
        <v>317</v>
      </c>
      <c r="T104" s="36">
        <v>11</v>
      </c>
      <c r="U104" s="36">
        <v>3</v>
      </c>
      <c r="V104" s="37">
        <v>276.49200000000002</v>
      </c>
      <c r="W104" s="38">
        <v>0.66720000000000002</v>
      </c>
      <c r="X104" s="39">
        <f t="shared" si="28"/>
        <v>1474.472</v>
      </c>
      <c r="Y104" s="39">
        <v>1465.2349999999999</v>
      </c>
      <c r="Z104" s="39">
        <v>1456.454</v>
      </c>
      <c r="AA104" s="39">
        <v>1501.7280000000001</v>
      </c>
      <c r="AB104" s="40">
        <f t="shared" si="29"/>
        <v>5.3327</v>
      </c>
      <c r="AC104" s="40">
        <f t="shared" si="30"/>
        <v>0.14219999999999999</v>
      </c>
      <c r="AD104" s="41">
        <f t="shared" si="31"/>
        <v>7.1099999999999997E-2</v>
      </c>
      <c r="AE104" s="41">
        <f t="shared" si="32"/>
        <v>0.92889999999999995</v>
      </c>
      <c r="AF104" s="40">
        <f t="shared" si="33"/>
        <v>0.434</v>
      </c>
      <c r="AG104" s="40">
        <f t="shared" si="34"/>
        <v>0.217</v>
      </c>
      <c r="AH104" s="41">
        <f t="shared" si="35"/>
        <v>0.78300000000000003</v>
      </c>
      <c r="AI104" s="41">
        <f t="shared" si="36"/>
        <v>0.84130000000000005</v>
      </c>
      <c r="AJ104" s="42">
        <f t="shared" si="37"/>
        <v>27.346</v>
      </c>
      <c r="AK104" s="43">
        <f t="shared" si="38"/>
        <v>14.3</v>
      </c>
      <c r="AL104" s="43">
        <v>14.6</v>
      </c>
      <c r="AM104" s="43">
        <v>14.3</v>
      </c>
      <c r="AN104" s="43">
        <v>14.1</v>
      </c>
      <c r="AO104" s="44">
        <f t="shared" si="39"/>
        <v>0.65</v>
      </c>
      <c r="AP104" s="43"/>
    </row>
    <row r="105" spans="1:42" x14ac:dyDescent="0.2">
      <c r="A105" s="32">
        <v>117089003</v>
      </c>
      <c r="B105" s="33" t="s">
        <v>103</v>
      </c>
      <c r="C105" s="33" t="s">
        <v>319</v>
      </c>
      <c r="D105" s="34">
        <f t="shared" si="20"/>
        <v>1207034.96</v>
      </c>
      <c r="E105" s="34">
        <v>848053.8</v>
      </c>
      <c r="F105" s="34">
        <f t="shared" si="21"/>
        <v>358981.16</v>
      </c>
      <c r="G105" s="35">
        <f t="shared" si="22"/>
        <v>324.363</v>
      </c>
      <c r="H105" s="35">
        <f t="shared" si="23"/>
        <v>568.46</v>
      </c>
      <c r="I105" s="36">
        <f t="shared" si="24"/>
        <v>539</v>
      </c>
      <c r="J105" s="36">
        <f t="shared" si="25"/>
        <v>458</v>
      </c>
      <c r="K105" s="36">
        <f t="shared" si="26"/>
        <v>62</v>
      </c>
      <c r="L105" s="36">
        <f t="shared" si="27"/>
        <v>19</v>
      </c>
      <c r="M105" s="36">
        <v>264</v>
      </c>
      <c r="N105" s="36">
        <v>28</v>
      </c>
      <c r="O105" s="36">
        <v>4</v>
      </c>
      <c r="P105" s="36">
        <v>295</v>
      </c>
      <c r="Q105" s="36">
        <v>19</v>
      </c>
      <c r="R105" s="36">
        <v>2</v>
      </c>
      <c r="S105" s="36">
        <v>279</v>
      </c>
      <c r="T105" s="36">
        <v>14</v>
      </c>
      <c r="U105" s="36">
        <v>3</v>
      </c>
      <c r="V105" s="37">
        <v>277.21899999999999</v>
      </c>
      <c r="W105" s="38">
        <v>0.63400000000000001</v>
      </c>
      <c r="X105" s="39">
        <f t="shared" si="28"/>
        <v>1325.4110000000001</v>
      </c>
      <c r="Y105" s="39">
        <v>1302.3440000000001</v>
      </c>
      <c r="Z105" s="39">
        <v>1322.7829999999999</v>
      </c>
      <c r="AA105" s="39">
        <v>1351.106</v>
      </c>
      <c r="AB105" s="40">
        <f t="shared" si="29"/>
        <v>4.7809999999999997</v>
      </c>
      <c r="AC105" s="40">
        <f t="shared" si="30"/>
        <v>0.1275</v>
      </c>
      <c r="AD105" s="41">
        <f t="shared" si="31"/>
        <v>6.3700000000000007E-2</v>
      </c>
      <c r="AE105" s="41">
        <f t="shared" si="32"/>
        <v>0.93630000000000002</v>
      </c>
      <c r="AF105" s="40">
        <f t="shared" si="33"/>
        <v>0.3901</v>
      </c>
      <c r="AG105" s="40">
        <f t="shared" si="34"/>
        <v>0.19500000000000001</v>
      </c>
      <c r="AH105" s="41">
        <f t="shared" si="35"/>
        <v>0.80500000000000005</v>
      </c>
      <c r="AI105" s="41">
        <f t="shared" si="36"/>
        <v>0.85750000000000004</v>
      </c>
      <c r="AJ105" s="42">
        <f t="shared" si="37"/>
        <v>29.46</v>
      </c>
      <c r="AK105" s="43">
        <f t="shared" si="38"/>
        <v>19.7</v>
      </c>
      <c r="AL105" s="43">
        <v>19.899999999999999</v>
      </c>
      <c r="AM105" s="43">
        <v>19.899999999999999</v>
      </c>
      <c r="AN105" s="43">
        <v>19.3</v>
      </c>
      <c r="AO105" s="44">
        <f t="shared" si="39"/>
        <v>0.9</v>
      </c>
      <c r="AP105" s="43"/>
    </row>
    <row r="106" spans="1:42" x14ac:dyDescent="0.2">
      <c r="A106" s="32">
        <v>122091002</v>
      </c>
      <c r="B106" s="33" t="s">
        <v>175</v>
      </c>
      <c r="C106" s="33" t="s">
        <v>333</v>
      </c>
      <c r="D106" s="34">
        <f t="shared" si="20"/>
        <v>5346790.0599999996</v>
      </c>
      <c r="E106" s="34">
        <v>3993410.61</v>
      </c>
      <c r="F106" s="34">
        <f t="shared" si="21"/>
        <v>1353379.45</v>
      </c>
      <c r="G106" s="35">
        <f t="shared" si="22"/>
        <v>1222.867</v>
      </c>
      <c r="H106" s="35">
        <f t="shared" si="23"/>
        <v>3272</v>
      </c>
      <c r="I106" s="36">
        <f t="shared" si="24"/>
        <v>3272</v>
      </c>
      <c r="J106" s="36">
        <f t="shared" si="25"/>
        <v>2576</v>
      </c>
      <c r="K106" s="36">
        <f t="shared" si="26"/>
        <v>246</v>
      </c>
      <c r="L106" s="36">
        <f t="shared" si="27"/>
        <v>450</v>
      </c>
      <c r="M106" s="36">
        <v>1642</v>
      </c>
      <c r="N106" s="36">
        <v>83</v>
      </c>
      <c r="O106" s="36">
        <v>78</v>
      </c>
      <c r="P106" s="36">
        <v>1683</v>
      </c>
      <c r="Q106" s="36">
        <v>73</v>
      </c>
      <c r="R106" s="36">
        <v>71</v>
      </c>
      <c r="S106" s="36">
        <v>1388</v>
      </c>
      <c r="T106" s="36">
        <v>85</v>
      </c>
      <c r="U106" s="36">
        <v>63</v>
      </c>
      <c r="V106" s="37">
        <v>20.925000000000001</v>
      </c>
      <c r="W106" s="38">
        <v>0.41070000000000001</v>
      </c>
      <c r="X106" s="39">
        <f t="shared" si="28"/>
        <v>7836.3310000000001</v>
      </c>
      <c r="Y106" s="39">
        <v>7826.4960000000001</v>
      </c>
      <c r="Z106" s="39">
        <v>7768.8389999999999</v>
      </c>
      <c r="AA106" s="39">
        <v>7913.6570000000002</v>
      </c>
      <c r="AB106" s="40">
        <f t="shared" si="29"/>
        <v>374.49610000000001</v>
      </c>
      <c r="AC106" s="40">
        <f t="shared" si="30"/>
        <v>9.9896999999999991</v>
      </c>
      <c r="AD106" s="41">
        <f t="shared" si="31"/>
        <v>4.9947999999999997</v>
      </c>
      <c r="AE106" s="41">
        <f t="shared" si="32"/>
        <v>-3.9948000000000001</v>
      </c>
      <c r="AF106" s="40">
        <f t="shared" si="33"/>
        <v>2.3069000000000002</v>
      </c>
      <c r="AG106" s="40">
        <f t="shared" si="34"/>
        <v>1.1534</v>
      </c>
      <c r="AH106" s="41">
        <f t="shared" si="35"/>
        <v>-0.15340000000000001</v>
      </c>
      <c r="AI106" s="41">
        <f t="shared" si="36"/>
        <v>-1.6899</v>
      </c>
      <c r="AJ106" s="42">
        <f t="shared" si="37"/>
        <v>0</v>
      </c>
      <c r="AK106" s="43">
        <f t="shared" si="38"/>
        <v>19.8</v>
      </c>
      <c r="AL106" s="43">
        <v>19.8</v>
      </c>
      <c r="AM106" s="43">
        <v>20</v>
      </c>
      <c r="AN106" s="43">
        <v>19.5</v>
      </c>
      <c r="AO106" s="44">
        <f t="shared" si="39"/>
        <v>0.91</v>
      </c>
      <c r="AP106" s="43"/>
    </row>
    <row r="107" spans="1:42" x14ac:dyDescent="0.2">
      <c r="A107" s="32">
        <v>122091303</v>
      </c>
      <c r="B107" s="33" t="s">
        <v>176</v>
      </c>
      <c r="C107" s="33" t="s">
        <v>333</v>
      </c>
      <c r="D107" s="34">
        <f t="shared" si="20"/>
        <v>1285422.1100000001</v>
      </c>
      <c r="E107" s="34">
        <v>897933.88</v>
      </c>
      <c r="F107" s="34">
        <f t="shared" si="21"/>
        <v>387488.23</v>
      </c>
      <c r="G107" s="35">
        <f t="shared" si="22"/>
        <v>350.12099999999998</v>
      </c>
      <c r="H107" s="35">
        <f t="shared" si="23"/>
        <v>611</v>
      </c>
      <c r="I107" s="36">
        <f t="shared" si="24"/>
        <v>611</v>
      </c>
      <c r="J107" s="36">
        <f t="shared" si="25"/>
        <v>518</v>
      </c>
      <c r="K107" s="36">
        <f t="shared" si="26"/>
        <v>49</v>
      </c>
      <c r="L107" s="36">
        <f t="shared" si="27"/>
        <v>44</v>
      </c>
      <c r="M107" s="36">
        <v>317</v>
      </c>
      <c r="N107" s="36">
        <v>13</v>
      </c>
      <c r="O107" s="36">
        <v>9</v>
      </c>
      <c r="P107" s="36">
        <v>315</v>
      </c>
      <c r="Q107" s="36">
        <v>19</v>
      </c>
      <c r="R107" s="36">
        <v>7</v>
      </c>
      <c r="S107" s="36">
        <v>315</v>
      </c>
      <c r="T107" s="36">
        <v>17</v>
      </c>
      <c r="U107" s="36">
        <v>4</v>
      </c>
      <c r="V107" s="37">
        <v>1.958</v>
      </c>
      <c r="W107" s="38">
        <v>0.63670000000000004</v>
      </c>
      <c r="X107" s="39">
        <f t="shared" si="28"/>
        <v>1362.2840000000001</v>
      </c>
      <c r="Y107" s="39">
        <v>1338.6510000000001</v>
      </c>
      <c r="Z107" s="39">
        <v>1351.7049999999999</v>
      </c>
      <c r="AA107" s="39">
        <v>1396.4960000000001</v>
      </c>
      <c r="AB107" s="40">
        <f t="shared" si="29"/>
        <v>695.75279999999998</v>
      </c>
      <c r="AC107" s="40">
        <f t="shared" si="30"/>
        <v>18.5593</v>
      </c>
      <c r="AD107" s="41">
        <f t="shared" si="31"/>
        <v>9.2796000000000003</v>
      </c>
      <c r="AE107" s="41">
        <f t="shared" si="32"/>
        <v>-8.2796000000000003</v>
      </c>
      <c r="AF107" s="40">
        <f t="shared" si="33"/>
        <v>0.40100000000000002</v>
      </c>
      <c r="AG107" s="40">
        <f t="shared" si="34"/>
        <v>0.20050000000000001</v>
      </c>
      <c r="AH107" s="41">
        <f t="shared" si="35"/>
        <v>0.79949999999999999</v>
      </c>
      <c r="AI107" s="41">
        <f t="shared" si="36"/>
        <v>-2.8321000000000001</v>
      </c>
      <c r="AJ107" s="42">
        <f t="shared" si="37"/>
        <v>0</v>
      </c>
      <c r="AK107" s="43">
        <f t="shared" si="38"/>
        <v>19.7</v>
      </c>
      <c r="AL107" s="43">
        <v>19.5</v>
      </c>
      <c r="AM107" s="43">
        <v>19.399999999999999</v>
      </c>
      <c r="AN107" s="43">
        <v>20.100000000000001</v>
      </c>
      <c r="AO107" s="44">
        <f t="shared" si="39"/>
        <v>0.9</v>
      </c>
      <c r="AP107" s="43"/>
    </row>
    <row r="108" spans="1:42" x14ac:dyDescent="0.2">
      <c r="A108" s="32">
        <v>122091352</v>
      </c>
      <c r="B108" s="33" t="s">
        <v>177</v>
      </c>
      <c r="C108" s="33" t="s">
        <v>333</v>
      </c>
      <c r="D108" s="34">
        <f t="shared" si="20"/>
        <v>5836928.54</v>
      </c>
      <c r="E108" s="34">
        <v>4265776.28</v>
      </c>
      <c r="F108" s="34">
        <f t="shared" si="21"/>
        <v>1571152.26</v>
      </c>
      <c r="G108" s="35">
        <f t="shared" si="22"/>
        <v>1419.6389999999999</v>
      </c>
      <c r="H108" s="35">
        <f t="shared" si="23"/>
        <v>2454</v>
      </c>
      <c r="I108" s="36">
        <f t="shared" si="24"/>
        <v>2454</v>
      </c>
      <c r="J108" s="36">
        <f t="shared" si="25"/>
        <v>1848</v>
      </c>
      <c r="K108" s="36">
        <f t="shared" si="26"/>
        <v>200</v>
      </c>
      <c r="L108" s="36">
        <f t="shared" si="27"/>
        <v>406</v>
      </c>
      <c r="M108" s="36">
        <v>1616</v>
      </c>
      <c r="N108" s="36">
        <v>70</v>
      </c>
      <c r="O108" s="36">
        <v>67</v>
      </c>
      <c r="P108" s="36">
        <v>883</v>
      </c>
      <c r="Q108" s="36">
        <v>58</v>
      </c>
      <c r="R108" s="36">
        <v>60</v>
      </c>
      <c r="S108" s="36">
        <v>883</v>
      </c>
      <c r="T108" s="36">
        <v>68</v>
      </c>
      <c r="U108" s="36">
        <v>64</v>
      </c>
      <c r="V108" s="37">
        <v>17.112000000000002</v>
      </c>
      <c r="W108" s="38">
        <v>0.57850000000000001</v>
      </c>
      <c r="X108" s="39">
        <f t="shared" si="28"/>
        <v>7116.9759999999997</v>
      </c>
      <c r="Y108" s="39">
        <v>7036.5969999999998</v>
      </c>
      <c r="Z108" s="39">
        <v>7031.7879999999996</v>
      </c>
      <c r="AA108" s="39">
        <v>7282.5420000000004</v>
      </c>
      <c r="AB108" s="40">
        <f t="shared" si="29"/>
        <v>415.90550000000002</v>
      </c>
      <c r="AC108" s="40">
        <f t="shared" si="30"/>
        <v>11.0943</v>
      </c>
      <c r="AD108" s="41">
        <f t="shared" si="31"/>
        <v>5.5471000000000004</v>
      </c>
      <c r="AE108" s="41">
        <f t="shared" si="32"/>
        <v>-4.5471000000000004</v>
      </c>
      <c r="AF108" s="40">
        <f t="shared" si="33"/>
        <v>2.0951</v>
      </c>
      <c r="AG108" s="40">
        <f t="shared" si="34"/>
        <v>1.0475000000000001</v>
      </c>
      <c r="AH108" s="41">
        <f t="shared" si="35"/>
        <v>-4.7500000000000001E-2</v>
      </c>
      <c r="AI108" s="41">
        <f t="shared" si="36"/>
        <v>-1.8472999999999999</v>
      </c>
      <c r="AJ108" s="42">
        <f t="shared" si="37"/>
        <v>0</v>
      </c>
      <c r="AK108" s="43">
        <f t="shared" si="38"/>
        <v>25.7</v>
      </c>
      <c r="AL108" s="43">
        <v>25.5</v>
      </c>
      <c r="AM108" s="43">
        <v>25.3</v>
      </c>
      <c r="AN108" s="43">
        <v>26.4</v>
      </c>
      <c r="AO108" s="44">
        <f t="shared" si="39"/>
        <v>1</v>
      </c>
      <c r="AP108" s="43"/>
    </row>
    <row r="109" spans="1:42" x14ac:dyDescent="0.2">
      <c r="A109" s="32">
        <v>122092002</v>
      </c>
      <c r="B109" s="33" t="s">
        <v>178</v>
      </c>
      <c r="C109" s="33" t="s">
        <v>333</v>
      </c>
      <c r="D109" s="34">
        <f t="shared" si="20"/>
        <v>3465444.28</v>
      </c>
      <c r="E109" s="34">
        <v>2871884.67</v>
      </c>
      <c r="F109" s="34">
        <f t="shared" si="21"/>
        <v>593559.61</v>
      </c>
      <c r="G109" s="35">
        <f t="shared" si="22"/>
        <v>536.32000000000005</v>
      </c>
      <c r="H109" s="35">
        <f t="shared" si="23"/>
        <v>2352</v>
      </c>
      <c r="I109" s="36">
        <f t="shared" si="24"/>
        <v>2352</v>
      </c>
      <c r="J109" s="36">
        <f t="shared" si="25"/>
        <v>1983</v>
      </c>
      <c r="K109" s="36">
        <f t="shared" si="26"/>
        <v>160</v>
      </c>
      <c r="L109" s="36">
        <f t="shared" si="27"/>
        <v>209</v>
      </c>
      <c r="M109" s="36">
        <v>1225</v>
      </c>
      <c r="N109" s="36">
        <v>54</v>
      </c>
      <c r="O109" s="36">
        <v>27</v>
      </c>
      <c r="P109" s="36">
        <v>1243</v>
      </c>
      <c r="Q109" s="36">
        <v>46</v>
      </c>
      <c r="R109" s="36">
        <v>31</v>
      </c>
      <c r="S109" s="36">
        <v>1159</v>
      </c>
      <c r="T109" s="36">
        <v>55</v>
      </c>
      <c r="U109" s="36">
        <v>41</v>
      </c>
      <c r="V109" s="37">
        <v>17.167000000000002</v>
      </c>
      <c r="W109" s="38">
        <v>0.2621</v>
      </c>
      <c r="X109" s="39">
        <f t="shared" si="28"/>
        <v>5488.94</v>
      </c>
      <c r="Y109" s="39">
        <v>5427.107</v>
      </c>
      <c r="Z109" s="39">
        <v>5437.2640000000001</v>
      </c>
      <c r="AA109" s="39">
        <v>5602.4480000000003</v>
      </c>
      <c r="AB109" s="40">
        <f t="shared" si="29"/>
        <v>319.73779999999999</v>
      </c>
      <c r="AC109" s="40">
        <f t="shared" si="30"/>
        <v>8.5289999999999999</v>
      </c>
      <c r="AD109" s="41">
        <f t="shared" si="31"/>
        <v>4.2645</v>
      </c>
      <c r="AE109" s="41">
        <f t="shared" si="32"/>
        <v>-3.2645</v>
      </c>
      <c r="AF109" s="40">
        <f t="shared" si="33"/>
        <v>1.6158999999999999</v>
      </c>
      <c r="AG109" s="40">
        <f t="shared" si="34"/>
        <v>0.80789999999999995</v>
      </c>
      <c r="AH109" s="41">
        <f t="shared" si="35"/>
        <v>0.19209999999999999</v>
      </c>
      <c r="AI109" s="41">
        <f t="shared" si="36"/>
        <v>-1.1904999999999999</v>
      </c>
      <c r="AJ109" s="42">
        <f t="shared" si="37"/>
        <v>0</v>
      </c>
      <c r="AK109" s="43">
        <f t="shared" si="38"/>
        <v>19</v>
      </c>
      <c r="AL109" s="43">
        <v>19.600000000000001</v>
      </c>
      <c r="AM109" s="43">
        <v>18.8</v>
      </c>
      <c r="AN109" s="43">
        <v>18.600000000000001</v>
      </c>
      <c r="AO109" s="44">
        <f t="shared" si="39"/>
        <v>0.87</v>
      </c>
      <c r="AP109" s="43"/>
    </row>
    <row r="110" spans="1:42" x14ac:dyDescent="0.2">
      <c r="A110" s="32">
        <v>122092102</v>
      </c>
      <c r="B110" s="33" t="s">
        <v>179</v>
      </c>
      <c r="C110" s="33" t="s">
        <v>333</v>
      </c>
      <c r="D110" s="34">
        <f t="shared" si="20"/>
        <v>7725997.9000000004</v>
      </c>
      <c r="E110" s="34">
        <v>6893694.1100000003</v>
      </c>
      <c r="F110" s="34">
        <f t="shared" si="21"/>
        <v>832303.79</v>
      </c>
      <c r="G110" s="35">
        <f t="shared" si="22"/>
        <v>752.04100000000005</v>
      </c>
      <c r="H110" s="35">
        <f t="shared" si="23"/>
        <v>6227</v>
      </c>
      <c r="I110" s="36">
        <f t="shared" si="24"/>
        <v>6227</v>
      </c>
      <c r="J110" s="36">
        <f t="shared" si="25"/>
        <v>3677</v>
      </c>
      <c r="K110" s="36">
        <f t="shared" si="26"/>
        <v>1605</v>
      </c>
      <c r="L110" s="36">
        <f t="shared" si="27"/>
        <v>945</v>
      </c>
      <c r="M110" s="36">
        <v>2412</v>
      </c>
      <c r="N110" s="36">
        <v>466</v>
      </c>
      <c r="O110" s="36">
        <v>152</v>
      </c>
      <c r="P110" s="36">
        <v>2181</v>
      </c>
      <c r="Q110" s="36">
        <v>550</v>
      </c>
      <c r="R110" s="36">
        <v>148</v>
      </c>
      <c r="S110" s="36">
        <v>2132</v>
      </c>
      <c r="T110" s="36">
        <v>546</v>
      </c>
      <c r="U110" s="36">
        <v>148</v>
      </c>
      <c r="V110" s="37">
        <v>121.04299999999999</v>
      </c>
      <c r="W110" s="38">
        <v>0.1701</v>
      </c>
      <c r="X110" s="39">
        <f t="shared" si="28"/>
        <v>17959.932000000001</v>
      </c>
      <c r="Y110" s="39">
        <v>17795.752</v>
      </c>
      <c r="Z110" s="39">
        <v>17848.401000000002</v>
      </c>
      <c r="AA110" s="39">
        <v>18235.644</v>
      </c>
      <c r="AB110" s="40">
        <f t="shared" si="29"/>
        <v>148.37639999999999</v>
      </c>
      <c r="AC110" s="40">
        <f t="shared" si="30"/>
        <v>3.9579</v>
      </c>
      <c r="AD110" s="41">
        <f t="shared" si="31"/>
        <v>1.9789000000000001</v>
      </c>
      <c r="AE110" s="41">
        <f t="shared" si="32"/>
        <v>-0.97889999999999999</v>
      </c>
      <c r="AF110" s="40">
        <f t="shared" si="33"/>
        <v>5.2872000000000003</v>
      </c>
      <c r="AG110" s="40">
        <f t="shared" si="34"/>
        <v>2.6436000000000002</v>
      </c>
      <c r="AH110" s="41">
        <f t="shared" si="35"/>
        <v>-1.6435999999999999</v>
      </c>
      <c r="AI110" s="41">
        <f t="shared" si="36"/>
        <v>-1.3776999999999999</v>
      </c>
      <c r="AJ110" s="42">
        <f t="shared" si="37"/>
        <v>0</v>
      </c>
      <c r="AK110" s="43">
        <f t="shared" si="38"/>
        <v>15.5</v>
      </c>
      <c r="AL110" s="43">
        <v>15.8</v>
      </c>
      <c r="AM110" s="43">
        <v>15.3</v>
      </c>
      <c r="AN110" s="43">
        <v>15.5</v>
      </c>
      <c r="AO110" s="44">
        <f t="shared" si="39"/>
        <v>0.71</v>
      </c>
      <c r="AP110" s="43"/>
    </row>
    <row r="111" spans="1:42" x14ac:dyDescent="0.2">
      <c r="A111" s="32">
        <v>122092353</v>
      </c>
      <c r="B111" s="33" t="s">
        <v>180</v>
      </c>
      <c r="C111" s="33" t="s">
        <v>333</v>
      </c>
      <c r="D111" s="34">
        <f t="shared" si="20"/>
        <v>6589441.71</v>
      </c>
      <c r="E111" s="34">
        <v>6087928.5499999998</v>
      </c>
      <c r="F111" s="34">
        <f t="shared" si="21"/>
        <v>501513.16</v>
      </c>
      <c r="G111" s="35">
        <f t="shared" si="22"/>
        <v>453.15</v>
      </c>
      <c r="H111" s="35">
        <f t="shared" si="23"/>
        <v>3975</v>
      </c>
      <c r="I111" s="36">
        <f t="shared" si="24"/>
        <v>3975</v>
      </c>
      <c r="J111" s="36">
        <f t="shared" si="25"/>
        <v>2660</v>
      </c>
      <c r="K111" s="36">
        <f t="shared" si="26"/>
        <v>434</v>
      </c>
      <c r="L111" s="36">
        <f t="shared" si="27"/>
        <v>881</v>
      </c>
      <c r="M111" s="36">
        <v>1632</v>
      </c>
      <c r="N111" s="36">
        <v>133</v>
      </c>
      <c r="O111" s="36">
        <v>142</v>
      </c>
      <c r="P111" s="36">
        <v>1624</v>
      </c>
      <c r="Q111" s="36">
        <v>139</v>
      </c>
      <c r="R111" s="36">
        <v>143</v>
      </c>
      <c r="S111" s="36">
        <v>1610</v>
      </c>
      <c r="T111" s="36">
        <v>152</v>
      </c>
      <c r="U111" s="36">
        <v>133</v>
      </c>
      <c r="V111" s="37">
        <v>70.23299999999999</v>
      </c>
      <c r="W111" s="38">
        <v>0.15</v>
      </c>
      <c r="X111" s="39">
        <f t="shared" si="28"/>
        <v>10689.867</v>
      </c>
      <c r="Y111" s="39">
        <v>10607.909</v>
      </c>
      <c r="Z111" s="39">
        <v>10616.562</v>
      </c>
      <c r="AA111" s="39">
        <v>10845.13</v>
      </c>
      <c r="AB111" s="40">
        <f t="shared" si="29"/>
        <v>152.20570000000001</v>
      </c>
      <c r="AC111" s="40">
        <f t="shared" si="30"/>
        <v>4.0601000000000003</v>
      </c>
      <c r="AD111" s="41">
        <f t="shared" si="31"/>
        <v>2.0299999999999998</v>
      </c>
      <c r="AE111" s="41">
        <f t="shared" si="32"/>
        <v>-1.03</v>
      </c>
      <c r="AF111" s="40">
        <f t="shared" si="33"/>
        <v>3.1469999999999998</v>
      </c>
      <c r="AG111" s="40">
        <f t="shared" si="34"/>
        <v>1.5734999999999999</v>
      </c>
      <c r="AH111" s="41">
        <f t="shared" si="35"/>
        <v>-0.57350000000000001</v>
      </c>
      <c r="AI111" s="41">
        <f t="shared" si="36"/>
        <v>-0.75609999999999999</v>
      </c>
      <c r="AJ111" s="42">
        <f t="shared" si="37"/>
        <v>0</v>
      </c>
      <c r="AK111" s="43">
        <f t="shared" si="38"/>
        <v>16.5</v>
      </c>
      <c r="AL111" s="43">
        <v>16.899999999999999</v>
      </c>
      <c r="AM111" s="43">
        <v>16.5</v>
      </c>
      <c r="AN111" s="43">
        <v>16</v>
      </c>
      <c r="AO111" s="44">
        <f t="shared" si="39"/>
        <v>0.76</v>
      </c>
      <c r="AP111" s="43"/>
    </row>
    <row r="112" spans="1:42" x14ac:dyDescent="0.2">
      <c r="A112" s="32">
        <v>122097203</v>
      </c>
      <c r="B112" s="33" t="s">
        <v>181</v>
      </c>
      <c r="C112" s="33" t="s">
        <v>333</v>
      </c>
      <c r="D112" s="34">
        <f t="shared" si="20"/>
        <v>937348.24</v>
      </c>
      <c r="E112" s="34">
        <v>660426.43000000005</v>
      </c>
      <c r="F112" s="34">
        <f t="shared" si="21"/>
        <v>276921.81</v>
      </c>
      <c r="G112" s="35">
        <f t="shared" si="22"/>
        <v>250.21700000000001</v>
      </c>
      <c r="H112" s="35">
        <f t="shared" si="23"/>
        <v>548</v>
      </c>
      <c r="I112" s="36">
        <f t="shared" si="24"/>
        <v>548</v>
      </c>
      <c r="J112" s="36">
        <f t="shared" si="25"/>
        <v>318</v>
      </c>
      <c r="K112" s="36">
        <f t="shared" si="26"/>
        <v>71</v>
      </c>
      <c r="L112" s="36">
        <f t="shared" si="27"/>
        <v>159</v>
      </c>
      <c r="M112" s="36">
        <v>201</v>
      </c>
      <c r="N112" s="36">
        <v>17</v>
      </c>
      <c r="O112" s="36">
        <v>25</v>
      </c>
      <c r="P112" s="36">
        <v>182</v>
      </c>
      <c r="Q112" s="36">
        <v>19</v>
      </c>
      <c r="R112" s="36">
        <v>26</v>
      </c>
      <c r="S112" s="36">
        <v>199</v>
      </c>
      <c r="T112" s="36">
        <v>34</v>
      </c>
      <c r="U112" s="36">
        <v>23</v>
      </c>
      <c r="V112" s="37">
        <v>1.9490000000000001</v>
      </c>
      <c r="W112" s="38">
        <v>0.45660000000000001</v>
      </c>
      <c r="X112" s="39">
        <f t="shared" si="28"/>
        <v>983.22799999999995</v>
      </c>
      <c r="Y112" s="39">
        <v>963.45399999999995</v>
      </c>
      <c r="Z112" s="39">
        <v>975.60299999999995</v>
      </c>
      <c r="AA112" s="39">
        <v>1010.626</v>
      </c>
      <c r="AB112" s="40">
        <f t="shared" si="29"/>
        <v>504.47809999999998</v>
      </c>
      <c r="AC112" s="40">
        <f t="shared" si="30"/>
        <v>13.457000000000001</v>
      </c>
      <c r="AD112" s="41">
        <f t="shared" si="31"/>
        <v>6.7285000000000004</v>
      </c>
      <c r="AE112" s="41">
        <f t="shared" si="32"/>
        <v>-5.7285000000000004</v>
      </c>
      <c r="AF112" s="40">
        <f t="shared" si="33"/>
        <v>0.28939999999999999</v>
      </c>
      <c r="AG112" s="40">
        <f t="shared" si="34"/>
        <v>0.1447</v>
      </c>
      <c r="AH112" s="41">
        <f t="shared" si="35"/>
        <v>0.85529999999999995</v>
      </c>
      <c r="AI112" s="41">
        <f t="shared" si="36"/>
        <v>-1.7782</v>
      </c>
      <c r="AJ112" s="42">
        <f t="shared" si="37"/>
        <v>0</v>
      </c>
      <c r="AK112" s="43">
        <f t="shared" si="38"/>
        <v>26.4</v>
      </c>
      <c r="AL112" s="43">
        <v>26.9</v>
      </c>
      <c r="AM112" s="43">
        <v>26.2</v>
      </c>
      <c r="AN112" s="43">
        <v>26.2</v>
      </c>
      <c r="AO112" s="44">
        <f t="shared" si="39"/>
        <v>1</v>
      </c>
      <c r="AP112" s="43"/>
    </row>
    <row r="113" spans="1:42" x14ac:dyDescent="0.2">
      <c r="A113" s="32">
        <v>122097502</v>
      </c>
      <c r="B113" s="33" t="s">
        <v>182</v>
      </c>
      <c r="C113" s="33" t="s">
        <v>333</v>
      </c>
      <c r="D113" s="34">
        <f t="shared" si="20"/>
        <v>7354267.0599999996</v>
      </c>
      <c r="E113" s="34">
        <v>5975986.2599999998</v>
      </c>
      <c r="F113" s="34">
        <f t="shared" si="21"/>
        <v>1378280.8</v>
      </c>
      <c r="G113" s="35">
        <f t="shared" si="22"/>
        <v>1245.367</v>
      </c>
      <c r="H113" s="35">
        <f t="shared" si="23"/>
        <v>3875</v>
      </c>
      <c r="I113" s="36">
        <f t="shared" si="24"/>
        <v>3875</v>
      </c>
      <c r="J113" s="36">
        <f t="shared" si="25"/>
        <v>3347</v>
      </c>
      <c r="K113" s="36">
        <f t="shared" si="26"/>
        <v>179</v>
      </c>
      <c r="L113" s="36">
        <f t="shared" si="27"/>
        <v>349</v>
      </c>
      <c r="M113" s="36">
        <v>2048</v>
      </c>
      <c r="N113" s="36">
        <v>29</v>
      </c>
      <c r="O113" s="36">
        <v>43</v>
      </c>
      <c r="P113" s="36">
        <v>2148</v>
      </c>
      <c r="Q113" s="36">
        <v>30</v>
      </c>
      <c r="R113" s="36">
        <v>53</v>
      </c>
      <c r="S113" s="36">
        <v>1926</v>
      </c>
      <c r="T113" s="36">
        <v>116</v>
      </c>
      <c r="U113" s="36">
        <v>70</v>
      </c>
      <c r="V113" s="37">
        <v>27.919999999999998</v>
      </c>
      <c r="W113" s="38">
        <v>0.37809999999999999</v>
      </c>
      <c r="X113" s="39">
        <f t="shared" si="28"/>
        <v>9658.33</v>
      </c>
      <c r="Y113" s="39">
        <v>9773.7810000000009</v>
      </c>
      <c r="Z113" s="39">
        <v>9584.616</v>
      </c>
      <c r="AA113" s="39">
        <v>9616.5920000000006</v>
      </c>
      <c r="AB113" s="40">
        <f t="shared" si="29"/>
        <v>345.92869999999999</v>
      </c>
      <c r="AC113" s="40">
        <f t="shared" si="30"/>
        <v>9.2277000000000005</v>
      </c>
      <c r="AD113" s="41">
        <f t="shared" si="31"/>
        <v>4.6138000000000003</v>
      </c>
      <c r="AE113" s="41">
        <f t="shared" si="32"/>
        <v>-3.6137999999999999</v>
      </c>
      <c r="AF113" s="40">
        <f t="shared" si="33"/>
        <v>2.8433000000000002</v>
      </c>
      <c r="AG113" s="40">
        <f t="shared" si="34"/>
        <v>1.4216</v>
      </c>
      <c r="AH113" s="41">
        <f t="shared" si="35"/>
        <v>-0.42159999999999997</v>
      </c>
      <c r="AI113" s="41">
        <f t="shared" si="36"/>
        <v>-1.6983999999999999</v>
      </c>
      <c r="AJ113" s="42">
        <f t="shared" si="37"/>
        <v>0</v>
      </c>
      <c r="AK113" s="43">
        <f t="shared" si="38"/>
        <v>18.600000000000001</v>
      </c>
      <c r="AL113" s="43">
        <v>18.8</v>
      </c>
      <c r="AM113" s="43">
        <v>18.5</v>
      </c>
      <c r="AN113" s="43">
        <v>18.600000000000001</v>
      </c>
      <c r="AO113" s="44">
        <f t="shared" si="39"/>
        <v>0.85</v>
      </c>
      <c r="AP113" s="43"/>
    </row>
    <row r="114" spans="1:42" x14ac:dyDescent="0.2">
      <c r="A114" s="32">
        <v>122097604</v>
      </c>
      <c r="B114" s="33" t="s">
        <v>183</v>
      </c>
      <c r="C114" s="33" t="s">
        <v>333</v>
      </c>
      <c r="D114" s="34">
        <f t="shared" si="20"/>
        <v>531514.54</v>
      </c>
      <c r="E114" s="34">
        <v>489680.27</v>
      </c>
      <c r="F114" s="34">
        <f t="shared" si="21"/>
        <v>41834.269999999997</v>
      </c>
      <c r="G114" s="35">
        <f t="shared" si="22"/>
        <v>37.799999999999997</v>
      </c>
      <c r="H114" s="35">
        <f t="shared" si="23"/>
        <v>420</v>
      </c>
      <c r="I114" s="36">
        <f t="shared" si="24"/>
        <v>420</v>
      </c>
      <c r="J114" s="36">
        <f t="shared" si="25"/>
        <v>274</v>
      </c>
      <c r="K114" s="36">
        <f t="shared" si="26"/>
        <v>95</v>
      </c>
      <c r="L114" s="36">
        <f t="shared" si="27"/>
        <v>51</v>
      </c>
      <c r="M114" s="36">
        <v>170</v>
      </c>
      <c r="N114" s="36">
        <v>55</v>
      </c>
      <c r="O114" s="36">
        <v>9</v>
      </c>
      <c r="P114" s="36">
        <v>166</v>
      </c>
      <c r="Q114" s="36">
        <v>24</v>
      </c>
      <c r="R114" s="36">
        <v>5</v>
      </c>
      <c r="S114" s="36">
        <v>164</v>
      </c>
      <c r="T114" s="36">
        <v>14</v>
      </c>
      <c r="U114" s="36">
        <v>9</v>
      </c>
      <c r="V114" s="37">
        <v>28.57</v>
      </c>
      <c r="W114" s="38">
        <v>0.15</v>
      </c>
      <c r="X114" s="39">
        <f t="shared" si="28"/>
        <v>1344.336</v>
      </c>
      <c r="Y114" s="39">
        <v>1324.9870000000001</v>
      </c>
      <c r="Z114" s="39">
        <v>1332.6120000000001</v>
      </c>
      <c r="AA114" s="39">
        <v>1375.4079999999999</v>
      </c>
      <c r="AB114" s="40">
        <f t="shared" si="29"/>
        <v>47.054099999999998</v>
      </c>
      <c r="AC114" s="40">
        <f t="shared" si="30"/>
        <v>1.2551000000000001</v>
      </c>
      <c r="AD114" s="41">
        <f t="shared" si="31"/>
        <v>0.62749999999999995</v>
      </c>
      <c r="AE114" s="41">
        <f t="shared" si="32"/>
        <v>0.3725</v>
      </c>
      <c r="AF114" s="40">
        <f t="shared" si="33"/>
        <v>0.3957</v>
      </c>
      <c r="AG114" s="40">
        <f t="shared" si="34"/>
        <v>0.1978</v>
      </c>
      <c r="AH114" s="41">
        <f t="shared" si="35"/>
        <v>0.80220000000000002</v>
      </c>
      <c r="AI114" s="41">
        <f t="shared" si="36"/>
        <v>0.63029999999999997</v>
      </c>
      <c r="AJ114" s="42">
        <f t="shared" si="37"/>
        <v>0</v>
      </c>
      <c r="AK114" s="43">
        <f t="shared" si="38"/>
        <v>13.2</v>
      </c>
      <c r="AL114" s="43">
        <v>13.6</v>
      </c>
      <c r="AM114" s="43">
        <v>13.4</v>
      </c>
      <c r="AN114" s="43">
        <v>12.6</v>
      </c>
      <c r="AO114" s="44">
        <f t="shared" si="39"/>
        <v>0.6</v>
      </c>
      <c r="AP114" s="43"/>
    </row>
    <row r="115" spans="1:42" x14ac:dyDescent="0.2">
      <c r="A115" s="32">
        <v>122098003</v>
      </c>
      <c r="B115" s="33" t="s">
        <v>184</v>
      </c>
      <c r="C115" s="33" t="s">
        <v>333</v>
      </c>
      <c r="D115" s="34">
        <f t="shared" si="20"/>
        <v>1044292.77</v>
      </c>
      <c r="E115" s="34">
        <v>980372.67</v>
      </c>
      <c r="F115" s="34">
        <f t="shared" si="21"/>
        <v>63920.1</v>
      </c>
      <c r="G115" s="35">
        <f t="shared" si="22"/>
        <v>57.756</v>
      </c>
      <c r="H115" s="35">
        <f t="shared" si="23"/>
        <v>641.73800000000006</v>
      </c>
      <c r="I115" s="36">
        <f t="shared" si="24"/>
        <v>637</v>
      </c>
      <c r="J115" s="36">
        <f t="shared" si="25"/>
        <v>467</v>
      </c>
      <c r="K115" s="36">
        <f t="shared" si="26"/>
        <v>62</v>
      </c>
      <c r="L115" s="36">
        <f t="shared" si="27"/>
        <v>108</v>
      </c>
      <c r="M115" s="36">
        <v>298</v>
      </c>
      <c r="N115" s="36">
        <v>18</v>
      </c>
      <c r="O115" s="36">
        <v>18</v>
      </c>
      <c r="P115" s="36">
        <v>282</v>
      </c>
      <c r="Q115" s="36">
        <v>18</v>
      </c>
      <c r="R115" s="36">
        <v>17</v>
      </c>
      <c r="S115" s="36">
        <v>276</v>
      </c>
      <c r="T115" s="36">
        <v>23</v>
      </c>
      <c r="U115" s="36">
        <v>16</v>
      </c>
      <c r="V115" s="37">
        <v>101.33799999999999</v>
      </c>
      <c r="W115" s="38">
        <v>0.15</v>
      </c>
      <c r="X115" s="39">
        <f t="shared" si="28"/>
        <v>1528.752</v>
      </c>
      <c r="Y115" s="39">
        <v>1467.7819999999999</v>
      </c>
      <c r="Z115" s="39">
        <v>1538.5250000000001</v>
      </c>
      <c r="AA115" s="39">
        <v>1579.9490000000001</v>
      </c>
      <c r="AB115" s="40">
        <f t="shared" si="29"/>
        <v>15.085599999999999</v>
      </c>
      <c r="AC115" s="40">
        <f t="shared" si="30"/>
        <v>0.40239999999999998</v>
      </c>
      <c r="AD115" s="41">
        <f t="shared" si="31"/>
        <v>0.20119999999999999</v>
      </c>
      <c r="AE115" s="41">
        <f t="shared" si="32"/>
        <v>0.79879999999999995</v>
      </c>
      <c r="AF115" s="40">
        <f t="shared" si="33"/>
        <v>0.45</v>
      </c>
      <c r="AG115" s="40">
        <f t="shared" si="34"/>
        <v>0.22500000000000001</v>
      </c>
      <c r="AH115" s="41">
        <f t="shared" si="35"/>
        <v>0.77500000000000002</v>
      </c>
      <c r="AI115" s="41">
        <f t="shared" si="36"/>
        <v>0.78449999999999998</v>
      </c>
      <c r="AJ115" s="42">
        <f t="shared" si="37"/>
        <v>4.7380000000000004</v>
      </c>
      <c r="AK115" s="43">
        <f t="shared" si="38"/>
        <v>13.2</v>
      </c>
      <c r="AL115" s="43">
        <v>13.4</v>
      </c>
      <c r="AM115" s="43">
        <v>13.4</v>
      </c>
      <c r="AN115" s="43">
        <v>12.9</v>
      </c>
      <c r="AO115" s="44">
        <f t="shared" si="39"/>
        <v>0.6</v>
      </c>
      <c r="AP115" s="43"/>
    </row>
    <row r="116" spans="1:42" x14ac:dyDescent="0.2">
      <c r="A116" s="32">
        <v>122098103</v>
      </c>
      <c r="B116" s="33" t="s">
        <v>185</v>
      </c>
      <c r="C116" s="33" t="s">
        <v>333</v>
      </c>
      <c r="D116" s="34">
        <f t="shared" si="20"/>
        <v>3987131.3</v>
      </c>
      <c r="E116" s="34">
        <v>3088708.35</v>
      </c>
      <c r="F116" s="34">
        <f t="shared" si="21"/>
        <v>898422.95</v>
      </c>
      <c r="G116" s="35">
        <f t="shared" si="22"/>
        <v>811.78399999999999</v>
      </c>
      <c r="H116" s="35">
        <f t="shared" si="23"/>
        <v>2950</v>
      </c>
      <c r="I116" s="36">
        <f t="shared" si="24"/>
        <v>2950</v>
      </c>
      <c r="J116" s="36">
        <f t="shared" si="25"/>
        <v>1970</v>
      </c>
      <c r="K116" s="36">
        <f t="shared" si="26"/>
        <v>314</v>
      </c>
      <c r="L116" s="36">
        <f t="shared" si="27"/>
        <v>666</v>
      </c>
      <c r="M116" s="36">
        <v>1281</v>
      </c>
      <c r="N116" s="36">
        <v>87</v>
      </c>
      <c r="O116" s="36">
        <v>96</v>
      </c>
      <c r="P116" s="36">
        <v>1288</v>
      </c>
      <c r="Q116" s="36">
        <v>106</v>
      </c>
      <c r="R116" s="36">
        <v>102</v>
      </c>
      <c r="S116" s="36">
        <v>1033</v>
      </c>
      <c r="T116" s="36">
        <v>114</v>
      </c>
      <c r="U116" s="36">
        <v>117</v>
      </c>
      <c r="V116" s="37">
        <v>92.474999999999994</v>
      </c>
      <c r="W116" s="38">
        <v>0.31630000000000003</v>
      </c>
      <c r="X116" s="39">
        <f t="shared" si="28"/>
        <v>7005.2259999999997</v>
      </c>
      <c r="Y116" s="39">
        <v>6858.8779999999997</v>
      </c>
      <c r="Z116" s="39">
        <v>6996.3220000000001</v>
      </c>
      <c r="AA116" s="39">
        <v>7160.4780000000001</v>
      </c>
      <c r="AB116" s="40">
        <f t="shared" si="29"/>
        <v>75.752600000000001</v>
      </c>
      <c r="AC116" s="40">
        <f t="shared" si="30"/>
        <v>2.0207000000000002</v>
      </c>
      <c r="AD116" s="41">
        <f t="shared" si="31"/>
        <v>1.0103</v>
      </c>
      <c r="AE116" s="41">
        <f t="shared" si="32"/>
        <v>-1.03E-2</v>
      </c>
      <c r="AF116" s="40">
        <f t="shared" si="33"/>
        <v>2.0621999999999998</v>
      </c>
      <c r="AG116" s="40">
        <f t="shared" si="34"/>
        <v>1.0310999999999999</v>
      </c>
      <c r="AH116" s="41">
        <f t="shared" si="35"/>
        <v>-3.1E-2</v>
      </c>
      <c r="AI116" s="41">
        <f t="shared" si="36"/>
        <v>-2.2700000000000001E-2</v>
      </c>
      <c r="AJ116" s="42">
        <f t="shared" si="37"/>
        <v>0</v>
      </c>
      <c r="AK116" s="43">
        <f t="shared" si="38"/>
        <v>19</v>
      </c>
      <c r="AL116" s="43">
        <v>19.3</v>
      </c>
      <c r="AM116" s="43">
        <v>18.899999999999999</v>
      </c>
      <c r="AN116" s="43">
        <v>18.8</v>
      </c>
      <c r="AO116" s="44">
        <f t="shared" si="39"/>
        <v>0.87</v>
      </c>
      <c r="AP116" s="43"/>
    </row>
    <row r="117" spans="1:42" x14ac:dyDescent="0.2">
      <c r="A117" s="32">
        <v>122098202</v>
      </c>
      <c r="B117" s="33" t="s">
        <v>186</v>
      </c>
      <c r="C117" s="33" t="s">
        <v>333</v>
      </c>
      <c r="D117" s="34">
        <f t="shared" si="20"/>
        <v>6370799.2599999998</v>
      </c>
      <c r="E117" s="34">
        <v>4996048.92</v>
      </c>
      <c r="F117" s="34">
        <f t="shared" si="21"/>
        <v>1374750.34</v>
      </c>
      <c r="G117" s="35">
        <f t="shared" si="22"/>
        <v>1242.1769999999999</v>
      </c>
      <c r="H117" s="35">
        <f t="shared" si="23"/>
        <v>5239</v>
      </c>
      <c r="I117" s="36">
        <f t="shared" si="24"/>
        <v>5239</v>
      </c>
      <c r="J117" s="36">
        <f t="shared" si="25"/>
        <v>4138</v>
      </c>
      <c r="K117" s="36">
        <f t="shared" si="26"/>
        <v>385</v>
      </c>
      <c r="L117" s="36">
        <f t="shared" si="27"/>
        <v>716</v>
      </c>
      <c r="M117" s="36">
        <v>2603</v>
      </c>
      <c r="N117" s="36">
        <v>154</v>
      </c>
      <c r="O117" s="36">
        <v>107</v>
      </c>
      <c r="P117" s="36">
        <v>2561</v>
      </c>
      <c r="Q117" s="36">
        <v>120</v>
      </c>
      <c r="R117" s="36">
        <v>119</v>
      </c>
      <c r="S117" s="36">
        <v>2405</v>
      </c>
      <c r="T117" s="36">
        <v>101</v>
      </c>
      <c r="U117" s="36">
        <v>113</v>
      </c>
      <c r="V117" s="37">
        <v>47.989999999999995</v>
      </c>
      <c r="W117" s="38">
        <v>0.2757</v>
      </c>
      <c r="X117" s="39">
        <f t="shared" si="28"/>
        <v>10422.371999999999</v>
      </c>
      <c r="Y117" s="39">
        <v>10366.138000000001</v>
      </c>
      <c r="Z117" s="39">
        <v>10284.391</v>
      </c>
      <c r="AA117" s="39">
        <v>10616.587</v>
      </c>
      <c r="AB117" s="40">
        <f t="shared" si="29"/>
        <v>217.17789999999999</v>
      </c>
      <c r="AC117" s="40">
        <f t="shared" si="30"/>
        <v>5.7931999999999997</v>
      </c>
      <c r="AD117" s="41">
        <f t="shared" si="31"/>
        <v>2.8965999999999998</v>
      </c>
      <c r="AE117" s="41">
        <f t="shared" si="32"/>
        <v>-1.8966000000000001</v>
      </c>
      <c r="AF117" s="40">
        <f t="shared" si="33"/>
        <v>3.0682</v>
      </c>
      <c r="AG117" s="40">
        <f t="shared" si="34"/>
        <v>1.5341</v>
      </c>
      <c r="AH117" s="41">
        <f t="shared" si="35"/>
        <v>-0.53410000000000002</v>
      </c>
      <c r="AI117" s="41">
        <f t="shared" si="36"/>
        <v>-1.0790999999999999</v>
      </c>
      <c r="AJ117" s="42">
        <f t="shared" si="37"/>
        <v>0</v>
      </c>
      <c r="AK117" s="43">
        <f t="shared" si="38"/>
        <v>18.8</v>
      </c>
      <c r="AL117" s="43">
        <v>19.100000000000001</v>
      </c>
      <c r="AM117" s="43">
        <v>18.5</v>
      </c>
      <c r="AN117" s="43">
        <v>18.899999999999999</v>
      </c>
      <c r="AO117" s="44">
        <f t="shared" si="39"/>
        <v>0.86</v>
      </c>
      <c r="AP117" s="43"/>
    </row>
    <row r="118" spans="1:42" x14ac:dyDescent="0.2">
      <c r="A118" s="32">
        <v>122098403</v>
      </c>
      <c r="B118" s="33" t="s">
        <v>187</v>
      </c>
      <c r="C118" s="33" t="s">
        <v>333</v>
      </c>
      <c r="D118" s="34">
        <f t="shared" si="20"/>
        <v>3340821.03</v>
      </c>
      <c r="E118" s="34">
        <v>2357853.02</v>
      </c>
      <c r="F118" s="34">
        <f t="shared" si="21"/>
        <v>982968.01</v>
      </c>
      <c r="G118" s="35">
        <f t="shared" si="22"/>
        <v>888.17600000000004</v>
      </c>
      <c r="H118" s="35">
        <f t="shared" si="23"/>
        <v>2199</v>
      </c>
      <c r="I118" s="36">
        <f t="shared" si="24"/>
        <v>2199</v>
      </c>
      <c r="J118" s="36">
        <f t="shared" si="25"/>
        <v>1642</v>
      </c>
      <c r="K118" s="36">
        <f t="shared" si="26"/>
        <v>234</v>
      </c>
      <c r="L118" s="36">
        <f t="shared" si="27"/>
        <v>323</v>
      </c>
      <c r="M118" s="36">
        <v>1068</v>
      </c>
      <c r="N118" s="36">
        <v>74</v>
      </c>
      <c r="O118" s="36">
        <v>45</v>
      </c>
      <c r="P118" s="36">
        <v>993</v>
      </c>
      <c r="Q118" s="36">
        <v>87</v>
      </c>
      <c r="R118" s="36">
        <v>50</v>
      </c>
      <c r="S118" s="36">
        <v>943</v>
      </c>
      <c r="T118" s="36">
        <v>68</v>
      </c>
      <c r="U118" s="36">
        <v>58</v>
      </c>
      <c r="V118" s="37">
        <v>72.513000000000005</v>
      </c>
      <c r="W118" s="38">
        <v>0.40389999999999998</v>
      </c>
      <c r="X118" s="39">
        <f t="shared" si="28"/>
        <v>5120.0540000000001</v>
      </c>
      <c r="Y118" s="39">
        <v>5032.1419999999998</v>
      </c>
      <c r="Z118" s="39">
        <v>5093.3739999999998</v>
      </c>
      <c r="AA118" s="39">
        <v>5234.6450000000004</v>
      </c>
      <c r="AB118" s="40">
        <f t="shared" si="29"/>
        <v>70.608699999999999</v>
      </c>
      <c r="AC118" s="40">
        <f t="shared" si="30"/>
        <v>1.8835</v>
      </c>
      <c r="AD118" s="41">
        <f t="shared" si="31"/>
        <v>0.94169999999999998</v>
      </c>
      <c r="AE118" s="41">
        <f t="shared" si="32"/>
        <v>5.8299999999999998E-2</v>
      </c>
      <c r="AF118" s="40">
        <f t="shared" si="33"/>
        <v>1.5073000000000001</v>
      </c>
      <c r="AG118" s="40">
        <f t="shared" si="34"/>
        <v>0.75360000000000005</v>
      </c>
      <c r="AH118" s="41">
        <f t="shared" si="35"/>
        <v>0.24640000000000001</v>
      </c>
      <c r="AI118" s="41">
        <f t="shared" si="36"/>
        <v>0.1711</v>
      </c>
      <c r="AJ118" s="42">
        <f t="shared" si="37"/>
        <v>0</v>
      </c>
      <c r="AK118" s="43">
        <f t="shared" si="38"/>
        <v>22.1</v>
      </c>
      <c r="AL118" s="43">
        <v>22.2</v>
      </c>
      <c r="AM118" s="43">
        <v>21.7</v>
      </c>
      <c r="AN118" s="43">
        <v>22.3</v>
      </c>
      <c r="AO118" s="44">
        <f t="shared" si="39"/>
        <v>1</v>
      </c>
      <c r="AP118" s="43"/>
    </row>
    <row r="119" spans="1:42" x14ac:dyDescent="0.2">
      <c r="A119" s="32">
        <v>104101252</v>
      </c>
      <c r="B119" s="33" t="s">
        <v>407</v>
      </c>
      <c r="C119" s="33" t="s">
        <v>280</v>
      </c>
      <c r="D119" s="34">
        <f t="shared" si="20"/>
        <v>5320768.87</v>
      </c>
      <c r="E119" s="34">
        <v>4205084.42</v>
      </c>
      <c r="F119" s="34">
        <f t="shared" si="21"/>
        <v>1115684.45</v>
      </c>
      <c r="G119" s="35">
        <f t="shared" si="22"/>
        <v>1008.0940000000001</v>
      </c>
      <c r="H119" s="35">
        <f t="shared" si="23"/>
        <v>2847</v>
      </c>
      <c r="I119" s="36">
        <f t="shared" si="24"/>
        <v>2847</v>
      </c>
      <c r="J119" s="36">
        <f t="shared" si="25"/>
        <v>2613</v>
      </c>
      <c r="K119" s="36">
        <f t="shared" si="26"/>
        <v>126</v>
      </c>
      <c r="L119" s="36">
        <f t="shared" si="27"/>
        <v>108</v>
      </c>
      <c r="M119" s="36">
        <v>1545</v>
      </c>
      <c r="N119" s="36">
        <v>50</v>
      </c>
      <c r="O119" s="36">
        <v>16</v>
      </c>
      <c r="P119" s="36">
        <v>1613</v>
      </c>
      <c r="Q119" s="36">
        <v>44</v>
      </c>
      <c r="R119" s="36">
        <v>15</v>
      </c>
      <c r="S119" s="36">
        <v>1621</v>
      </c>
      <c r="T119" s="36">
        <v>29</v>
      </c>
      <c r="U119" s="36">
        <v>20</v>
      </c>
      <c r="V119" s="37">
        <v>144.20599999999999</v>
      </c>
      <c r="W119" s="38">
        <v>0.53649999999999998</v>
      </c>
      <c r="X119" s="39">
        <f t="shared" si="28"/>
        <v>6450.9660000000003</v>
      </c>
      <c r="Y119" s="39">
        <v>6317.732</v>
      </c>
      <c r="Z119" s="39">
        <v>6463.4290000000001</v>
      </c>
      <c r="AA119" s="39">
        <v>6571.7370000000001</v>
      </c>
      <c r="AB119" s="40">
        <f t="shared" si="29"/>
        <v>44.734299999999998</v>
      </c>
      <c r="AC119" s="40">
        <f t="shared" si="30"/>
        <v>1.1932</v>
      </c>
      <c r="AD119" s="41">
        <f t="shared" si="31"/>
        <v>0.59660000000000002</v>
      </c>
      <c r="AE119" s="41">
        <f t="shared" si="32"/>
        <v>0.40339999999999998</v>
      </c>
      <c r="AF119" s="40">
        <f t="shared" si="33"/>
        <v>1.8991</v>
      </c>
      <c r="AG119" s="40">
        <f t="shared" si="34"/>
        <v>0.94950000000000001</v>
      </c>
      <c r="AH119" s="41">
        <f t="shared" si="35"/>
        <v>5.0500000000000003E-2</v>
      </c>
      <c r="AI119" s="41">
        <f t="shared" si="36"/>
        <v>0.19159999999999999</v>
      </c>
      <c r="AJ119" s="42">
        <f t="shared" si="37"/>
        <v>0</v>
      </c>
      <c r="AK119" s="43">
        <f t="shared" si="38"/>
        <v>14.5</v>
      </c>
      <c r="AL119" s="43">
        <v>14.4</v>
      </c>
      <c r="AM119" s="43">
        <v>14.3</v>
      </c>
      <c r="AN119" s="43">
        <v>14.8</v>
      </c>
      <c r="AO119" s="44">
        <f t="shared" si="39"/>
        <v>0.66</v>
      </c>
      <c r="AP119" s="43"/>
    </row>
    <row r="120" spans="1:42" x14ac:dyDescent="0.2">
      <c r="A120" s="32">
        <v>104103603</v>
      </c>
      <c r="B120" s="33" t="s">
        <v>408</v>
      </c>
      <c r="C120" s="33" t="s">
        <v>280</v>
      </c>
      <c r="D120" s="34">
        <f t="shared" si="20"/>
        <v>1339022.46</v>
      </c>
      <c r="E120" s="34">
        <v>1120063.24</v>
      </c>
      <c r="F120" s="34">
        <f t="shared" si="21"/>
        <v>218959.22</v>
      </c>
      <c r="G120" s="35">
        <f t="shared" si="22"/>
        <v>197.84399999999999</v>
      </c>
      <c r="H120" s="35">
        <f t="shared" si="23"/>
        <v>440.50599999999997</v>
      </c>
      <c r="I120" s="36">
        <f t="shared" si="24"/>
        <v>427</v>
      </c>
      <c r="J120" s="36">
        <f t="shared" si="25"/>
        <v>403</v>
      </c>
      <c r="K120" s="36">
        <f t="shared" si="26"/>
        <v>18</v>
      </c>
      <c r="L120" s="36">
        <f t="shared" si="27"/>
        <v>6</v>
      </c>
      <c r="M120" s="36">
        <v>225</v>
      </c>
      <c r="N120" s="36">
        <v>3</v>
      </c>
      <c r="O120" s="36">
        <v>1</v>
      </c>
      <c r="P120" s="36">
        <v>252</v>
      </c>
      <c r="Q120" s="36">
        <v>8</v>
      </c>
      <c r="R120" s="36">
        <v>1</v>
      </c>
      <c r="S120" s="36">
        <v>260</v>
      </c>
      <c r="T120" s="36">
        <v>6</v>
      </c>
      <c r="U120" s="36">
        <v>2</v>
      </c>
      <c r="V120" s="37">
        <v>131.25200000000001</v>
      </c>
      <c r="W120" s="38">
        <v>0.68049999999999999</v>
      </c>
      <c r="X120" s="39">
        <f t="shared" si="28"/>
        <v>1381.2570000000001</v>
      </c>
      <c r="Y120" s="39">
        <v>1380.7439999999999</v>
      </c>
      <c r="Z120" s="39">
        <v>1375.8009999999999</v>
      </c>
      <c r="AA120" s="39">
        <v>1387.2260000000001</v>
      </c>
      <c r="AB120" s="40">
        <f t="shared" si="29"/>
        <v>10.5237</v>
      </c>
      <c r="AC120" s="40">
        <f t="shared" si="30"/>
        <v>0.28070000000000001</v>
      </c>
      <c r="AD120" s="41">
        <f t="shared" si="31"/>
        <v>0.14030000000000001</v>
      </c>
      <c r="AE120" s="41">
        <f t="shared" si="32"/>
        <v>0.85970000000000002</v>
      </c>
      <c r="AF120" s="40">
        <f t="shared" si="33"/>
        <v>0.40660000000000002</v>
      </c>
      <c r="AG120" s="40">
        <f t="shared" si="34"/>
        <v>0.20330000000000001</v>
      </c>
      <c r="AH120" s="41">
        <f t="shared" si="35"/>
        <v>0.79669999999999996</v>
      </c>
      <c r="AI120" s="41">
        <f t="shared" si="36"/>
        <v>0.82189999999999996</v>
      </c>
      <c r="AJ120" s="42">
        <f t="shared" si="37"/>
        <v>13.506</v>
      </c>
      <c r="AK120" s="43">
        <f t="shared" si="38"/>
        <v>14.4</v>
      </c>
      <c r="AL120" s="43">
        <v>14.3</v>
      </c>
      <c r="AM120" s="43">
        <v>14.3</v>
      </c>
      <c r="AN120" s="43">
        <v>14.7</v>
      </c>
      <c r="AO120" s="44">
        <f t="shared" si="39"/>
        <v>0.66</v>
      </c>
      <c r="AP120" s="43"/>
    </row>
    <row r="121" spans="1:42" x14ac:dyDescent="0.2">
      <c r="A121" s="32">
        <v>104107803</v>
      </c>
      <c r="B121" s="33" t="s">
        <v>606</v>
      </c>
      <c r="C121" s="33" t="s">
        <v>280</v>
      </c>
      <c r="D121" s="34">
        <f t="shared" si="20"/>
        <v>1610045.2</v>
      </c>
      <c r="E121" s="34">
        <v>1430736.68</v>
      </c>
      <c r="F121" s="34">
        <f t="shared" si="21"/>
        <v>179308.52</v>
      </c>
      <c r="G121" s="35">
        <f t="shared" si="22"/>
        <v>162.017</v>
      </c>
      <c r="H121" s="35">
        <f t="shared" si="23"/>
        <v>680</v>
      </c>
      <c r="I121" s="36">
        <f t="shared" si="24"/>
        <v>680</v>
      </c>
      <c r="J121" s="36">
        <f t="shared" si="25"/>
        <v>633</v>
      </c>
      <c r="K121" s="36">
        <f t="shared" si="26"/>
        <v>28</v>
      </c>
      <c r="L121" s="36">
        <f t="shared" si="27"/>
        <v>19</v>
      </c>
      <c r="M121" s="36">
        <v>395</v>
      </c>
      <c r="N121" s="36">
        <v>6</v>
      </c>
      <c r="O121" s="36">
        <v>4</v>
      </c>
      <c r="P121" s="36">
        <v>396</v>
      </c>
      <c r="Q121" s="36">
        <v>10</v>
      </c>
      <c r="R121" s="36">
        <v>1</v>
      </c>
      <c r="S121" s="36">
        <v>366</v>
      </c>
      <c r="T121" s="36">
        <v>10</v>
      </c>
      <c r="U121" s="36">
        <v>3</v>
      </c>
      <c r="V121" s="37">
        <v>95.569000000000003</v>
      </c>
      <c r="W121" s="38">
        <v>0.39710000000000001</v>
      </c>
      <c r="X121" s="39">
        <f t="shared" si="28"/>
        <v>2170.8319999999999</v>
      </c>
      <c r="Y121" s="39">
        <v>2111.8380000000002</v>
      </c>
      <c r="Z121" s="39">
        <v>2165.1889999999999</v>
      </c>
      <c r="AA121" s="39">
        <v>2235.4679999999998</v>
      </c>
      <c r="AB121" s="40">
        <f t="shared" si="29"/>
        <v>22.7148</v>
      </c>
      <c r="AC121" s="40">
        <f t="shared" si="30"/>
        <v>0.60589999999999999</v>
      </c>
      <c r="AD121" s="41">
        <f t="shared" si="31"/>
        <v>0.3029</v>
      </c>
      <c r="AE121" s="41">
        <f t="shared" si="32"/>
        <v>0.69710000000000005</v>
      </c>
      <c r="AF121" s="40">
        <f t="shared" si="33"/>
        <v>0.63900000000000001</v>
      </c>
      <c r="AG121" s="40">
        <f t="shared" si="34"/>
        <v>0.31950000000000001</v>
      </c>
      <c r="AH121" s="41">
        <f t="shared" si="35"/>
        <v>0.68049999999999999</v>
      </c>
      <c r="AI121" s="41">
        <f t="shared" si="36"/>
        <v>0.68710000000000004</v>
      </c>
      <c r="AJ121" s="42">
        <f t="shared" si="37"/>
        <v>0</v>
      </c>
      <c r="AK121" s="43">
        <f t="shared" si="38"/>
        <v>13.1</v>
      </c>
      <c r="AL121" s="43">
        <v>12.8</v>
      </c>
      <c r="AM121" s="43">
        <v>12.9</v>
      </c>
      <c r="AN121" s="43">
        <v>13.5</v>
      </c>
      <c r="AO121" s="44">
        <f t="shared" si="39"/>
        <v>0.6</v>
      </c>
      <c r="AP121" s="43"/>
    </row>
    <row r="122" spans="1:42" x14ac:dyDescent="0.2">
      <c r="A122" s="32">
        <v>104105003</v>
      </c>
      <c r="B122" s="33" t="s">
        <v>409</v>
      </c>
      <c r="C122" s="33" t="s">
        <v>280</v>
      </c>
      <c r="D122" s="34">
        <f t="shared" si="20"/>
        <v>1282533.6499999999</v>
      </c>
      <c r="E122" s="34">
        <v>1132742.6299999999</v>
      </c>
      <c r="F122" s="34">
        <f t="shared" si="21"/>
        <v>149791.01999999999</v>
      </c>
      <c r="G122" s="35">
        <f t="shared" si="22"/>
        <v>135.346</v>
      </c>
      <c r="H122" s="35">
        <f t="shared" si="23"/>
        <v>1028</v>
      </c>
      <c r="I122" s="36">
        <f t="shared" si="24"/>
        <v>1028</v>
      </c>
      <c r="J122" s="36">
        <f t="shared" si="25"/>
        <v>854</v>
      </c>
      <c r="K122" s="36">
        <f t="shared" si="26"/>
        <v>92</v>
      </c>
      <c r="L122" s="36">
        <f t="shared" si="27"/>
        <v>82</v>
      </c>
      <c r="M122" s="36">
        <v>571</v>
      </c>
      <c r="N122" s="36">
        <v>32</v>
      </c>
      <c r="O122" s="36">
        <v>14</v>
      </c>
      <c r="P122" s="36">
        <v>553</v>
      </c>
      <c r="Q122" s="36">
        <v>28</v>
      </c>
      <c r="R122" s="36">
        <v>11</v>
      </c>
      <c r="S122" s="36">
        <v>438</v>
      </c>
      <c r="T122" s="36">
        <v>30</v>
      </c>
      <c r="U122" s="36">
        <v>13</v>
      </c>
      <c r="V122" s="37">
        <v>46.370000000000005</v>
      </c>
      <c r="W122" s="38">
        <v>0.22700000000000001</v>
      </c>
      <c r="X122" s="39">
        <f t="shared" si="28"/>
        <v>3518.8589999999999</v>
      </c>
      <c r="Y122" s="39">
        <v>3573.0120000000002</v>
      </c>
      <c r="Z122" s="39">
        <v>3497.2919999999999</v>
      </c>
      <c r="AA122" s="39">
        <v>3486.2719999999999</v>
      </c>
      <c r="AB122" s="40">
        <f t="shared" si="29"/>
        <v>75.886499999999998</v>
      </c>
      <c r="AC122" s="40">
        <f t="shared" si="30"/>
        <v>2.0242</v>
      </c>
      <c r="AD122" s="41">
        <f t="shared" si="31"/>
        <v>1.0121</v>
      </c>
      <c r="AE122" s="41">
        <f t="shared" si="32"/>
        <v>-1.21E-2</v>
      </c>
      <c r="AF122" s="40">
        <f t="shared" si="33"/>
        <v>1.0359</v>
      </c>
      <c r="AG122" s="40">
        <f t="shared" si="34"/>
        <v>0.51790000000000003</v>
      </c>
      <c r="AH122" s="41">
        <f t="shared" si="35"/>
        <v>0.48209999999999997</v>
      </c>
      <c r="AI122" s="41">
        <f t="shared" si="36"/>
        <v>0.28439999999999999</v>
      </c>
      <c r="AJ122" s="42">
        <f t="shared" si="37"/>
        <v>0</v>
      </c>
      <c r="AK122" s="43">
        <f t="shared" si="38"/>
        <v>12.7</v>
      </c>
      <c r="AL122" s="43">
        <v>12.6</v>
      </c>
      <c r="AM122" s="43">
        <v>12.4</v>
      </c>
      <c r="AN122" s="43">
        <v>13</v>
      </c>
      <c r="AO122" s="44">
        <f t="shared" si="39"/>
        <v>0.57999999999999996</v>
      </c>
      <c r="AP122" s="43"/>
    </row>
    <row r="123" spans="1:42" x14ac:dyDescent="0.2">
      <c r="A123" s="32">
        <v>104105353</v>
      </c>
      <c r="B123" s="33" t="s">
        <v>410</v>
      </c>
      <c r="C123" s="33" t="s">
        <v>280</v>
      </c>
      <c r="D123" s="34">
        <f t="shared" si="20"/>
        <v>1219015.6100000001</v>
      </c>
      <c r="E123" s="34">
        <v>1005053.26</v>
      </c>
      <c r="F123" s="34">
        <f t="shared" si="21"/>
        <v>213962.35</v>
      </c>
      <c r="G123" s="35">
        <f t="shared" si="22"/>
        <v>193.32900000000001</v>
      </c>
      <c r="H123" s="35">
        <f t="shared" si="23"/>
        <v>535.22699999999998</v>
      </c>
      <c r="I123" s="36">
        <f t="shared" si="24"/>
        <v>511</v>
      </c>
      <c r="J123" s="36">
        <f t="shared" si="25"/>
        <v>459</v>
      </c>
      <c r="K123" s="36">
        <f t="shared" si="26"/>
        <v>46</v>
      </c>
      <c r="L123" s="36">
        <f t="shared" si="27"/>
        <v>6</v>
      </c>
      <c r="M123" s="36">
        <v>249</v>
      </c>
      <c r="N123" s="36">
        <v>19</v>
      </c>
      <c r="O123" s="36">
        <v>1</v>
      </c>
      <c r="P123" s="36">
        <v>299</v>
      </c>
      <c r="Q123" s="36">
        <v>12</v>
      </c>
      <c r="R123" s="36">
        <v>1</v>
      </c>
      <c r="S123" s="36">
        <v>292</v>
      </c>
      <c r="T123" s="36">
        <v>14</v>
      </c>
      <c r="U123" s="36">
        <v>1</v>
      </c>
      <c r="V123" s="37">
        <v>150.78199999999998</v>
      </c>
      <c r="W123" s="38">
        <v>0.63370000000000004</v>
      </c>
      <c r="X123" s="39">
        <f t="shared" si="28"/>
        <v>1242.817</v>
      </c>
      <c r="Y123" s="39">
        <v>1225.933</v>
      </c>
      <c r="Z123" s="39">
        <v>1249.8209999999999</v>
      </c>
      <c r="AA123" s="39">
        <v>1252.6959999999999</v>
      </c>
      <c r="AB123" s="40">
        <f t="shared" si="29"/>
        <v>8.2423999999999999</v>
      </c>
      <c r="AC123" s="40">
        <f t="shared" si="30"/>
        <v>0.2198</v>
      </c>
      <c r="AD123" s="41">
        <f t="shared" si="31"/>
        <v>0.1099</v>
      </c>
      <c r="AE123" s="41">
        <f t="shared" si="32"/>
        <v>0.8901</v>
      </c>
      <c r="AF123" s="40">
        <f t="shared" si="33"/>
        <v>0.36580000000000001</v>
      </c>
      <c r="AG123" s="40">
        <f t="shared" si="34"/>
        <v>0.18290000000000001</v>
      </c>
      <c r="AH123" s="41">
        <f t="shared" si="35"/>
        <v>0.81710000000000005</v>
      </c>
      <c r="AI123" s="41">
        <f t="shared" si="36"/>
        <v>0.84630000000000005</v>
      </c>
      <c r="AJ123" s="42">
        <f t="shared" si="37"/>
        <v>24.227</v>
      </c>
      <c r="AK123" s="43">
        <f t="shared" si="38"/>
        <v>12.5</v>
      </c>
      <c r="AL123" s="43">
        <v>12.4</v>
      </c>
      <c r="AM123" s="43">
        <v>12.4</v>
      </c>
      <c r="AN123" s="43">
        <v>12.6</v>
      </c>
      <c r="AO123" s="44">
        <f t="shared" si="39"/>
        <v>0.56999999999999995</v>
      </c>
      <c r="AP123" s="43"/>
    </row>
    <row r="124" spans="1:42" x14ac:dyDescent="0.2">
      <c r="A124" s="32">
        <v>104107903</v>
      </c>
      <c r="B124" s="33" t="s">
        <v>412</v>
      </c>
      <c r="C124" s="33" t="s">
        <v>280</v>
      </c>
      <c r="D124" s="34">
        <f t="shared" si="20"/>
        <v>3958341.29</v>
      </c>
      <c r="E124" s="34">
        <v>3297699.66</v>
      </c>
      <c r="F124" s="34">
        <f t="shared" si="21"/>
        <v>660641.63</v>
      </c>
      <c r="G124" s="35">
        <f t="shared" si="22"/>
        <v>596.93299999999999</v>
      </c>
      <c r="H124" s="35">
        <f t="shared" si="23"/>
        <v>2909</v>
      </c>
      <c r="I124" s="36">
        <f t="shared" si="24"/>
        <v>2909</v>
      </c>
      <c r="J124" s="36">
        <f t="shared" si="25"/>
        <v>2537</v>
      </c>
      <c r="K124" s="36">
        <f t="shared" si="26"/>
        <v>163</v>
      </c>
      <c r="L124" s="36">
        <f t="shared" si="27"/>
        <v>209</v>
      </c>
      <c r="M124" s="36">
        <v>1630</v>
      </c>
      <c r="N124" s="36">
        <v>50</v>
      </c>
      <c r="O124" s="36">
        <v>33</v>
      </c>
      <c r="P124" s="36">
        <v>1538</v>
      </c>
      <c r="Q124" s="36">
        <v>46</v>
      </c>
      <c r="R124" s="36">
        <v>34</v>
      </c>
      <c r="S124" s="36">
        <v>1473</v>
      </c>
      <c r="T124" s="36">
        <v>62</v>
      </c>
      <c r="U124" s="36">
        <v>31</v>
      </c>
      <c r="V124" s="37">
        <v>95.349000000000004</v>
      </c>
      <c r="W124" s="38">
        <v>0.27729999999999999</v>
      </c>
      <c r="X124" s="39">
        <f t="shared" si="28"/>
        <v>7490.7169999999996</v>
      </c>
      <c r="Y124" s="39">
        <v>7535.58</v>
      </c>
      <c r="Z124" s="39">
        <v>7481.5569999999998</v>
      </c>
      <c r="AA124" s="39">
        <v>7455.0129999999999</v>
      </c>
      <c r="AB124" s="40">
        <f t="shared" si="29"/>
        <v>78.561000000000007</v>
      </c>
      <c r="AC124" s="40">
        <f t="shared" si="30"/>
        <v>2.0956000000000001</v>
      </c>
      <c r="AD124" s="41">
        <f t="shared" si="31"/>
        <v>1.0478000000000001</v>
      </c>
      <c r="AE124" s="41">
        <f t="shared" si="32"/>
        <v>-4.7800000000000002E-2</v>
      </c>
      <c r="AF124" s="40">
        <f t="shared" si="33"/>
        <v>2.2052</v>
      </c>
      <c r="AG124" s="40">
        <f t="shared" si="34"/>
        <v>1.1026</v>
      </c>
      <c r="AH124" s="41">
        <f t="shared" si="35"/>
        <v>-0.1026</v>
      </c>
      <c r="AI124" s="41">
        <f t="shared" si="36"/>
        <v>-8.0600000000000005E-2</v>
      </c>
      <c r="AJ124" s="42">
        <f t="shared" si="37"/>
        <v>0</v>
      </c>
      <c r="AK124" s="43">
        <f t="shared" si="38"/>
        <v>16.2</v>
      </c>
      <c r="AL124" s="43">
        <v>16</v>
      </c>
      <c r="AM124" s="43">
        <v>15.8</v>
      </c>
      <c r="AN124" s="43">
        <v>16.7</v>
      </c>
      <c r="AO124" s="44">
        <f t="shared" si="39"/>
        <v>0.74</v>
      </c>
      <c r="AP124" s="43"/>
    </row>
    <row r="125" spans="1:42" x14ac:dyDescent="0.2">
      <c r="A125" s="32">
        <v>104107503</v>
      </c>
      <c r="B125" s="33" t="s">
        <v>411</v>
      </c>
      <c r="C125" s="33" t="s">
        <v>280</v>
      </c>
      <c r="D125" s="34">
        <f t="shared" si="20"/>
        <v>1703485.9</v>
      </c>
      <c r="E125" s="34">
        <v>1412353.72</v>
      </c>
      <c r="F125" s="34">
        <f t="shared" si="21"/>
        <v>291132.18</v>
      </c>
      <c r="G125" s="35">
        <f t="shared" si="22"/>
        <v>263.05700000000002</v>
      </c>
      <c r="H125" s="35">
        <f t="shared" si="23"/>
        <v>863</v>
      </c>
      <c r="I125" s="36">
        <f t="shared" si="24"/>
        <v>863</v>
      </c>
      <c r="J125" s="36">
        <f t="shared" si="25"/>
        <v>728</v>
      </c>
      <c r="K125" s="36">
        <f t="shared" si="26"/>
        <v>65</v>
      </c>
      <c r="L125" s="36">
        <f t="shared" si="27"/>
        <v>70</v>
      </c>
      <c r="M125" s="36">
        <v>486</v>
      </c>
      <c r="N125" s="36">
        <v>22</v>
      </c>
      <c r="O125" s="36">
        <v>10</v>
      </c>
      <c r="P125" s="36">
        <v>441</v>
      </c>
      <c r="Q125" s="36">
        <v>22</v>
      </c>
      <c r="R125" s="36">
        <v>11</v>
      </c>
      <c r="S125" s="36">
        <v>404</v>
      </c>
      <c r="T125" s="36">
        <v>20</v>
      </c>
      <c r="U125" s="36">
        <v>12</v>
      </c>
      <c r="V125" s="37">
        <v>140.63800000000001</v>
      </c>
      <c r="W125" s="38">
        <v>0.49969999999999998</v>
      </c>
      <c r="X125" s="39">
        <f t="shared" si="28"/>
        <v>1995.364</v>
      </c>
      <c r="Y125" s="39">
        <v>1979.797</v>
      </c>
      <c r="Z125" s="39">
        <v>1990.693</v>
      </c>
      <c r="AA125" s="39">
        <v>2015.6020000000001</v>
      </c>
      <c r="AB125" s="40">
        <f t="shared" si="29"/>
        <v>14.187900000000001</v>
      </c>
      <c r="AC125" s="40">
        <f t="shared" si="30"/>
        <v>0.37840000000000001</v>
      </c>
      <c r="AD125" s="41">
        <f t="shared" si="31"/>
        <v>0.18920000000000001</v>
      </c>
      <c r="AE125" s="41">
        <f t="shared" si="32"/>
        <v>0.81079999999999997</v>
      </c>
      <c r="AF125" s="40">
        <f t="shared" si="33"/>
        <v>0.58740000000000003</v>
      </c>
      <c r="AG125" s="40">
        <f t="shared" si="34"/>
        <v>0.29370000000000002</v>
      </c>
      <c r="AH125" s="41">
        <f t="shared" si="35"/>
        <v>0.70630000000000004</v>
      </c>
      <c r="AI125" s="41">
        <f t="shared" si="36"/>
        <v>0.74809999999999999</v>
      </c>
      <c r="AJ125" s="42">
        <f t="shared" si="37"/>
        <v>0</v>
      </c>
      <c r="AK125" s="43">
        <f t="shared" si="38"/>
        <v>13.4</v>
      </c>
      <c r="AL125" s="43">
        <v>13.3</v>
      </c>
      <c r="AM125" s="43">
        <v>13.4</v>
      </c>
      <c r="AN125" s="43">
        <v>13.6</v>
      </c>
      <c r="AO125" s="44">
        <f t="shared" si="39"/>
        <v>0.61</v>
      </c>
      <c r="AP125" s="43"/>
    </row>
    <row r="126" spans="1:42" x14ac:dyDescent="0.2">
      <c r="A126" s="32">
        <v>108110603</v>
      </c>
      <c r="B126" s="33" t="s">
        <v>496</v>
      </c>
      <c r="C126" s="33" t="s">
        <v>294</v>
      </c>
      <c r="D126" s="34">
        <f t="shared" si="20"/>
        <v>668270.42000000004</v>
      </c>
      <c r="E126" s="34">
        <v>510784.33</v>
      </c>
      <c r="F126" s="34">
        <f t="shared" si="21"/>
        <v>157486.09</v>
      </c>
      <c r="G126" s="35">
        <f t="shared" si="22"/>
        <v>142.29900000000001</v>
      </c>
      <c r="H126" s="35">
        <f t="shared" si="23"/>
        <v>313.63499999999999</v>
      </c>
      <c r="I126" s="36">
        <f t="shared" si="24"/>
        <v>301</v>
      </c>
      <c r="J126" s="36">
        <f t="shared" si="25"/>
        <v>248</v>
      </c>
      <c r="K126" s="36">
        <f t="shared" si="26"/>
        <v>28</v>
      </c>
      <c r="L126" s="36">
        <f t="shared" si="27"/>
        <v>25</v>
      </c>
      <c r="M126" s="36">
        <v>148</v>
      </c>
      <c r="N126" s="36">
        <v>11</v>
      </c>
      <c r="O126" s="36">
        <v>3</v>
      </c>
      <c r="P126" s="36">
        <v>166</v>
      </c>
      <c r="Q126" s="36">
        <v>9</v>
      </c>
      <c r="R126" s="36">
        <v>5</v>
      </c>
      <c r="S126" s="36">
        <v>139</v>
      </c>
      <c r="T126" s="36">
        <v>6</v>
      </c>
      <c r="U126" s="36">
        <v>3</v>
      </c>
      <c r="V126" s="37">
        <v>33.520000000000003</v>
      </c>
      <c r="W126" s="38">
        <v>0.76900000000000002</v>
      </c>
      <c r="X126" s="39">
        <f t="shared" si="28"/>
        <v>654.97500000000002</v>
      </c>
      <c r="Y126" s="39">
        <v>646.88300000000004</v>
      </c>
      <c r="Z126" s="39">
        <v>639.77800000000002</v>
      </c>
      <c r="AA126" s="39">
        <v>678.26499999999999</v>
      </c>
      <c r="AB126" s="40">
        <f t="shared" si="29"/>
        <v>19.5398</v>
      </c>
      <c r="AC126" s="40">
        <f t="shared" si="30"/>
        <v>0.5212</v>
      </c>
      <c r="AD126" s="41">
        <f t="shared" si="31"/>
        <v>0.2606</v>
      </c>
      <c r="AE126" s="41">
        <f t="shared" si="32"/>
        <v>0.73939999999999995</v>
      </c>
      <c r="AF126" s="40">
        <f t="shared" si="33"/>
        <v>0.1928</v>
      </c>
      <c r="AG126" s="40">
        <f t="shared" si="34"/>
        <v>9.64E-2</v>
      </c>
      <c r="AH126" s="41">
        <f t="shared" si="35"/>
        <v>0.90359999999999996</v>
      </c>
      <c r="AI126" s="41">
        <f t="shared" si="36"/>
        <v>0.83789999999999998</v>
      </c>
      <c r="AJ126" s="42">
        <f t="shared" si="37"/>
        <v>12.635</v>
      </c>
      <c r="AK126" s="43">
        <f t="shared" si="38"/>
        <v>13</v>
      </c>
      <c r="AL126" s="43">
        <v>13.3</v>
      </c>
      <c r="AM126" s="43">
        <v>13.1</v>
      </c>
      <c r="AN126" s="43">
        <v>12.6</v>
      </c>
      <c r="AO126" s="44">
        <f t="shared" si="39"/>
        <v>0.59</v>
      </c>
      <c r="AP126" s="43"/>
    </row>
    <row r="127" spans="1:42" x14ac:dyDescent="0.2">
      <c r="A127" s="32">
        <v>108111203</v>
      </c>
      <c r="B127" s="33" t="s">
        <v>497</v>
      </c>
      <c r="C127" s="33" t="s">
        <v>294</v>
      </c>
      <c r="D127" s="34">
        <f t="shared" si="20"/>
        <v>1165775.3700000001</v>
      </c>
      <c r="E127" s="34">
        <v>934270.3</v>
      </c>
      <c r="F127" s="34">
        <f t="shared" si="21"/>
        <v>231505.07</v>
      </c>
      <c r="G127" s="35">
        <f t="shared" si="22"/>
        <v>209.18</v>
      </c>
      <c r="H127" s="35">
        <f t="shared" si="23"/>
        <v>413.67500000000001</v>
      </c>
      <c r="I127" s="36">
        <f t="shared" si="24"/>
        <v>402</v>
      </c>
      <c r="J127" s="36">
        <f t="shared" si="25"/>
        <v>349</v>
      </c>
      <c r="K127" s="36">
        <f t="shared" si="26"/>
        <v>28</v>
      </c>
      <c r="L127" s="36">
        <f t="shared" si="27"/>
        <v>25</v>
      </c>
      <c r="M127" s="36">
        <v>230</v>
      </c>
      <c r="N127" s="36">
        <v>5</v>
      </c>
      <c r="O127" s="36">
        <v>4</v>
      </c>
      <c r="P127" s="36">
        <v>198</v>
      </c>
      <c r="Q127" s="36">
        <v>11</v>
      </c>
      <c r="R127" s="36">
        <v>5</v>
      </c>
      <c r="S127" s="36">
        <v>210</v>
      </c>
      <c r="T127" s="36">
        <v>12</v>
      </c>
      <c r="U127" s="36">
        <v>4</v>
      </c>
      <c r="V127" s="37">
        <v>110.628</v>
      </c>
      <c r="W127" s="38">
        <v>0.71220000000000006</v>
      </c>
      <c r="X127" s="39">
        <f t="shared" si="28"/>
        <v>1333.675</v>
      </c>
      <c r="Y127" s="39">
        <v>1322.7629999999999</v>
      </c>
      <c r="Z127" s="39">
        <v>1322.1089999999999</v>
      </c>
      <c r="AA127" s="39">
        <v>1356.153</v>
      </c>
      <c r="AB127" s="40">
        <f t="shared" si="29"/>
        <v>12.055400000000001</v>
      </c>
      <c r="AC127" s="40">
        <f t="shared" si="30"/>
        <v>0.32150000000000001</v>
      </c>
      <c r="AD127" s="41">
        <f t="shared" si="31"/>
        <v>0.16070000000000001</v>
      </c>
      <c r="AE127" s="41">
        <f t="shared" si="32"/>
        <v>0.83930000000000005</v>
      </c>
      <c r="AF127" s="40">
        <f t="shared" si="33"/>
        <v>0.3926</v>
      </c>
      <c r="AG127" s="40">
        <f t="shared" si="34"/>
        <v>0.1963</v>
      </c>
      <c r="AH127" s="41">
        <f t="shared" si="35"/>
        <v>0.80369999999999997</v>
      </c>
      <c r="AI127" s="41">
        <f t="shared" si="36"/>
        <v>0.81789999999999996</v>
      </c>
      <c r="AJ127" s="42">
        <f t="shared" si="37"/>
        <v>11.675000000000001</v>
      </c>
      <c r="AK127" s="43">
        <f t="shared" si="38"/>
        <v>15.5</v>
      </c>
      <c r="AL127" s="43">
        <v>15.8</v>
      </c>
      <c r="AM127" s="43">
        <v>15</v>
      </c>
      <c r="AN127" s="43">
        <v>15.8</v>
      </c>
      <c r="AO127" s="44">
        <f t="shared" si="39"/>
        <v>0.71</v>
      </c>
      <c r="AP127" s="43"/>
    </row>
    <row r="128" spans="1:42" x14ac:dyDescent="0.2">
      <c r="A128" s="32">
        <v>108111303</v>
      </c>
      <c r="B128" s="33" t="s">
        <v>498</v>
      </c>
      <c r="C128" s="33" t="s">
        <v>294</v>
      </c>
      <c r="D128" s="34">
        <f t="shared" si="20"/>
        <v>1244677.8</v>
      </c>
      <c r="E128" s="34">
        <v>1040525.48</v>
      </c>
      <c r="F128" s="34">
        <f t="shared" si="21"/>
        <v>204152.32000000001</v>
      </c>
      <c r="G128" s="35">
        <f t="shared" si="22"/>
        <v>184.465</v>
      </c>
      <c r="H128" s="35">
        <f t="shared" si="23"/>
        <v>528.34100000000001</v>
      </c>
      <c r="I128" s="36">
        <f t="shared" si="24"/>
        <v>528</v>
      </c>
      <c r="J128" s="36">
        <f t="shared" si="25"/>
        <v>469</v>
      </c>
      <c r="K128" s="36">
        <f t="shared" si="26"/>
        <v>46</v>
      </c>
      <c r="L128" s="36">
        <f t="shared" si="27"/>
        <v>13</v>
      </c>
      <c r="M128" s="36">
        <v>315</v>
      </c>
      <c r="N128" s="36">
        <v>10</v>
      </c>
      <c r="O128" s="36">
        <v>1</v>
      </c>
      <c r="P128" s="36">
        <v>271</v>
      </c>
      <c r="Q128" s="36">
        <v>14</v>
      </c>
      <c r="R128" s="36">
        <v>2</v>
      </c>
      <c r="S128" s="36">
        <v>272</v>
      </c>
      <c r="T128" s="36">
        <v>21</v>
      </c>
      <c r="U128" s="36">
        <v>4</v>
      </c>
      <c r="V128" s="37">
        <v>99.518000000000001</v>
      </c>
      <c r="W128" s="38">
        <v>0.58189999999999997</v>
      </c>
      <c r="X128" s="39">
        <f t="shared" si="28"/>
        <v>1592.5239999999999</v>
      </c>
      <c r="Y128" s="39">
        <v>1613.893</v>
      </c>
      <c r="Z128" s="39">
        <v>1612.037</v>
      </c>
      <c r="AA128" s="39">
        <v>1551.6420000000001</v>
      </c>
      <c r="AB128" s="40">
        <f t="shared" si="29"/>
        <v>16.002300000000002</v>
      </c>
      <c r="AC128" s="40">
        <f t="shared" si="30"/>
        <v>0.42680000000000001</v>
      </c>
      <c r="AD128" s="41">
        <f t="shared" si="31"/>
        <v>0.21340000000000001</v>
      </c>
      <c r="AE128" s="41">
        <f t="shared" si="32"/>
        <v>0.78659999999999997</v>
      </c>
      <c r="AF128" s="40">
        <f t="shared" si="33"/>
        <v>0.46879999999999999</v>
      </c>
      <c r="AG128" s="40">
        <f t="shared" si="34"/>
        <v>0.2344</v>
      </c>
      <c r="AH128" s="41">
        <f t="shared" si="35"/>
        <v>0.76559999999999995</v>
      </c>
      <c r="AI128" s="41">
        <f t="shared" si="36"/>
        <v>0.77400000000000002</v>
      </c>
      <c r="AJ128" s="42">
        <f t="shared" si="37"/>
        <v>0.34100000000000003</v>
      </c>
      <c r="AK128" s="43">
        <f t="shared" si="38"/>
        <v>13.2</v>
      </c>
      <c r="AL128" s="43">
        <v>12.6</v>
      </c>
      <c r="AM128" s="43">
        <v>14.2</v>
      </c>
      <c r="AN128" s="43">
        <v>12.9</v>
      </c>
      <c r="AO128" s="44">
        <f t="shared" si="39"/>
        <v>0.6</v>
      </c>
      <c r="AP128" s="43"/>
    </row>
    <row r="129" spans="1:42" x14ac:dyDescent="0.2">
      <c r="A129" s="32">
        <v>108111403</v>
      </c>
      <c r="B129" s="33" t="s">
        <v>499</v>
      </c>
      <c r="C129" s="33" t="s">
        <v>294</v>
      </c>
      <c r="D129" s="34">
        <f t="shared" si="20"/>
        <v>701420.57</v>
      </c>
      <c r="E129" s="34">
        <v>539351.53</v>
      </c>
      <c r="F129" s="34">
        <f t="shared" si="21"/>
        <v>162069.04</v>
      </c>
      <c r="G129" s="35">
        <f t="shared" si="22"/>
        <v>146.44</v>
      </c>
      <c r="H129" s="35">
        <f t="shared" si="23"/>
        <v>291</v>
      </c>
      <c r="I129" s="36">
        <f t="shared" si="24"/>
        <v>291</v>
      </c>
      <c r="J129" s="36">
        <f t="shared" si="25"/>
        <v>285</v>
      </c>
      <c r="K129" s="36">
        <f t="shared" si="26"/>
        <v>6</v>
      </c>
      <c r="L129" s="36">
        <f t="shared" si="27"/>
        <v>0</v>
      </c>
      <c r="M129" s="36">
        <v>174</v>
      </c>
      <c r="N129" s="36">
        <v>3</v>
      </c>
      <c r="O129" s="36">
        <v>0</v>
      </c>
      <c r="P129" s="36">
        <v>174</v>
      </c>
      <c r="Q129" s="36">
        <v>2</v>
      </c>
      <c r="R129" s="36">
        <v>0</v>
      </c>
      <c r="S129" s="36">
        <v>173</v>
      </c>
      <c r="T129" s="36">
        <v>2</v>
      </c>
      <c r="U129" s="36">
        <v>0</v>
      </c>
      <c r="V129" s="37">
        <v>21.548000000000002</v>
      </c>
      <c r="W129" s="38">
        <v>0.71889999999999998</v>
      </c>
      <c r="X129" s="39">
        <f t="shared" si="28"/>
        <v>723.11699999999996</v>
      </c>
      <c r="Y129" s="39">
        <v>728.47299999999996</v>
      </c>
      <c r="Z129" s="39">
        <v>727.17100000000005</v>
      </c>
      <c r="AA129" s="39">
        <v>713.70600000000002</v>
      </c>
      <c r="AB129" s="40">
        <f t="shared" si="29"/>
        <v>33.558399999999999</v>
      </c>
      <c r="AC129" s="40">
        <f t="shared" si="30"/>
        <v>0.89510000000000001</v>
      </c>
      <c r="AD129" s="41">
        <f t="shared" si="31"/>
        <v>0.44750000000000001</v>
      </c>
      <c r="AE129" s="41">
        <f t="shared" si="32"/>
        <v>0.55249999999999999</v>
      </c>
      <c r="AF129" s="40">
        <f t="shared" si="33"/>
        <v>0.21279999999999999</v>
      </c>
      <c r="AG129" s="40">
        <f t="shared" si="34"/>
        <v>0.10639999999999999</v>
      </c>
      <c r="AH129" s="41">
        <f t="shared" si="35"/>
        <v>0.89359999999999995</v>
      </c>
      <c r="AI129" s="41">
        <f t="shared" si="36"/>
        <v>0.7571</v>
      </c>
      <c r="AJ129" s="42">
        <f t="shared" si="37"/>
        <v>0</v>
      </c>
      <c r="AK129" s="43">
        <f t="shared" si="38"/>
        <v>15.3</v>
      </c>
      <c r="AL129" s="43">
        <v>15.2</v>
      </c>
      <c r="AM129" s="43">
        <v>15.6</v>
      </c>
      <c r="AN129" s="43">
        <v>15.1</v>
      </c>
      <c r="AO129" s="44">
        <f t="shared" si="39"/>
        <v>0.7</v>
      </c>
      <c r="AP129" s="43"/>
    </row>
    <row r="130" spans="1:42" x14ac:dyDescent="0.2">
      <c r="A130" s="32">
        <v>108112003</v>
      </c>
      <c r="B130" s="33" t="s">
        <v>500</v>
      </c>
      <c r="C130" s="33" t="s">
        <v>294</v>
      </c>
      <c r="D130" s="34">
        <f t="shared" ref="D130:D193" si="40">ROUND(F130+E130,2)</f>
        <v>729395.39</v>
      </c>
      <c r="E130" s="34">
        <v>462649.93</v>
      </c>
      <c r="F130" s="34">
        <f t="shared" ref="F130:F193" si="41">ROUND(G130*$F$507/$G$503,2)</f>
        <v>266745.46000000002</v>
      </c>
      <c r="G130" s="35">
        <f t="shared" ref="G130:G193" si="42">ROUND(H130*W130*AO130,3)</f>
        <v>241.02199999999999</v>
      </c>
      <c r="H130" s="35">
        <f t="shared" ref="H130:H193" si="43">ROUND(I130+AJ130,3)</f>
        <v>293</v>
      </c>
      <c r="I130" s="36">
        <f t="shared" ref="I130:I193" si="44">ROUND(J130+K130+L130,0)</f>
        <v>293</v>
      </c>
      <c r="J130" s="36">
        <f t="shared" ref="J130:J193" si="45">ROUND(ROUND(AVERAGE(M130,P130,S130),0)*1.64,0)</f>
        <v>243</v>
      </c>
      <c r="K130" s="36">
        <f t="shared" ref="K130:K193" si="46">ROUND(ROUND(AVERAGE(N130,Q130,T130),0)*3.08,0)</f>
        <v>25</v>
      </c>
      <c r="L130" s="36">
        <f t="shared" ref="L130:L193" si="47">ROUND(ROUND(AVERAGE(O130,R130,U130),0)*6.34,0)</f>
        <v>25</v>
      </c>
      <c r="M130" s="36">
        <v>150</v>
      </c>
      <c r="N130" s="36">
        <v>5</v>
      </c>
      <c r="O130" s="36">
        <v>4</v>
      </c>
      <c r="P130" s="36">
        <v>143</v>
      </c>
      <c r="Q130" s="36">
        <v>8</v>
      </c>
      <c r="R130" s="36">
        <v>4</v>
      </c>
      <c r="S130" s="36">
        <v>151</v>
      </c>
      <c r="T130" s="36">
        <v>10</v>
      </c>
      <c r="U130" s="36">
        <v>4</v>
      </c>
      <c r="V130" s="37">
        <v>5.9479999999999995</v>
      </c>
      <c r="W130" s="38">
        <v>0.8226</v>
      </c>
      <c r="X130" s="39">
        <f t="shared" ref="X130:X193" si="48">ROUND(AVERAGE(Y130:AA130),3)</f>
        <v>644.11900000000003</v>
      </c>
      <c r="Y130" s="39">
        <v>649.61500000000001</v>
      </c>
      <c r="Z130" s="39">
        <v>636.78800000000001</v>
      </c>
      <c r="AA130" s="39">
        <v>645.95399999999995</v>
      </c>
      <c r="AB130" s="40">
        <f t="shared" ref="AB130:AB193" si="49">TRUNC(X130/V130,4)</f>
        <v>108.2916</v>
      </c>
      <c r="AC130" s="40">
        <f t="shared" ref="AC130:AC193" si="50">TRUNC(AB130/$AB$503,4)</f>
        <v>2.8887</v>
      </c>
      <c r="AD130" s="41">
        <f t="shared" ref="AD130:AD193" si="51">TRUNC(AC130*0.5,4)</f>
        <v>1.4442999999999999</v>
      </c>
      <c r="AE130" s="41">
        <f t="shared" ref="AE130:AE193" si="52">TRUNC(1-AD130,4)</f>
        <v>-0.44429999999999997</v>
      </c>
      <c r="AF130" s="40">
        <f t="shared" ref="AF130:AF193" si="53">TRUNC(X130/$X$504,4)</f>
        <v>0.18959999999999999</v>
      </c>
      <c r="AG130" s="40">
        <f t="shared" ref="AG130:AG193" si="54">TRUNC(AF130*0.5,4)</f>
        <v>9.4799999999999995E-2</v>
      </c>
      <c r="AH130" s="41">
        <f t="shared" ref="AH130:AH193" si="55">TRUNC(1-AG130,4)</f>
        <v>0.9052</v>
      </c>
      <c r="AI130" s="41">
        <f t="shared" ref="AI130:AI193" si="56">TRUNC((AE130*0.4)+(AH130*0.6),4)</f>
        <v>0.3654</v>
      </c>
      <c r="AJ130" s="42">
        <f t="shared" ref="AJ130:AJ193" si="57">TRUNC(IF(AI130&lt;=$AI$503,0,((AI130/$AI$503)-1)*0.5*I130),3)</f>
        <v>0</v>
      </c>
      <c r="AK130" s="43">
        <f t="shared" ref="AK130:AK193" si="58">ROUND(AVERAGE(AL130:AN130),1)</f>
        <v>27</v>
      </c>
      <c r="AL130" s="43">
        <v>28</v>
      </c>
      <c r="AM130" s="43">
        <v>26.8</v>
      </c>
      <c r="AN130" s="43">
        <v>26.2</v>
      </c>
      <c r="AO130" s="44">
        <f t="shared" ref="AO130:AO193" si="59">TRUNC(IF(AK130&gt;=$AK$503,1,AK130/$AK$503),2)</f>
        <v>1</v>
      </c>
      <c r="AP130" s="43"/>
    </row>
    <row r="131" spans="1:42" x14ac:dyDescent="0.2">
      <c r="A131" s="32">
        <v>108112203</v>
      </c>
      <c r="B131" s="33" t="s">
        <v>501</v>
      </c>
      <c r="C131" s="33" t="s">
        <v>294</v>
      </c>
      <c r="D131" s="34">
        <f t="shared" si="40"/>
        <v>1561814.89</v>
      </c>
      <c r="E131" s="34">
        <v>1347786.14</v>
      </c>
      <c r="F131" s="34">
        <f t="shared" si="41"/>
        <v>214028.75</v>
      </c>
      <c r="G131" s="35">
        <f t="shared" si="42"/>
        <v>193.38900000000001</v>
      </c>
      <c r="H131" s="35">
        <f t="shared" si="43"/>
        <v>590</v>
      </c>
      <c r="I131" s="36">
        <f t="shared" si="44"/>
        <v>590</v>
      </c>
      <c r="J131" s="36">
        <f t="shared" si="45"/>
        <v>499</v>
      </c>
      <c r="K131" s="36">
        <f t="shared" si="46"/>
        <v>59</v>
      </c>
      <c r="L131" s="36">
        <f t="shared" si="47"/>
        <v>32</v>
      </c>
      <c r="M131" s="36">
        <v>308</v>
      </c>
      <c r="N131" s="36">
        <v>20</v>
      </c>
      <c r="O131" s="36">
        <v>3</v>
      </c>
      <c r="P131" s="36">
        <v>317</v>
      </c>
      <c r="Q131" s="36">
        <v>19</v>
      </c>
      <c r="R131" s="36">
        <v>6</v>
      </c>
      <c r="S131" s="36">
        <v>287</v>
      </c>
      <c r="T131" s="36">
        <v>19</v>
      </c>
      <c r="U131" s="36">
        <v>5</v>
      </c>
      <c r="V131" s="37">
        <v>95.96</v>
      </c>
      <c r="W131" s="38">
        <v>0.69740000000000002</v>
      </c>
      <c r="X131" s="39">
        <f t="shared" si="48"/>
        <v>1812.873</v>
      </c>
      <c r="Y131" s="39">
        <v>1803.6110000000001</v>
      </c>
      <c r="Z131" s="39">
        <v>1812.095</v>
      </c>
      <c r="AA131" s="39">
        <v>1822.914</v>
      </c>
      <c r="AB131" s="40">
        <f t="shared" si="49"/>
        <v>18.8919</v>
      </c>
      <c r="AC131" s="40">
        <f t="shared" si="50"/>
        <v>0.50390000000000001</v>
      </c>
      <c r="AD131" s="41">
        <f t="shared" si="51"/>
        <v>0.25190000000000001</v>
      </c>
      <c r="AE131" s="41">
        <f t="shared" si="52"/>
        <v>0.74809999999999999</v>
      </c>
      <c r="AF131" s="40">
        <f t="shared" si="53"/>
        <v>0.53359999999999996</v>
      </c>
      <c r="AG131" s="40">
        <f t="shared" si="54"/>
        <v>0.26679999999999998</v>
      </c>
      <c r="AH131" s="41">
        <f t="shared" si="55"/>
        <v>0.73319999999999996</v>
      </c>
      <c r="AI131" s="41">
        <f t="shared" si="56"/>
        <v>0.73909999999999998</v>
      </c>
      <c r="AJ131" s="42">
        <f t="shared" si="57"/>
        <v>0</v>
      </c>
      <c r="AK131" s="43">
        <f t="shared" si="58"/>
        <v>10.3</v>
      </c>
      <c r="AL131" s="43">
        <v>10.3</v>
      </c>
      <c r="AM131" s="43">
        <v>10.4</v>
      </c>
      <c r="AN131" s="43">
        <v>10.1</v>
      </c>
      <c r="AO131" s="44">
        <f t="shared" si="59"/>
        <v>0.47</v>
      </c>
      <c r="AP131" s="43"/>
    </row>
    <row r="132" spans="1:42" x14ac:dyDescent="0.2">
      <c r="A132" s="32">
        <v>108112502</v>
      </c>
      <c r="B132" s="33" t="s">
        <v>502</v>
      </c>
      <c r="C132" s="33" t="s">
        <v>294</v>
      </c>
      <c r="D132" s="34">
        <f t="shared" si="40"/>
        <v>3199905.31</v>
      </c>
      <c r="E132" s="34">
        <v>2220483.25</v>
      </c>
      <c r="F132" s="34">
        <f t="shared" si="41"/>
        <v>979422.06</v>
      </c>
      <c r="G132" s="35">
        <f t="shared" si="42"/>
        <v>884.97199999999998</v>
      </c>
      <c r="H132" s="35">
        <f t="shared" si="43"/>
        <v>1420</v>
      </c>
      <c r="I132" s="36">
        <f t="shared" si="44"/>
        <v>1420</v>
      </c>
      <c r="J132" s="36">
        <f t="shared" si="45"/>
        <v>1077</v>
      </c>
      <c r="K132" s="36">
        <f t="shared" si="46"/>
        <v>305</v>
      </c>
      <c r="L132" s="36">
        <f t="shared" si="47"/>
        <v>38</v>
      </c>
      <c r="M132" s="36">
        <v>645</v>
      </c>
      <c r="N132" s="36">
        <v>93</v>
      </c>
      <c r="O132" s="36">
        <v>9</v>
      </c>
      <c r="P132" s="36">
        <v>656</v>
      </c>
      <c r="Q132" s="36">
        <v>110</v>
      </c>
      <c r="R132" s="36">
        <v>4</v>
      </c>
      <c r="S132" s="36">
        <v>670</v>
      </c>
      <c r="T132" s="36">
        <v>93</v>
      </c>
      <c r="U132" s="36">
        <v>5</v>
      </c>
      <c r="V132" s="37">
        <v>28.687999999999999</v>
      </c>
      <c r="W132" s="38">
        <v>0.79900000000000004</v>
      </c>
      <c r="X132" s="39">
        <f t="shared" si="48"/>
        <v>3037.5949999999998</v>
      </c>
      <c r="Y132" s="39">
        <v>3051.9490000000001</v>
      </c>
      <c r="Z132" s="39">
        <v>3059.6950000000002</v>
      </c>
      <c r="AA132" s="39">
        <v>3001.14</v>
      </c>
      <c r="AB132" s="40">
        <f t="shared" si="49"/>
        <v>105.88379999999999</v>
      </c>
      <c r="AC132" s="40">
        <f t="shared" si="50"/>
        <v>2.8243999999999998</v>
      </c>
      <c r="AD132" s="41">
        <f t="shared" si="51"/>
        <v>1.4121999999999999</v>
      </c>
      <c r="AE132" s="41">
        <f t="shared" si="52"/>
        <v>-0.41220000000000001</v>
      </c>
      <c r="AF132" s="40">
        <f t="shared" si="53"/>
        <v>0.89419999999999999</v>
      </c>
      <c r="AG132" s="40">
        <f t="shared" si="54"/>
        <v>0.4471</v>
      </c>
      <c r="AH132" s="41">
        <f t="shared" si="55"/>
        <v>0.55289999999999995</v>
      </c>
      <c r="AI132" s="41">
        <f t="shared" si="56"/>
        <v>0.1668</v>
      </c>
      <c r="AJ132" s="42">
        <f t="shared" si="57"/>
        <v>0</v>
      </c>
      <c r="AK132" s="43">
        <f t="shared" si="58"/>
        <v>17.100000000000001</v>
      </c>
      <c r="AL132" s="43">
        <v>16.899999999999999</v>
      </c>
      <c r="AM132" s="43">
        <v>16.5</v>
      </c>
      <c r="AN132" s="43">
        <v>18</v>
      </c>
      <c r="AO132" s="44">
        <f t="shared" si="59"/>
        <v>0.78</v>
      </c>
      <c r="AP132" s="43"/>
    </row>
    <row r="133" spans="1:42" x14ac:dyDescent="0.2">
      <c r="A133" s="32">
        <v>108114503</v>
      </c>
      <c r="B133" s="33" t="s">
        <v>503</v>
      </c>
      <c r="C133" s="33" t="s">
        <v>294</v>
      </c>
      <c r="D133" s="34">
        <f t="shared" si="40"/>
        <v>932669.01</v>
      </c>
      <c r="E133" s="34">
        <v>747681.87</v>
      </c>
      <c r="F133" s="34">
        <f t="shared" si="41"/>
        <v>184987.14</v>
      </c>
      <c r="G133" s="35">
        <f t="shared" si="42"/>
        <v>167.148</v>
      </c>
      <c r="H133" s="35">
        <f t="shared" si="43"/>
        <v>323.90600000000001</v>
      </c>
      <c r="I133" s="36">
        <f t="shared" si="44"/>
        <v>312</v>
      </c>
      <c r="J133" s="36">
        <f t="shared" si="45"/>
        <v>277</v>
      </c>
      <c r="K133" s="36">
        <f t="shared" si="46"/>
        <v>22</v>
      </c>
      <c r="L133" s="36">
        <f t="shared" si="47"/>
        <v>13</v>
      </c>
      <c r="M133" s="36">
        <v>166</v>
      </c>
      <c r="N133" s="36">
        <v>5</v>
      </c>
      <c r="O133" s="36">
        <v>3</v>
      </c>
      <c r="P133" s="36">
        <v>180</v>
      </c>
      <c r="Q133" s="36">
        <v>7</v>
      </c>
      <c r="R133" s="36">
        <v>3</v>
      </c>
      <c r="S133" s="36">
        <v>161</v>
      </c>
      <c r="T133" s="36">
        <v>9</v>
      </c>
      <c r="U133" s="36">
        <v>1</v>
      </c>
      <c r="V133" s="37">
        <v>62.696999999999996</v>
      </c>
      <c r="W133" s="38">
        <v>0.73719999999999997</v>
      </c>
      <c r="X133" s="39">
        <f t="shared" si="48"/>
        <v>969.14300000000003</v>
      </c>
      <c r="Y133" s="39">
        <v>929.27200000000005</v>
      </c>
      <c r="Z133" s="39">
        <v>953.029</v>
      </c>
      <c r="AA133" s="39">
        <v>1025.1279999999999</v>
      </c>
      <c r="AB133" s="40">
        <f t="shared" si="49"/>
        <v>15.4575</v>
      </c>
      <c r="AC133" s="40">
        <f t="shared" si="50"/>
        <v>0.4123</v>
      </c>
      <c r="AD133" s="41">
        <f t="shared" si="51"/>
        <v>0.20610000000000001</v>
      </c>
      <c r="AE133" s="41">
        <f t="shared" si="52"/>
        <v>0.79390000000000005</v>
      </c>
      <c r="AF133" s="40">
        <f t="shared" si="53"/>
        <v>0.2853</v>
      </c>
      <c r="AG133" s="40">
        <f t="shared" si="54"/>
        <v>0.1426</v>
      </c>
      <c r="AH133" s="41">
        <f t="shared" si="55"/>
        <v>0.85740000000000005</v>
      </c>
      <c r="AI133" s="41">
        <f t="shared" si="56"/>
        <v>0.83199999999999996</v>
      </c>
      <c r="AJ133" s="42">
        <f t="shared" si="57"/>
        <v>11.906000000000001</v>
      </c>
      <c r="AK133" s="43">
        <f t="shared" si="58"/>
        <v>15.4</v>
      </c>
      <c r="AL133" s="43">
        <v>15.4</v>
      </c>
      <c r="AM133" s="43">
        <v>15.4</v>
      </c>
      <c r="AN133" s="43">
        <v>15.3</v>
      </c>
      <c r="AO133" s="44">
        <f t="shared" si="59"/>
        <v>0.7</v>
      </c>
      <c r="AP133" s="43"/>
    </row>
    <row r="134" spans="1:42" x14ac:dyDescent="0.2">
      <c r="A134" s="32">
        <v>108116003</v>
      </c>
      <c r="B134" s="33" t="s">
        <v>504</v>
      </c>
      <c r="C134" s="33" t="s">
        <v>294</v>
      </c>
      <c r="D134" s="34">
        <f t="shared" si="40"/>
        <v>1408028.77</v>
      </c>
      <c r="E134" s="34">
        <v>1147929.2</v>
      </c>
      <c r="F134" s="34">
        <f t="shared" si="41"/>
        <v>260099.57</v>
      </c>
      <c r="G134" s="35">
        <f t="shared" si="42"/>
        <v>235.017</v>
      </c>
      <c r="H134" s="35">
        <f t="shared" si="43"/>
        <v>614.92899999999997</v>
      </c>
      <c r="I134" s="36">
        <f t="shared" si="44"/>
        <v>612</v>
      </c>
      <c r="J134" s="36">
        <f t="shared" si="45"/>
        <v>476</v>
      </c>
      <c r="K134" s="36">
        <f t="shared" si="46"/>
        <v>92</v>
      </c>
      <c r="L134" s="36">
        <f t="shared" si="47"/>
        <v>44</v>
      </c>
      <c r="M134" s="36">
        <v>275</v>
      </c>
      <c r="N134" s="36">
        <v>29</v>
      </c>
      <c r="O134" s="36">
        <v>7</v>
      </c>
      <c r="P134" s="36">
        <v>299</v>
      </c>
      <c r="Q134" s="36">
        <v>33</v>
      </c>
      <c r="R134" s="36">
        <v>5</v>
      </c>
      <c r="S134" s="36">
        <v>297</v>
      </c>
      <c r="T134" s="36">
        <v>29</v>
      </c>
      <c r="U134" s="36">
        <v>8</v>
      </c>
      <c r="V134" s="37">
        <v>110.249</v>
      </c>
      <c r="W134" s="38">
        <v>0.67049999999999998</v>
      </c>
      <c r="X134" s="39">
        <f t="shared" si="48"/>
        <v>1606.32</v>
      </c>
      <c r="Y134" s="39">
        <v>1592.337</v>
      </c>
      <c r="Z134" s="39">
        <v>1598.88</v>
      </c>
      <c r="AA134" s="39">
        <v>1627.7439999999999</v>
      </c>
      <c r="AB134" s="40">
        <f t="shared" si="49"/>
        <v>14.569900000000001</v>
      </c>
      <c r="AC134" s="40">
        <f t="shared" si="50"/>
        <v>0.3886</v>
      </c>
      <c r="AD134" s="41">
        <f t="shared" si="51"/>
        <v>0.1943</v>
      </c>
      <c r="AE134" s="41">
        <f t="shared" si="52"/>
        <v>0.80569999999999997</v>
      </c>
      <c r="AF134" s="40">
        <f t="shared" si="53"/>
        <v>0.4728</v>
      </c>
      <c r="AG134" s="40">
        <f t="shared" si="54"/>
        <v>0.2364</v>
      </c>
      <c r="AH134" s="41">
        <f t="shared" si="55"/>
        <v>0.76359999999999995</v>
      </c>
      <c r="AI134" s="41">
        <f t="shared" si="56"/>
        <v>0.78039999999999998</v>
      </c>
      <c r="AJ134" s="42">
        <f t="shared" si="57"/>
        <v>2.9289999999999998</v>
      </c>
      <c r="AK134" s="43">
        <f t="shared" si="58"/>
        <v>12.5</v>
      </c>
      <c r="AL134" s="43">
        <v>12.7</v>
      </c>
      <c r="AM134" s="43">
        <v>12.3</v>
      </c>
      <c r="AN134" s="43">
        <v>12.5</v>
      </c>
      <c r="AO134" s="44">
        <f t="shared" si="59"/>
        <v>0.56999999999999995</v>
      </c>
      <c r="AP134" s="43"/>
    </row>
    <row r="135" spans="1:42" x14ac:dyDescent="0.2">
      <c r="A135" s="32">
        <v>108116303</v>
      </c>
      <c r="B135" s="33" t="s">
        <v>505</v>
      </c>
      <c r="C135" s="33" t="s">
        <v>294</v>
      </c>
      <c r="D135" s="34">
        <f t="shared" si="40"/>
        <v>731597.53</v>
      </c>
      <c r="E135" s="34">
        <v>584402.89</v>
      </c>
      <c r="F135" s="34">
        <f t="shared" si="41"/>
        <v>147194.64000000001</v>
      </c>
      <c r="G135" s="35">
        <f t="shared" si="42"/>
        <v>133</v>
      </c>
      <c r="H135" s="35">
        <f t="shared" si="43"/>
        <v>303</v>
      </c>
      <c r="I135" s="36">
        <f t="shared" si="44"/>
        <v>303</v>
      </c>
      <c r="J135" s="36">
        <f t="shared" si="45"/>
        <v>279</v>
      </c>
      <c r="K135" s="36">
        <f t="shared" si="46"/>
        <v>18</v>
      </c>
      <c r="L135" s="36">
        <f t="shared" si="47"/>
        <v>6</v>
      </c>
      <c r="M135" s="36">
        <v>171</v>
      </c>
      <c r="N135" s="36">
        <v>11</v>
      </c>
      <c r="O135" s="36">
        <v>1</v>
      </c>
      <c r="P135" s="36">
        <v>172</v>
      </c>
      <c r="Q135" s="36">
        <v>3</v>
      </c>
      <c r="R135" s="36">
        <v>0</v>
      </c>
      <c r="S135" s="36">
        <v>168</v>
      </c>
      <c r="T135" s="36">
        <v>4</v>
      </c>
      <c r="U135" s="36">
        <v>1</v>
      </c>
      <c r="V135" s="37">
        <v>25.325000000000003</v>
      </c>
      <c r="W135" s="38">
        <v>0.75680000000000003</v>
      </c>
      <c r="X135" s="39">
        <f t="shared" si="48"/>
        <v>856.79600000000005</v>
      </c>
      <c r="Y135" s="39">
        <v>848.92399999999998</v>
      </c>
      <c r="Z135" s="39">
        <v>834.08500000000004</v>
      </c>
      <c r="AA135" s="39">
        <v>887.38</v>
      </c>
      <c r="AB135" s="40">
        <f t="shared" si="49"/>
        <v>33.832000000000001</v>
      </c>
      <c r="AC135" s="40">
        <f t="shared" si="50"/>
        <v>0.90239999999999998</v>
      </c>
      <c r="AD135" s="41">
        <f t="shared" si="51"/>
        <v>0.45119999999999999</v>
      </c>
      <c r="AE135" s="41">
        <f t="shared" si="52"/>
        <v>0.54879999999999995</v>
      </c>
      <c r="AF135" s="40">
        <f t="shared" si="53"/>
        <v>0.25219999999999998</v>
      </c>
      <c r="AG135" s="40">
        <f t="shared" si="54"/>
        <v>0.12609999999999999</v>
      </c>
      <c r="AH135" s="41">
        <f t="shared" si="55"/>
        <v>0.87390000000000001</v>
      </c>
      <c r="AI135" s="41">
        <f t="shared" si="56"/>
        <v>0.74380000000000002</v>
      </c>
      <c r="AJ135" s="42">
        <f t="shared" si="57"/>
        <v>0</v>
      </c>
      <c r="AK135" s="43">
        <f t="shared" si="58"/>
        <v>12.8</v>
      </c>
      <c r="AL135" s="43">
        <v>13.2</v>
      </c>
      <c r="AM135" s="43">
        <v>12.8</v>
      </c>
      <c r="AN135" s="43">
        <v>12.5</v>
      </c>
      <c r="AO135" s="44">
        <f t="shared" si="59"/>
        <v>0.57999999999999996</v>
      </c>
      <c r="AP135" s="43"/>
    </row>
    <row r="136" spans="1:42" x14ac:dyDescent="0.2">
      <c r="A136" s="32">
        <v>108116503</v>
      </c>
      <c r="B136" s="33" t="s">
        <v>506</v>
      </c>
      <c r="C136" s="33" t="s">
        <v>294</v>
      </c>
      <c r="D136" s="34">
        <f t="shared" si="40"/>
        <v>853275.58</v>
      </c>
      <c r="E136" s="34">
        <v>731870.99</v>
      </c>
      <c r="F136" s="34">
        <f t="shared" si="41"/>
        <v>121404.59</v>
      </c>
      <c r="G136" s="35">
        <f t="shared" si="42"/>
        <v>109.697</v>
      </c>
      <c r="H136" s="35">
        <f t="shared" si="43"/>
        <v>385</v>
      </c>
      <c r="I136" s="36">
        <f t="shared" si="44"/>
        <v>385</v>
      </c>
      <c r="J136" s="36">
        <f t="shared" si="45"/>
        <v>326</v>
      </c>
      <c r="K136" s="36">
        <f t="shared" si="46"/>
        <v>40</v>
      </c>
      <c r="L136" s="36">
        <f t="shared" si="47"/>
        <v>19</v>
      </c>
      <c r="M136" s="36">
        <v>201</v>
      </c>
      <c r="N136" s="36">
        <v>14</v>
      </c>
      <c r="O136" s="36">
        <v>5</v>
      </c>
      <c r="P136" s="36">
        <v>190</v>
      </c>
      <c r="Q136" s="36">
        <v>14</v>
      </c>
      <c r="R136" s="36">
        <v>3</v>
      </c>
      <c r="S136" s="36">
        <v>205</v>
      </c>
      <c r="T136" s="36">
        <v>11</v>
      </c>
      <c r="U136" s="36">
        <v>1</v>
      </c>
      <c r="V136" s="37">
        <v>21.469000000000001</v>
      </c>
      <c r="W136" s="38">
        <v>0.44519999999999998</v>
      </c>
      <c r="X136" s="39">
        <f t="shared" si="48"/>
        <v>1535.0730000000001</v>
      </c>
      <c r="Y136" s="39">
        <v>1549.296</v>
      </c>
      <c r="Z136" s="39">
        <v>1504.2809999999999</v>
      </c>
      <c r="AA136" s="39">
        <v>1551.6410000000001</v>
      </c>
      <c r="AB136" s="40">
        <f t="shared" si="49"/>
        <v>71.501800000000003</v>
      </c>
      <c r="AC136" s="40">
        <f t="shared" si="50"/>
        <v>1.9073</v>
      </c>
      <c r="AD136" s="41">
        <f t="shared" si="51"/>
        <v>0.9536</v>
      </c>
      <c r="AE136" s="41">
        <f t="shared" si="52"/>
        <v>4.6399999999999997E-2</v>
      </c>
      <c r="AF136" s="40">
        <f t="shared" si="53"/>
        <v>0.45190000000000002</v>
      </c>
      <c r="AG136" s="40">
        <f t="shared" si="54"/>
        <v>0.22589999999999999</v>
      </c>
      <c r="AH136" s="41">
        <f t="shared" si="55"/>
        <v>0.77410000000000001</v>
      </c>
      <c r="AI136" s="41">
        <f t="shared" si="56"/>
        <v>0.48299999999999998</v>
      </c>
      <c r="AJ136" s="42">
        <f t="shared" si="57"/>
        <v>0</v>
      </c>
      <c r="AK136" s="43">
        <f t="shared" si="58"/>
        <v>14.1</v>
      </c>
      <c r="AL136" s="43">
        <v>14.4</v>
      </c>
      <c r="AM136" s="43">
        <v>14.1</v>
      </c>
      <c r="AN136" s="43">
        <v>13.9</v>
      </c>
      <c r="AO136" s="44">
        <f t="shared" si="59"/>
        <v>0.64</v>
      </c>
      <c r="AP136" s="43"/>
    </row>
    <row r="137" spans="1:42" x14ac:dyDescent="0.2">
      <c r="A137" s="32">
        <v>108118503</v>
      </c>
      <c r="B137" s="33" t="s">
        <v>507</v>
      </c>
      <c r="C137" s="33" t="s">
        <v>294</v>
      </c>
      <c r="D137" s="34">
        <f t="shared" si="40"/>
        <v>1111851.8799999999</v>
      </c>
      <c r="E137" s="34">
        <v>779960.06</v>
      </c>
      <c r="F137" s="34">
        <f t="shared" si="41"/>
        <v>331891.82</v>
      </c>
      <c r="G137" s="35">
        <f t="shared" si="42"/>
        <v>299.88600000000002</v>
      </c>
      <c r="H137" s="35">
        <f t="shared" si="43"/>
        <v>484</v>
      </c>
      <c r="I137" s="36">
        <f t="shared" si="44"/>
        <v>484</v>
      </c>
      <c r="J137" s="36">
        <f t="shared" si="45"/>
        <v>403</v>
      </c>
      <c r="K137" s="36">
        <f t="shared" si="46"/>
        <v>62</v>
      </c>
      <c r="L137" s="36">
        <f t="shared" si="47"/>
        <v>19</v>
      </c>
      <c r="M137" s="36">
        <v>253</v>
      </c>
      <c r="N137" s="36">
        <v>29</v>
      </c>
      <c r="O137" s="36">
        <v>3</v>
      </c>
      <c r="P137" s="36">
        <v>251</v>
      </c>
      <c r="Q137" s="36">
        <v>14</v>
      </c>
      <c r="R137" s="36">
        <v>3</v>
      </c>
      <c r="S137" s="36">
        <v>235</v>
      </c>
      <c r="T137" s="36">
        <v>17</v>
      </c>
      <c r="U137" s="36">
        <v>3</v>
      </c>
      <c r="V137" s="37">
        <v>15.629</v>
      </c>
      <c r="W137" s="38">
        <v>0.61960000000000004</v>
      </c>
      <c r="X137" s="39">
        <f t="shared" si="48"/>
        <v>1548.1389999999999</v>
      </c>
      <c r="Y137" s="39">
        <v>1549.152</v>
      </c>
      <c r="Z137" s="39">
        <v>1552.6179999999999</v>
      </c>
      <c r="AA137" s="39">
        <v>1542.6479999999999</v>
      </c>
      <c r="AB137" s="40">
        <f t="shared" si="49"/>
        <v>99.055499999999995</v>
      </c>
      <c r="AC137" s="40">
        <f t="shared" si="50"/>
        <v>2.6423000000000001</v>
      </c>
      <c r="AD137" s="41">
        <f t="shared" si="51"/>
        <v>1.3210999999999999</v>
      </c>
      <c r="AE137" s="41">
        <f t="shared" si="52"/>
        <v>-0.3211</v>
      </c>
      <c r="AF137" s="40">
        <f t="shared" si="53"/>
        <v>0.45569999999999999</v>
      </c>
      <c r="AG137" s="40">
        <f t="shared" si="54"/>
        <v>0.2278</v>
      </c>
      <c r="AH137" s="41">
        <f t="shared" si="55"/>
        <v>0.7722</v>
      </c>
      <c r="AI137" s="41">
        <f t="shared" si="56"/>
        <v>0.33479999999999999</v>
      </c>
      <c r="AJ137" s="42">
        <f t="shared" si="57"/>
        <v>0</v>
      </c>
      <c r="AK137" s="43">
        <f t="shared" si="58"/>
        <v>23.7</v>
      </c>
      <c r="AL137" s="43">
        <v>23.8</v>
      </c>
      <c r="AM137" s="43">
        <v>23.9</v>
      </c>
      <c r="AN137" s="43">
        <v>23.4</v>
      </c>
      <c r="AO137" s="44">
        <f t="shared" si="59"/>
        <v>1</v>
      </c>
      <c r="AP137" s="43"/>
    </row>
    <row r="138" spans="1:42" x14ac:dyDescent="0.2">
      <c r="A138" s="32">
        <v>109122703</v>
      </c>
      <c r="B138" s="33" t="s">
        <v>519</v>
      </c>
      <c r="C138" s="33" t="s">
        <v>296</v>
      </c>
      <c r="D138" s="34">
        <f t="shared" si="40"/>
        <v>808437</v>
      </c>
      <c r="E138" s="34">
        <v>590525.85</v>
      </c>
      <c r="F138" s="34">
        <f t="shared" si="41"/>
        <v>217911.15</v>
      </c>
      <c r="G138" s="35">
        <f t="shared" si="42"/>
        <v>196.89699999999999</v>
      </c>
      <c r="H138" s="35">
        <f t="shared" si="43"/>
        <v>337.52600000000001</v>
      </c>
      <c r="I138" s="36">
        <f t="shared" si="44"/>
        <v>304</v>
      </c>
      <c r="J138" s="36">
        <f t="shared" si="45"/>
        <v>251</v>
      </c>
      <c r="K138" s="36">
        <f t="shared" si="46"/>
        <v>15</v>
      </c>
      <c r="L138" s="36">
        <f t="shared" si="47"/>
        <v>38</v>
      </c>
      <c r="M138" s="36">
        <v>153</v>
      </c>
      <c r="N138" s="36">
        <v>0</v>
      </c>
      <c r="O138" s="36">
        <v>1</v>
      </c>
      <c r="P138" s="36">
        <v>152</v>
      </c>
      <c r="Q138" s="36">
        <v>2</v>
      </c>
      <c r="R138" s="36">
        <v>8</v>
      </c>
      <c r="S138" s="36">
        <v>153</v>
      </c>
      <c r="T138" s="36">
        <v>13</v>
      </c>
      <c r="U138" s="36">
        <v>9</v>
      </c>
      <c r="V138" s="37">
        <v>398.416</v>
      </c>
      <c r="W138" s="38">
        <v>0.68630000000000002</v>
      </c>
      <c r="X138" s="39">
        <f t="shared" si="48"/>
        <v>555.46500000000003</v>
      </c>
      <c r="Y138" s="39">
        <v>563.00900000000001</v>
      </c>
      <c r="Z138" s="39">
        <v>553.13</v>
      </c>
      <c r="AA138" s="39">
        <v>550.25599999999997</v>
      </c>
      <c r="AB138" s="40">
        <f t="shared" si="49"/>
        <v>1.3940999999999999</v>
      </c>
      <c r="AC138" s="40">
        <f t="shared" si="50"/>
        <v>3.7100000000000001E-2</v>
      </c>
      <c r="AD138" s="41">
        <f t="shared" si="51"/>
        <v>1.8499999999999999E-2</v>
      </c>
      <c r="AE138" s="41">
        <f t="shared" si="52"/>
        <v>0.98150000000000004</v>
      </c>
      <c r="AF138" s="40">
        <f t="shared" si="53"/>
        <v>0.16350000000000001</v>
      </c>
      <c r="AG138" s="40">
        <f t="shared" si="54"/>
        <v>8.1699999999999995E-2</v>
      </c>
      <c r="AH138" s="41">
        <f t="shared" si="55"/>
        <v>0.91830000000000001</v>
      </c>
      <c r="AI138" s="41">
        <f t="shared" si="56"/>
        <v>0.94350000000000001</v>
      </c>
      <c r="AJ138" s="42">
        <f t="shared" si="57"/>
        <v>33.526000000000003</v>
      </c>
      <c r="AK138" s="43">
        <f t="shared" si="58"/>
        <v>18.5</v>
      </c>
      <c r="AL138" s="43">
        <v>18.399999999999999</v>
      </c>
      <c r="AM138" s="43">
        <v>18.899999999999999</v>
      </c>
      <c r="AN138" s="43">
        <v>18.100000000000001</v>
      </c>
      <c r="AO138" s="44">
        <f t="shared" si="59"/>
        <v>0.85</v>
      </c>
      <c r="AP138" s="43"/>
    </row>
    <row r="139" spans="1:42" x14ac:dyDescent="0.2">
      <c r="A139" s="32">
        <v>121135003</v>
      </c>
      <c r="B139" s="33" t="s">
        <v>161</v>
      </c>
      <c r="C139" s="33" t="s">
        <v>331</v>
      </c>
      <c r="D139" s="34">
        <f t="shared" si="40"/>
        <v>1117640.01</v>
      </c>
      <c r="E139" s="34">
        <v>770714.42</v>
      </c>
      <c r="F139" s="34">
        <f t="shared" si="41"/>
        <v>346925.59</v>
      </c>
      <c r="G139" s="35">
        <f t="shared" si="42"/>
        <v>313.47000000000003</v>
      </c>
      <c r="H139" s="35">
        <f t="shared" si="43"/>
        <v>672</v>
      </c>
      <c r="I139" s="36">
        <f t="shared" si="44"/>
        <v>672</v>
      </c>
      <c r="J139" s="36">
        <f t="shared" si="45"/>
        <v>526</v>
      </c>
      <c r="K139" s="36">
        <f t="shared" si="46"/>
        <v>83</v>
      </c>
      <c r="L139" s="36">
        <f t="shared" si="47"/>
        <v>63</v>
      </c>
      <c r="M139" s="36">
        <v>400</v>
      </c>
      <c r="N139" s="36">
        <v>11</v>
      </c>
      <c r="O139" s="36">
        <v>2</v>
      </c>
      <c r="P139" s="36">
        <v>169</v>
      </c>
      <c r="Q139" s="36">
        <v>25</v>
      </c>
      <c r="R139" s="36">
        <v>11</v>
      </c>
      <c r="S139" s="36">
        <v>393</v>
      </c>
      <c r="T139" s="36">
        <v>46</v>
      </c>
      <c r="U139" s="36">
        <v>17</v>
      </c>
      <c r="V139" s="37">
        <v>116.40899999999999</v>
      </c>
      <c r="W139" s="38">
        <v>0.48089999999999999</v>
      </c>
      <c r="X139" s="39">
        <f t="shared" si="48"/>
        <v>2178.5030000000002</v>
      </c>
      <c r="Y139" s="39">
        <v>2116.5700000000002</v>
      </c>
      <c r="Z139" s="39">
        <v>2157.6320000000001</v>
      </c>
      <c r="AA139" s="39">
        <v>2261.306</v>
      </c>
      <c r="AB139" s="40">
        <f t="shared" si="49"/>
        <v>18.714200000000002</v>
      </c>
      <c r="AC139" s="40">
        <f t="shared" si="50"/>
        <v>0.49919999999999998</v>
      </c>
      <c r="AD139" s="41">
        <f t="shared" si="51"/>
        <v>0.24959999999999999</v>
      </c>
      <c r="AE139" s="41">
        <f t="shared" si="52"/>
        <v>0.75039999999999996</v>
      </c>
      <c r="AF139" s="40">
        <f t="shared" si="53"/>
        <v>0.64129999999999998</v>
      </c>
      <c r="AG139" s="40">
        <f t="shared" si="54"/>
        <v>0.3206</v>
      </c>
      <c r="AH139" s="41">
        <f t="shared" si="55"/>
        <v>0.6794</v>
      </c>
      <c r="AI139" s="41">
        <f t="shared" si="56"/>
        <v>0.70779999999999998</v>
      </c>
      <c r="AJ139" s="42">
        <f t="shared" si="57"/>
        <v>0</v>
      </c>
      <c r="AK139" s="43">
        <f t="shared" si="58"/>
        <v>21.1</v>
      </c>
      <c r="AL139" s="43">
        <v>21.2</v>
      </c>
      <c r="AM139" s="43">
        <v>21</v>
      </c>
      <c r="AN139" s="43">
        <v>21</v>
      </c>
      <c r="AO139" s="44">
        <f t="shared" si="59"/>
        <v>0.97</v>
      </c>
      <c r="AP139" s="43"/>
    </row>
    <row r="140" spans="1:42" x14ac:dyDescent="0.2">
      <c r="A140" s="32">
        <v>121135503</v>
      </c>
      <c r="B140" s="33" t="s">
        <v>162</v>
      </c>
      <c r="C140" s="33" t="s">
        <v>331</v>
      </c>
      <c r="D140" s="34">
        <f t="shared" si="40"/>
        <v>2048869.44</v>
      </c>
      <c r="E140" s="34">
        <v>1359765.01</v>
      </c>
      <c r="F140" s="34">
        <f t="shared" si="41"/>
        <v>689104.43</v>
      </c>
      <c r="G140" s="35">
        <f t="shared" si="42"/>
        <v>622.65099999999995</v>
      </c>
      <c r="H140" s="35">
        <f t="shared" si="43"/>
        <v>967</v>
      </c>
      <c r="I140" s="36">
        <f t="shared" si="44"/>
        <v>967</v>
      </c>
      <c r="J140" s="36">
        <f t="shared" si="45"/>
        <v>782</v>
      </c>
      <c r="K140" s="36">
        <f t="shared" si="46"/>
        <v>52</v>
      </c>
      <c r="L140" s="36">
        <f t="shared" si="47"/>
        <v>133</v>
      </c>
      <c r="M140" s="36">
        <v>488</v>
      </c>
      <c r="N140" s="36">
        <v>11</v>
      </c>
      <c r="O140" s="36">
        <v>25</v>
      </c>
      <c r="P140" s="36">
        <v>512</v>
      </c>
      <c r="Q140" s="36">
        <v>16</v>
      </c>
      <c r="R140" s="36">
        <v>19</v>
      </c>
      <c r="S140" s="36">
        <v>430</v>
      </c>
      <c r="T140" s="36">
        <v>25</v>
      </c>
      <c r="U140" s="36">
        <v>20</v>
      </c>
      <c r="V140" s="37">
        <v>65.721999999999994</v>
      </c>
      <c r="W140" s="38">
        <v>0.64390000000000003</v>
      </c>
      <c r="X140" s="39">
        <f t="shared" si="48"/>
        <v>2410.404</v>
      </c>
      <c r="Y140" s="39">
        <v>2385.4450000000002</v>
      </c>
      <c r="Z140" s="39">
        <v>2399.973</v>
      </c>
      <c r="AA140" s="39">
        <v>2445.7939999999999</v>
      </c>
      <c r="AB140" s="40">
        <f t="shared" si="49"/>
        <v>36.675699999999999</v>
      </c>
      <c r="AC140" s="40">
        <f t="shared" si="50"/>
        <v>0.97829999999999995</v>
      </c>
      <c r="AD140" s="41">
        <f t="shared" si="51"/>
        <v>0.48909999999999998</v>
      </c>
      <c r="AE140" s="41">
        <f t="shared" si="52"/>
        <v>0.51090000000000002</v>
      </c>
      <c r="AF140" s="40">
        <f t="shared" si="53"/>
        <v>0.70960000000000001</v>
      </c>
      <c r="AG140" s="40">
        <f t="shared" si="54"/>
        <v>0.3548</v>
      </c>
      <c r="AH140" s="41">
        <f t="shared" si="55"/>
        <v>0.6452</v>
      </c>
      <c r="AI140" s="41">
        <f t="shared" si="56"/>
        <v>0.59140000000000004</v>
      </c>
      <c r="AJ140" s="42">
        <f t="shared" si="57"/>
        <v>0</v>
      </c>
      <c r="AK140" s="43">
        <f t="shared" si="58"/>
        <v>22.3</v>
      </c>
      <c r="AL140" s="43">
        <v>23.4</v>
      </c>
      <c r="AM140" s="43">
        <v>21.7</v>
      </c>
      <c r="AN140" s="43">
        <v>21.8</v>
      </c>
      <c r="AO140" s="44">
        <f t="shared" si="59"/>
        <v>1</v>
      </c>
      <c r="AP140" s="43"/>
    </row>
    <row r="141" spans="1:42" x14ac:dyDescent="0.2">
      <c r="A141" s="32">
        <v>121136503</v>
      </c>
      <c r="B141" s="33" t="s">
        <v>163</v>
      </c>
      <c r="C141" s="33" t="s">
        <v>331</v>
      </c>
      <c r="D141" s="34">
        <f t="shared" si="40"/>
        <v>1601683.36</v>
      </c>
      <c r="E141" s="34">
        <v>1037718.72</v>
      </c>
      <c r="F141" s="34">
        <f t="shared" si="41"/>
        <v>563964.64</v>
      </c>
      <c r="G141" s="35">
        <f t="shared" si="42"/>
        <v>509.57900000000001</v>
      </c>
      <c r="H141" s="35">
        <f t="shared" si="43"/>
        <v>851</v>
      </c>
      <c r="I141" s="36">
        <f t="shared" si="44"/>
        <v>851</v>
      </c>
      <c r="J141" s="36">
        <f t="shared" si="45"/>
        <v>707</v>
      </c>
      <c r="K141" s="36">
        <f t="shared" si="46"/>
        <v>49</v>
      </c>
      <c r="L141" s="36">
        <f t="shared" si="47"/>
        <v>95</v>
      </c>
      <c r="M141" s="36">
        <v>473</v>
      </c>
      <c r="N141" s="36">
        <v>15</v>
      </c>
      <c r="O141" s="36">
        <v>11</v>
      </c>
      <c r="P141" s="36">
        <v>429</v>
      </c>
      <c r="Q141" s="36">
        <v>12</v>
      </c>
      <c r="R141" s="36">
        <v>17</v>
      </c>
      <c r="S141" s="36">
        <v>391</v>
      </c>
      <c r="T141" s="36">
        <v>22</v>
      </c>
      <c r="U141" s="36">
        <v>16</v>
      </c>
      <c r="V141" s="37">
        <v>53.547000000000004</v>
      </c>
      <c r="W141" s="38">
        <v>0.5988</v>
      </c>
      <c r="X141" s="39">
        <f t="shared" si="48"/>
        <v>1849.0930000000001</v>
      </c>
      <c r="Y141" s="39">
        <v>1857.82</v>
      </c>
      <c r="Z141" s="39">
        <v>1806.7329999999999</v>
      </c>
      <c r="AA141" s="39">
        <v>1882.7270000000001</v>
      </c>
      <c r="AB141" s="40">
        <f t="shared" si="49"/>
        <v>34.5321</v>
      </c>
      <c r="AC141" s="40">
        <f t="shared" si="50"/>
        <v>0.92110000000000003</v>
      </c>
      <c r="AD141" s="41">
        <f t="shared" si="51"/>
        <v>0.46050000000000002</v>
      </c>
      <c r="AE141" s="41">
        <f t="shared" si="52"/>
        <v>0.53949999999999998</v>
      </c>
      <c r="AF141" s="40">
        <f t="shared" si="53"/>
        <v>0.54430000000000001</v>
      </c>
      <c r="AG141" s="40">
        <f t="shared" si="54"/>
        <v>0.27210000000000001</v>
      </c>
      <c r="AH141" s="41">
        <f t="shared" si="55"/>
        <v>0.72789999999999999</v>
      </c>
      <c r="AI141" s="41">
        <f t="shared" si="56"/>
        <v>0.65249999999999997</v>
      </c>
      <c r="AJ141" s="42">
        <f t="shared" si="57"/>
        <v>0</v>
      </c>
      <c r="AK141" s="43">
        <f t="shared" si="58"/>
        <v>24.3</v>
      </c>
      <c r="AL141" s="43">
        <v>25.2</v>
      </c>
      <c r="AM141" s="43">
        <v>23.7</v>
      </c>
      <c r="AN141" s="43">
        <v>24</v>
      </c>
      <c r="AO141" s="44">
        <f t="shared" si="59"/>
        <v>1</v>
      </c>
      <c r="AP141" s="43"/>
    </row>
    <row r="142" spans="1:42" x14ac:dyDescent="0.2">
      <c r="A142" s="32">
        <v>121136603</v>
      </c>
      <c r="B142" s="33" t="s">
        <v>164</v>
      </c>
      <c r="C142" s="33" t="s">
        <v>331</v>
      </c>
      <c r="D142" s="34">
        <f t="shared" si="40"/>
        <v>1989455.14</v>
      </c>
      <c r="E142" s="34">
        <v>903569.3</v>
      </c>
      <c r="F142" s="34">
        <f t="shared" si="41"/>
        <v>1085885.8400000001</v>
      </c>
      <c r="G142" s="35">
        <f t="shared" si="42"/>
        <v>981.16899999999998</v>
      </c>
      <c r="H142" s="35">
        <f t="shared" si="43"/>
        <v>1188</v>
      </c>
      <c r="I142" s="36">
        <f t="shared" si="44"/>
        <v>1188</v>
      </c>
      <c r="J142" s="36">
        <f t="shared" si="45"/>
        <v>828</v>
      </c>
      <c r="K142" s="36">
        <f t="shared" si="46"/>
        <v>163</v>
      </c>
      <c r="L142" s="36">
        <f t="shared" si="47"/>
        <v>197</v>
      </c>
      <c r="M142" s="36">
        <v>543</v>
      </c>
      <c r="N142" s="36">
        <v>52</v>
      </c>
      <c r="O142" s="36">
        <v>33</v>
      </c>
      <c r="P142" s="36">
        <v>517</v>
      </c>
      <c r="Q142" s="36">
        <v>53</v>
      </c>
      <c r="R142" s="36">
        <v>30</v>
      </c>
      <c r="S142" s="36">
        <v>454</v>
      </c>
      <c r="T142" s="36">
        <v>55</v>
      </c>
      <c r="U142" s="36">
        <v>31</v>
      </c>
      <c r="V142" s="37">
        <v>34.367999999999995</v>
      </c>
      <c r="W142" s="38">
        <v>0.82589999999999997</v>
      </c>
      <c r="X142" s="39">
        <f t="shared" si="48"/>
        <v>1976.6210000000001</v>
      </c>
      <c r="Y142" s="39">
        <v>2071.6930000000002</v>
      </c>
      <c r="Z142" s="39">
        <v>2001.194</v>
      </c>
      <c r="AA142" s="39">
        <v>1856.9760000000001</v>
      </c>
      <c r="AB142" s="40">
        <f t="shared" si="49"/>
        <v>57.513399999999997</v>
      </c>
      <c r="AC142" s="40">
        <f t="shared" si="50"/>
        <v>1.5341</v>
      </c>
      <c r="AD142" s="41">
        <f t="shared" si="51"/>
        <v>0.76700000000000002</v>
      </c>
      <c r="AE142" s="41">
        <f t="shared" si="52"/>
        <v>0.23300000000000001</v>
      </c>
      <c r="AF142" s="40">
        <f t="shared" si="53"/>
        <v>0.58189999999999997</v>
      </c>
      <c r="AG142" s="40">
        <f t="shared" si="54"/>
        <v>0.29089999999999999</v>
      </c>
      <c r="AH142" s="41">
        <f t="shared" si="55"/>
        <v>0.70909999999999995</v>
      </c>
      <c r="AI142" s="41">
        <f t="shared" si="56"/>
        <v>0.51859999999999995</v>
      </c>
      <c r="AJ142" s="42">
        <f t="shared" si="57"/>
        <v>0</v>
      </c>
      <c r="AK142" s="43">
        <f t="shared" si="58"/>
        <v>34.5</v>
      </c>
      <c r="AL142" s="43">
        <v>34.299999999999997</v>
      </c>
      <c r="AM142" s="43">
        <v>36.5</v>
      </c>
      <c r="AN142" s="43">
        <v>32.6</v>
      </c>
      <c r="AO142" s="44">
        <f t="shared" si="59"/>
        <v>1</v>
      </c>
      <c r="AP142" s="43"/>
    </row>
    <row r="143" spans="1:42" x14ac:dyDescent="0.2">
      <c r="A143" s="32">
        <v>121139004</v>
      </c>
      <c r="B143" s="33" t="s">
        <v>165</v>
      </c>
      <c r="C143" s="33" t="s">
        <v>331</v>
      </c>
      <c r="D143" s="34">
        <f t="shared" si="40"/>
        <v>586702.15</v>
      </c>
      <c r="E143" s="34">
        <v>409970.08</v>
      </c>
      <c r="F143" s="34">
        <f t="shared" si="41"/>
        <v>176732.07</v>
      </c>
      <c r="G143" s="35">
        <f t="shared" si="42"/>
        <v>159.68899999999999</v>
      </c>
      <c r="H143" s="35">
        <f t="shared" si="43"/>
        <v>268.79199999999997</v>
      </c>
      <c r="I143" s="36">
        <f t="shared" si="44"/>
        <v>247</v>
      </c>
      <c r="J143" s="36">
        <f t="shared" si="45"/>
        <v>166</v>
      </c>
      <c r="K143" s="36">
        <f t="shared" si="46"/>
        <v>37</v>
      </c>
      <c r="L143" s="36">
        <f t="shared" si="47"/>
        <v>44</v>
      </c>
      <c r="M143" s="36">
        <v>115</v>
      </c>
      <c r="N143" s="36">
        <v>18</v>
      </c>
      <c r="O143" s="36">
        <v>4</v>
      </c>
      <c r="P143" s="36">
        <v>105</v>
      </c>
      <c r="Q143" s="36">
        <v>1</v>
      </c>
      <c r="R143" s="36">
        <v>6</v>
      </c>
      <c r="S143" s="36">
        <v>84</v>
      </c>
      <c r="T143" s="36">
        <v>16</v>
      </c>
      <c r="U143" s="36">
        <v>12</v>
      </c>
      <c r="V143" s="37">
        <v>107.673</v>
      </c>
      <c r="W143" s="38">
        <v>0.59409999999999996</v>
      </c>
      <c r="X143" s="39">
        <f t="shared" si="48"/>
        <v>657.43399999999997</v>
      </c>
      <c r="Y143" s="39">
        <v>658.65</v>
      </c>
      <c r="Z143" s="39">
        <v>646.94799999999998</v>
      </c>
      <c r="AA143" s="39">
        <v>666.70399999999995</v>
      </c>
      <c r="AB143" s="40">
        <f t="shared" si="49"/>
        <v>6.1058000000000003</v>
      </c>
      <c r="AC143" s="40">
        <f t="shared" si="50"/>
        <v>0.1628</v>
      </c>
      <c r="AD143" s="41">
        <f t="shared" si="51"/>
        <v>8.14E-2</v>
      </c>
      <c r="AE143" s="41">
        <f t="shared" si="52"/>
        <v>0.91859999999999997</v>
      </c>
      <c r="AF143" s="40">
        <f t="shared" si="53"/>
        <v>0.19350000000000001</v>
      </c>
      <c r="AG143" s="40">
        <f t="shared" si="54"/>
        <v>9.6699999999999994E-2</v>
      </c>
      <c r="AH143" s="41">
        <f t="shared" si="55"/>
        <v>0.90329999999999999</v>
      </c>
      <c r="AI143" s="41">
        <f t="shared" si="56"/>
        <v>0.90939999999999999</v>
      </c>
      <c r="AJ143" s="42">
        <f t="shared" si="57"/>
        <v>21.792000000000002</v>
      </c>
      <c r="AK143" s="43">
        <f t="shared" si="58"/>
        <v>22.6</v>
      </c>
      <c r="AL143" s="43">
        <v>23.8</v>
      </c>
      <c r="AM143" s="43">
        <v>22</v>
      </c>
      <c r="AN143" s="43">
        <v>22</v>
      </c>
      <c r="AO143" s="44">
        <f t="shared" si="59"/>
        <v>1</v>
      </c>
      <c r="AP143" s="43"/>
    </row>
    <row r="144" spans="1:42" x14ac:dyDescent="0.2">
      <c r="A144" s="32">
        <v>110141003</v>
      </c>
      <c r="B144" s="33" t="s">
        <v>533</v>
      </c>
      <c r="C144" s="33" t="s">
        <v>299</v>
      </c>
      <c r="D144" s="34">
        <f t="shared" si="40"/>
        <v>1551264.82</v>
      </c>
      <c r="E144" s="34">
        <v>1157823.51</v>
      </c>
      <c r="F144" s="34">
        <f t="shared" si="41"/>
        <v>393441.31</v>
      </c>
      <c r="G144" s="35">
        <f t="shared" si="42"/>
        <v>355.5</v>
      </c>
      <c r="H144" s="35">
        <f t="shared" si="43"/>
        <v>589.35699999999997</v>
      </c>
      <c r="I144" s="36">
        <f t="shared" si="44"/>
        <v>566</v>
      </c>
      <c r="J144" s="36">
        <f t="shared" si="45"/>
        <v>522</v>
      </c>
      <c r="K144" s="36">
        <f t="shared" si="46"/>
        <v>12</v>
      </c>
      <c r="L144" s="36">
        <f t="shared" si="47"/>
        <v>32</v>
      </c>
      <c r="M144" s="36">
        <v>313</v>
      </c>
      <c r="N144" s="36">
        <v>3</v>
      </c>
      <c r="O144" s="36">
        <v>5</v>
      </c>
      <c r="P144" s="36">
        <v>321</v>
      </c>
      <c r="Q144" s="36">
        <v>4</v>
      </c>
      <c r="R144" s="36">
        <v>4</v>
      </c>
      <c r="S144" s="36">
        <v>320</v>
      </c>
      <c r="T144" s="36">
        <v>4</v>
      </c>
      <c r="U144" s="36">
        <v>6</v>
      </c>
      <c r="V144" s="37">
        <v>341.15999999999997</v>
      </c>
      <c r="W144" s="38">
        <v>0.60319999999999996</v>
      </c>
      <c r="X144" s="39">
        <f t="shared" si="48"/>
        <v>1570.508</v>
      </c>
      <c r="Y144" s="39">
        <v>1563.6759999999999</v>
      </c>
      <c r="Z144" s="39">
        <v>1566.6220000000001</v>
      </c>
      <c r="AA144" s="39">
        <v>1581.2249999999999</v>
      </c>
      <c r="AB144" s="40">
        <f t="shared" si="49"/>
        <v>4.6033999999999997</v>
      </c>
      <c r="AC144" s="40">
        <f t="shared" si="50"/>
        <v>0.1227</v>
      </c>
      <c r="AD144" s="41">
        <f t="shared" si="51"/>
        <v>6.13E-2</v>
      </c>
      <c r="AE144" s="41">
        <f t="shared" si="52"/>
        <v>0.93869999999999998</v>
      </c>
      <c r="AF144" s="40">
        <f t="shared" si="53"/>
        <v>0.46229999999999999</v>
      </c>
      <c r="AG144" s="40">
        <f t="shared" si="54"/>
        <v>0.2311</v>
      </c>
      <c r="AH144" s="41">
        <f t="shared" si="55"/>
        <v>0.76890000000000003</v>
      </c>
      <c r="AI144" s="41">
        <f t="shared" si="56"/>
        <v>0.83679999999999999</v>
      </c>
      <c r="AJ144" s="42">
        <f t="shared" si="57"/>
        <v>23.356999999999999</v>
      </c>
      <c r="AK144" s="43">
        <f t="shared" si="58"/>
        <v>23.2</v>
      </c>
      <c r="AL144" s="43">
        <v>23.5</v>
      </c>
      <c r="AM144" s="43">
        <v>23.3</v>
      </c>
      <c r="AN144" s="43">
        <v>22.7</v>
      </c>
      <c r="AO144" s="44">
        <f t="shared" si="59"/>
        <v>1</v>
      </c>
      <c r="AP144" s="43"/>
    </row>
    <row r="145" spans="1:42" x14ac:dyDescent="0.2">
      <c r="A145" s="32">
        <v>110141103</v>
      </c>
      <c r="B145" s="33" t="s">
        <v>534</v>
      </c>
      <c r="C145" s="33" t="s">
        <v>299</v>
      </c>
      <c r="D145" s="34">
        <f t="shared" si="40"/>
        <v>2153893.86</v>
      </c>
      <c r="E145" s="34">
        <v>1600072.37</v>
      </c>
      <c r="F145" s="34">
        <f t="shared" si="41"/>
        <v>553821.49</v>
      </c>
      <c r="G145" s="35">
        <f t="shared" si="42"/>
        <v>500.41399999999999</v>
      </c>
      <c r="H145" s="35">
        <f t="shared" si="43"/>
        <v>1072</v>
      </c>
      <c r="I145" s="36">
        <f t="shared" si="44"/>
        <v>1072</v>
      </c>
      <c r="J145" s="36">
        <f t="shared" si="45"/>
        <v>945</v>
      </c>
      <c r="K145" s="36">
        <f t="shared" si="46"/>
        <v>95</v>
      </c>
      <c r="L145" s="36">
        <f t="shared" si="47"/>
        <v>32</v>
      </c>
      <c r="M145" s="36">
        <v>590</v>
      </c>
      <c r="N145" s="36">
        <v>27</v>
      </c>
      <c r="O145" s="36">
        <v>11</v>
      </c>
      <c r="P145" s="36">
        <v>583</v>
      </c>
      <c r="Q145" s="36">
        <v>33</v>
      </c>
      <c r="R145" s="36">
        <v>3</v>
      </c>
      <c r="S145" s="36">
        <v>556</v>
      </c>
      <c r="T145" s="36">
        <v>34</v>
      </c>
      <c r="U145" s="36">
        <v>2</v>
      </c>
      <c r="V145" s="37">
        <v>116.75</v>
      </c>
      <c r="W145" s="38">
        <v>0.49659999999999999</v>
      </c>
      <c r="X145" s="39">
        <f t="shared" si="48"/>
        <v>2828.5250000000001</v>
      </c>
      <c r="Y145" s="39">
        <v>2814.181</v>
      </c>
      <c r="Z145" s="39">
        <v>2836.5459999999998</v>
      </c>
      <c r="AA145" s="39">
        <v>2834.8470000000002</v>
      </c>
      <c r="AB145" s="40">
        <f t="shared" si="49"/>
        <v>24.2271</v>
      </c>
      <c r="AC145" s="40">
        <f t="shared" si="50"/>
        <v>0.6462</v>
      </c>
      <c r="AD145" s="41">
        <f t="shared" si="51"/>
        <v>0.3231</v>
      </c>
      <c r="AE145" s="41">
        <f t="shared" si="52"/>
        <v>0.67689999999999995</v>
      </c>
      <c r="AF145" s="40">
        <f t="shared" si="53"/>
        <v>0.83260000000000001</v>
      </c>
      <c r="AG145" s="40">
        <f t="shared" si="54"/>
        <v>0.4163</v>
      </c>
      <c r="AH145" s="41">
        <f t="shared" si="55"/>
        <v>0.5837</v>
      </c>
      <c r="AI145" s="41">
        <f t="shared" si="56"/>
        <v>0.62090000000000001</v>
      </c>
      <c r="AJ145" s="42">
        <f t="shared" si="57"/>
        <v>0</v>
      </c>
      <c r="AK145" s="43">
        <f t="shared" si="58"/>
        <v>20.399999999999999</v>
      </c>
      <c r="AL145" s="43">
        <v>20.3</v>
      </c>
      <c r="AM145" s="43">
        <v>20.2</v>
      </c>
      <c r="AN145" s="43">
        <v>20.7</v>
      </c>
      <c r="AO145" s="44">
        <f t="shared" si="59"/>
        <v>0.94</v>
      </c>
      <c r="AP145" s="43"/>
    </row>
    <row r="146" spans="1:42" x14ac:dyDescent="0.2">
      <c r="A146" s="32">
        <v>110147003</v>
      </c>
      <c r="B146" s="33" t="s">
        <v>535</v>
      </c>
      <c r="C146" s="33" t="s">
        <v>299</v>
      </c>
      <c r="D146" s="34">
        <f t="shared" si="40"/>
        <v>1072333.74</v>
      </c>
      <c r="E146" s="34">
        <v>804934.2</v>
      </c>
      <c r="F146" s="34">
        <f t="shared" si="41"/>
        <v>267399.53999999998</v>
      </c>
      <c r="G146" s="35">
        <f t="shared" si="42"/>
        <v>241.613</v>
      </c>
      <c r="H146" s="35">
        <f t="shared" si="43"/>
        <v>547.97900000000004</v>
      </c>
      <c r="I146" s="36">
        <f t="shared" si="44"/>
        <v>526</v>
      </c>
      <c r="J146" s="36">
        <f t="shared" si="45"/>
        <v>395</v>
      </c>
      <c r="K146" s="36">
        <f t="shared" si="46"/>
        <v>68</v>
      </c>
      <c r="L146" s="36">
        <f t="shared" si="47"/>
        <v>63</v>
      </c>
      <c r="M146" s="36">
        <v>237</v>
      </c>
      <c r="N146" s="36">
        <v>24</v>
      </c>
      <c r="O146" s="36">
        <v>10</v>
      </c>
      <c r="P146" s="36">
        <v>244</v>
      </c>
      <c r="Q146" s="36">
        <v>30</v>
      </c>
      <c r="R146" s="36">
        <v>10</v>
      </c>
      <c r="S146" s="36">
        <v>242</v>
      </c>
      <c r="T146" s="36">
        <v>12</v>
      </c>
      <c r="U146" s="36">
        <v>9</v>
      </c>
      <c r="V146" s="37">
        <v>256.00799999999998</v>
      </c>
      <c r="W146" s="38">
        <v>0.50680000000000003</v>
      </c>
      <c r="X146" s="39">
        <f t="shared" si="48"/>
        <v>1487.6690000000001</v>
      </c>
      <c r="Y146" s="39">
        <v>1470.5150000000001</v>
      </c>
      <c r="Z146" s="39">
        <v>1484.6559999999999</v>
      </c>
      <c r="AA146" s="39">
        <v>1507.835</v>
      </c>
      <c r="AB146" s="40">
        <f t="shared" si="49"/>
        <v>5.8109999999999999</v>
      </c>
      <c r="AC146" s="40">
        <f t="shared" si="50"/>
        <v>0.155</v>
      </c>
      <c r="AD146" s="41">
        <f t="shared" si="51"/>
        <v>7.7499999999999999E-2</v>
      </c>
      <c r="AE146" s="41">
        <f t="shared" si="52"/>
        <v>0.92249999999999999</v>
      </c>
      <c r="AF146" s="40">
        <f t="shared" si="53"/>
        <v>0.43790000000000001</v>
      </c>
      <c r="AG146" s="40">
        <f t="shared" si="54"/>
        <v>0.21890000000000001</v>
      </c>
      <c r="AH146" s="41">
        <f t="shared" si="55"/>
        <v>0.78110000000000002</v>
      </c>
      <c r="AI146" s="41">
        <f t="shared" si="56"/>
        <v>0.83760000000000001</v>
      </c>
      <c r="AJ146" s="42">
        <f t="shared" si="57"/>
        <v>21.978999999999999</v>
      </c>
      <c r="AK146" s="43">
        <f t="shared" si="58"/>
        <v>19</v>
      </c>
      <c r="AL146" s="43">
        <v>19.2</v>
      </c>
      <c r="AM146" s="43">
        <v>18.899999999999999</v>
      </c>
      <c r="AN146" s="43">
        <v>19</v>
      </c>
      <c r="AO146" s="44">
        <f t="shared" si="59"/>
        <v>0.87</v>
      </c>
      <c r="AP146" s="43"/>
    </row>
    <row r="147" spans="1:42" x14ac:dyDescent="0.2">
      <c r="A147" s="32">
        <v>110148002</v>
      </c>
      <c r="B147" s="33" t="s">
        <v>536</v>
      </c>
      <c r="C147" s="33" t="s">
        <v>299</v>
      </c>
      <c r="D147" s="34">
        <f t="shared" si="40"/>
        <v>3536976.84</v>
      </c>
      <c r="E147" s="34">
        <v>3221640.55</v>
      </c>
      <c r="F147" s="34">
        <f t="shared" si="41"/>
        <v>315336.28999999998</v>
      </c>
      <c r="G147" s="35">
        <f t="shared" si="42"/>
        <v>284.92700000000002</v>
      </c>
      <c r="H147" s="35">
        <f t="shared" si="43"/>
        <v>2103</v>
      </c>
      <c r="I147" s="36">
        <f t="shared" si="44"/>
        <v>2103</v>
      </c>
      <c r="J147" s="36">
        <f t="shared" si="45"/>
        <v>1248</v>
      </c>
      <c r="K147" s="36">
        <f t="shared" si="46"/>
        <v>456</v>
      </c>
      <c r="L147" s="36">
        <f t="shared" si="47"/>
        <v>399</v>
      </c>
      <c r="M147" s="36">
        <v>804</v>
      </c>
      <c r="N147" s="36">
        <v>146</v>
      </c>
      <c r="O147" s="36">
        <v>72</v>
      </c>
      <c r="P147" s="36">
        <v>751</v>
      </c>
      <c r="Q147" s="36">
        <v>147</v>
      </c>
      <c r="R147" s="36">
        <v>54</v>
      </c>
      <c r="S147" s="36">
        <v>729</v>
      </c>
      <c r="T147" s="36">
        <v>152</v>
      </c>
      <c r="U147" s="36">
        <v>64</v>
      </c>
      <c r="V147" s="37">
        <v>151.13</v>
      </c>
      <c r="W147" s="38">
        <v>0.17369999999999999</v>
      </c>
      <c r="X147" s="39">
        <f t="shared" si="48"/>
        <v>7071.5829999999996</v>
      </c>
      <c r="Y147" s="39">
        <v>7086.2269999999999</v>
      </c>
      <c r="Z147" s="39">
        <v>7002.7650000000003</v>
      </c>
      <c r="AA147" s="39">
        <v>7125.7560000000003</v>
      </c>
      <c r="AB147" s="40">
        <f t="shared" si="49"/>
        <v>46.7913</v>
      </c>
      <c r="AC147" s="40">
        <f t="shared" si="50"/>
        <v>1.2481</v>
      </c>
      <c r="AD147" s="41">
        <f t="shared" si="51"/>
        <v>0.624</v>
      </c>
      <c r="AE147" s="41">
        <f t="shared" si="52"/>
        <v>0.376</v>
      </c>
      <c r="AF147" s="40">
        <f t="shared" si="53"/>
        <v>2.0817999999999999</v>
      </c>
      <c r="AG147" s="40">
        <f t="shared" si="54"/>
        <v>1.0408999999999999</v>
      </c>
      <c r="AH147" s="41">
        <f t="shared" si="55"/>
        <v>-4.0800000000000003E-2</v>
      </c>
      <c r="AI147" s="41">
        <f t="shared" si="56"/>
        <v>0.12590000000000001</v>
      </c>
      <c r="AJ147" s="42">
        <f t="shared" si="57"/>
        <v>0</v>
      </c>
      <c r="AK147" s="43">
        <f t="shared" si="58"/>
        <v>17.100000000000001</v>
      </c>
      <c r="AL147" s="43">
        <v>17</v>
      </c>
      <c r="AM147" s="43">
        <v>16.8</v>
      </c>
      <c r="AN147" s="43">
        <v>17.399999999999999</v>
      </c>
      <c r="AO147" s="44">
        <f t="shared" si="59"/>
        <v>0.78</v>
      </c>
      <c r="AP147" s="43"/>
    </row>
    <row r="148" spans="1:42" x14ac:dyDescent="0.2">
      <c r="A148" s="32">
        <v>124150503</v>
      </c>
      <c r="B148" s="33" t="s">
        <v>210</v>
      </c>
      <c r="C148" s="33" t="s">
        <v>335</v>
      </c>
      <c r="D148" s="34">
        <f t="shared" si="40"/>
        <v>3272604.72</v>
      </c>
      <c r="E148" s="34">
        <v>2306653.7400000002</v>
      </c>
      <c r="F148" s="34">
        <f t="shared" si="41"/>
        <v>965950.98</v>
      </c>
      <c r="G148" s="35">
        <f t="shared" si="42"/>
        <v>872.8</v>
      </c>
      <c r="H148" s="35">
        <f t="shared" si="43"/>
        <v>1614</v>
      </c>
      <c r="I148" s="36">
        <f t="shared" si="44"/>
        <v>1614</v>
      </c>
      <c r="J148" s="36">
        <f t="shared" si="45"/>
        <v>1179</v>
      </c>
      <c r="K148" s="36">
        <f t="shared" si="46"/>
        <v>188</v>
      </c>
      <c r="L148" s="36">
        <f t="shared" si="47"/>
        <v>247</v>
      </c>
      <c r="M148" s="36">
        <v>794</v>
      </c>
      <c r="N148" s="36">
        <v>57</v>
      </c>
      <c r="O148" s="36">
        <v>35</v>
      </c>
      <c r="P148" s="36">
        <v>702</v>
      </c>
      <c r="Q148" s="36">
        <v>54</v>
      </c>
      <c r="R148" s="36">
        <v>40</v>
      </c>
      <c r="S148" s="36">
        <v>662</v>
      </c>
      <c r="T148" s="36">
        <v>72</v>
      </c>
      <c r="U148" s="36">
        <v>42</v>
      </c>
      <c r="V148" s="37">
        <v>62.716999999999999</v>
      </c>
      <c r="W148" s="38">
        <v>0.56330000000000002</v>
      </c>
      <c r="X148" s="39">
        <f t="shared" si="48"/>
        <v>5786.607</v>
      </c>
      <c r="Y148" s="39">
        <v>5889.8940000000002</v>
      </c>
      <c r="Z148" s="39">
        <v>5638.326</v>
      </c>
      <c r="AA148" s="39">
        <v>5831.6</v>
      </c>
      <c r="AB148" s="40">
        <f t="shared" si="49"/>
        <v>92.265299999999996</v>
      </c>
      <c r="AC148" s="40">
        <f t="shared" si="50"/>
        <v>2.4611999999999998</v>
      </c>
      <c r="AD148" s="41">
        <f t="shared" si="51"/>
        <v>1.2305999999999999</v>
      </c>
      <c r="AE148" s="41">
        <f t="shared" si="52"/>
        <v>-0.2306</v>
      </c>
      <c r="AF148" s="40">
        <f t="shared" si="53"/>
        <v>1.7035</v>
      </c>
      <c r="AG148" s="40">
        <f t="shared" si="54"/>
        <v>0.85170000000000001</v>
      </c>
      <c r="AH148" s="41">
        <f t="shared" si="55"/>
        <v>0.14829999999999999</v>
      </c>
      <c r="AI148" s="41">
        <f t="shared" si="56"/>
        <v>-3.2000000000000002E-3</v>
      </c>
      <c r="AJ148" s="42">
        <f t="shared" si="57"/>
        <v>0</v>
      </c>
      <c r="AK148" s="43">
        <f t="shared" si="58"/>
        <v>20.9</v>
      </c>
      <c r="AL148" s="43">
        <v>21.4</v>
      </c>
      <c r="AM148" s="43">
        <v>20.8</v>
      </c>
      <c r="AN148" s="43">
        <v>20.5</v>
      </c>
      <c r="AO148" s="44">
        <f t="shared" si="59"/>
        <v>0.96</v>
      </c>
      <c r="AP148" s="43"/>
    </row>
    <row r="149" spans="1:42" x14ac:dyDescent="0.2">
      <c r="A149" s="32">
        <v>124151902</v>
      </c>
      <c r="B149" s="33" t="s">
        <v>211</v>
      </c>
      <c r="C149" s="33" t="s">
        <v>335</v>
      </c>
      <c r="D149" s="34">
        <f t="shared" si="40"/>
        <v>7374410.4299999997</v>
      </c>
      <c r="E149" s="34">
        <v>4416552.9800000004</v>
      </c>
      <c r="F149" s="34">
        <f t="shared" si="41"/>
        <v>2957857.45</v>
      </c>
      <c r="G149" s="35">
        <f t="shared" si="42"/>
        <v>2672.6179999999999</v>
      </c>
      <c r="H149" s="35">
        <f t="shared" si="43"/>
        <v>5019</v>
      </c>
      <c r="I149" s="36">
        <f t="shared" si="44"/>
        <v>5019</v>
      </c>
      <c r="J149" s="36">
        <f t="shared" si="45"/>
        <v>3250</v>
      </c>
      <c r="K149" s="36">
        <f t="shared" si="46"/>
        <v>983</v>
      </c>
      <c r="L149" s="36">
        <f t="shared" si="47"/>
        <v>786</v>
      </c>
      <c r="M149" s="36">
        <v>2070</v>
      </c>
      <c r="N149" s="36">
        <v>396</v>
      </c>
      <c r="O149" s="36">
        <v>141</v>
      </c>
      <c r="P149" s="36">
        <v>2065</v>
      </c>
      <c r="Q149" s="36">
        <v>282</v>
      </c>
      <c r="R149" s="36">
        <v>119</v>
      </c>
      <c r="S149" s="36">
        <v>1811</v>
      </c>
      <c r="T149" s="36">
        <v>279</v>
      </c>
      <c r="U149" s="36">
        <v>113</v>
      </c>
      <c r="V149" s="37">
        <v>75.811999999999998</v>
      </c>
      <c r="W149" s="38">
        <v>0.53249999999999997</v>
      </c>
      <c r="X149" s="39">
        <f t="shared" si="48"/>
        <v>8702.4009999999998</v>
      </c>
      <c r="Y149" s="39">
        <v>8697.4950000000008</v>
      </c>
      <c r="Z149" s="39">
        <v>8575.0190000000002</v>
      </c>
      <c r="AA149" s="39">
        <v>8834.69</v>
      </c>
      <c r="AB149" s="40">
        <f t="shared" si="49"/>
        <v>114.78919999999999</v>
      </c>
      <c r="AC149" s="40">
        <f t="shared" si="50"/>
        <v>3.0619999999999998</v>
      </c>
      <c r="AD149" s="41">
        <f t="shared" si="51"/>
        <v>1.5309999999999999</v>
      </c>
      <c r="AE149" s="41">
        <f t="shared" si="52"/>
        <v>-0.53100000000000003</v>
      </c>
      <c r="AF149" s="40">
        <f t="shared" si="53"/>
        <v>2.5619000000000001</v>
      </c>
      <c r="AG149" s="40">
        <f t="shared" si="54"/>
        <v>1.2808999999999999</v>
      </c>
      <c r="AH149" s="41">
        <f t="shared" si="55"/>
        <v>-0.28089999999999998</v>
      </c>
      <c r="AI149" s="41">
        <f t="shared" si="56"/>
        <v>-0.38090000000000002</v>
      </c>
      <c r="AJ149" s="42">
        <f t="shared" si="57"/>
        <v>0</v>
      </c>
      <c r="AK149" s="43">
        <f t="shared" si="58"/>
        <v>26.5</v>
      </c>
      <c r="AL149" s="43">
        <v>27.4</v>
      </c>
      <c r="AM149" s="43">
        <v>25.7</v>
      </c>
      <c r="AN149" s="43">
        <v>26.3</v>
      </c>
      <c r="AO149" s="44">
        <f t="shared" si="59"/>
        <v>1</v>
      </c>
      <c r="AP149" s="43"/>
    </row>
    <row r="150" spans="1:42" x14ac:dyDescent="0.2">
      <c r="A150" s="32">
        <v>124152003</v>
      </c>
      <c r="B150" s="33" t="s">
        <v>212</v>
      </c>
      <c r="C150" s="33" t="s">
        <v>335</v>
      </c>
      <c r="D150" s="34">
        <f t="shared" si="40"/>
        <v>6627793.75</v>
      </c>
      <c r="E150" s="34">
        <v>4975436.54</v>
      </c>
      <c r="F150" s="34">
        <f t="shared" si="41"/>
        <v>1652357.21</v>
      </c>
      <c r="G150" s="35">
        <f t="shared" si="42"/>
        <v>1493.0129999999999</v>
      </c>
      <c r="H150" s="35">
        <f t="shared" si="43"/>
        <v>4679</v>
      </c>
      <c r="I150" s="36">
        <f t="shared" si="44"/>
        <v>4679</v>
      </c>
      <c r="J150" s="36">
        <f t="shared" si="45"/>
        <v>3495</v>
      </c>
      <c r="K150" s="36">
        <f t="shared" si="46"/>
        <v>499</v>
      </c>
      <c r="L150" s="36">
        <f t="shared" si="47"/>
        <v>685</v>
      </c>
      <c r="M150" s="36">
        <v>2076</v>
      </c>
      <c r="N150" s="36">
        <v>185</v>
      </c>
      <c r="O150" s="36">
        <v>109</v>
      </c>
      <c r="P150" s="36">
        <v>2181</v>
      </c>
      <c r="Q150" s="36">
        <v>157</v>
      </c>
      <c r="R150" s="36">
        <v>125</v>
      </c>
      <c r="S150" s="36">
        <v>2135</v>
      </c>
      <c r="T150" s="36">
        <v>143</v>
      </c>
      <c r="U150" s="36">
        <v>89</v>
      </c>
      <c r="V150" s="37">
        <v>80.018000000000001</v>
      </c>
      <c r="W150" s="38">
        <v>0.36259999999999998</v>
      </c>
      <c r="X150" s="39">
        <f t="shared" si="48"/>
        <v>13631.822</v>
      </c>
      <c r="Y150" s="39">
        <v>13641.71</v>
      </c>
      <c r="Z150" s="39">
        <v>13544.421</v>
      </c>
      <c r="AA150" s="39">
        <v>13709.334999999999</v>
      </c>
      <c r="AB150" s="40">
        <f t="shared" si="49"/>
        <v>170.35939999999999</v>
      </c>
      <c r="AC150" s="40">
        <f t="shared" si="50"/>
        <v>4.5442999999999998</v>
      </c>
      <c r="AD150" s="41">
        <f t="shared" si="51"/>
        <v>2.2721</v>
      </c>
      <c r="AE150" s="41">
        <f t="shared" si="52"/>
        <v>-1.2721</v>
      </c>
      <c r="AF150" s="40">
        <f t="shared" si="53"/>
        <v>4.0130999999999997</v>
      </c>
      <c r="AG150" s="40">
        <f t="shared" si="54"/>
        <v>2.0065</v>
      </c>
      <c r="AH150" s="41">
        <f t="shared" si="55"/>
        <v>-1.0065</v>
      </c>
      <c r="AI150" s="41">
        <f t="shared" si="56"/>
        <v>-1.1127</v>
      </c>
      <c r="AJ150" s="42">
        <f t="shared" si="57"/>
        <v>0</v>
      </c>
      <c r="AK150" s="43">
        <f t="shared" si="58"/>
        <v>19.100000000000001</v>
      </c>
      <c r="AL150" s="43">
        <v>19.600000000000001</v>
      </c>
      <c r="AM150" s="43">
        <v>18.7</v>
      </c>
      <c r="AN150" s="43">
        <v>19</v>
      </c>
      <c r="AO150" s="44">
        <f t="shared" si="59"/>
        <v>0.88</v>
      </c>
      <c r="AP150" s="43"/>
    </row>
    <row r="151" spans="1:42" x14ac:dyDescent="0.2">
      <c r="A151" s="32">
        <v>124153503</v>
      </c>
      <c r="B151" s="33" t="s">
        <v>213</v>
      </c>
      <c r="C151" s="33" t="s">
        <v>335</v>
      </c>
      <c r="D151" s="34">
        <f t="shared" si="40"/>
        <v>1610628.8</v>
      </c>
      <c r="E151" s="34">
        <v>1451945.23</v>
      </c>
      <c r="F151" s="34">
        <f t="shared" si="41"/>
        <v>158683.57</v>
      </c>
      <c r="G151" s="35">
        <f t="shared" si="42"/>
        <v>143.381</v>
      </c>
      <c r="H151" s="35">
        <f t="shared" si="43"/>
        <v>1567</v>
      </c>
      <c r="I151" s="36">
        <f t="shared" si="44"/>
        <v>1567</v>
      </c>
      <c r="J151" s="36">
        <f t="shared" si="45"/>
        <v>1199</v>
      </c>
      <c r="K151" s="36">
        <f t="shared" si="46"/>
        <v>203</v>
      </c>
      <c r="L151" s="36">
        <f t="shared" si="47"/>
        <v>165</v>
      </c>
      <c r="M151" s="36">
        <v>767</v>
      </c>
      <c r="N151" s="36">
        <v>72</v>
      </c>
      <c r="O151" s="36">
        <v>25</v>
      </c>
      <c r="P151" s="36">
        <v>730</v>
      </c>
      <c r="Q151" s="36">
        <v>67</v>
      </c>
      <c r="R151" s="36">
        <v>25</v>
      </c>
      <c r="S151" s="36">
        <v>697</v>
      </c>
      <c r="T151" s="36">
        <v>58</v>
      </c>
      <c r="U151" s="36">
        <v>29</v>
      </c>
      <c r="V151" s="37">
        <v>43.063000000000002</v>
      </c>
      <c r="W151" s="38">
        <v>0.15</v>
      </c>
      <c r="X151" s="39">
        <f t="shared" si="48"/>
        <v>4655.3469999999998</v>
      </c>
      <c r="Y151" s="39">
        <v>4804.7439999999997</v>
      </c>
      <c r="Z151" s="39">
        <v>4618.9049999999997</v>
      </c>
      <c r="AA151" s="39">
        <v>4542.3919999999998</v>
      </c>
      <c r="AB151" s="40">
        <f t="shared" si="49"/>
        <v>108.1054</v>
      </c>
      <c r="AC151" s="40">
        <f t="shared" si="50"/>
        <v>2.8837000000000002</v>
      </c>
      <c r="AD151" s="41">
        <f t="shared" si="51"/>
        <v>1.4418</v>
      </c>
      <c r="AE151" s="41">
        <f t="shared" si="52"/>
        <v>-0.44180000000000003</v>
      </c>
      <c r="AF151" s="40">
        <f t="shared" si="53"/>
        <v>1.3704000000000001</v>
      </c>
      <c r="AG151" s="40">
        <f t="shared" si="54"/>
        <v>0.68520000000000003</v>
      </c>
      <c r="AH151" s="41">
        <f t="shared" si="55"/>
        <v>0.31480000000000002</v>
      </c>
      <c r="AI151" s="41">
        <f t="shared" si="56"/>
        <v>1.21E-2</v>
      </c>
      <c r="AJ151" s="42">
        <f t="shared" si="57"/>
        <v>0</v>
      </c>
      <c r="AK151" s="43">
        <f t="shared" si="58"/>
        <v>13.3</v>
      </c>
      <c r="AL151" s="43">
        <v>13.5</v>
      </c>
      <c r="AM151" s="43">
        <v>13</v>
      </c>
      <c r="AN151" s="43">
        <v>13.3</v>
      </c>
      <c r="AO151" s="44">
        <f t="shared" si="59"/>
        <v>0.61</v>
      </c>
      <c r="AP151" s="43"/>
    </row>
    <row r="152" spans="1:42" x14ac:dyDescent="0.2">
      <c r="A152" s="32">
        <v>124154003</v>
      </c>
      <c r="B152" s="33" t="s">
        <v>214</v>
      </c>
      <c r="C152" s="33" t="s">
        <v>335</v>
      </c>
      <c r="D152" s="34">
        <f t="shared" si="40"/>
        <v>2047989.05</v>
      </c>
      <c r="E152" s="34">
        <v>1541322.97</v>
      </c>
      <c r="F152" s="34">
        <f t="shared" si="41"/>
        <v>506666.08</v>
      </c>
      <c r="G152" s="35">
        <f t="shared" si="42"/>
        <v>457.80599999999998</v>
      </c>
      <c r="H152" s="35">
        <f t="shared" si="43"/>
        <v>1179</v>
      </c>
      <c r="I152" s="36">
        <f t="shared" si="44"/>
        <v>1179</v>
      </c>
      <c r="J152" s="36">
        <f t="shared" si="45"/>
        <v>928</v>
      </c>
      <c r="K152" s="36">
        <f t="shared" si="46"/>
        <v>169</v>
      </c>
      <c r="L152" s="36">
        <f t="shared" si="47"/>
        <v>82</v>
      </c>
      <c r="M152" s="36">
        <v>582</v>
      </c>
      <c r="N152" s="36">
        <v>52</v>
      </c>
      <c r="O152" s="36">
        <v>11</v>
      </c>
      <c r="P152" s="36">
        <v>562</v>
      </c>
      <c r="Q152" s="36">
        <v>53</v>
      </c>
      <c r="R152" s="36">
        <v>13</v>
      </c>
      <c r="S152" s="36">
        <v>554</v>
      </c>
      <c r="T152" s="36">
        <v>61</v>
      </c>
      <c r="U152" s="36">
        <v>15</v>
      </c>
      <c r="V152" s="37">
        <v>34.173000000000002</v>
      </c>
      <c r="W152" s="38">
        <v>0.38829999999999998</v>
      </c>
      <c r="X152" s="39">
        <f t="shared" si="48"/>
        <v>4222.1940000000004</v>
      </c>
      <c r="Y152" s="39">
        <v>4138.87</v>
      </c>
      <c r="Z152" s="39">
        <v>4179.027</v>
      </c>
      <c r="AA152" s="39">
        <v>4348.6850000000004</v>
      </c>
      <c r="AB152" s="40">
        <f t="shared" si="49"/>
        <v>123.5535</v>
      </c>
      <c r="AC152" s="40">
        <f t="shared" si="50"/>
        <v>3.2957999999999998</v>
      </c>
      <c r="AD152" s="41">
        <f t="shared" si="51"/>
        <v>1.6478999999999999</v>
      </c>
      <c r="AE152" s="41">
        <f t="shared" si="52"/>
        <v>-0.64790000000000003</v>
      </c>
      <c r="AF152" s="40">
        <f t="shared" si="53"/>
        <v>1.2428999999999999</v>
      </c>
      <c r="AG152" s="40">
        <f t="shared" si="54"/>
        <v>0.62139999999999995</v>
      </c>
      <c r="AH152" s="41">
        <f t="shared" si="55"/>
        <v>0.37859999999999999</v>
      </c>
      <c r="AI152" s="41">
        <f t="shared" si="56"/>
        <v>-3.2000000000000001E-2</v>
      </c>
      <c r="AJ152" s="42">
        <f t="shared" si="57"/>
        <v>0</v>
      </c>
      <c r="AK152" s="43">
        <f t="shared" si="58"/>
        <v>21.7</v>
      </c>
      <c r="AL152" s="43">
        <v>22.4</v>
      </c>
      <c r="AM152" s="43">
        <v>21.5</v>
      </c>
      <c r="AN152" s="43">
        <v>21.3</v>
      </c>
      <c r="AO152" s="44">
        <f t="shared" si="59"/>
        <v>1</v>
      </c>
      <c r="AP152" s="43"/>
    </row>
    <row r="153" spans="1:42" x14ac:dyDescent="0.2">
      <c r="A153" s="32">
        <v>124156503</v>
      </c>
      <c r="B153" s="33" t="s">
        <v>215</v>
      </c>
      <c r="C153" s="33" t="s">
        <v>335</v>
      </c>
      <c r="D153" s="34">
        <f t="shared" si="40"/>
        <v>1691708.79</v>
      </c>
      <c r="E153" s="34">
        <v>1216380.78</v>
      </c>
      <c r="F153" s="34">
        <f t="shared" si="41"/>
        <v>475328.01</v>
      </c>
      <c r="G153" s="35">
        <f t="shared" si="42"/>
        <v>429.49</v>
      </c>
      <c r="H153" s="35">
        <f t="shared" si="43"/>
        <v>904</v>
      </c>
      <c r="I153" s="36">
        <f t="shared" si="44"/>
        <v>904</v>
      </c>
      <c r="J153" s="36">
        <f t="shared" si="45"/>
        <v>566</v>
      </c>
      <c r="K153" s="36">
        <f t="shared" si="46"/>
        <v>154</v>
      </c>
      <c r="L153" s="36">
        <f t="shared" si="47"/>
        <v>184</v>
      </c>
      <c r="M153" s="36">
        <v>351</v>
      </c>
      <c r="N153" s="36">
        <v>39</v>
      </c>
      <c r="O153" s="36">
        <v>28</v>
      </c>
      <c r="P153" s="36">
        <v>314</v>
      </c>
      <c r="Q153" s="36">
        <v>53</v>
      </c>
      <c r="R153" s="36">
        <v>26</v>
      </c>
      <c r="S153" s="36">
        <v>370</v>
      </c>
      <c r="T153" s="36">
        <v>58</v>
      </c>
      <c r="U153" s="36">
        <v>34</v>
      </c>
      <c r="V153" s="37">
        <v>79.795999999999992</v>
      </c>
      <c r="W153" s="38">
        <v>0.47510000000000002</v>
      </c>
      <c r="X153" s="39">
        <f t="shared" si="48"/>
        <v>2367.6930000000002</v>
      </c>
      <c r="Y153" s="39">
        <v>2286.5880000000002</v>
      </c>
      <c r="Z153" s="39">
        <v>2382.1190000000001</v>
      </c>
      <c r="AA153" s="39">
        <v>2434.3719999999998</v>
      </c>
      <c r="AB153" s="40">
        <f t="shared" si="49"/>
        <v>29.671800000000001</v>
      </c>
      <c r="AC153" s="40">
        <f t="shared" si="50"/>
        <v>0.79149999999999998</v>
      </c>
      <c r="AD153" s="41">
        <f t="shared" si="51"/>
        <v>0.3957</v>
      </c>
      <c r="AE153" s="41">
        <f t="shared" si="52"/>
        <v>0.60429999999999995</v>
      </c>
      <c r="AF153" s="40">
        <f t="shared" si="53"/>
        <v>0.69699999999999995</v>
      </c>
      <c r="AG153" s="40">
        <f t="shared" si="54"/>
        <v>0.34849999999999998</v>
      </c>
      <c r="AH153" s="41">
        <f t="shared" si="55"/>
        <v>0.65149999999999997</v>
      </c>
      <c r="AI153" s="41">
        <f t="shared" si="56"/>
        <v>0.63260000000000005</v>
      </c>
      <c r="AJ153" s="42">
        <f t="shared" si="57"/>
        <v>0</v>
      </c>
      <c r="AK153" s="43">
        <f t="shared" si="58"/>
        <v>27.2</v>
      </c>
      <c r="AL153" s="43">
        <v>27.1</v>
      </c>
      <c r="AM153" s="43">
        <v>26.9</v>
      </c>
      <c r="AN153" s="43">
        <v>27.5</v>
      </c>
      <c r="AO153" s="44">
        <f t="shared" si="59"/>
        <v>1</v>
      </c>
      <c r="AP153" s="43"/>
    </row>
    <row r="154" spans="1:42" x14ac:dyDescent="0.2">
      <c r="A154" s="32">
        <v>124156603</v>
      </c>
      <c r="B154" s="33" t="s">
        <v>216</v>
      </c>
      <c r="C154" s="33" t="s">
        <v>335</v>
      </c>
      <c r="D154" s="34">
        <f t="shared" si="40"/>
        <v>2474484.0699999998</v>
      </c>
      <c r="E154" s="34">
        <v>1709966.18</v>
      </c>
      <c r="F154" s="34">
        <f t="shared" si="41"/>
        <v>764517.89</v>
      </c>
      <c r="G154" s="35">
        <f t="shared" si="42"/>
        <v>690.79200000000003</v>
      </c>
      <c r="H154" s="35">
        <f t="shared" si="43"/>
        <v>2140</v>
      </c>
      <c r="I154" s="36">
        <f t="shared" si="44"/>
        <v>2140</v>
      </c>
      <c r="J154" s="36">
        <f t="shared" si="45"/>
        <v>1714</v>
      </c>
      <c r="K154" s="36">
        <f t="shared" si="46"/>
        <v>185</v>
      </c>
      <c r="L154" s="36">
        <f t="shared" si="47"/>
        <v>241</v>
      </c>
      <c r="M154" s="36">
        <v>1112</v>
      </c>
      <c r="N154" s="36">
        <v>78</v>
      </c>
      <c r="O154" s="36">
        <v>58</v>
      </c>
      <c r="P154" s="36">
        <v>1078</v>
      </c>
      <c r="Q154" s="36">
        <v>53</v>
      </c>
      <c r="R154" s="36">
        <v>39</v>
      </c>
      <c r="S154" s="36">
        <v>944</v>
      </c>
      <c r="T154" s="36">
        <v>50</v>
      </c>
      <c r="U154" s="36">
        <v>18</v>
      </c>
      <c r="V154" s="37">
        <v>98.787999999999997</v>
      </c>
      <c r="W154" s="38">
        <v>0.32279999999999998</v>
      </c>
      <c r="X154" s="39">
        <f t="shared" si="48"/>
        <v>5674.0339999999997</v>
      </c>
      <c r="Y154" s="39">
        <v>5685.86</v>
      </c>
      <c r="Z154" s="39">
        <v>5614.3459999999995</v>
      </c>
      <c r="AA154" s="39">
        <v>5721.8950000000004</v>
      </c>
      <c r="AB154" s="40">
        <f t="shared" si="49"/>
        <v>57.436399999999999</v>
      </c>
      <c r="AC154" s="40">
        <f t="shared" si="50"/>
        <v>1.5321</v>
      </c>
      <c r="AD154" s="41">
        <f t="shared" si="51"/>
        <v>0.76600000000000001</v>
      </c>
      <c r="AE154" s="41">
        <f t="shared" si="52"/>
        <v>0.23400000000000001</v>
      </c>
      <c r="AF154" s="40">
        <f t="shared" si="53"/>
        <v>1.6702999999999999</v>
      </c>
      <c r="AG154" s="40">
        <f t="shared" si="54"/>
        <v>0.83509999999999995</v>
      </c>
      <c r="AH154" s="41">
        <f t="shared" si="55"/>
        <v>0.16489999999999999</v>
      </c>
      <c r="AI154" s="41">
        <f t="shared" si="56"/>
        <v>0.1925</v>
      </c>
      <c r="AJ154" s="42">
        <f t="shared" si="57"/>
        <v>0</v>
      </c>
      <c r="AK154" s="43">
        <f t="shared" si="58"/>
        <v>23.9</v>
      </c>
      <c r="AL154" s="43">
        <v>24.4</v>
      </c>
      <c r="AM154" s="43">
        <v>23.6</v>
      </c>
      <c r="AN154" s="43">
        <v>23.7</v>
      </c>
      <c r="AO154" s="44">
        <f t="shared" si="59"/>
        <v>1</v>
      </c>
      <c r="AP154" s="43"/>
    </row>
    <row r="155" spans="1:42" x14ac:dyDescent="0.2">
      <c r="A155" s="32">
        <v>124156703</v>
      </c>
      <c r="B155" s="33" t="s">
        <v>217</v>
      </c>
      <c r="C155" s="33" t="s">
        <v>335</v>
      </c>
      <c r="D155" s="34">
        <f t="shared" si="40"/>
        <v>2793662.29</v>
      </c>
      <c r="E155" s="34">
        <v>1546795.32</v>
      </c>
      <c r="F155" s="34">
        <f t="shared" si="41"/>
        <v>1246866.97</v>
      </c>
      <c r="G155" s="35">
        <f t="shared" si="42"/>
        <v>1126.626</v>
      </c>
      <c r="H155" s="35">
        <f t="shared" si="43"/>
        <v>1790</v>
      </c>
      <c r="I155" s="36">
        <f t="shared" si="44"/>
        <v>1790</v>
      </c>
      <c r="J155" s="36">
        <f t="shared" si="45"/>
        <v>1296</v>
      </c>
      <c r="K155" s="36">
        <f t="shared" si="46"/>
        <v>234</v>
      </c>
      <c r="L155" s="36">
        <f t="shared" si="47"/>
        <v>260</v>
      </c>
      <c r="M155" s="36">
        <v>790</v>
      </c>
      <c r="N155" s="36">
        <v>82</v>
      </c>
      <c r="O155" s="36">
        <v>48</v>
      </c>
      <c r="P155" s="36">
        <v>786</v>
      </c>
      <c r="Q155" s="36">
        <v>53</v>
      </c>
      <c r="R155" s="36">
        <v>42</v>
      </c>
      <c r="S155" s="36">
        <v>794</v>
      </c>
      <c r="T155" s="36">
        <v>94</v>
      </c>
      <c r="U155" s="36">
        <v>32</v>
      </c>
      <c r="V155" s="37">
        <v>81.442999999999998</v>
      </c>
      <c r="W155" s="38">
        <v>0.62939999999999996</v>
      </c>
      <c r="X155" s="39">
        <f t="shared" si="48"/>
        <v>4023.7620000000002</v>
      </c>
      <c r="Y155" s="39">
        <v>3944.288</v>
      </c>
      <c r="Z155" s="39">
        <v>3989.8879999999999</v>
      </c>
      <c r="AA155" s="39">
        <v>4137.1109999999999</v>
      </c>
      <c r="AB155" s="40">
        <f t="shared" si="49"/>
        <v>49.405799999999999</v>
      </c>
      <c r="AC155" s="40">
        <f t="shared" si="50"/>
        <v>1.3179000000000001</v>
      </c>
      <c r="AD155" s="41">
        <f t="shared" si="51"/>
        <v>0.65890000000000004</v>
      </c>
      <c r="AE155" s="41">
        <f t="shared" si="52"/>
        <v>0.34110000000000001</v>
      </c>
      <c r="AF155" s="40">
        <f t="shared" si="53"/>
        <v>1.1845000000000001</v>
      </c>
      <c r="AG155" s="40">
        <f t="shared" si="54"/>
        <v>0.59219999999999995</v>
      </c>
      <c r="AH155" s="41">
        <f t="shared" si="55"/>
        <v>0.4078</v>
      </c>
      <c r="AI155" s="41">
        <f t="shared" si="56"/>
        <v>0.38109999999999999</v>
      </c>
      <c r="AJ155" s="42">
        <f t="shared" si="57"/>
        <v>0</v>
      </c>
      <c r="AK155" s="43">
        <f t="shared" si="58"/>
        <v>21.9</v>
      </c>
      <c r="AL155" s="43">
        <v>22.8</v>
      </c>
      <c r="AM155" s="43">
        <v>21.5</v>
      </c>
      <c r="AN155" s="43">
        <v>21.3</v>
      </c>
      <c r="AO155" s="44">
        <f t="shared" si="59"/>
        <v>1</v>
      </c>
      <c r="AP155" s="43"/>
    </row>
    <row r="156" spans="1:42" x14ac:dyDescent="0.2">
      <c r="A156" s="32">
        <v>124157203</v>
      </c>
      <c r="B156" s="33" t="s">
        <v>218</v>
      </c>
      <c r="C156" s="33" t="s">
        <v>335</v>
      </c>
      <c r="D156" s="34">
        <f t="shared" si="40"/>
        <v>1803084.87</v>
      </c>
      <c r="E156" s="34">
        <v>1485528.48</v>
      </c>
      <c r="F156" s="34">
        <f t="shared" si="41"/>
        <v>317556.39</v>
      </c>
      <c r="G156" s="35">
        <f t="shared" si="42"/>
        <v>286.93299999999999</v>
      </c>
      <c r="H156" s="35">
        <f t="shared" si="43"/>
        <v>1309</v>
      </c>
      <c r="I156" s="36">
        <f t="shared" si="44"/>
        <v>1309</v>
      </c>
      <c r="J156" s="36">
        <f t="shared" si="45"/>
        <v>1077</v>
      </c>
      <c r="K156" s="36">
        <f t="shared" si="46"/>
        <v>80</v>
      </c>
      <c r="L156" s="36">
        <f t="shared" si="47"/>
        <v>152</v>
      </c>
      <c r="M156" s="36">
        <v>703</v>
      </c>
      <c r="N156" s="36">
        <v>25</v>
      </c>
      <c r="O156" s="36">
        <v>25</v>
      </c>
      <c r="P156" s="36">
        <v>701</v>
      </c>
      <c r="Q156" s="36">
        <v>27</v>
      </c>
      <c r="R156" s="36">
        <v>24</v>
      </c>
      <c r="S156" s="36">
        <v>566</v>
      </c>
      <c r="T156" s="36">
        <v>26</v>
      </c>
      <c r="U156" s="36">
        <v>24</v>
      </c>
      <c r="V156" s="37">
        <v>21.523999999999997</v>
      </c>
      <c r="W156" s="38">
        <v>0.21920000000000001</v>
      </c>
      <c r="X156" s="39">
        <f t="shared" si="48"/>
        <v>4424.4859999999999</v>
      </c>
      <c r="Y156" s="39">
        <v>4402.2449999999999</v>
      </c>
      <c r="Z156" s="39">
        <v>4377.3999999999996</v>
      </c>
      <c r="AA156" s="39">
        <v>4493.8119999999999</v>
      </c>
      <c r="AB156" s="40">
        <f t="shared" si="49"/>
        <v>205.56049999999999</v>
      </c>
      <c r="AC156" s="40">
        <f t="shared" si="50"/>
        <v>5.4832999999999998</v>
      </c>
      <c r="AD156" s="41">
        <f t="shared" si="51"/>
        <v>2.7416</v>
      </c>
      <c r="AE156" s="41">
        <f t="shared" si="52"/>
        <v>-1.7416</v>
      </c>
      <c r="AF156" s="40">
        <f t="shared" si="53"/>
        <v>1.3025</v>
      </c>
      <c r="AG156" s="40">
        <f t="shared" si="54"/>
        <v>0.6512</v>
      </c>
      <c r="AH156" s="41">
        <f t="shared" si="55"/>
        <v>0.3488</v>
      </c>
      <c r="AI156" s="41">
        <f t="shared" si="56"/>
        <v>-0.48730000000000001</v>
      </c>
      <c r="AJ156" s="42">
        <f t="shared" si="57"/>
        <v>0</v>
      </c>
      <c r="AK156" s="43">
        <f t="shared" si="58"/>
        <v>22.1</v>
      </c>
      <c r="AL156" s="43">
        <v>22.6</v>
      </c>
      <c r="AM156" s="43">
        <v>21.7</v>
      </c>
      <c r="AN156" s="43">
        <v>22</v>
      </c>
      <c r="AO156" s="44">
        <f t="shared" si="59"/>
        <v>1</v>
      </c>
      <c r="AP156" s="43"/>
    </row>
    <row r="157" spans="1:42" x14ac:dyDescent="0.2">
      <c r="A157" s="32">
        <v>124157802</v>
      </c>
      <c r="B157" s="33" t="s">
        <v>219</v>
      </c>
      <c r="C157" s="33" t="s">
        <v>335</v>
      </c>
      <c r="D157" s="34">
        <f t="shared" si="40"/>
        <v>2506710</v>
      </c>
      <c r="E157" s="34">
        <v>2204726.36</v>
      </c>
      <c r="F157" s="34">
        <f t="shared" si="41"/>
        <v>301983.64</v>
      </c>
      <c r="G157" s="35">
        <f t="shared" si="42"/>
        <v>272.86200000000002</v>
      </c>
      <c r="H157" s="35">
        <f t="shared" si="43"/>
        <v>2934</v>
      </c>
      <c r="I157" s="36">
        <f t="shared" si="44"/>
        <v>2934</v>
      </c>
      <c r="J157" s="36">
        <f t="shared" si="45"/>
        <v>1888</v>
      </c>
      <c r="K157" s="36">
        <f t="shared" si="46"/>
        <v>437</v>
      </c>
      <c r="L157" s="36">
        <f t="shared" si="47"/>
        <v>609</v>
      </c>
      <c r="M157" s="36">
        <v>1210</v>
      </c>
      <c r="N157" s="36">
        <v>116</v>
      </c>
      <c r="O157" s="36">
        <v>108</v>
      </c>
      <c r="P157" s="36">
        <v>1134</v>
      </c>
      <c r="Q157" s="36">
        <v>155</v>
      </c>
      <c r="R157" s="36">
        <v>88</v>
      </c>
      <c r="S157" s="36">
        <v>1109</v>
      </c>
      <c r="T157" s="36">
        <v>156</v>
      </c>
      <c r="U157" s="36">
        <v>93</v>
      </c>
      <c r="V157" s="37">
        <v>28.119</v>
      </c>
      <c r="W157" s="38">
        <v>0.15</v>
      </c>
      <c r="X157" s="39">
        <f t="shared" si="48"/>
        <v>7167.5640000000003</v>
      </c>
      <c r="Y157" s="39">
        <v>7073.4809999999998</v>
      </c>
      <c r="Z157" s="39">
        <v>7095.232</v>
      </c>
      <c r="AA157" s="39">
        <v>7333.9780000000001</v>
      </c>
      <c r="AB157" s="40">
        <f t="shared" si="49"/>
        <v>254.90100000000001</v>
      </c>
      <c r="AC157" s="40">
        <f t="shared" si="50"/>
        <v>6.7995000000000001</v>
      </c>
      <c r="AD157" s="41">
        <f t="shared" si="51"/>
        <v>3.3997000000000002</v>
      </c>
      <c r="AE157" s="41">
        <f t="shared" si="52"/>
        <v>-2.3997000000000002</v>
      </c>
      <c r="AF157" s="40">
        <f t="shared" si="53"/>
        <v>2.11</v>
      </c>
      <c r="AG157" s="40">
        <f t="shared" si="54"/>
        <v>1.0549999999999999</v>
      </c>
      <c r="AH157" s="41">
        <f t="shared" si="55"/>
        <v>-5.4899999999999997E-2</v>
      </c>
      <c r="AI157" s="41">
        <f t="shared" si="56"/>
        <v>-0.99280000000000002</v>
      </c>
      <c r="AJ157" s="42">
        <f t="shared" si="57"/>
        <v>0</v>
      </c>
      <c r="AK157" s="43">
        <f t="shared" si="58"/>
        <v>13.5</v>
      </c>
      <c r="AL157" s="43">
        <v>13.8</v>
      </c>
      <c r="AM157" s="43">
        <v>13.3</v>
      </c>
      <c r="AN157" s="43">
        <v>13.4</v>
      </c>
      <c r="AO157" s="44">
        <f t="shared" si="59"/>
        <v>0.62</v>
      </c>
      <c r="AP157" s="43"/>
    </row>
    <row r="158" spans="1:42" x14ac:dyDescent="0.2">
      <c r="A158" s="32">
        <v>124158503</v>
      </c>
      <c r="B158" s="33" t="s">
        <v>220</v>
      </c>
      <c r="C158" s="33" t="s">
        <v>335</v>
      </c>
      <c r="D158" s="34">
        <f t="shared" si="40"/>
        <v>1829979.51</v>
      </c>
      <c r="E158" s="34">
        <v>1596980.36</v>
      </c>
      <c r="F158" s="34">
        <f t="shared" si="41"/>
        <v>232999.15</v>
      </c>
      <c r="G158" s="35">
        <f t="shared" si="42"/>
        <v>210.53</v>
      </c>
      <c r="H158" s="35">
        <f t="shared" si="43"/>
        <v>1691</v>
      </c>
      <c r="I158" s="36">
        <f t="shared" si="44"/>
        <v>1691</v>
      </c>
      <c r="J158" s="36">
        <f t="shared" si="45"/>
        <v>969</v>
      </c>
      <c r="K158" s="36">
        <f t="shared" si="46"/>
        <v>323</v>
      </c>
      <c r="L158" s="36">
        <f t="shared" si="47"/>
        <v>399</v>
      </c>
      <c r="M158" s="36">
        <v>584</v>
      </c>
      <c r="N158" s="36">
        <v>104</v>
      </c>
      <c r="O158" s="36">
        <v>56</v>
      </c>
      <c r="P158" s="36">
        <v>635</v>
      </c>
      <c r="Q158" s="36">
        <v>89</v>
      </c>
      <c r="R158" s="36">
        <v>57</v>
      </c>
      <c r="S158" s="36">
        <v>555</v>
      </c>
      <c r="T158" s="36">
        <v>122</v>
      </c>
      <c r="U158" s="36">
        <v>75</v>
      </c>
      <c r="V158" s="37">
        <v>76.943000000000012</v>
      </c>
      <c r="W158" s="38">
        <v>0.15</v>
      </c>
      <c r="X158" s="39">
        <f t="shared" si="48"/>
        <v>4020.72</v>
      </c>
      <c r="Y158" s="39">
        <v>4043.2339999999999</v>
      </c>
      <c r="Z158" s="39">
        <v>3996.54</v>
      </c>
      <c r="AA158" s="39">
        <v>4022.3870000000002</v>
      </c>
      <c r="AB158" s="40">
        <f t="shared" si="49"/>
        <v>52.255800000000001</v>
      </c>
      <c r="AC158" s="40">
        <f t="shared" si="50"/>
        <v>1.3938999999999999</v>
      </c>
      <c r="AD158" s="41">
        <f t="shared" si="51"/>
        <v>0.69689999999999996</v>
      </c>
      <c r="AE158" s="41">
        <f t="shared" si="52"/>
        <v>0.30309999999999998</v>
      </c>
      <c r="AF158" s="40">
        <f t="shared" si="53"/>
        <v>1.1836</v>
      </c>
      <c r="AG158" s="40">
        <f t="shared" si="54"/>
        <v>0.59179999999999999</v>
      </c>
      <c r="AH158" s="41">
        <f t="shared" si="55"/>
        <v>0.40820000000000001</v>
      </c>
      <c r="AI158" s="41">
        <f t="shared" si="56"/>
        <v>0.36609999999999998</v>
      </c>
      <c r="AJ158" s="42">
        <f t="shared" si="57"/>
        <v>0</v>
      </c>
      <c r="AK158" s="43">
        <f t="shared" si="58"/>
        <v>18.100000000000001</v>
      </c>
      <c r="AL158" s="43">
        <v>18.5</v>
      </c>
      <c r="AM158" s="43">
        <v>17.7</v>
      </c>
      <c r="AN158" s="43">
        <v>18.2</v>
      </c>
      <c r="AO158" s="44">
        <f t="shared" si="59"/>
        <v>0.83</v>
      </c>
      <c r="AP158" s="43"/>
    </row>
    <row r="159" spans="1:42" x14ac:dyDescent="0.2">
      <c r="A159" s="32">
        <v>124159002</v>
      </c>
      <c r="B159" s="33" t="s">
        <v>221</v>
      </c>
      <c r="C159" s="33" t="s">
        <v>335</v>
      </c>
      <c r="D159" s="34">
        <f t="shared" si="40"/>
        <v>5486710.2999999998</v>
      </c>
      <c r="E159" s="34">
        <v>5028002</v>
      </c>
      <c r="F159" s="34">
        <f t="shared" si="41"/>
        <v>458708.3</v>
      </c>
      <c r="G159" s="35">
        <f t="shared" si="42"/>
        <v>414.47300000000001</v>
      </c>
      <c r="H159" s="35">
        <f t="shared" si="43"/>
        <v>4251</v>
      </c>
      <c r="I159" s="36">
        <f t="shared" si="44"/>
        <v>4251</v>
      </c>
      <c r="J159" s="36">
        <f t="shared" si="45"/>
        <v>3114</v>
      </c>
      <c r="K159" s="36">
        <f t="shared" si="46"/>
        <v>484</v>
      </c>
      <c r="L159" s="36">
        <f t="shared" si="47"/>
        <v>653</v>
      </c>
      <c r="M159" s="36">
        <v>1882</v>
      </c>
      <c r="N159" s="36">
        <v>175</v>
      </c>
      <c r="O159" s="36">
        <v>125</v>
      </c>
      <c r="P159" s="36">
        <v>1929</v>
      </c>
      <c r="Q159" s="36">
        <v>138</v>
      </c>
      <c r="R159" s="36">
        <v>83</v>
      </c>
      <c r="S159" s="36">
        <v>1885</v>
      </c>
      <c r="T159" s="36">
        <v>158</v>
      </c>
      <c r="U159" s="36">
        <v>100</v>
      </c>
      <c r="V159" s="37">
        <v>73.959999999999994</v>
      </c>
      <c r="W159" s="38">
        <v>0.15</v>
      </c>
      <c r="X159" s="39">
        <f t="shared" si="48"/>
        <v>12649.384</v>
      </c>
      <c r="Y159" s="39">
        <v>12643.927</v>
      </c>
      <c r="Z159" s="39">
        <v>12581.656000000001</v>
      </c>
      <c r="AA159" s="39">
        <v>12722.569</v>
      </c>
      <c r="AB159" s="40">
        <f t="shared" si="49"/>
        <v>171.03</v>
      </c>
      <c r="AC159" s="40">
        <f t="shared" si="50"/>
        <v>4.5621999999999998</v>
      </c>
      <c r="AD159" s="41">
        <f t="shared" si="51"/>
        <v>2.2810999999999999</v>
      </c>
      <c r="AE159" s="41">
        <f t="shared" si="52"/>
        <v>-1.2810999999999999</v>
      </c>
      <c r="AF159" s="40">
        <f t="shared" si="53"/>
        <v>3.7238000000000002</v>
      </c>
      <c r="AG159" s="40">
        <f t="shared" si="54"/>
        <v>1.8619000000000001</v>
      </c>
      <c r="AH159" s="41">
        <f t="shared" si="55"/>
        <v>-0.8619</v>
      </c>
      <c r="AI159" s="41">
        <f t="shared" si="56"/>
        <v>-1.0295000000000001</v>
      </c>
      <c r="AJ159" s="42">
        <f t="shared" si="57"/>
        <v>0</v>
      </c>
      <c r="AK159" s="43">
        <f t="shared" si="58"/>
        <v>14.2</v>
      </c>
      <c r="AL159" s="43">
        <v>14.7</v>
      </c>
      <c r="AM159" s="43">
        <v>13.9</v>
      </c>
      <c r="AN159" s="43">
        <v>14.1</v>
      </c>
      <c r="AO159" s="44">
        <f t="shared" si="59"/>
        <v>0.65</v>
      </c>
      <c r="AP159" s="43"/>
    </row>
    <row r="160" spans="1:42" x14ac:dyDescent="0.2">
      <c r="A160" s="32">
        <v>106160303</v>
      </c>
      <c r="B160" s="33" t="s">
        <v>450</v>
      </c>
      <c r="C160" s="33" t="s">
        <v>286</v>
      </c>
      <c r="D160" s="34">
        <f t="shared" si="40"/>
        <v>768726.76</v>
      </c>
      <c r="E160" s="34">
        <v>639300.62</v>
      </c>
      <c r="F160" s="34">
        <f t="shared" si="41"/>
        <v>129426.14</v>
      </c>
      <c r="G160" s="35">
        <f t="shared" si="42"/>
        <v>116.94499999999999</v>
      </c>
      <c r="H160" s="35">
        <f t="shared" si="43"/>
        <v>312.39800000000002</v>
      </c>
      <c r="I160" s="36">
        <f t="shared" si="44"/>
        <v>286</v>
      </c>
      <c r="J160" s="36">
        <f t="shared" si="45"/>
        <v>239</v>
      </c>
      <c r="K160" s="36">
        <f t="shared" si="46"/>
        <v>28</v>
      </c>
      <c r="L160" s="36">
        <f t="shared" si="47"/>
        <v>19</v>
      </c>
      <c r="M160" s="36">
        <v>144</v>
      </c>
      <c r="N160" s="36">
        <v>10</v>
      </c>
      <c r="O160" s="36">
        <v>6</v>
      </c>
      <c r="P160" s="36">
        <v>136</v>
      </c>
      <c r="Q160" s="36">
        <v>11</v>
      </c>
      <c r="R160" s="36">
        <v>3</v>
      </c>
      <c r="S160" s="36">
        <v>159</v>
      </c>
      <c r="T160" s="36">
        <v>5</v>
      </c>
      <c r="U160" s="36">
        <v>0</v>
      </c>
      <c r="V160" s="37">
        <v>125.298</v>
      </c>
      <c r="W160" s="38">
        <v>0.59419999999999995</v>
      </c>
      <c r="X160" s="39">
        <f t="shared" si="48"/>
        <v>644.221</v>
      </c>
      <c r="Y160" s="39">
        <v>636.55799999999999</v>
      </c>
      <c r="Z160" s="39">
        <v>635.67999999999995</v>
      </c>
      <c r="AA160" s="39">
        <v>660.42399999999998</v>
      </c>
      <c r="AB160" s="40">
        <f t="shared" si="49"/>
        <v>5.1414999999999997</v>
      </c>
      <c r="AC160" s="40">
        <f t="shared" si="50"/>
        <v>0.1371</v>
      </c>
      <c r="AD160" s="41">
        <f t="shared" si="51"/>
        <v>6.8500000000000005E-2</v>
      </c>
      <c r="AE160" s="41">
        <f t="shared" si="52"/>
        <v>0.93149999999999999</v>
      </c>
      <c r="AF160" s="40">
        <f t="shared" si="53"/>
        <v>0.18959999999999999</v>
      </c>
      <c r="AG160" s="40">
        <f t="shared" si="54"/>
        <v>9.4799999999999995E-2</v>
      </c>
      <c r="AH160" s="41">
        <f t="shared" si="55"/>
        <v>0.9052</v>
      </c>
      <c r="AI160" s="41">
        <f t="shared" si="56"/>
        <v>0.91569999999999996</v>
      </c>
      <c r="AJ160" s="42">
        <f t="shared" si="57"/>
        <v>26.398</v>
      </c>
      <c r="AK160" s="43">
        <f t="shared" si="58"/>
        <v>13.7</v>
      </c>
      <c r="AL160" s="43">
        <v>14.2</v>
      </c>
      <c r="AM160" s="43">
        <v>14.2</v>
      </c>
      <c r="AN160" s="43">
        <v>12.7</v>
      </c>
      <c r="AO160" s="44">
        <f t="shared" si="59"/>
        <v>0.63</v>
      </c>
      <c r="AP160" s="43"/>
    </row>
    <row r="161" spans="1:42" x14ac:dyDescent="0.2">
      <c r="A161" s="32">
        <v>106161203</v>
      </c>
      <c r="B161" s="33" t="s">
        <v>451</v>
      </c>
      <c r="C161" s="33" t="s">
        <v>286</v>
      </c>
      <c r="D161" s="34">
        <f t="shared" si="40"/>
        <v>667745.43000000005</v>
      </c>
      <c r="E161" s="34">
        <v>444000.73</v>
      </c>
      <c r="F161" s="34">
        <f t="shared" si="41"/>
        <v>223744.7</v>
      </c>
      <c r="G161" s="35">
        <f t="shared" si="42"/>
        <v>202.16800000000001</v>
      </c>
      <c r="H161" s="35">
        <f t="shared" si="43"/>
        <v>337.56599999999997</v>
      </c>
      <c r="I161" s="36">
        <f t="shared" si="44"/>
        <v>317</v>
      </c>
      <c r="J161" s="36">
        <f t="shared" si="45"/>
        <v>261</v>
      </c>
      <c r="K161" s="36">
        <f t="shared" si="46"/>
        <v>12</v>
      </c>
      <c r="L161" s="36">
        <f t="shared" si="47"/>
        <v>44</v>
      </c>
      <c r="M161" s="36">
        <v>175</v>
      </c>
      <c r="N161" s="36">
        <v>2</v>
      </c>
      <c r="O161" s="36">
        <v>5</v>
      </c>
      <c r="P161" s="36">
        <v>168</v>
      </c>
      <c r="Q161" s="36">
        <v>4</v>
      </c>
      <c r="R161" s="36">
        <v>7</v>
      </c>
      <c r="S161" s="36">
        <v>134</v>
      </c>
      <c r="T161" s="36">
        <v>5</v>
      </c>
      <c r="U161" s="36">
        <v>9</v>
      </c>
      <c r="V161" s="37">
        <v>70.414000000000001</v>
      </c>
      <c r="W161" s="38">
        <v>0.59889999999999999</v>
      </c>
      <c r="X161" s="39">
        <f t="shared" si="48"/>
        <v>772.245</v>
      </c>
      <c r="Y161" s="39">
        <v>775.00800000000004</v>
      </c>
      <c r="Z161" s="39">
        <v>781.38599999999997</v>
      </c>
      <c r="AA161" s="39">
        <v>760.34199999999998</v>
      </c>
      <c r="AB161" s="40">
        <f t="shared" si="49"/>
        <v>10.9672</v>
      </c>
      <c r="AC161" s="40">
        <f t="shared" si="50"/>
        <v>0.29249999999999998</v>
      </c>
      <c r="AD161" s="41">
        <f t="shared" si="51"/>
        <v>0.1462</v>
      </c>
      <c r="AE161" s="41">
        <f t="shared" si="52"/>
        <v>0.8538</v>
      </c>
      <c r="AF161" s="40">
        <f t="shared" si="53"/>
        <v>0.2273</v>
      </c>
      <c r="AG161" s="40">
        <f t="shared" si="54"/>
        <v>0.11360000000000001</v>
      </c>
      <c r="AH161" s="41">
        <f t="shared" si="55"/>
        <v>0.88639999999999997</v>
      </c>
      <c r="AI161" s="41">
        <f t="shared" si="56"/>
        <v>0.87329999999999997</v>
      </c>
      <c r="AJ161" s="42">
        <f t="shared" si="57"/>
        <v>20.565999999999999</v>
      </c>
      <c r="AK161" s="43">
        <f t="shared" si="58"/>
        <v>22</v>
      </c>
      <c r="AL161" s="43">
        <v>22.7</v>
      </c>
      <c r="AM161" s="43">
        <v>22.7</v>
      </c>
      <c r="AN161" s="43">
        <v>20.5</v>
      </c>
      <c r="AO161" s="44">
        <f t="shared" si="59"/>
        <v>1</v>
      </c>
      <c r="AP161" s="43"/>
    </row>
    <row r="162" spans="1:42" x14ac:dyDescent="0.2">
      <c r="A162" s="32">
        <v>106161703</v>
      </c>
      <c r="B162" s="33" t="s">
        <v>452</v>
      </c>
      <c r="C162" s="33" t="s">
        <v>286</v>
      </c>
      <c r="D162" s="34">
        <f t="shared" si="40"/>
        <v>812605.21</v>
      </c>
      <c r="E162" s="34">
        <v>613798.38</v>
      </c>
      <c r="F162" s="34">
        <f t="shared" si="41"/>
        <v>198806.83</v>
      </c>
      <c r="G162" s="35">
        <f t="shared" si="42"/>
        <v>179.63499999999999</v>
      </c>
      <c r="H162" s="35">
        <f t="shared" si="43"/>
        <v>328.97899999999998</v>
      </c>
      <c r="I162" s="36">
        <f t="shared" si="44"/>
        <v>306</v>
      </c>
      <c r="J162" s="36">
        <f t="shared" si="45"/>
        <v>246</v>
      </c>
      <c r="K162" s="36">
        <f t="shared" si="46"/>
        <v>22</v>
      </c>
      <c r="L162" s="36">
        <f t="shared" si="47"/>
        <v>38</v>
      </c>
      <c r="M162" s="36">
        <v>151</v>
      </c>
      <c r="N162" s="36">
        <v>9</v>
      </c>
      <c r="O162" s="36">
        <v>8</v>
      </c>
      <c r="P162" s="36">
        <v>151</v>
      </c>
      <c r="Q162" s="36">
        <v>7</v>
      </c>
      <c r="R162" s="36">
        <v>6</v>
      </c>
      <c r="S162" s="36">
        <v>147</v>
      </c>
      <c r="T162" s="36">
        <v>5</v>
      </c>
      <c r="U162" s="36">
        <v>5</v>
      </c>
      <c r="V162" s="37">
        <v>117.294</v>
      </c>
      <c r="W162" s="38">
        <v>0.66590000000000005</v>
      </c>
      <c r="X162" s="39">
        <f t="shared" si="48"/>
        <v>829.12800000000004</v>
      </c>
      <c r="Y162" s="39">
        <v>815.69200000000001</v>
      </c>
      <c r="Z162" s="39">
        <v>836.20500000000004</v>
      </c>
      <c r="AA162" s="39">
        <v>835.48699999999997</v>
      </c>
      <c r="AB162" s="40">
        <f t="shared" si="49"/>
        <v>7.0688000000000004</v>
      </c>
      <c r="AC162" s="40">
        <f t="shared" si="50"/>
        <v>0.1885</v>
      </c>
      <c r="AD162" s="41">
        <f t="shared" si="51"/>
        <v>9.4200000000000006E-2</v>
      </c>
      <c r="AE162" s="41">
        <f t="shared" si="52"/>
        <v>0.90580000000000005</v>
      </c>
      <c r="AF162" s="40">
        <f t="shared" si="53"/>
        <v>0.24399999999999999</v>
      </c>
      <c r="AG162" s="40">
        <f t="shared" si="54"/>
        <v>0.122</v>
      </c>
      <c r="AH162" s="41">
        <f t="shared" si="55"/>
        <v>0.878</v>
      </c>
      <c r="AI162" s="41">
        <f t="shared" si="56"/>
        <v>0.8891</v>
      </c>
      <c r="AJ162" s="42">
        <f t="shared" si="57"/>
        <v>22.978999999999999</v>
      </c>
      <c r="AK162" s="43">
        <f t="shared" si="58"/>
        <v>17.899999999999999</v>
      </c>
      <c r="AL162" s="43">
        <v>18.5</v>
      </c>
      <c r="AM162" s="43">
        <v>18.100000000000001</v>
      </c>
      <c r="AN162" s="43">
        <v>17</v>
      </c>
      <c r="AO162" s="44">
        <f t="shared" si="59"/>
        <v>0.82</v>
      </c>
      <c r="AP162" s="43"/>
    </row>
    <row r="163" spans="1:42" x14ac:dyDescent="0.2">
      <c r="A163" s="32">
        <v>106166503</v>
      </c>
      <c r="B163" s="33" t="s">
        <v>453</v>
      </c>
      <c r="C163" s="33" t="s">
        <v>286</v>
      </c>
      <c r="D163" s="34">
        <f t="shared" si="40"/>
        <v>937348.83</v>
      </c>
      <c r="E163" s="34">
        <v>713024.2</v>
      </c>
      <c r="F163" s="34">
        <f t="shared" si="41"/>
        <v>224324.63</v>
      </c>
      <c r="G163" s="35">
        <f t="shared" si="42"/>
        <v>202.69200000000001</v>
      </c>
      <c r="H163" s="35">
        <f t="shared" si="43"/>
        <v>382.476</v>
      </c>
      <c r="I163" s="36">
        <f t="shared" si="44"/>
        <v>358</v>
      </c>
      <c r="J163" s="36">
        <f t="shared" si="45"/>
        <v>302</v>
      </c>
      <c r="K163" s="36">
        <f t="shared" si="46"/>
        <v>31</v>
      </c>
      <c r="L163" s="36">
        <f t="shared" si="47"/>
        <v>25</v>
      </c>
      <c r="M163" s="36">
        <v>196</v>
      </c>
      <c r="N163" s="36">
        <v>10</v>
      </c>
      <c r="O163" s="36">
        <v>3</v>
      </c>
      <c r="P163" s="36">
        <v>177</v>
      </c>
      <c r="Q163" s="36">
        <v>11</v>
      </c>
      <c r="R163" s="36">
        <v>7</v>
      </c>
      <c r="S163" s="36">
        <v>180</v>
      </c>
      <c r="T163" s="36">
        <v>10</v>
      </c>
      <c r="U163" s="36">
        <v>3</v>
      </c>
      <c r="V163" s="37">
        <v>123.17399999999999</v>
      </c>
      <c r="W163" s="38">
        <v>0.69730000000000003</v>
      </c>
      <c r="X163" s="39">
        <f t="shared" si="48"/>
        <v>921.55600000000004</v>
      </c>
      <c r="Y163" s="39">
        <v>903.45100000000002</v>
      </c>
      <c r="Z163" s="39">
        <v>916.91399999999999</v>
      </c>
      <c r="AA163" s="39">
        <v>944.30399999999997</v>
      </c>
      <c r="AB163" s="40">
        <f t="shared" si="49"/>
        <v>7.4817</v>
      </c>
      <c r="AC163" s="40">
        <f t="shared" si="50"/>
        <v>0.19950000000000001</v>
      </c>
      <c r="AD163" s="41">
        <f t="shared" si="51"/>
        <v>9.9699999999999997E-2</v>
      </c>
      <c r="AE163" s="41">
        <f t="shared" si="52"/>
        <v>0.90029999999999999</v>
      </c>
      <c r="AF163" s="40">
        <f t="shared" si="53"/>
        <v>0.2712</v>
      </c>
      <c r="AG163" s="40">
        <f t="shared" si="54"/>
        <v>0.1356</v>
      </c>
      <c r="AH163" s="41">
        <f t="shared" si="55"/>
        <v>0.86439999999999995</v>
      </c>
      <c r="AI163" s="41">
        <f t="shared" si="56"/>
        <v>0.87870000000000004</v>
      </c>
      <c r="AJ163" s="42">
        <f t="shared" si="57"/>
        <v>24.475999999999999</v>
      </c>
      <c r="AK163" s="43">
        <f t="shared" si="58"/>
        <v>16.7</v>
      </c>
      <c r="AL163" s="43">
        <v>17.7</v>
      </c>
      <c r="AM163" s="43">
        <v>17.3</v>
      </c>
      <c r="AN163" s="43">
        <v>15.2</v>
      </c>
      <c r="AO163" s="44">
        <f t="shared" si="59"/>
        <v>0.76</v>
      </c>
      <c r="AP163" s="43"/>
    </row>
    <row r="164" spans="1:42" x14ac:dyDescent="0.2">
      <c r="A164" s="32">
        <v>106167504</v>
      </c>
      <c r="B164" s="33" t="s">
        <v>454</v>
      </c>
      <c r="C164" s="33" t="s">
        <v>286</v>
      </c>
      <c r="D164" s="34">
        <f t="shared" si="40"/>
        <v>448838.47</v>
      </c>
      <c r="E164" s="34">
        <v>370675.9</v>
      </c>
      <c r="F164" s="34">
        <f t="shared" si="41"/>
        <v>78162.570000000007</v>
      </c>
      <c r="G164" s="35">
        <f t="shared" si="42"/>
        <v>70.625</v>
      </c>
      <c r="H164" s="35">
        <f t="shared" si="43"/>
        <v>190.40899999999999</v>
      </c>
      <c r="I164" s="36">
        <f t="shared" si="44"/>
        <v>174</v>
      </c>
      <c r="J164" s="36">
        <f t="shared" si="45"/>
        <v>149</v>
      </c>
      <c r="K164" s="36">
        <f t="shared" si="46"/>
        <v>12</v>
      </c>
      <c r="L164" s="36">
        <f t="shared" si="47"/>
        <v>13</v>
      </c>
      <c r="M164" s="36">
        <v>97</v>
      </c>
      <c r="N164" s="36">
        <v>7</v>
      </c>
      <c r="O164" s="36">
        <v>1</v>
      </c>
      <c r="P164" s="36">
        <v>88</v>
      </c>
      <c r="Q164" s="36">
        <v>3</v>
      </c>
      <c r="R164" s="36">
        <v>3</v>
      </c>
      <c r="S164" s="36">
        <v>87</v>
      </c>
      <c r="T164" s="36">
        <v>2</v>
      </c>
      <c r="U164" s="36">
        <v>3</v>
      </c>
      <c r="V164" s="37">
        <v>111.60899999999999</v>
      </c>
      <c r="W164" s="38">
        <v>0.63949999999999996</v>
      </c>
      <c r="X164" s="39">
        <f t="shared" si="48"/>
        <v>597.04899999999998</v>
      </c>
      <c r="Y164" s="39">
        <v>585.471</v>
      </c>
      <c r="Z164" s="39">
        <v>611.09900000000005</v>
      </c>
      <c r="AA164" s="39">
        <v>594.577</v>
      </c>
      <c r="AB164" s="40">
        <f t="shared" si="49"/>
        <v>5.3494000000000002</v>
      </c>
      <c r="AC164" s="40">
        <f t="shared" si="50"/>
        <v>0.1426</v>
      </c>
      <c r="AD164" s="41">
        <f t="shared" si="51"/>
        <v>7.1300000000000002E-2</v>
      </c>
      <c r="AE164" s="41">
        <f t="shared" si="52"/>
        <v>0.92869999999999997</v>
      </c>
      <c r="AF164" s="40">
        <f t="shared" si="53"/>
        <v>0.1757</v>
      </c>
      <c r="AG164" s="40">
        <f t="shared" si="54"/>
        <v>8.7800000000000003E-2</v>
      </c>
      <c r="AH164" s="41">
        <f t="shared" si="55"/>
        <v>0.91220000000000001</v>
      </c>
      <c r="AI164" s="41">
        <f t="shared" si="56"/>
        <v>0.91879999999999995</v>
      </c>
      <c r="AJ164" s="42">
        <f t="shared" si="57"/>
        <v>16.408999999999999</v>
      </c>
      <c r="AK164" s="43">
        <f t="shared" si="58"/>
        <v>12.7</v>
      </c>
      <c r="AL164" s="43">
        <v>13.3</v>
      </c>
      <c r="AM164" s="43">
        <v>13.1</v>
      </c>
      <c r="AN164" s="43">
        <v>11.7</v>
      </c>
      <c r="AO164" s="44">
        <f t="shared" si="59"/>
        <v>0.57999999999999996</v>
      </c>
      <c r="AP164" s="43"/>
    </row>
    <row r="165" spans="1:42" x14ac:dyDescent="0.2">
      <c r="A165" s="32">
        <v>106168003</v>
      </c>
      <c r="B165" s="33" t="s">
        <v>455</v>
      </c>
      <c r="C165" s="33" t="s">
        <v>286</v>
      </c>
      <c r="D165" s="34">
        <f t="shared" si="40"/>
        <v>1073438.9099999999</v>
      </c>
      <c r="E165" s="34">
        <v>834825.33</v>
      </c>
      <c r="F165" s="34">
        <f t="shared" si="41"/>
        <v>238613.58</v>
      </c>
      <c r="G165" s="35">
        <f t="shared" si="42"/>
        <v>215.60300000000001</v>
      </c>
      <c r="H165" s="35">
        <f t="shared" si="43"/>
        <v>511.15</v>
      </c>
      <c r="I165" s="36">
        <f t="shared" si="44"/>
        <v>482</v>
      </c>
      <c r="J165" s="36">
        <f t="shared" si="45"/>
        <v>376</v>
      </c>
      <c r="K165" s="36">
        <f t="shared" si="46"/>
        <v>43</v>
      </c>
      <c r="L165" s="36">
        <f t="shared" si="47"/>
        <v>63</v>
      </c>
      <c r="M165" s="36">
        <v>221</v>
      </c>
      <c r="N165" s="36">
        <v>13</v>
      </c>
      <c r="O165" s="36">
        <v>8</v>
      </c>
      <c r="P165" s="36">
        <v>234</v>
      </c>
      <c r="Q165" s="36">
        <v>11</v>
      </c>
      <c r="R165" s="36">
        <v>11</v>
      </c>
      <c r="S165" s="36">
        <v>231</v>
      </c>
      <c r="T165" s="36">
        <v>17</v>
      </c>
      <c r="U165" s="36">
        <v>12</v>
      </c>
      <c r="V165" s="37">
        <v>167.20100000000002</v>
      </c>
      <c r="W165" s="38">
        <v>0.74</v>
      </c>
      <c r="X165" s="39">
        <f t="shared" si="48"/>
        <v>1110.54</v>
      </c>
      <c r="Y165" s="39">
        <v>1066.002</v>
      </c>
      <c r="Z165" s="39">
        <v>1120.5650000000001</v>
      </c>
      <c r="AA165" s="39">
        <v>1145.0540000000001</v>
      </c>
      <c r="AB165" s="40">
        <f t="shared" si="49"/>
        <v>6.6418999999999997</v>
      </c>
      <c r="AC165" s="40">
        <f t="shared" si="50"/>
        <v>0.17710000000000001</v>
      </c>
      <c r="AD165" s="41">
        <f t="shared" si="51"/>
        <v>8.8499999999999995E-2</v>
      </c>
      <c r="AE165" s="41">
        <f t="shared" si="52"/>
        <v>0.91149999999999998</v>
      </c>
      <c r="AF165" s="40">
        <f t="shared" si="53"/>
        <v>0.32690000000000002</v>
      </c>
      <c r="AG165" s="40">
        <f t="shared" si="54"/>
        <v>0.16339999999999999</v>
      </c>
      <c r="AH165" s="41">
        <f t="shared" si="55"/>
        <v>0.83660000000000001</v>
      </c>
      <c r="AI165" s="41">
        <f t="shared" si="56"/>
        <v>0.86650000000000005</v>
      </c>
      <c r="AJ165" s="42">
        <f t="shared" si="57"/>
        <v>29.15</v>
      </c>
      <c r="AK165" s="43">
        <f t="shared" si="58"/>
        <v>12.4</v>
      </c>
      <c r="AL165" s="43">
        <v>13.8</v>
      </c>
      <c r="AM165" s="43">
        <v>12.6</v>
      </c>
      <c r="AN165" s="43">
        <v>10.7</v>
      </c>
      <c r="AO165" s="44">
        <f t="shared" si="59"/>
        <v>0.56999999999999995</v>
      </c>
      <c r="AP165" s="43"/>
    </row>
    <row r="166" spans="1:42" x14ac:dyDescent="0.2">
      <c r="A166" s="32">
        <v>106169003</v>
      </c>
      <c r="B166" s="33" t="s">
        <v>456</v>
      </c>
      <c r="C166" s="33" t="s">
        <v>286</v>
      </c>
      <c r="D166" s="34">
        <f t="shared" si="40"/>
        <v>774316.33</v>
      </c>
      <c r="E166" s="34">
        <v>532410.24</v>
      </c>
      <c r="F166" s="34">
        <f t="shared" si="41"/>
        <v>241906.09</v>
      </c>
      <c r="G166" s="35">
        <f t="shared" si="42"/>
        <v>218.578</v>
      </c>
      <c r="H166" s="35">
        <f t="shared" si="43"/>
        <v>295.54000000000002</v>
      </c>
      <c r="I166" s="36">
        <f t="shared" si="44"/>
        <v>272</v>
      </c>
      <c r="J166" s="36">
        <f t="shared" si="45"/>
        <v>238</v>
      </c>
      <c r="K166" s="36">
        <f t="shared" si="46"/>
        <v>9</v>
      </c>
      <c r="L166" s="36">
        <f t="shared" si="47"/>
        <v>25</v>
      </c>
      <c r="M166" s="36">
        <v>156</v>
      </c>
      <c r="N166" s="36">
        <v>5</v>
      </c>
      <c r="O166" s="36">
        <v>4</v>
      </c>
      <c r="P166" s="36">
        <v>152</v>
      </c>
      <c r="Q166" s="36">
        <v>1</v>
      </c>
      <c r="R166" s="36">
        <v>5</v>
      </c>
      <c r="S166" s="36">
        <v>126</v>
      </c>
      <c r="T166" s="36">
        <v>2</v>
      </c>
      <c r="U166" s="36">
        <v>4</v>
      </c>
      <c r="V166" s="37">
        <v>76.88300000000001</v>
      </c>
      <c r="W166" s="38">
        <v>0.80389999999999995</v>
      </c>
      <c r="X166" s="39">
        <f t="shared" si="48"/>
        <v>590.93399999999997</v>
      </c>
      <c r="Y166" s="39">
        <v>587.63300000000004</v>
      </c>
      <c r="Z166" s="39">
        <v>592.57799999999997</v>
      </c>
      <c r="AA166" s="39">
        <v>592.59199999999998</v>
      </c>
      <c r="AB166" s="40">
        <f t="shared" si="49"/>
        <v>7.6860999999999997</v>
      </c>
      <c r="AC166" s="40">
        <f t="shared" si="50"/>
        <v>0.20499999999999999</v>
      </c>
      <c r="AD166" s="41">
        <f t="shared" si="51"/>
        <v>0.10249999999999999</v>
      </c>
      <c r="AE166" s="41">
        <f t="shared" si="52"/>
        <v>0.89749999999999996</v>
      </c>
      <c r="AF166" s="40">
        <f t="shared" si="53"/>
        <v>0.1739</v>
      </c>
      <c r="AG166" s="40">
        <f t="shared" si="54"/>
        <v>8.6900000000000005E-2</v>
      </c>
      <c r="AH166" s="41">
        <f t="shared" si="55"/>
        <v>0.91310000000000002</v>
      </c>
      <c r="AI166" s="41">
        <f t="shared" si="56"/>
        <v>0.90680000000000005</v>
      </c>
      <c r="AJ166" s="42">
        <f t="shared" si="57"/>
        <v>23.54</v>
      </c>
      <c r="AK166" s="43">
        <f t="shared" si="58"/>
        <v>20.100000000000001</v>
      </c>
      <c r="AL166" s="43">
        <v>20.7</v>
      </c>
      <c r="AM166" s="43">
        <v>20.3</v>
      </c>
      <c r="AN166" s="43">
        <v>19.2</v>
      </c>
      <c r="AO166" s="44">
        <f t="shared" si="59"/>
        <v>0.92</v>
      </c>
      <c r="AP166" s="43"/>
    </row>
    <row r="167" spans="1:42" x14ac:dyDescent="0.2">
      <c r="A167" s="32">
        <v>110171003</v>
      </c>
      <c r="B167" s="33" t="s">
        <v>537</v>
      </c>
      <c r="C167" s="33" t="s">
        <v>287</v>
      </c>
      <c r="D167" s="34">
        <f t="shared" si="40"/>
        <v>2194003.48</v>
      </c>
      <c r="E167" s="34">
        <v>1601909.17</v>
      </c>
      <c r="F167" s="34">
        <f t="shared" si="41"/>
        <v>592094.31000000006</v>
      </c>
      <c r="G167" s="35">
        <f t="shared" si="42"/>
        <v>534.99599999999998</v>
      </c>
      <c r="H167" s="35">
        <f t="shared" si="43"/>
        <v>1042.471</v>
      </c>
      <c r="I167" s="36">
        <f t="shared" si="44"/>
        <v>1042</v>
      </c>
      <c r="J167" s="36">
        <f t="shared" si="45"/>
        <v>971</v>
      </c>
      <c r="K167" s="36">
        <f t="shared" si="46"/>
        <v>71</v>
      </c>
      <c r="L167" s="36">
        <f t="shared" si="47"/>
        <v>0</v>
      </c>
      <c r="M167" s="36">
        <v>592</v>
      </c>
      <c r="N167" s="36">
        <v>25</v>
      </c>
      <c r="O167" s="36">
        <v>0</v>
      </c>
      <c r="P167" s="36">
        <v>624</v>
      </c>
      <c r="Q167" s="36">
        <v>21</v>
      </c>
      <c r="R167" s="36">
        <v>0</v>
      </c>
      <c r="S167" s="36">
        <v>561</v>
      </c>
      <c r="T167" s="36">
        <v>22</v>
      </c>
      <c r="U167" s="36">
        <v>0</v>
      </c>
      <c r="V167" s="37">
        <v>347.37100000000004</v>
      </c>
      <c r="W167" s="38">
        <v>0.64149999999999996</v>
      </c>
      <c r="X167" s="39">
        <f t="shared" si="48"/>
        <v>2182.5410000000002</v>
      </c>
      <c r="Y167" s="39">
        <v>2163.3989999999999</v>
      </c>
      <c r="Z167" s="39">
        <v>2186.19</v>
      </c>
      <c r="AA167" s="39">
        <v>2198.0349999999999</v>
      </c>
      <c r="AB167" s="40">
        <f t="shared" si="49"/>
        <v>6.2830000000000004</v>
      </c>
      <c r="AC167" s="40">
        <f t="shared" si="50"/>
        <v>0.1676</v>
      </c>
      <c r="AD167" s="41">
        <f t="shared" si="51"/>
        <v>8.3799999999999999E-2</v>
      </c>
      <c r="AE167" s="41">
        <f t="shared" si="52"/>
        <v>0.91620000000000001</v>
      </c>
      <c r="AF167" s="40">
        <f t="shared" si="53"/>
        <v>0.64249999999999996</v>
      </c>
      <c r="AG167" s="40">
        <f t="shared" si="54"/>
        <v>0.32119999999999999</v>
      </c>
      <c r="AH167" s="41">
        <f t="shared" si="55"/>
        <v>0.67879999999999996</v>
      </c>
      <c r="AI167" s="41">
        <f t="shared" si="56"/>
        <v>0.77370000000000005</v>
      </c>
      <c r="AJ167" s="42">
        <f t="shared" si="57"/>
        <v>0.47099999999999997</v>
      </c>
      <c r="AK167" s="43">
        <f t="shared" si="58"/>
        <v>17.399999999999999</v>
      </c>
      <c r="AL167" s="43">
        <v>17.399999999999999</v>
      </c>
      <c r="AM167" s="43">
        <v>16.899999999999999</v>
      </c>
      <c r="AN167" s="43">
        <v>17.8</v>
      </c>
      <c r="AO167" s="44">
        <f t="shared" si="59"/>
        <v>0.8</v>
      </c>
      <c r="AP167" s="43"/>
    </row>
    <row r="168" spans="1:42" x14ac:dyDescent="0.2">
      <c r="A168" s="32">
        <v>110171803</v>
      </c>
      <c r="B168" s="33" t="s">
        <v>538</v>
      </c>
      <c r="C168" s="33" t="s">
        <v>287</v>
      </c>
      <c r="D168" s="34">
        <f t="shared" si="40"/>
        <v>937706.26</v>
      </c>
      <c r="E168" s="34">
        <v>695332.03</v>
      </c>
      <c r="F168" s="34">
        <f t="shared" si="41"/>
        <v>242374.23</v>
      </c>
      <c r="G168" s="35">
        <f t="shared" si="42"/>
        <v>219.001</v>
      </c>
      <c r="H168" s="35">
        <f t="shared" si="43"/>
        <v>425.6</v>
      </c>
      <c r="I168" s="36">
        <f t="shared" si="44"/>
        <v>403</v>
      </c>
      <c r="J168" s="36">
        <f t="shared" si="45"/>
        <v>325</v>
      </c>
      <c r="K168" s="36">
        <f t="shared" si="46"/>
        <v>46</v>
      </c>
      <c r="L168" s="36">
        <f t="shared" si="47"/>
        <v>32</v>
      </c>
      <c r="M168" s="36">
        <v>215</v>
      </c>
      <c r="N168" s="36">
        <v>5</v>
      </c>
      <c r="O168" s="36">
        <v>16</v>
      </c>
      <c r="P168" s="36">
        <v>192</v>
      </c>
      <c r="Q168" s="36">
        <v>18</v>
      </c>
      <c r="R168" s="36">
        <v>0</v>
      </c>
      <c r="S168" s="36">
        <v>187</v>
      </c>
      <c r="T168" s="36">
        <v>22</v>
      </c>
      <c r="U168" s="36">
        <v>0</v>
      </c>
      <c r="V168" s="37">
        <v>116.60899999999999</v>
      </c>
      <c r="W168" s="38">
        <v>0.73509999999999998</v>
      </c>
      <c r="X168" s="39">
        <f t="shared" si="48"/>
        <v>1046.4839999999999</v>
      </c>
      <c r="Y168" s="39">
        <v>1042.1110000000001</v>
      </c>
      <c r="Z168" s="39">
        <v>1043.2919999999999</v>
      </c>
      <c r="AA168" s="39">
        <v>1054.048</v>
      </c>
      <c r="AB168" s="40">
        <f t="shared" si="49"/>
        <v>8.9741999999999997</v>
      </c>
      <c r="AC168" s="40">
        <f t="shared" si="50"/>
        <v>0.23930000000000001</v>
      </c>
      <c r="AD168" s="41">
        <f t="shared" si="51"/>
        <v>0.1196</v>
      </c>
      <c r="AE168" s="41">
        <f t="shared" si="52"/>
        <v>0.88039999999999996</v>
      </c>
      <c r="AF168" s="40">
        <f t="shared" si="53"/>
        <v>0.308</v>
      </c>
      <c r="AG168" s="40">
        <f t="shared" si="54"/>
        <v>0.154</v>
      </c>
      <c r="AH168" s="41">
        <f t="shared" si="55"/>
        <v>0.84599999999999997</v>
      </c>
      <c r="AI168" s="41">
        <f t="shared" si="56"/>
        <v>0.85970000000000002</v>
      </c>
      <c r="AJ168" s="42">
        <f t="shared" si="57"/>
        <v>22.6</v>
      </c>
      <c r="AK168" s="43">
        <f t="shared" si="58"/>
        <v>15.2</v>
      </c>
      <c r="AL168" s="43">
        <v>15.2</v>
      </c>
      <c r="AM168" s="43">
        <v>14.9</v>
      </c>
      <c r="AN168" s="43">
        <v>15.4</v>
      </c>
      <c r="AO168" s="44">
        <f t="shared" si="59"/>
        <v>0.7</v>
      </c>
      <c r="AP168" s="43"/>
    </row>
    <row r="169" spans="1:42" x14ac:dyDescent="0.2">
      <c r="A169" s="32">
        <v>106172003</v>
      </c>
      <c r="B169" s="33" t="s">
        <v>457</v>
      </c>
      <c r="C169" s="33" t="s">
        <v>287</v>
      </c>
      <c r="D169" s="34">
        <f t="shared" si="40"/>
        <v>3621074.97</v>
      </c>
      <c r="E169" s="34">
        <v>2787216.23</v>
      </c>
      <c r="F169" s="34">
        <f t="shared" si="41"/>
        <v>833858.74</v>
      </c>
      <c r="G169" s="35">
        <f t="shared" si="42"/>
        <v>753.44600000000003</v>
      </c>
      <c r="H169" s="35">
        <f t="shared" si="43"/>
        <v>1747</v>
      </c>
      <c r="I169" s="36">
        <f t="shared" si="44"/>
        <v>1747</v>
      </c>
      <c r="J169" s="36">
        <f t="shared" si="45"/>
        <v>1528</v>
      </c>
      <c r="K169" s="36">
        <f t="shared" si="46"/>
        <v>86</v>
      </c>
      <c r="L169" s="36">
        <f t="shared" si="47"/>
        <v>133</v>
      </c>
      <c r="M169" s="36">
        <v>972</v>
      </c>
      <c r="N169" s="36">
        <v>33</v>
      </c>
      <c r="O169" s="36">
        <v>21</v>
      </c>
      <c r="P169" s="36">
        <v>939</v>
      </c>
      <c r="Q169" s="36">
        <v>29</v>
      </c>
      <c r="R169" s="36">
        <v>24</v>
      </c>
      <c r="S169" s="36">
        <v>886</v>
      </c>
      <c r="T169" s="36">
        <v>23</v>
      </c>
      <c r="U169" s="36">
        <v>18</v>
      </c>
      <c r="V169" s="37">
        <v>258.358</v>
      </c>
      <c r="W169" s="38">
        <v>0.59899999999999998</v>
      </c>
      <c r="X169" s="39">
        <f t="shared" si="48"/>
        <v>3635.2959999999998</v>
      </c>
      <c r="Y169" s="39">
        <v>3578.752</v>
      </c>
      <c r="Z169" s="39">
        <v>3650.652</v>
      </c>
      <c r="AA169" s="39">
        <v>3676.4839999999999</v>
      </c>
      <c r="AB169" s="40">
        <f t="shared" si="49"/>
        <v>14.0707</v>
      </c>
      <c r="AC169" s="40">
        <f t="shared" si="50"/>
        <v>0.37530000000000002</v>
      </c>
      <c r="AD169" s="41">
        <f t="shared" si="51"/>
        <v>0.18759999999999999</v>
      </c>
      <c r="AE169" s="41">
        <f t="shared" si="52"/>
        <v>0.81240000000000001</v>
      </c>
      <c r="AF169" s="40">
        <f t="shared" si="53"/>
        <v>1.0702</v>
      </c>
      <c r="AG169" s="40">
        <f t="shared" si="54"/>
        <v>0.53510000000000002</v>
      </c>
      <c r="AH169" s="41">
        <f t="shared" si="55"/>
        <v>0.46489999999999998</v>
      </c>
      <c r="AI169" s="41">
        <f t="shared" si="56"/>
        <v>0.60389999999999999</v>
      </c>
      <c r="AJ169" s="42">
        <f t="shared" si="57"/>
        <v>0</v>
      </c>
      <c r="AK169" s="43">
        <f t="shared" si="58"/>
        <v>15.7</v>
      </c>
      <c r="AL169" s="43">
        <v>15.7</v>
      </c>
      <c r="AM169" s="43">
        <v>15.3</v>
      </c>
      <c r="AN169" s="43">
        <v>16.100000000000001</v>
      </c>
      <c r="AO169" s="44">
        <f t="shared" si="59"/>
        <v>0.72</v>
      </c>
      <c r="AP169" s="43"/>
    </row>
    <row r="170" spans="1:42" x14ac:dyDescent="0.2">
      <c r="A170" s="32">
        <v>110173003</v>
      </c>
      <c r="B170" s="33" t="s">
        <v>539</v>
      </c>
      <c r="C170" s="33" t="s">
        <v>287</v>
      </c>
      <c r="D170" s="34">
        <f t="shared" si="40"/>
        <v>781122.66</v>
      </c>
      <c r="E170" s="34">
        <v>511045.95</v>
      </c>
      <c r="F170" s="34">
        <f t="shared" si="41"/>
        <v>270076.71000000002</v>
      </c>
      <c r="G170" s="35">
        <f t="shared" si="42"/>
        <v>244.03200000000001</v>
      </c>
      <c r="H170" s="35">
        <f t="shared" si="43"/>
        <v>372.58199999999999</v>
      </c>
      <c r="I170" s="36">
        <f t="shared" si="44"/>
        <v>345</v>
      </c>
      <c r="J170" s="36">
        <f t="shared" si="45"/>
        <v>277</v>
      </c>
      <c r="K170" s="36">
        <f t="shared" si="46"/>
        <v>43</v>
      </c>
      <c r="L170" s="36">
        <f t="shared" si="47"/>
        <v>25</v>
      </c>
      <c r="M170" s="36">
        <v>155</v>
      </c>
      <c r="N170" s="36">
        <v>30</v>
      </c>
      <c r="O170" s="36">
        <v>8</v>
      </c>
      <c r="P170" s="36">
        <v>175</v>
      </c>
      <c r="Q170" s="36">
        <v>6</v>
      </c>
      <c r="R170" s="36">
        <v>2</v>
      </c>
      <c r="S170" s="36">
        <v>178</v>
      </c>
      <c r="T170" s="36">
        <v>5</v>
      </c>
      <c r="U170" s="36">
        <v>2</v>
      </c>
      <c r="V170" s="37">
        <v>98.55</v>
      </c>
      <c r="W170" s="38">
        <v>0.76160000000000005</v>
      </c>
      <c r="X170" s="39">
        <f t="shared" si="48"/>
        <v>725.84</v>
      </c>
      <c r="Y170" s="39">
        <v>698.76400000000001</v>
      </c>
      <c r="Z170" s="39">
        <v>739.18799999999999</v>
      </c>
      <c r="AA170" s="39">
        <v>739.56700000000001</v>
      </c>
      <c r="AB170" s="40">
        <f t="shared" si="49"/>
        <v>7.3651</v>
      </c>
      <c r="AC170" s="40">
        <f t="shared" si="50"/>
        <v>0.19639999999999999</v>
      </c>
      <c r="AD170" s="41">
        <f t="shared" si="51"/>
        <v>9.8199999999999996E-2</v>
      </c>
      <c r="AE170" s="41">
        <f t="shared" si="52"/>
        <v>0.90180000000000005</v>
      </c>
      <c r="AF170" s="40">
        <f t="shared" si="53"/>
        <v>0.21360000000000001</v>
      </c>
      <c r="AG170" s="40">
        <f t="shared" si="54"/>
        <v>0.10680000000000001</v>
      </c>
      <c r="AH170" s="41">
        <f t="shared" si="55"/>
        <v>0.89319999999999999</v>
      </c>
      <c r="AI170" s="41">
        <f t="shared" si="56"/>
        <v>0.89659999999999995</v>
      </c>
      <c r="AJ170" s="42">
        <f t="shared" si="57"/>
        <v>27.582000000000001</v>
      </c>
      <c r="AK170" s="43">
        <f t="shared" si="58"/>
        <v>18.8</v>
      </c>
      <c r="AL170" s="43">
        <v>18.7</v>
      </c>
      <c r="AM170" s="43">
        <v>19</v>
      </c>
      <c r="AN170" s="43">
        <v>18.600000000000001</v>
      </c>
      <c r="AO170" s="44">
        <f t="shared" si="59"/>
        <v>0.86</v>
      </c>
      <c r="AP170" s="43"/>
    </row>
    <row r="171" spans="1:42" x14ac:dyDescent="0.2">
      <c r="A171" s="32">
        <v>110173504</v>
      </c>
      <c r="B171" s="33" t="s">
        <v>540</v>
      </c>
      <c r="C171" s="33" t="s">
        <v>287</v>
      </c>
      <c r="D171" s="34">
        <f t="shared" si="40"/>
        <v>301274.93</v>
      </c>
      <c r="E171" s="34">
        <v>241657.78</v>
      </c>
      <c r="F171" s="34">
        <f t="shared" si="41"/>
        <v>59617.15</v>
      </c>
      <c r="G171" s="35">
        <f t="shared" si="42"/>
        <v>53.868000000000002</v>
      </c>
      <c r="H171" s="35">
        <f t="shared" si="43"/>
        <v>132.35599999999999</v>
      </c>
      <c r="I171" s="36">
        <f t="shared" si="44"/>
        <v>118</v>
      </c>
      <c r="J171" s="36">
        <f t="shared" si="45"/>
        <v>103</v>
      </c>
      <c r="K171" s="36">
        <f t="shared" si="46"/>
        <v>9</v>
      </c>
      <c r="L171" s="36">
        <f t="shared" si="47"/>
        <v>6</v>
      </c>
      <c r="M171" s="36">
        <v>62</v>
      </c>
      <c r="N171" s="36">
        <v>2</v>
      </c>
      <c r="O171" s="36">
        <v>2</v>
      </c>
      <c r="P171" s="36">
        <v>69</v>
      </c>
      <c r="Q171" s="36">
        <v>2</v>
      </c>
      <c r="R171" s="36">
        <v>1</v>
      </c>
      <c r="S171" s="36">
        <v>59</v>
      </c>
      <c r="T171" s="36">
        <v>6</v>
      </c>
      <c r="U171" s="36">
        <v>1</v>
      </c>
      <c r="V171" s="37">
        <v>83.915999999999997</v>
      </c>
      <c r="W171" s="38">
        <v>0.66720000000000002</v>
      </c>
      <c r="X171" s="39">
        <f t="shared" si="48"/>
        <v>256.53100000000001</v>
      </c>
      <c r="Y171" s="39">
        <v>257.38400000000001</v>
      </c>
      <c r="Z171" s="39">
        <v>257.98200000000003</v>
      </c>
      <c r="AA171" s="39">
        <v>254.227</v>
      </c>
      <c r="AB171" s="40">
        <f t="shared" si="49"/>
        <v>3.0569000000000002</v>
      </c>
      <c r="AC171" s="40">
        <f t="shared" si="50"/>
        <v>8.1500000000000003E-2</v>
      </c>
      <c r="AD171" s="41">
        <f t="shared" si="51"/>
        <v>4.07E-2</v>
      </c>
      <c r="AE171" s="41">
        <f t="shared" si="52"/>
        <v>0.95930000000000004</v>
      </c>
      <c r="AF171" s="40">
        <f t="shared" si="53"/>
        <v>7.5499999999999998E-2</v>
      </c>
      <c r="AG171" s="40">
        <f t="shared" si="54"/>
        <v>3.7699999999999997E-2</v>
      </c>
      <c r="AH171" s="41">
        <f t="shared" si="55"/>
        <v>0.96230000000000004</v>
      </c>
      <c r="AI171" s="41">
        <f t="shared" si="56"/>
        <v>0.96109999999999995</v>
      </c>
      <c r="AJ171" s="42">
        <f t="shared" si="57"/>
        <v>14.356</v>
      </c>
      <c r="AK171" s="43">
        <f t="shared" si="58"/>
        <v>13.4</v>
      </c>
      <c r="AL171" s="43">
        <v>13.2</v>
      </c>
      <c r="AM171" s="43">
        <v>13.1</v>
      </c>
      <c r="AN171" s="43">
        <v>14</v>
      </c>
      <c r="AO171" s="44">
        <f t="shared" si="59"/>
        <v>0.61</v>
      </c>
      <c r="AP171" s="43"/>
    </row>
    <row r="172" spans="1:42" x14ac:dyDescent="0.2">
      <c r="A172" s="32">
        <v>110175003</v>
      </c>
      <c r="B172" s="33" t="s">
        <v>541</v>
      </c>
      <c r="C172" s="33" t="s">
        <v>287</v>
      </c>
      <c r="D172" s="34">
        <f t="shared" si="40"/>
        <v>909217.32</v>
      </c>
      <c r="E172" s="34">
        <v>675733.42</v>
      </c>
      <c r="F172" s="34">
        <f t="shared" si="41"/>
        <v>233483.9</v>
      </c>
      <c r="G172" s="35">
        <f t="shared" si="42"/>
        <v>210.96799999999999</v>
      </c>
      <c r="H172" s="35">
        <f t="shared" si="43"/>
        <v>423.88600000000002</v>
      </c>
      <c r="I172" s="36">
        <f t="shared" si="44"/>
        <v>397</v>
      </c>
      <c r="J172" s="36">
        <f t="shared" si="45"/>
        <v>303</v>
      </c>
      <c r="K172" s="36">
        <f t="shared" si="46"/>
        <v>37</v>
      </c>
      <c r="L172" s="36">
        <f t="shared" si="47"/>
        <v>57</v>
      </c>
      <c r="M172" s="36">
        <v>193</v>
      </c>
      <c r="N172" s="36">
        <v>12</v>
      </c>
      <c r="O172" s="36">
        <v>10</v>
      </c>
      <c r="P172" s="36">
        <v>184</v>
      </c>
      <c r="Q172" s="36">
        <v>12</v>
      </c>
      <c r="R172" s="36">
        <v>9</v>
      </c>
      <c r="S172" s="36">
        <v>177</v>
      </c>
      <c r="T172" s="36">
        <v>13</v>
      </c>
      <c r="U172" s="36">
        <v>9</v>
      </c>
      <c r="V172" s="37">
        <v>94.971999999999994</v>
      </c>
      <c r="W172" s="38">
        <v>0.71099999999999997</v>
      </c>
      <c r="X172" s="39">
        <f t="shared" si="48"/>
        <v>846.55600000000004</v>
      </c>
      <c r="Y172" s="39">
        <v>844.94299999999998</v>
      </c>
      <c r="Z172" s="39">
        <v>827.99300000000005</v>
      </c>
      <c r="AA172" s="39">
        <v>866.73099999999999</v>
      </c>
      <c r="AB172" s="40">
        <f t="shared" si="49"/>
        <v>8.9137000000000004</v>
      </c>
      <c r="AC172" s="40">
        <f t="shared" si="50"/>
        <v>0.23769999999999999</v>
      </c>
      <c r="AD172" s="41">
        <f t="shared" si="51"/>
        <v>0.1188</v>
      </c>
      <c r="AE172" s="41">
        <f t="shared" si="52"/>
        <v>0.88119999999999998</v>
      </c>
      <c r="AF172" s="40">
        <f t="shared" si="53"/>
        <v>0.2492</v>
      </c>
      <c r="AG172" s="40">
        <f t="shared" si="54"/>
        <v>0.1246</v>
      </c>
      <c r="AH172" s="41">
        <f t="shared" si="55"/>
        <v>0.87539999999999996</v>
      </c>
      <c r="AI172" s="41">
        <f t="shared" si="56"/>
        <v>0.87770000000000004</v>
      </c>
      <c r="AJ172" s="42">
        <f t="shared" si="57"/>
        <v>26.885999999999999</v>
      </c>
      <c r="AK172" s="43">
        <f t="shared" si="58"/>
        <v>15.2</v>
      </c>
      <c r="AL172" s="43">
        <v>15.1</v>
      </c>
      <c r="AM172" s="43">
        <v>15</v>
      </c>
      <c r="AN172" s="43">
        <v>15.4</v>
      </c>
      <c r="AO172" s="44">
        <f t="shared" si="59"/>
        <v>0.7</v>
      </c>
      <c r="AP172" s="43"/>
    </row>
    <row r="173" spans="1:42" x14ac:dyDescent="0.2">
      <c r="A173" s="32">
        <v>110177003</v>
      </c>
      <c r="B173" s="33" t="s">
        <v>542</v>
      </c>
      <c r="C173" s="33" t="s">
        <v>287</v>
      </c>
      <c r="D173" s="34">
        <f t="shared" si="40"/>
        <v>1703941.63</v>
      </c>
      <c r="E173" s="34">
        <v>1229129.3500000001</v>
      </c>
      <c r="F173" s="34">
        <f t="shared" si="41"/>
        <v>474812.28</v>
      </c>
      <c r="G173" s="35">
        <f t="shared" si="42"/>
        <v>429.024</v>
      </c>
      <c r="H173" s="35">
        <f t="shared" si="43"/>
        <v>690.97900000000004</v>
      </c>
      <c r="I173" s="36">
        <f t="shared" si="44"/>
        <v>675</v>
      </c>
      <c r="J173" s="36">
        <f t="shared" si="45"/>
        <v>544</v>
      </c>
      <c r="K173" s="36">
        <f t="shared" si="46"/>
        <v>99</v>
      </c>
      <c r="L173" s="36">
        <f t="shared" si="47"/>
        <v>32</v>
      </c>
      <c r="M173" s="36">
        <v>346</v>
      </c>
      <c r="N173" s="36">
        <v>35</v>
      </c>
      <c r="O173" s="36">
        <v>4</v>
      </c>
      <c r="P173" s="36">
        <v>335</v>
      </c>
      <c r="Q173" s="36">
        <v>32</v>
      </c>
      <c r="R173" s="36">
        <v>5</v>
      </c>
      <c r="S173" s="36">
        <v>314</v>
      </c>
      <c r="T173" s="36">
        <v>30</v>
      </c>
      <c r="U173" s="36">
        <v>6</v>
      </c>
      <c r="V173" s="37">
        <v>225.02799999999999</v>
      </c>
      <c r="W173" s="38">
        <v>0.68230000000000002</v>
      </c>
      <c r="X173" s="39">
        <f t="shared" si="48"/>
        <v>1699.8320000000001</v>
      </c>
      <c r="Y173" s="39">
        <v>1688.37</v>
      </c>
      <c r="Z173" s="39">
        <v>1696.14</v>
      </c>
      <c r="AA173" s="39">
        <v>1714.9860000000001</v>
      </c>
      <c r="AB173" s="40">
        <f t="shared" si="49"/>
        <v>7.5537999999999998</v>
      </c>
      <c r="AC173" s="40">
        <f t="shared" si="50"/>
        <v>0.2014</v>
      </c>
      <c r="AD173" s="41">
        <f t="shared" si="51"/>
        <v>0.1007</v>
      </c>
      <c r="AE173" s="41">
        <f t="shared" si="52"/>
        <v>0.89929999999999999</v>
      </c>
      <c r="AF173" s="40">
        <f t="shared" si="53"/>
        <v>0.50039999999999996</v>
      </c>
      <c r="AG173" s="40">
        <f t="shared" si="54"/>
        <v>0.25019999999999998</v>
      </c>
      <c r="AH173" s="41">
        <f t="shared" si="55"/>
        <v>0.74980000000000002</v>
      </c>
      <c r="AI173" s="41">
        <f t="shared" si="56"/>
        <v>0.80959999999999999</v>
      </c>
      <c r="AJ173" s="42">
        <f t="shared" si="57"/>
        <v>15.978999999999999</v>
      </c>
      <c r="AK173" s="43">
        <f t="shared" si="58"/>
        <v>19.899999999999999</v>
      </c>
      <c r="AL173" s="43">
        <v>20.2</v>
      </c>
      <c r="AM173" s="43">
        <v>20.100000000000001</v>
      </c>
      <c r="AN173" s="43">
        <v>19.399999999999999</v>
      </c>
      <c r="AO173" s="44">
        <f t="shared" si="59"/>
        <v>0.91</v>
      </c>
      <c r="AP173" s="43"/>
    </row>
    <row r="174" spans="1:42" x14ac:dyDescent="0.2">
      <c r="A174" s="32">
        <v>110179003</v>
      </c>
      <c r="B174" s="33" t="s">
        <v>543</v>
      </c>
      <c r="C174" s="33" t="s">
        <v>287</v>
      </c>
      <c r="D174" s="34">
        <f t="shared" si="40"/>
        <v>1053760.74</v>
      </c>
      <c r="E174" s="34">
        <v>707881.01</v>
      </c>
      <c r="F174" s="34">
        <f t="shared" si="41"/>
        <v>345879.73</v>
      </c>
      <c r="G174" s="35">
        <f t="shared" si="42"/>
        <v>312.52499999999998</v>
      </c>
      <c r="H174" s="35">
        <f t="shared" si="43"/>
        <v>581.98599999999999</v>
      </c>
      <c r="I174" s="36">
        <f t="shared" si="44"/>
        <v>543</v>
      </c>
      <c r="J174" s="36">
        <f t="shared" si="45"/>
        <v>474</v>
      </c>
      <c r="K174" s="36">
        <f t="shared" si="46"/>
        <v>25</v>
      </c>
      <c r="L174" s="36">
        <f t="shared" si="47"/>
        <v>44</v>
      </c>
      <c r="M174" s="36">
        <v>365</v>
      </c>
      <c r="N174" s="36">
        <v>7</v>
      </c>
      <c r="O174" s="36">
        <v>7</v>
      </c>
      <c r="P174" s="36">
        <v>256</v>
      </c>
      <c r="Q174" s="36">
        <v>10</v>
      </c>
      <c r="R174" s="36">
        <v>6</v>
      </c>
      <c r="S174" s="36">
        <v>247</v>
      </c>
      <c r="T174" s="36">
        <v>8</v>
      </c>
      <c r="U174" s="36">
        <v>7</v>
      </c>
      <c r="V174" s="37">
        <v>165.244</v>
      </c>
      <c r="W174" s="38">
        <v>0.69740000000000002</v>
      </c>
      <c r="X174" s="39">
        <f t="shared" si="48"/>
        <v>962.255</v>
      </c>
      <c r="Y174" s="39">
        <v>953.64800000000002</v>
      </c>
      <c r="Z174" s="39">
        <v>959.54899999999998</v>
      </c>
      <c r="AA174" s="39">
        <v>973.56700000000001</v>
      </c>
      <c r="AB174" s="40">
        <f t="shared" si="49"/>
        <v>5.8231999999999999</v>
      </c>
      <c r="AC174" s="40">
        <f t="shared" si="50"/>
        <v>0.15529999999999999</v>
      </c>
      <c r="AD174" s="41">
        <f t="shared" si="51"/>
        <v>7.7600000000000002E-2</v>
      </c>
      <c r="AE174" s="41">
        <f t="shared" si="52"/>
        <v>0.9224</v>
      </c>
      <c r="AF174" s="40">
        <f t="shared" si="53"/>
        <v>0.28320000000000001</v>
      </c>
      <c r="AG174" s="40">
        <f t="shared" si="54"/>
        <v>0.1416</v>
      </c>
      <c r="AH174" s="41">
        <f t="shared" si="55"/>
        <v>0.85840000000000005</v>
      </c>
      <c r="AI174" s="41">
        <f t="shared" si="56"/>
        <v>0.88400000000000001</v>
      </c>
      <c r="AJ174" s="42">
        <f t="shared" si="57"/>
        <v>38.985999999999997</v>
      </c>
      <c r="AK174" s="43">
        <f t="shared" si="58"/>
        <v>16.8</v>
      </c>
      <c r="AL174" s="43">
        <v>16.7</v>
      </c>
      <c r="AM174" s="43">
        <v>16.600000000000001</v>
      </c>
      <c r="AN174" s="43">
        <v>17.2</v>
      </c>
      <c r="AO174" s="44">
        <f t="shared" si="59"/>
        <v>0.77</v>
      </c>
      <c r="AP174" s="43"/>
    </row>
    <row r="175" spans="1:42" x14ac:dyDescent="0.2">
      <c r="A175" s="32">
        <v>110183602</v>
      </c>
      <c r="B175" s="33" t="s">
        <v>544</v>
      </c>
      <c r="C175" s="33" t="s">
        <v>300</v>
      </c>
      <c r="D175" s="34">
        <f t="shared" si="40"/>
        <v>4004276.32</v>
      </c>
      <c r="E175" s="34">
        <v>3102550.89</v>
      </c>
      <c r="F175" s="34">
        <f t="shared" si="41"/>
        <v>901725.43</v>
      </c>
      <c r="G175" s="35">
        <f t="shared" si="42"/>
        <v>814.76800000000003</v>
      </c>
      <c r="H175" s="35">
        <f t="shared" si="43"/>
        <v>1803</v>
      </c>
      <c r="I175" s="36">
        <f t="shared" si="44"/>
        <v>1803</v>
      </c>
      <c r="J175" s="36">
        <f t="shared" si="45"/>
        <v>1624</v>
      </c>
      <c r="K175" s="36">
        <f t="shared" si="46"/>
        <v>71</v>
      </c>
      <c r="L175" s="36">
        <f t="shared" si="47"/>
        <v>108</v>
      </c>
      <c r="M175" s="36">
        <v>978</v>
      </c>
      <c r="N175" s="36">
        <v>24</v>
      </c>
      <c r="O175" s="36">
        <v>12</v>
      </c>
      <c r="P175" s="36">
        <v>983</v>
      </c>
      <c r="Q175" s="36">
        <v>16</v>
      </c>
      <c r="R175" s="36">
        <v>19</v>
      </c>
      <c r="S175" s="36">
        <v>1009</v>
      </c>
      <c r="T175" s="36">
        <v>29</v>
      </c>
      <c r="U175" s="36">
        <v>21</v>
      </c>
      <c r="V175" s="37">
        <v>970.76400000000001</v>
      </c>
      <c r="W175" s="38">
        <v>0.59460000000000002</v>
      </c>
      <c r="X175" s="39">
        <f t="shared" si="48"/>
        <v>4193.4449999999997</v>
      </c>
      <c r="Y175" s="39">
        <v>4136.1289999999999</v>
      </c>
      <c r="Z175" s="39">
        <v>4209.402</v>
      </c>
      <c r="AA175" s="39">
        <v>4234.8029999999999</v>
      </c>
      <c r="AB175" s="40">
        <f t="shared" si="49"/>
        <v>4.3197000000000001</v>
      </c>
      <c r="AC175" s="40">
        <f t="shared" si="50"/>
        <v>0.1152</v>
      </c>
      <c r="AD175" s="41">
        <f t="shared" si="51"/>
        <v>5.7599999999999998E-2</v>
      </c>
      <c r="AE175" s="41">
        <f t="shared" si="52"/>
        <v>0.94240000000000002</v>
      </c>
      <c r="AF175" s="40">
        <f t="shared" si="53"/>
        <v>1.2344999999999999</v>
      </c>
      <c r="AG175" s="40">
        <f t="shared" si="54"/>
        <v>0.61719999999999997</v>
      </c>
      <c r="AH175" s="41">
        <f t="shared" si="55"/>
        <v>0.38279999999999997</v>
      </c>
      <c r="AI175" s="41">
        <f t="shared" si="56"/>
        <v>0.60660000000000003</v>
      </c>
      <c r="AJ175" s="42">
        <f t="shared" si="57"/>
        <v>0</v>
      </c>
      <c r="AK175" s="43">
        <f t="shared" si="58"/>
        <v>16.5</v>
      </c>
      <c r="AL175" s="43">
        <v>16.3</v>
      </c>
      <c r="AM175" s="43">
        <v>16.399999999999999</v>
      </c>
      <c r="AN175" s="43">
        <v>16.899999999999999</v>
      </c>
      <c r="AO175" s="44">
        <f t="shared" si="59"/>
        <v>0.76</v>
      </c>
      <c r="AP175" s="43"/>
    </row>
    <row r="176" spans="1:42" x14ac:dyDescent="0.2">
      <c r="A176" s="32">
        <v>116191004</v>
      </c>
      <c r="B176" s="33" t="s">
        <v>80</v>
      </c>
      <c r="C176" s="33" t="s">
        <v>314</v>
      </c>
      <c r="D176" s="34">
        <f t="shared" si="40"/>
        <v>555878.57999999996</v>
      </c>
      <c r="E176" s="34">
        <v>425059.07</v>
      </c>
      <c r="F176" s="34">
        <f t="shared" si="41"/>
        <v>130819.51</v>
      </c>
      <c r="G176" s="35">
        <f t="shared" si="42"/>
        <v>118.20399999999999</v>
      </c>
      <c r="H176" s="35">
        <f t="shared" si="43"/>
        <v>264.17</v>
      </c>
      <c r="I176" s="36">
        <f t="shared" si="44"/>
        <v>244</v>
      </c>
      <c r="J176" s="36">
        <f t="shared" si="45"/>
        <v>241</v>
      </c>
      <c r="K176" s="36">
        <f t="shared" si="46"/>
        <v>3</v>
      </c>
      <c r="L176" s="36">
        <f t="shared" si="47"/>
        <v>0</v>
      </c>
      <c r="M176" s="36">
        <v>139</v>
      </c>
      <c r="N176" s="36">
        <v>1</v>
      </c>
      <c r="O176" s="36">
        <v>1</v>
      </c>
      <c r="P176" s="36">
        <v>141</v>
      </c>
      <c r="Q176" s="36">
        <v>1</v>
      </c>
      <c r="R176" s="36">
        <v>0</v>
      </c>
      <c r="S176" s="36">
        <v>160</v>
      </c>
      <c r="T176" s="36">
        <v>0</v>
      </c>
      <c r="U176" s="36">
        <v>0</v>
      </c>
      <c r="V176" s="37">
        <v>97.162000000000006</v>
      </c>
      <c r="W176" s="38">
        <v>0.56640000000000001</v>
      </c>
      <c r="X176" s="39">
        <f t="shared" si="48"/>
        <v>692.68299999999999</v>
      </c>
      <c r="Y176" s="39">
        <v>671.96699999999998</v>
      </c>
      <c r="Z176" s="39">
        <v>692.69899999999996</v>
      </c>
      <c r="AA176" s="39">
        <v>713.38300000000004</v>
      </c>
      <c r="AB176" s="40">
        <f t="shared" si="49"/>
        <v>7.1291000000000002</v>
      </c>
      <c r="AC176" s="40">
        <f t="shared" si="50"/>
        <v>0.19009999999999999</v>
      </c>
      <c r="AD176" s="41">
        <f t="shared" si="51"/>
        <v>9.5000000000000001E-2</v>
      </c>
      <c r="AE176" s="41">
        <f t="shared" si="52"/>
        <v>0.90500000000000003</v>
      </c>
      <c r="AF176" s="40">
        <f t="shared" si="53"/>
        <v>0.2039</v>
      </c>
      <c r="AG176" s="40">
        <f t="shared" si="54"/>
        <v>0.1019</v>
      </c>
      <c r="AH176" s="41">
        <f t="shared" si="55"/>
        <v>0.89810000000000001</v>
      </c>
      <c r="AI176" s="41">
        <f t="shared" si="56"/>
        <v>0.90080000000000005</v>
      </c>
      <c r="AJ176" s="42">
        <f t="shared" si="57"/>
        <v>20.170000000000002</v>
      </c>
      <c r="AK176" s="43">
        <f t="shared" si="58"/>
        <v>17.3</v>
      </c>
      <c r="AL176" s="43">
        <v>17.8</v>
      </c>
      <c r="AM176" s="43">
        <v>17.3</v>
      </c>
      <c r="AN176" s="43">
        <v>16.899999999999999</v>
      </c>
      <c r="AO176" s="44">
        <f t="shared" si="59"/>
        <v>0.79</v>
      </c>
      <c r="AP176" s="43"/>
    </row>
    <row r="177" spans="1:42" x14ac:dyDescent="0.2">
      <c r="A177" s="32">
        <v>116191103</v>
      </c>
      <c r="B177" s="33" t="s">
        <v>81</v>
      </c>
      <c r="C177" s="33" t="s">
        <v>314</v>
      </c>
      <c r="D177" s="34">
        <f t="shared" si="40"/>
        <v>2612324.5499999998</v>
      </c>
      <c r="E177" s="34">
        <v>2091062.96</v>
      </c>
      <c r="F177" s="34">
        <f t="shared" si="41"/>
        <v>521261.59</v>
      </c>
      <c r="G177" s="35">
        <f t="shared" si="42"/>
        <v>470.99400000000003</v>
      </c>
      <c r="H177" s="35">
        <f t="shared" si="43"/>
        <v>1124</v>
      </c>
      <c r="I177" s="36">
        <f t="shared" si="44"/>
        <v>1124</v>
      </c>
      <c r="J177" s="36">
        <f t="shared" si="45"/>
        <v>1068</v>
      </c>
      <c r="K177" s="36">
        <f t="shared" si="46"/>
        <v>18</v>
      </c>
      <c r="L177" s="36">
        <f t="shared" si="47"/>
        <v>38</v>
      </c>
      <c r="M177" s="36">
        <v>657</v>
      </c>
      <c r="N177" s="36">
        <v>4</v>
      </c>
      <c r="O177" s="36">
        <v>9</v>
      </c>
      <c r="P177" s="36">
        <v>632</v>
      </c>
      <c r="Q177" s="36">
        <v>4</v>
      </c>
      <c r="R177" s="36">
        <v>7</v>
      </c>
      <c r="S177" s="36">
        <v>665</v>
      </c>
      <c r="T177" s="36">
        <v>9</v>
      </c>
      <c r="U177" s="36">
        <v>3</v>
      </c>
      <c r="V177" s="37">
        <v>91.263999999999996</v>
      </c>
      <c r="W177" s="38">
        <v>0.63490000000000002</v>
      </c>
      <c r="X177" s="39">
        <f t="shared" si="48"/>
        <v>2953.2049999999999</v>
      </c>
      <c r="Y177" s="39">
        <v>2937.3040000000001</v>
      </c>
      <c r="Z177" s="39">
        <v>2930.7869999999998</v>
      </c>
      <c r="AA177" s="39">
        <v>2991.5250000000001</v>
      </c>
      <c r="AB177" s="40">
        <f t="shared" si="49"/>
        <v>32.358899999999998</v>
      </c>
      <c r="AC177" s="40">
        <f t="shared" si="50"/>
        <v>0.86309999999999998</v>
      </c>
      <c r="AD177" s="41">
        <f t="shared" si="51"/>
        <v>0.43149999999999999</v>
      </c>
      <c r="AE177" s="41">
        <f t="shared" si="52"/>
        <v>0.56850000000000001</v>
      </c>
      <c r="AF177" s="40">
        <f t="shared" si="53"/>
        <v>0.86939999999999995</v>
      </c>
      <c r="AG177" s="40">
        <f t="shared" si="54"/>
        <v>0.43469999999999998</v>
      </c>
      <c r="AH177" s="41">
        <f t="shared" si="55"/>
        <v>0.56530000000000002</v>
      </c>
      <c r="AI177" s="41">
        <f t="shared" si="56"/>
        <v>0.5665</v>
      </c>
      <c r="AJ177" s="42">
        <f t="shared" si="57"/>
        <v>0</v>
      </c>
      <c r="AK177" s="43">
        <f t="shared" si="58"/>
        <v>14.5</v>
      </c>
      <c r="AL177" s="43">
        <v>14.7</v>
      </c>
      <c r="AM177" s="43">
        <v>14.4</v>
      </c>
      <c r="AN177" s="43">
        <v>14.5</v>
      </c>
      <c r="AO177" s="44">
        <f t="shared" si="59"/>
        <v>0.66</v>
      </c>
      <c r="AP177" s="43"/>
    </row>
    <row r="178" spans="1:42" x14ac:dyDescent="0.2">
      <c r="A178" s="32">
        <v>116191203</v>
      </c>
      <c r="B178" s="33" t="s">
        <v>82</v>
      </c>
      <c r="C178" s="33" t="s">
        <v>314</v>
      </c>
      <c r="D178" s="34">
        <f t="shared" si="40"/>
        <v>1116253.49</v>
      </c>
      <c r="E178" s="34">
        <v>930771.64</v>
      </c>
      <c r="F178" s="34">
        <f t="shared" si="41"/>
        <v>185481.85</v>
      </c>
      <c r="G178" s="35">
        <f t="shared" si="42"/>
        <v>167.595</v>
      </c>
      <c r="H178" s="35">
        <f t="shared" si="43"/>
        <v>472</v>
      </c>
      <c r="I178" s="36">
        <f t="shared" si="44"/>
        <v>472</v>
      </c>
      <c r="J178" s="36">
        <f t="shared" si="45"/>
        <v>407</v>
      </c>
      <c r="K178" s="36">
        <f t="shared" si="46"/>
        <v>40</v>
      </c>
      <c r="L178" s="36">
        <f t="shared" si="47"/>
        <v>25</v>
      </c>
      <c r="M178" s="36">
        <v>258</v>
      </c>
      <c r="N178" s="36">
        <v>12</v>
      </c>
      <c r="O178" s="36">
        <v>6</v>
      </c>
      <c r="P178" s="36">
        <v>192</v>
      </c>
      <c r="Q178" s="36">
        <v>6</v>
      </c>
      <c r="R178" s="36">
        <v>0</v>
      </c>
      <c r="S178" s="36">
        <v>295</v>
      </c>
      <c r="T178" s="36">
        <v>21</v>
      </c>
      <c r="U178" s="36">
        <v>5</v>
      </c>
      <c r="V178" s="37">
        <v>84.643999999999991</v>
      </c>
      <c r="W178" s="38">
        <v>0.51459999999999995</v>
      </c>
      <c r="X178" s="39">
        <f t="shared" si="48"/>
        <v>1692.1590000000001</v>
      </c>
      <c r="Y178" s="39">
        <v>1696.25</v>
      </c>
      <c r="Z178" s="39">
        <v>1698.943</v>
      </c>
      <c r="AA178" s="39">
        <v>1681.2850000000001</v>
      </c>
      <c r="AB178" s="40">
        <f t="shared" si="49"/>
        <v>19.991399999999999</v>
      </c>
      <c r="AC178" s="40">
        <f t="shared" si="50"/>
        <v>0.53320000000000001</v>
      </c>
      <c r="AD178" s="41">
        <f t="shared" si="51"/>
        <v>0.2666</v>
      </c>
      <c r="AE178" s="41">
        <f t="shared" si="52"/>
        <v>0.73340000000000005</v>
      </c>
      <c r="AF178" s="40">
        <f t="shared" si="53"/>
        <v>0.49809999999999999</v>
      </c>
      <c r="AG178" s="40">
        <f t="shared" si="54"/>
        <v>0.249</v>
      </c>
      <c r="AH178" s="41">
        <f t="shared" si="55"/>
        <v>0.751</v>
      </c>
      <c r="AI178" s="41">
        <f t="shared" si="56"/>
        <v>0.74390000000000001</v>
      </c>
      <c r="AJ178" s="42">
        <f t="shared" si="57"/>
        <v>0</v>
      </c>
      <c r="AK178" s="43">
        <f t="shared" si="58"/>
        <v>15</v>
      </c>
      <c r="AL178" s="43">
        <v>15.3</v>
      </c>
      <c r="AM178" s="43">
        <v>15.1</v>
      </c>
      <c r="AN178" s="43">
        <v>14.7</v>
      </c>
      <c r="AO178" s="44">
        <f t="shared" si="59"/>
        <v>0.69</v>
      </c>
      <c r="AP178" s="43"/>
    </row>
    <row r="179" spans="1:42" x14ac:dyDescent="0.2">
      <c r="A179" s="32">
        <v>116191503</v>
      </c>
      <c r="B179" s="33" t="s">
        <v>83</v>
      </c>
      <c r="C179" s="33" t="s">
        <v>314</v>
      </c>
      <c r="D179" s="34">
        <f t="shared" si="40"/>
        <v>1348933.84</v>
      </c>
      <c r="E179" s="34">
        <v>1112336.72</v>
      </c>
      <c r="F179" s="34">
        <f t="shared" si="41"/>
        <v>236597.12</v>
      </c>
      <c r="G179" s="35">
        <f t="shared" si="42"/>
        <v>213.78100000000001</v>
      </c>
      <c r="H179" s="35">
        <f t="shared" si="43"/>
        <v>585</v>
      </c>
      <c r="I179" s="36">
        <f t="shared" si="44"/>
        <v>585</v>
      </c>
      <c r="J179" s="36">
        <f t="shared" si="45"/>
        <v>477</v>
      </c>
      <c r="K179" s="36">
        <f t="shared" si="46"/>
        <v>83</v>
      </c>
      <c r="L179" s="36">
        <f t="shared" si="47"/>
        <v>25</v>
      </c>
      <c r="M179" s="36">
        <v>273</v>
      </c>
      <c r="N179" s="36">
        <v>43</v>
      </c>
      <c r="O179" s="36">
        <v>7</v>
      </c>
      <c r="P179" s="36">
        <v>295</v>
      </c>
      <c r="Q179" s="36">
        <v>20</v>
      </c>
      <c r="R179" s="36">
        <v>1</v>
      </c>
      <c r="S179" s="36">
        <v>306</v>
      </c>
      <c r="T179" s="36">
        <v>18</v>
      </c>
      <c r="U179" s="36">
        <v>3</v>
      </c>
      <c r="V179" s="37">
        <v>78.7</v>
      </c>
      <c r="W179" s="38">
        <v>0.50060000000000004</v>
      </c>
      <c r="X179" s="39">
        <f t="shared" si="48"/>
        <v>1950.8820000000001</v>
      </c>
      <c r="Y179" s="39">
        <v>1935.347</v>
      </c>
      <c r="Z179" s="39">
        <v>1947.886</v>
      </c>
      <c r="AA179" s="39">
        <v>1969.412</v>
      </c>
      <c r="AB179" s="40">
        <f t="shared" si="49"/>
        <v>24.788799999999998</v>
      </c>
      <c r="AC179" s="40">
        <f t="shared" si="50"/>
        <v>0.66120000000000001</v>
      </c>
      <c r="AD179" s="41">
        <f t="shared" si="51"/>
        <v>0.3306</v>
      </c>
      <c r="AE179" s="41">
        <f t="shared" si="52"/>
        <v>0.6694</v>
      </c>
      <c r="AF179" s="40">
        <f t="shared" si="53"/>
        <v>0.57430000000000003</v>
      </c>
      <c r="AG179" s="40">
        <f t="shared" si="54"/>
        <v>0.28710000000000002</v>
      </c>
      <c r="AH179" s="41">
        <f t="shared" si="55"/>
        <v>0.71289999999999998</v>
      </c>
      <c r="AI179" s="41">
        <f t="shared" si="56"/>
        <v>0.69550000000000001</v>
      </c>
      <c r="AJ179" s="42">
        <f t="shared" si="57"/>
        <v>0</v>
      </c>
      <c r="AK179" s="43">
        <f t="shared" si="58"/>
        <v>16</v>
      </c>
      <c r="AL179" s="43">
        <v>16</v>
      </c>
      <c r="AM179" s="43">
        <v>15.9</v>
      </c>
      <c r="AN179" s="43">
        <v>16.2</v>
      </c>
      <c r="AO179" s="44">
        <f t="shared" si="59"/>
        <v>0.73</v>
      </c>
      <c r="AP179" s="43"/>
    </row>
    <row r="180" spans="1:42" x14ac:dyDescent="0.2">
      <c r="A180" s="32">
        <v>116195004</v>
      </c>
      <c r="B180" s="33" t="s">
        <v>84</v>
      </c>
      <c r="C180" s="33" t="s">
        <v>314</v>
      </c>
      <c r="D180" s="34">
        <f t="shared" si="40"/>
        <v>596366.18999999994</v>
      </c>
      <c r="E180" s="34">
        <v>465141.62</v>
      </c>
      <c r="F180" s="34">
        <f t="shared" si="41"/>
        <v>131224.57</v>
      </c>
      <c r="G180" s="35">
        <f t="shared" si="42"/>
        <v>118.57</v>
      </c>
      <c r="H180" s="35">
        <f t="shared" si="43"/>
        <v>310.34500000000003</v>
      </c>
      <c r="I180" s="36">
        <f t="shared" si="44"/>
        <v>286</v>
      </c>
      <c r="J180" s="36">
        <f t="shared" si="45"/>
        <v>249</v>
      </c>
      <c r="K180" s="36">
        <f t="shared" si="46"/>
        <v>18</v>
      </c>
      <c r="L180" s="36">
        <f t="shared" si="47"/>
        <v>19</v>
      </c>
      <c r="M180" s="36">
        <v>150</v>
      </c>
      <c r="N180" s="36">
        <v>6</v>
      </c>
      <c r="O180" s="36">
        <v>0</v>
      </c>
      <c r="P180" s="36">
        <v>148</v>
      </c>
      <c r="Q180" s="36">
        <v>7</v>
      </c>
      <c r="R180" s="36">
        <v>3</v>
      </c>
      <c r="S180" s="36">
        <v>158</v>
      </c>
      <c r="T180" s="36">
        <v>6</v>
      </c>
      <c r="U180" s="36">
        <v>5</v>
      </c>
      <c r="V180" s="37">
        <v>91.178000000000011</v>
      </c>
      <c r="W180" s="38">
        <v>0.54579999999999995</v>
      </c>
      <c r="X180" s="39">
        <f t="shared" si="48"/>
        <v>649.745</v>
      </c>
      <c r="Y180" s="39">
        <v>615.173</v>
      </c>
      <c r="Z180" s="39">
        <v>641.20500000000004</v>
      </c>
      <c r="AA180" s="39">
        <v>692.85699999999997</v>
      </c>
      <c r="AB180" s="40">
        <f t="shared" si="49"/>
        <v>7.1261000000000001</v>
      </c>
      <c r="AC180" s="40">
        <f t="shared" si="50"/>
        <v>0.19</v>
      </c>
      <c r="AD180" s="41">
        <f t="shared" si="51"/>
        <v>9.5000000000000001E-2</v>
      </c>
      <c r="AE180" s="41">
        <f t="shared" si="52"/>
        <v>0.90500000000000003</v>
      </c>
      <c r="AF180" s="40">
        <f t="shared" si="53"/>
        <v>0.19120000000000001</v>
      </c>
      <c r="AG180" s="40">
        <f t="shared" si="54"/>
        <v>9.5600000000000004E-2</v>
      </c>
      <c r="AH180" s="41">
        <f t="shared" si="55"/>
        <v>0.90439999999999998</v>
      </c>
      <c r="AI180" s="41">
        <f t="shared" si="56"/>
        <v>0.90459999999999996</v>
      </c>
      <c r="AJ180" s="42">
        <f t="shared" si="57"/>
        <v>24.344999999999999</v>
      </c>
      <c r="AK180" s="43">
        <f t="shared" si="58"/>
        <v>15.4</v>
      </c>
      <c r="AL180" s="43">
        <v>15.8</v>
      </c>
      <c r="AM180" s="43">
        <v>15.2</v>
      </c>
      <c r="AN180" s="43">
        <v>15.1</v>
      </c>
      <c r="AO180" s="44">
        <f t="shared" si="59"/>
        <v>0.7</v>
      </c>
      <c r="AP180" s="43"/>
    </row>
    <row r="181" spans="1:42" x14ac:dyDescent="0.2">
      <c r="A181" s="32">
        <v>116197503</v>
      </c>
      <c r="B181" s="33" t="s">
        <v>85</v>
      </c>
      <c r="C181" s="33" t="s">
        <v>314</v>
      </c>
      <c r="D181" s="34">
        <f t="shared" si="40"/>
        <v>982319.53</v>
      </c>
      <c r="E181" s="34">
        <v>762287.89</v>
      </c>
      <c r="F181" s="34">
        <f t="shared" si="41"/>
        <v>220031.64</v>
      </c>
      <c r="G181" s="35">
        <f t="shared" si="42"/>
        <v>198.81299999999999</v>
      </c>
      <c r="H181" s="35">
        <f t="shared" si="43"/>
        <v>441.34800000000001</v>
      </c>
      <c r="I181" s="36">
        <f t="shared" si="44"/>
        <v>429</v>
      </c>
      <c r="J181" s="36">
        <f t="shared" si="45"/>
        <v>405</v>
      </c>
      <c r="K181" s="36">
        <f t="shared" si="46"/>
        <v>18</v>
      </c>
      <c r="L181" s="36">
        <f t="shared" si="47"/>
        <v>6</v>
      </c>
      <c r="M181" s="36">
        <v>271</v>
      </c>
      <c r="N181" s="36">
        <v>4</v>
      </c>
      <c r="O181" s="36">
        <v>0</v>
      </c>
      <c r="P181" s="36">
        <v>244</v>
      </c>
      <c r="Q181" s="36">
        <v>6</v>
      </c>
      <c r="R181" s="36">
        <v>2</v>
      </c>
      <c r="S181" s="36">
        <v>225</v>
      </c>
      <c r="T181" s="36">
        <v>8</v>
      </c>
      <c r="U181" s="36">
        <v>0</v>
      </c>
      <c r="V181" s="37">
        <v>109.98099999999999</v>
      </c>
      <c r="W181" s="38">
        <v>0.52380000000000004</v>
      </c>
      <c r="X181" s="39">
        <f t="shared" si="48"/>
        <v>1333.973</v>
      </c>
      <c r="Y181" s="39">
        <v>1327.8140000000001</v>
      </c>
      <c r="Z181" s="39">
        <v>1331.328</v>
      </c>
      <c r="AA181" s="39">
        <v>1342.778</v>
      </c>
      <c r="AB181" s="40">
        <f t="shared" si="49"/>
        <v>12.129099999999999</v>
      </c>
      <c r="AC181" s="40">
        <f t="shared" si="50"/>
        <v>0.32350000000000001</v>
      </c>
      <c r="AD181" s="41">
        <f t="shared" si="51"/>
        <v>0.16170000000000001</v>
      </c>
      <c r="AE181" s="41">
        <f t="shared" si="52"/>
        <v>0.83830000000000005</v>
      </c>
      <c r="AF181" s="40">
        <f t="shared" si="53"/>
        <v>0.39269999999999999</v>
      </c>
      <c r="AG181" s="40">
        <f t="shared" si="54"/>
        <v>0.1963</v>
      </c>
      <c r="AH181" s="41">
        <f t="shared" si="55"/>
        <v>0.80369999999999997</v>
      </c>
      <c r="AI181" s="41">
        <f t="shared" si="56"/>
        <v>0.8175</v>
      </c>
      <c r="AJ181" s="42">
        <f t="shared" si="57"/>
        <v>12.348000000000001</v>
      </c>
      <c r="AK181" s="43">
        <f t="shared" si="58"/>
        <v>18.8</v>
      </c>
      <c r="AL181" s="43">
        <v>19.2</v>
      </c>
      <c r="AM181" s="43">
        <v>18.600000000000001</v>
      </c>
      <c r="AN181" s="43">
        <v>18.5</v>
      </c>
      <c r="AO181" s="44">
        <f t="shared" si="59"/>
        <v>0.86</v>
      </c>
      <c r="AP181" s="43"/>
    </row>
    <row r="182" spans="1:42" x14ac:dyDescent="0.2">
      <c r="A182" s="32">
        <v>105201033</v>
      </c>
      <c r="B182" s="33" t="s">
        <v>433</v>
      </c>
      <c r="C182" s="33" t="s">
        <v>283</v>
      </c>
      <c r="D182" s="34">
        <f t="shared" si="40"/>
        <v>2023714.61</v>
      </c>
      <c r="E182" s="34">
        <v>1607064.14</v>
      </c>
      <c r="F182" s="34">
        <f t="shared" si="41"/>
        <v>416650.47</v>
      </c>
      <c r="G182" s="35">
        <f t="shared" si="42"/>
        <v>376.471</v>
      </c>
      <c r="H182" s="35">
        <f t="shared" si="43"/>
        <v>837.91399999999999</v>
      </c>
      <c r="I182" s="36">
        <f t="shared" si="44"/>
        <v>826</v>
      </c>
      <c r="J182" s="36">
        <f t="shared" si="45"/>
        <v>754</v>
      </c>
      <c r="K182" s="36">
        <f t="shared" si="46"/>
        <v>9</v>
      </c>
      <c r="L182" s="36">
        <f t="shared" si="47"/>
        <v>63</v>
      </c>
      <c r="M182" s="36">
        <v>467</v>
      </c>
      <c r="N182" s="36">
        <v>1</v>
      </c>
      <c r="O182" s="36">
        <v>11</v>
      </c>
      <c r="P182" s="36">
        <v>464</v>
      </c>
      <c r="Q182" s="36">
        <v>2</v>
      </c>
      <c r="R182" s="36">
        <v>10</v>
      </c>
      <c r="S182" s="36">
        <v>450</v>
      </c>
      <c r="T182" s="36">
        <v>6</v>
      </c>
      <c r="U182" s="36">
        <v>9</v>
      </c>
      <c r="V182" s="37">
        <v>318.54899999999998</v>
      </c>
      <c r="W182" s="38">
        <v>0.58350000000000002</v>
      </c>
      <c r="X182" s="39">
        <f t="shared" si="48"/>
        <v>1947.79</v>
      </c>
      <c r="Y182" s="39">
        <v>1938.12</v>
      </c>
      <c r="Z182" s="39">
        <v>1941.068</v>
      </c>
      <c r="AA182" s="39">
        <v>1964.182</v>
      </c>
      <c r="AB182" s="40">
        <f t="shared" si="49"/>
        <v>6.1144999999999996</v>
      </c>
      <c r="AC182" s="40">
        <f t="shared" si="50"/>
        <v>0.16309999999999999</v>
      </c>
      <c r="AD182" s="41">
        <f t="shared" si="51"/>
        <v>8.1500000000000003E-2</v>
      </c>
      <c r="AE182" s="41">
        <f t="shared" si="52"/>
        <v>0.91849999999999998</v>
      </c>
      <c r="AF182" s="40">
        <f t="shared" si="53"/>
        <v>0.57340000000000002</v>
      </c>
      <c r="AG182" s="40">
        <f t="shared" si="54"/>
        <v>0.28670000000000001</v>
      </c>
      <c r="AH182" s="41">
        <f t="shared" si="55"/>
        <v>0.71330000000000005</v>
      </c>
      <c r="AI182" s="41">
        <f t="shared" si="56"/>
        <v>0.79530000000000001</v>
      </c>
      <c r="AJ182" s="42">
        <f t="shared" si="57"/>
        <v>11.914</v>
      </c>
      <c r="AK182" s="43">
        <f t="shared" si="58"/>
        <v>16.8</v>
      </c>
      <c r="AL182" s="43">
        <v>17</v>
      </c>
      <c r="AM182" s="43">
        <v>16.7</v>
      </c>
      <c r="AN182" s="43">
        <v>16.8</v>
      </c>
      <c r="AO182" s="44">
        <f t="shared" si="59"/>
        <v>0.77</v>
      </c>
      <c r="AP182" s="43"/>
    </row>
    <row r="183" spans="1:42" x14ac:dyDescent="0.2">
      <c r="A183" s="32">
        <v>105201352</v>
      </c>
      <c r="B183" s="33" t="s">
        <v>434</v>
      </c>
      <c r="C183" s="33" t="s">
        <v>283</v>
      </c>
      <c r="D183" s="34">
        <f t="shared" si="40"/>
        <v>3444844.1</v>
      </c>
      <c r="E183" s="34">
        <v>2443454.62</v>
      </c>
      <c r="F183" s="34">
        <f t="shared" si="41"/>
        <v>1001389.48</v>
      </c>
      <c r="G183" s="35">
        <f t="shared" si="42"/>
        <v>904.82100000000003</v>
      </c>
      <c r="H183" s="35">
        <f t="shared" si="43"/>
        <v>1437</v>
      </c>
      <c r="I183" s="36">
        <f t="shared" si="44"/>
        <v>1437</v>
      </c>
      <c r="J183" s="36">
        <f t="shared" si="45"/>
        <v>1294</v>
      </c>
      <c r="K183" s="36">
        <f t="shared" si="46"/>
        <v>99</v>
      </c>
      <c r="L183" s="36">
        <f t="shared" si="47"/>
        <v>44</v>
      </c>
      <c r="M183" s="36">
        <v>830</v>
      </c>
      <c r="N183" s="36">
        <v>31</v>
      </c>
      <c r="O183" s="36">
        <v>12</v>
      </c>
      <c r="P183" s="36">
        <v>778</v>
      </c>
      <c r="Q183" s="36">
        <v>31</v>
      </c>
      <c r="R183" s="36">
        <v>5</v>
      </c>
      <c r="S183" s="36">
        <v>759</v>
      </c>
      <c r="T183" s="36">
        <v>35</v>
      </c>
      <c r="U183" s="36">
        <v>4</v>
      </c>
      <c r="V183" s="37">
        <v>157.99</v>
      </c>
      <c r="W183" s="38">
        <v>0.66279999999999994</v>
      </c>
      <c r="X183" s="39">
        <f t="shared" si="48"/>
        <v>3493.5790000000002</v>
      </c>
      <c r="Y183" s="39">
        <v>3439.0509999999999</v>
      </c>
      <c r="Z183" s="39">
        <v>3453.6410000000001</v>
      </c>
      <c r="AA183" s="39">
        <v>3588.0459999999998</v>
      </c>
      <c r="AB183" s="40">
        <f t="shared" si="49"/>
        <v>22.1126</v>
      </c>
      <c r="AC183" s="40">
        <f t="shared" si="50"/>
        <v>0.58979999999999999</v>
      </c>
      <c r="AD183" s="41">
        <f t="shared" si="51"/>
        <v>0.2949</v>
      </c>
      <c r="AE183" s="41">
        <f t="shared" si="52"/>
        <v>0.70509999999999995</v>
      </c>
      <c r="AF183" s="40">
        <f t="shared" si="53"/>
        <v>1.0284</v>
      </c>
      <c r="AG183" s="40">
        <f t="shared" si="54"/>
        <v>0.51419999999999999</v>
      </c>
      <c r="AH183" s="41">
        <f t="shared" si="55"/>
        <v>0.48580000000000001</v>
      </c>
      <c r="AI183" s="41">
        <f t="shared" si="56"/>
        <v>0.57350000000000001</v>
      </c>
      <c r="AJ183" s="42">
        <f t="shared" si="57"/>
        <v>0</v>
      </c>
      <c r="AK183" s="43">
        <f t="shared" si="58"/>
        <v>20.8</v>
      </c>
      <c r="AL183" s="43">
        <v>21.2</v>
      </c>
      <c r="AM183" s="43">
        <v>20.5</v>
      </c>
      <c r="AN183" s="43">
        <v>20.8</v>
      </c>
      <c r="AO183" s="44">
        <f t="shared" si="59"/>
        <v>0.95</v>
      </c>
      <c r="AP183" s="43"/>
    </row>
    <row r="184" spans="1:42" x14ac:dyDescent="0.2">
      <c r="A184" s="32">
        <v>105204703</v>
      </c>
      <c r="B184" s="33" t="s">
        <v>435</v>
      </c>
      <c r="C184" s="33" t="s">
        <v>283</v>
      </c>
      <c r="D184" s="34">
        <f t="shared" si="40"/>
        <v>2810161.09</v>
      </c>
      <c r="E184" s="34">
        <v>2258319.5299999998</v>
      </c>
      <c r="F184" s="34">
        <f t="shared" si="41"/>
        <v>551841.56000000006</v>
      </c>
      <c r="G184" s="35">
        <f t="shared" si="42"/>
        <v>498.625</v>
      </c>
      <c r="H184" s="35">
        <f t="shared" si="43"/>
        <v>998</v>
      </c>
      <c r="I184" s="36">
        <f t="shared" si="44"/>
        <v>998</v>
      </c>
      <c r="J184" s="36">
        <f t="shared" si="45"/>
        <v>827</v>
      </c>
      <c r="K184" s="36">
        <f t="shared" si="46"/>
        <v>89</v>
      </c>
      <c r="L184" s="36">
        <f t="shared" si="47"/>
        <v>82</v>
      </c>
      <c r="M184" s="36">
        <v>561</v>
      </c>
      <c r="N184" s="36">
        <v>26</v>
      </c>
      <c r="O184" s="36">
        <v>9</v>
      </c>
      <c r="P184" s="36">
        <v>515</v>
      </c>
      <c r="Q184" s="36">
        <v>31</v>
      </c>
      <c r="R184" s="36">
        <v>15</v>
      </c>
      <c r="S184" s="36">
        <v>435</v>
      </c>
      <c r="T184" s="36">
        <v>29</v>
      </c>
      <c r="U184" s="36">
        <v>14</v>
      </c>
      <c r="V184" s="37">
        <v>408.07</v>
      </c>
      <c r="W184" s="38">
        <v>0.65739999999999998</v>
      </c>
      <c r="X184" s="39">
        <f t="shared" si="48"/>
        <v>2702.8589999999999</v>
      </c>
      <c r="Y184" s="39">
        <v>2693.6640000000002</v>
      </c>
      <c r="Z184" s="39">
        <v>2682.0219999999999</v>
      </c>
      <c r="AA184" s="39">
        <v>2732.8910000000001</v>
      </c>
      <c r="AB184" s="40">
        <f t="shared" si="49"/>
        <v>6.6234999999999999</v>
      </c>
      <c r="AC184" s="40">
        <f t="shared" si="50"/>
        <v>0.17660000000000001</v>
      </c>
      <c r="AD184" s="41">
        <f t="shared" si="51"/>
        <v>8.8300000000000003E-2</v>
      </c>
      <c r="AE184" s="41">
        <f t="shared" si="52"/>
        <v>0.91169999999999995</v>
      </c>
      <c r="AF184" s="40">
        <f t="shared" si="53"/>
        <v>0.79569999999999996</v>
      </c>
      <c r="AG184" s="40">
        <f t="shared" si="54"/>
        <v>0.39779999999999999</v>
      </c>
      <c r="AH184" s="41">
        <f t="shared" si="55"/>
        <v>0.60219999999999996</v>
      </c>
      <c r="AI184" s="41">
        <f t="shared" si="56"/>
        <v>0.72599999999999998</v>
      </c>
      <c r="AJ184" s="42">
        <f t="shared" si="57"/>
        <v>0</v>
      </c>
      <c r="AK184" s="43">
        <f t="shared" si="58"/>
        <v>16.600000000000001</v>
      </c>
      <c r="AL184" s="43">
        <v>16.7</v>
      </c>
      <c r="AM184" s="43">
        <v>16.5</v>
      </c>
      <c r="AN184" s="43">
        <v>16.600000000000001</v>
      </c>
      <c r="AO184" s="44">
        <f t="shared" si="59"/>
        <v>0.76</v>
      </c>
      <c r="AP184" s="43"/>
    </row>
    <row r="185" spans="1:42" x14ac:dyDescent="0.2">
      <c r="A185" s="32">
        <v>115210503</v>
      </c>
      <c r="B185" s="33" t="s">
        <v>56</v>
      </c>
      <c r="C185" s="33" t="s">
        <v>311</v>
      </c>
      <c r="D185" s="34">
        <f t="shared" si="40"/>
        <v>2420721.6</v>
      </c>
      <c r="E185" s="34">
        <v>1732929.75</v>
      </c>
      <c r="F185" s="34">
        <f t="shared" si="41"/>
        <v>687791.85</v>
      </c>
      <c r="G185" s="35">
        <f t="shared" si="42"/>
        <v>621.46500000000003</v>
      </c>
      <c r="H185" s="35">
        <f t="shared" si="43"/>
        <v>1311</v>
      </c>
      <c r="I185" s="36">
        <f t="shared" si="44"/>
        <v>1311</v>
      </c>
      <c r="J185" s="36">
        <f t="shared" si="45"/>
        <v>1123</v>
      </c>
      <c r="K185" s="36">
        <f t="shared" si="46"/>
        <v>74</v>
      </c>
      <c r="L185" s="36">
        <f t="shared" si="47"/>
        <v>114</v>
      </c>
      <c r="M185" s="36">
        <v>728</v>
      </c>
      <c r="N185" s="36">
        <v>17</v>
      </c>
      <c r="O185" s="36">
        <v>19</v>
      </c>
      <c r="P185" s="36">
        <v>674</v>
      </c>
      <c r="Q185" s="36">
        <v>27</v>
      </c>
      <c r="R185" s="36">
        <v>20</v>
      </c>
      <c r="S185" s="36">
        <v>654</v>
      </c>
      <c r="T185" s="36">
        <v>27</v>
      </c>
      <c r="U185" s="36">
        <v>15</v>
      </c>
      <c r="V185" s="37">
        <v>195.15</v>
      </c>
      <c r="W185" s="38">
        <v>0.48870000000000002</v>
      </c>
      <c r="X185" s="39">
        <f t="shared" si="48"/>
        <v>2573.0219999999999</v>
      </c>
      <c r="Y185" s="39">
        <v>2557.2449999999999</v>
      </c>
      <c r="Z185" s="39">
        <v>2545.0079999999998</v>
      </c>
      <c r="AA185" s="39">
        <v>2616.8119999999999</v>
      </c>
      <c r="AB185" s="40">
        <f t="shared" si="49"/>
        <v>13.184799999999999</v>
      </c>
      <c r="AC185" s="40">
        <f t="shared" si="50"/>
        <v>0.35170000000000001</v>
      </c>
      <c r="AD185" s="41">
        <f t="shared" si="51"/>
        <v>0.17580000000000001</v>
      </c>
      <c r="AE185" s="41">
        <f t="shared" si="52"/>
        <v>0.82420000000000004</v>
      </c>
      <c r="AF185" s="40">
        <f t="shared" si="53"/>
        <v>0.75739999999999996</v>
      </c>
      <c r="AG185" s="40">
        <f t="shared" si="54"/>
        <v>0.37869999999999998</v>
      </c>
      <c r="AH185" s="41">
        <f t="shared" si="55"/>
        <v>0.62129999999999996</v>
      </c>
      <c r="AI185" s="41">
        <f t="shared" si="56"/>
        <v>0.70240000000000002</v>
      </c>
      <c r="AJ185" s="42">
        <f t="shared" si="57"/>
        <v>0</v>
      </c>
      <c r="AK185" s="43">
        <f t="shared" si="58"/>
        <v>21.1</v>
      </c>
      <c r="AL185" s="43">
        <v>21.2</v>
      </c>
      <c r="AM185" s="43">
        <v>21.2</v>
      </c>
      <c r="AN185" s="43">
        <v>20.8</v>
      </c>
      <c r="AO185" s="44">
        <f t="shared" si="59"/>
        <v>0.97</v>
      </c>
      <c r="AP185" s="43"/>
    </row>
    <row r="186" spans="1:42" x14ac:dyDescent="0.2">
      <c r="A186" s="32">
        <v>115211003</v>
      </c>
      <c r="B186" s="33" t="s">
        <v>57</v>
      </c>
      <c r="C186" s="33" t="s">
        <v>311</v>
      </c>
      <c r="D186" s="34">
        <f t="shared" si="40"/>
        <v>625393.76</v>
      </c>
      <c r="E186" s="34">
        <v>455230.12</v>
      </c>
      <c r="F186" s="34">
        <f t="shared" si="41"/>
        <v>170163.64</v>
      </c>
      <c r="G186" s="35">
        <f t="shared" si="42"/>
        <v>153.75399999999999</v>
      </c>
      <c r="H186" s="35">
        <f t="shared" si="43"/>
        <v>384</v>
      </c>
      <c r="I186" s="36">
        <f t="shared" si="44"/>
        <v>384</v>
      </c>
      <c r="J186" s="36">
        <f t="shared" si="45"/>
        <v>331</v>
      </c>
      <c r="K186" s="36">
        <f t="shared" si="46"/>
        <v>34</v>
      </c>
      <c r="L186" s="36">
        <f t="shared" si="47"/>
        <v>19</v>
      </c>
      <c r="M186" s="36">
        <v>197</v>
      </c>
      <c r="N186" s="36">
        <v>9</v>
      </c>
      <c r="O186" s="36">
        <v>3</v>
      </c>
      <c r="P186" s="36">
        <v>209</v>
      </c>
      <c r="Q186" s="36">
        <v>11</v>
      </c>
      <c r="R186" s="36">
        <v>3</v>
      </c>
      <c r="S186" s="36">
        <v>201</v>
      </c>
      <c r="T186" s="36">
        <v>14</v>
      </c>
      <c r="U186" s="36">
        <v>2</v>
      </c>
      <c r="V186" s="37">
        <v>2.125</v>
      </c>
      <c r="W186" s="38">
        <v>0.40039999999999998</v>
      </c>
      <c r="X186" s="39">
        <f t="shared" si="48"/>
        <v>1290.6300000000001</v>
      </c>
      <c r="Y186" s="39">
        <v>1259.4169999999999</v>
      </c>
      <c r="Z186" s="39">
        <v>1281.412</v>
      </c>
      <c r="AA186" s="39">
        <v>1331.06</v>
      </c>
      <c r="AB186" s="40">
        <f t="shared" si="49"/>
        <v>607.35519999999997</v>
      </c>
      <c r="AC186" s="40">
        <f t="shared" si="50"/>
        <v>16.2013</v>
      </c>
      <c r="AD186" s="41">
        <f t="shared" si="51"/>
        <v>8.1006</v>
      </c>
      <c r="AE186" s="41">
        <f t="shared" si="52"/>
        <v>-7.1006</v>
      </c>
      <c r="AF186" s="40">
        <f t="shared" si="53"/>
        <v>0.37990000000000002</v>
      </c>
      <c r="AG186" s="40">
        <f t="shared" si="54"/>
        <v>0.18990000000000001</v>
      </c>
      <c r="AH186" s="41">
        <f t="shared" si="55"/>
        <v>0.81010000000000004</v>
      </c>
      <c r="AI186" s="41">
        <f t="shared" si="56"/>
        <v>-2.3540999999999999</v>
      </c>
      <c r="AJ186" s="42">
        <f t="shared" si="57"/>
        <v>0</v>
      </c>
      <c r="AK186" s="43">
        <f t="shared" si="58"/>
        <v>26</v>
      </c>
      <c r="AL186" s="43">
        <v>26.5</v>
      </c>
      <c r="AM186" s="43">
        <v>25.8</v>
      </c>
      <c r="AN186" s="43">
        <v>25.7</v>
      </c>
      <c r="AO186" s="44">
        <f t="shared" si="59"/>
        <v>1</v>
      </c>
      <c r="AP186" s="43"/>
    </row>
    <row r="187" spans="1:42" x14ac:dyDescent="0.2">
      <c r="A187" s="32">
        <v>115211103</v>
      </c>
      <c r="B187" s="33" t="s">
        <v>58</v>
      </c>
      <c r="C187" s="33" t="s">
        <v>311</v>
      </c>
      <c r="D187" s="34">
        <f t="shared" si="40"/>
        <v>3650230.49</v>
      </c>
      <c r="E187" s="34">
        <v>2656748.58</v>
      </c>
      <c r="F187" s="34">
        <f t="shared" si="41"/>
        <v>993481.91</v>
      </c>
      <c r="G187" s="35">
        <f t="shared" si="42"/>
        <v>897.67600000000004</v>
      </c>
      <c r="H187" s="35">
        <f t="shared" si="43"/>
        <v>1783</v>
      </c>
      <c r="I187" s="36">
        <f t="shared" si="44"/>
        <v>1783</v>
      </c>
      <c r="J187" s="36">
        <f t="shared" si="45"/>
        <v>1419</v>
      </c>
      <c r="K187" s="36">
        <f t="shared" si="46"/>
        <v>136</v>
      </c>
      <c r="L187" s="36">
        <f t="shared" si="47"/>
        <v>228</v>
      </c>
      <c r="M187" s="36">
        <v>869</v>
      </c>
      <c r="N187" s="36">
        <v>35</v>
      </c>
      <c r="O187" s="36">
        <v>59</v>
      </c>
      <c r="P187" s="36">
        <v>808</v>
      </c>
      <c r="Q187" s="36">
        <v>38</v>
      </c>
      <c r="R187" s="36">
        <v>21</v>
      </c>
      <c r="S187" s="36">
        <v>919</v>
      </c>
      <c r="T187" s="36">
        <v>60</v>
      </c>
      <c r="U187" s="36">
        <v>29</v>
      </c>
      <c r="V187" s="37">
        <v>76.462000000000003</v>
      </c>
      <c r="W187" s="38">
        <v>0.53559999999999997</v>
      </c>
      <c r="X187" s="39">
        <f t="shared" si="48"/>
        <v>5219.1030000000001</v>
      </c>
      <c r="Y187" s="39">
        <v>5222.3280000000004</v>
      </c>
      <c r="Z187" s="39">
        <v>5117.3119999999999</v>
      </c>
      <c r="AA187" s="39">
        <v>5317.6689999999999</v>
      </c>
      <c r="AB187" s="40">
        <f t="shared" si="49"/>
        <v>68.257400000000004</v>
      </c>
      <c r="AC187" s="40">
        <f t="shared" si="50"/>
        <v>1.8207</v>
      </c>
      <c r="AD187" s="41">
        <f t="shared" si="51"/>
        <v>0.9103</v>
      </c>
      <c r="AE187" s="41">
        <f t="shared" si="52"/>
        <v>8.9700000000000002E-2</v>
      </c>
      <c r="AF187" s="40">
        <f t="shared" si="53"/>
        <v>1.5364</v>
      </c>
      <c r="AG187" s="40">
        <f t="shared" si="54"/>
        <v>0.76819999999999999</v>
      </c>
      <c r="AH187" s="41">
        <f t="shared" si="55"/>
        <v>0.23180000000000001</v>
      </c>
      <c r="AI187" s="41">
        <f t="shared" si="56"/>
        <v>0.1749</v>
      </c>
      <c r="AJ187" s="42">
        <f t="shared" si="57"/>
        <v>0</v>
      </c>
      <c r="AK187" s="43">
        <f t="shared" si="58"/>
        <v>20.6</v>
      </c>
      <c r="AL187" s="43">
        <v>21.1</v>
      </c>
      <c r="AM187" s="43">
        <v>20.3</v>
      </c>
      <c r="AN187" s="43">
        <v>20.3</v>
      </c>
      <c r="AO187" s="44">
        <f t="shared" si="59"/>
        <v>0.94</v>
      </c>
      <c r="AP187" s="43"/>
    </row>
    <row r="188" spans="1:42" x14ac:dyDescent="0.2">
      <c r="A188" s="32">
        <v>115211603</v>
      </c>
      <c r="B188" s="33" t="s">
        <v>59</v>
      </c>
      <c r="C188" s="33" t="s">
        <v>311</v>
      </c>
      <c r="D188" s="34">
        <f t="shared" si="40"/>
        <v>4055935.04</v>
      </c>
      <c r="E188" s="34">
        <v>3330876.38</v>
      </c>
      <c r="F188" s="34">
        <f t="shared" si="41"/>
        <v>725058.66</v>
      </c>
      <c r="G188" s="35">
        <f t="shared" si="42"/>
        <v>655.13800000000003</v>
      </c>
      <c r="H188" s="35">
        <f t="shared" si="43"/>
        <v>2684</v>
      </c>
      <c r="I188" s="36">
        <f t="shared" si="44"/>
        <v>2684</v>
      </c>
      <c r="J188" s="36">
        <f t="shared" si="45"/>
        <v>2296</v>
      </c>
      <c r="K188" s="36">
        <f t="shared" si="46"/>
        <v>274</v>
      </c>
      <c r="L188" s="36">
        <f t="shared" si="47"/>
        <v>114</v>
      </c>
      <c r="M188" s="36">
        <v>1533</v>
      </c>
      <c r="N188" s="36">
        <v>74</v>
      </c>
      <c r="O188" s="36">
        <v>15</v>
      </c>
      <c r="P188" s="36">
        <v>1381</v>
      </c>
      <c r="Q188" s="36">
        <v>89</v>
      </c>
      <c r="R188" s="36">
        <v>18</v>
      </c>
      <c r="S188" s="36">
        <v>1285</v>
      </c>
      <c r="T188" s="36">
        <v>103</v>
      </c>
      <c r="U188" s="36">
        <v>21</v>
      </c>
      <c r="V188" s="37">
        <v>102.82899999999999</v>
      </c>
      <c r="W188" s="38">
        <v>0.34870000000000001</v>
      </c>
      <c r="X188" s="39">
        <f t="shared" si="48"/>
        <v>9906.2510000000002</v>
      </c>
      <c r="Y188" s="39">
        <v>10131.098</v>
      </c>
      <c r="Z188" s="39">
        <v>9848.2070000000003</v>
      </c>
      <c r="AA188" s="39">
        <v>9739.4470000000001</v>
      </c>
      <c r="AB188" s="40">
        <f t="shared" si="49"/>
        <v>96.337100000000007</v>
      </c>
      <c r="AC188" s="40">
        <f t="shared" si="50"/>
        <v>2.5697999999999999</v>
      </c>
      <c r="AD188" s="41">
        <f t="shared" si="51"/>
        <v>1.2848999999999999</v>
      </c>
      <c r="AE188" s="41">
        <f t="shared" si="52"/>
        <v>-0.28489999999999999</v>
      </c>
      <c r="AF188" s="40">
        <f t="shared" si="53"/>
        <v>2.9163000000000001</v>
      </c>
      <c r="AG188" s="40">
        <f t="shared" si="54"/>
        <v>1.4581</v>
      </c>
      <c r="AH188" s="41">
        <f t="shared" si="55"/>
        <v>-0.45810000000000001</v>
      </c>
      <c r="AI188" s="41">
        <f t="shared" si="56"/>
        <v>-0.38879999999999998</v>
      </c>
      <c r="AJ188" s="42">
        <f t="shared" si="57"/>
        <v>0</v>
      </c>
      <c r="AK188" s="43">
        <f t="shared" si="58"/>
        <v>15.3</v>
      </c>
      <c r="AL188" s="43">
        <v>15.7</v>
      </c>
      <c r="AM188" s="43">
        <v>15</v>
      </c>
      <c r="AN188" s="43">
        <v>15.1</v>
      </c>
      <c r="AO188" s="44">
        <f t="shared" si="59"/>
        <v>0.7</v>
      </c>
      <c r="AP188" s="43"/>
    </row>
    <row r="189" spans="1:42" x14ac:dyDescent="0.2">
      <c r="A189" s="32">
        <v>115212503</v>
      </c>
      <c r="B189" s="33" t="s">
        <v>60</v>
      </c>
      <c r="C189" s="33" t="s">
        <v>311</v>
      </c>
      <c r="D189" s="34">
        <f t="shared" si="40"/>
        <v>1778547.07</v>
      </c>
      <c r="E189" s="34">
        <v>1246795.92</v>
      </c>
      <c r="F189" s="34">
        <f t="shared" si="41"/>
        <v>531751.15</v>
      </c>
      <c r="G189" s="35">
        <f t="shared" si="42"/>
        <v>480.47199999999998</v>
      </c>
      <c r="H189" s="35">
        <f t="shared" si="43"/>
        <v>1198</v>
      </c>
      <c r="I189" s="36">
        <f t="shared" si="44"/>
        <v>1198</v>
      </c>
      <c r="J189" s="36">
        <f t="shared" si="45"/>
        <v>1022</v>
      </c>
      <c r="K189" s="36">
        <f t="shared" si="46"/>
        <v>68</v>
      </c>
      <c r="L189" s="36">
        <f t="shared" si="47"/>
        <v>108</v>
      </c>
      <c r="M189" s="36">
        <v>652</v>
      </c>
      <c r="N189" s="36">
        <v>23</v>
      </c>
      <c r="O189" s="36">
        <v>17</v>
      </c>
      <c r="P189" s="36">
        <v>631</v>
      </c>
      <c r="Q189" s="36">
        <v>20</v>
      </c>
      <c r="R189" s="36">
        <v>19</v>
      </c>
      <c r="S189" s="36">
        <v>586</v>
      </c>
      <c r="T189" s="36">
        <v>23</v>
      </c>
      <c r="U189" s="36">
        <v>16</v>
      </c>
      <c r="V189" s="37">
        <v>10.853999999999999</v>
      </c>
      <c r="W189" s="38">
        <v>0.48909999999999998</v>
      </c>
      <c r="X189" s="39">
        <f t="shared" si="48"/>
        <v>2714.1210000000001</v>
      </c>
      <c r="Y189" s="39">
        <v>2701.8209999999999</v>
      </c>
      <c r="Z189" s="39">
        <v>2694.1759999999999</v>
      </c>
      <c r="AA189" s="39">
        <v>2746.3670000000002</v>
      </c>
      <c r="AB189" s="40">
        <f t="shared" si="49"/>
        <v>250.05719999999999</v>
      </c>
      <c r="AC189" s="40">
        <f t="shared" si="50"/>
        <v>6.6703000000000001</v>
      </c>
      <c r="AD189" s="41">
        <f t="shared" si="51"/>
        <v>3.3351000000000002</v>
      </c>
      <c r="AE189" s="41">
        <f t="shared" si="52"/>
        <v>-2.3351000000000002</v>
      </c>
      <c r="AF189" s="40">
        <f t="shared" si="53"/>
        <v>0.79900000000000004</v>
      </c>
      <c r="AG189" s="40">
        <f t="shared" si="54"/>
        <v>0.39950000000000002</v>
      </c>
      <c r="AH189" s="41">
        <f t="shared" si="55"/>
        <v>0.60050000000000003</v>
      </c>
      <c r="AI189" s="41">
        <f t="shared" si="56"/>
        <v>-0.57369999999999999</v>
      </c>
      <c r="AJ189" s="42">
        <f t="shared" si="57"/>
        <v>0</v>
      </c>
      <c r="AK189" s="43">
        <f t="shared" si="58"/>
        <v>17.8</v>
      </c>
      <c r="AL189" s="43">
        <v>18.3</v>
      </c>
      <c r="AM189" s="43">
        <v>17.5</v>
      </c>
      <c r="AN189" s="43">
        <v>17.5</v>
      </c>
      <c r="AO189" s="44">
        <f t="shared" si="59"/>
        <v>0.82</v>
      </c>
      <c r="AP189" s="43"/>
    </row>
    <row r="190" spans="1:42" x14ac:dyDescent="0.2">
      <c r="A190" s="32">
        <v>115216503</v>
      </c>
      <c r="B190" s="33" t="s">
        <v>61</v>
      </c>
      <c r="C190" s="33" t="s">
        <v>311</v>
      </c>
      <c r="D190" s="34">
        <f t="shared" si="40"/>
        <v>2279162.89</v>
      </c>
      <c r="E190" s="34">
        <v>1579920.84</v>
      </c>
      <c r="F190" s="34">
        <f t="shared" si="41"/>
        <v>699242.05</v>
      </c>
      <c r="G190" s="35">
        <f t="shared" si="42"/>
        <v>631.81100000000004</v>
      </c>
      <c r="H190" s="35">
        <f t="shared" si="43"/>
        <v>1521</v>
      </c>
      <c r="I190" s="36">
        <f t="shared" si="44"/>
        <v>1521</v>
      </c>
      <c r="J190" s="36">
        <f t="shared" si="45"/>
        <v>1248</v>
      </c>
      <c r="K190" s="36">
        <f t="shared" si="46"/>
        <v>89</v>
      </c>
      <c r="L190" s="36">
        <f t="shared" si="47"/>
        <v>184</v>
      </c>
      <c r="M190" s="36">
        <v>810</v>
      </c>
      <c r="N190" s="36">
        <v>33</v>
      </c>
      <c r="O190" s="36">
        <v>34</v>
      </c>
      <c r="P190" s="36">
        <v>733</v>
      </c>
      <c r="Q190" s="36">
        <v>20</v>
      </c>
      <c r="R190" s="36">
        <v>34</v>
      </c>
      <c r="S190" s="36">
        <v>739</v>
      </c>
      <c r="T190" s="36">
        <v>34</v>
      </c>
      <c r="U190" s="36">
        <v>19</v>
      </c>
      <c r="V190" s="37">
        <v>16.068999999999999</v>
      </c>
      <c r="W190" s="38">
        <v>0.43269999999999997</v>
      </c>
      <c r="X190" s="39">
        <f t="shared" si="48"/>
        <v>4538.7809999999999</v>
      </c>
      <c r="Y190" s="39">
        <v>4543.3029999999999</v>
      </c>
      <c r="Z190" s="39">
        <v>4502.7510000000002</v>
      </c>
      <c r="AA190" s="39">
        <v>4570.29</v>
      </c>
      <c r="AB190" s="40">
        <f t="shared" si="49"/>
        <v>282.45569999999998</v>
      </c>
      <c r="AC190" s="40">
        <f t="shared" si="50"/>
        <v>7.5345000000000004</v>
      </c>
      <c r="AD190" s="41">
        <f t="shared" si="51"/>
        <v>3.7671999999999999</v>
      </c>
      <c r="AE190" s="41">
        <f t="shared" si="52"/>
        <v>-2.7671999999999999</v>
      </c>
      <c r="AF190" s="40">
        <f t="shared" si="53"/>
        <v>1.3361000000000001</v>
      </c>
      <c r="AG190" s="40">
        <f t="shared" si="54"/>
        <v>0.66800000000000004</v>
      </c>
      <c r="AH190" s="41">
        <f t="shared" si="55"/>
        <v>0.33200000000000002</v>
      </c>
      <c r="AI190" s="41">
        <f t="shared" si="56"/>
        <v>-0.90759999999999996</v>
      </c>
      <c r="AJ190" s="42">
        <f t="shared" si="57"/>
        <v>0</v>
      </c>
      <c r="AK190" s="43">
        <f t="shared" si="58"/>
        <v>20.9</v>
      </c>
      <c r="AL190" s="43">
        <v>21.6</v>
      </c>
      <c r="AM190" s="43">
        <v>20.399999999999999</v>
      </c>
      <c r="AN190" s="43">
        <v>20.7</v>
      </c>
      <c r="AO190" s="44">
        <f t="shared" si="59"/>
        <v>0.96</v>
      </c>
      <c r="AP190" s="43"/>
    </row>
    <row r="191" spans="1:42" x14ac:dyDescent="0.2">
      <c r="A191" s="32">
        <v>115218003</v>
      </c>
      <c r="B191" s="33" t="s">
        <v>62</v>
      </c>
      <c r="C191" s="33" t="s">
        <v>311</v>
      </c>
      <c r="D191" s="34">
        <f t="shared" si="40"/>
        <v>2336995.71</v>
      </c>
      <c r="E191" s="34">
        <v>1691188.64</v>
      </c>
      <c r="F191" s="34">
        <f t="shared" si="41"/>
        <v>645807.06999999995</v>
      </c>
      <c r="G191" s="35">
        <f t="shared" si="42"/>
        <v>583.529</v>
      </c>
      <c r="H191" s="35">
        <f t="shared" si="43"/>
        <v>1352</v>
      </c>
      <c r="I191" s="36">
        <f t="shared" si="44"/>
        <v>1352</v>
      </c>
      <c r="J191" s="36">
        <f t="shared" si="45"/>
        <v>1187</v>
      </c>
      <c r="K191" s="36">
        <f t="shared" si="46"/>
        <v>102</v>
      </c>
      <c r="L191" s="36">
        <f t="shared" si="47"/>
        <v>63</v>
      </c>
      <c r="M191" s="36">
        <v>757</v>
      </c>
      <c r="N191" s="36">
        <v>46</v>
      </c>
      <c r="O191" s="36">
        <v>13</v>
      </c>
      <c r="P191" s="36">
        <v>704</v>
      </c>
      <c r="Q191" s="36">
        <v>28</v>
      </c>
      <c r="R191" s="36">
        <v>12</v>
      </c>
      <c r="S191" s="36">
        <v>712</v>
      </c>
      <c r="T191" s="36">
        <v>25</v>
      </c>
      <c r="U191" s="36">
        <v>6</v>
      </c>
      <c r="V191" s="37">
        <v>122.437</v>
      </c>
      <c r="W191" s="38">
        <v>0.56789999999999996</v>
      </c>
      <c r="X191" s="39">
        <f t="shared" si="48"/>
        <v>3551.06</v>
      </c>
      <c r="Y191" s="39">
        <v>3646.4589999999998</v>
      </c>
      <c r="Z191" s="39">
        <v>3498.4479999999999</v>
      </c>
      <c r="AA191" s="39">
        <v>3508.2719999999999</v>
      </c>
      <c r="AB191" s="40">
        <f t="shared" si="49"/>
        <v>29.0031</v>
      </c>
      <c r="AC191" s="40">
        <f t="shared" si="50"/>
        <v>0.77359999999999995</v>
      </c>
      <c r="AD191" s="41">
        <f t="shared" si="51"/>
        <v>0.38679999999999998</v>
      </c>
      <c r="AE191" s="41">
        <f t="shared" si="52"/>
        <v>0.61319999999999997</v>
      </c>
      <c r="AF191" s="40">
        <f t="shared" si="53"/>
        <v>1.0454000000000001</v>
      </c>
      <c r="AG191" s="40">
        <f t="shared" si="54"/>
        <v>0.52270000000000005</v>
      </c>
      <c r="AH191" s="41">
        <f t="shared" si="55"/>
        <v>0.4773</v>
      </c>
      <c r="AI191" s="41">
        <f t="shared" si="56"/>
        <v>0.53159999999999996</v>
      </c>
      <c r="AJ191" s="42">
        <f t="shared" si="57"/>
        <v>0</v>
      </c>
      <c r="AK191" s="43">
        <f t="shared" si="58"/>
        <v>16.5</v>
      </c>
      <c r="AL191" s="43">
        <v>17.3</v>
      </c>
      <c r="AM191" s="43">
        <v>16.100000000000001</v>
      </c>
      <c r="AN191" s="43">
        <v>16</v>
      </c>
      <c r="AO191" s="44">
        <f t="shared" si="59"/>
        <v>0.76</v>
      </c>
      <c r="AP191" s="43"/>
    </row>
    <row r="192" spans="1:42" x14ac:dyDescent="0.2">
      <c r="A192" s="32">
        <v>115218303</v>
      </c>
      <c r="B192" s="33" t="s">
        <v>63</v>
      </c>
      <c r="C192" s="33" t="s">
        <v>311</v>
      </c>
      <c r="D192" s="34">
        <f t="shared" si="40"/>
        <v>1190996.08</v>
      </c>
      <c r="E192" s="34">
        <v>970186.41</v>
      </c>
      <c r="F192" s="34">
        <f t="shared" si="41"/>
        <v>220809.67</v>
      </c>
      <c r="G192" s="35">
        <f t="shared" si="42"/>
        <v>199.51599999999999</v>
      </c>
      <c r="H192" s="35">
        <f t="shared" si="43"/>
        <v>724</v>
      </c>
      <c r="I192" s="36">
        <f t="shared" si="44"/>
        <v>724</v>
      </c>
      <c r="J192" s="36">
        <f t="shared" si="45"/>
        <v>648</v>
      </c>
      <c r="K192" s="36">
        <f t="shared" si="46"/>
        <v>25</v>
      </c>
      <c r="L192" s="36">
        <f t="shared" si="47"/>
        <v>51</v>
      </c>
      <c r="M192" s="36">
        <v>414</v>
      </c>
      <c r="N192" s="36">
        <v>18</v>
      </c>
      <c r="O192" s="36">
        <v>9</v>
      </c>
      <c r="P192" s="36">
        <v>383</v>
      </c>
      <c r="Q192" s="36">
        <v>2</v>
      </c>
      <c r="R192" s="36">
        <v>8</v>
      </c>
      <c r="S192" s="36">
        <v>388</v>
      </c>
      <c r="T192" s="36">
        <v>5</v>
      </c>
      <c r="U192" s="36">
        <v>6</v>
      </c>
      <c r="V192" s="37">
        <v>49.052</v>
      </c>
      <c r="W192" s="38">
        <v>0.3775</v>
      </c>
      <c r="X192" s="39">
        <f t="shared" si="48"/>
        <v>2181.2060000000001</v>
      </c>
      <c r="Y192" s="39">
        <v>2195.085</v>
      </c>
      <c r="Z192" s="39">
        <v>2164.8339999999998</v>
      </c>
      <c r="AA192" s="39">
        <v>2183.6979999999999</v>
      </c>
      <c r="AB192" s="40">
        <f t="shared" si="49"/>
        <v>44.467199999999998</v>
      </c>
      <c r="AC192" s="40">
        <f t="shared" si="50"/>
        <v>1.1860999999999999</v>
      </c>
      <c r="AD192" s="41">
        <f t="shared" si="51"/>
        <v>0.59299999999999997</v>
      </c>
      <c r="AE192" s="41">
        <f t="shared" si="52"/>
        <v>0.40699999999999997</v>
      </c>
      <c r="AF192" s="40">
        <f t="shared" si="53"/>
        <v>0.6421</v>
      </c>
      <c r="AG192" s="40">
        <f t="shared" si="54"/>
        <v>0.32100000000000001</v>
      </c>
      <c r="AH192" s="41">
        <f t="shared" si="55"/>
        <v>0.67900000000000005</v>
      </c>
      <c r="AI192" s="41">
        <f t="shared" si="56"/>
        <v>0.57020000000000004</v>
      </c>
      <c r="AJ192" s="42">
        <f t="shared" si="57"/>
        <v>0</v>
      </c>
      <c r="AK192" s="43">
        <f t="shared" si="58"/>
        <v>15.9</v>
      </c>
      <c r="AL192" s="43">
        <v>16.3</v>
      </c>
      <c r="AM192" s="43">
        <v>15.5</v>
      </c>
      <c r="AN192" s="43">
        <v>15.8</v>
      </c>
      <c r="AO192" s="44">
        <f t="shared" si="59"/>
        <v>0.73</v>
      </c>
      <c r="AP192" s="43"/>
    </row>
    <row r="193" spans="1:42" x14ac:dyDescent="0.2">
      <c r="A193" s="32">
        <v>115221402</v>
      </c>
      <c r="B193" s="33" t="s">
        <v>65</v>
      </c>
      <c r="C193" s="33" t="s">
        <v>312</v>
      </c>
      <c r="D193" s="34">
        <f t="shared" si="40"/>
        <v>7277702.3899999997</v>
      </c>
      <c r="E193" s="34">
        <v>5129786.2</v>
      </c>
      <c r="F193" s="34">
        <f t="shared" si="41"/>
        <v>2147916.19</v>
      </c>
      <c r="G193" s="35">
        <f t="shared" si="42"/>
        <v>1940.7829999999999</v>
      </c>
      <c r="H193" s="35">
        <f t="shared" si="43"/>
        <v>4753</v>
      </c>
      <c r="I193" s="36">
        <f t="shared" si="44"/>
        <v>4753</v>
      </c>
      <c r="J193" s="36">
        <f t="shared" si="45"/>
        <v>3619</v>
      </c>
      <c r="K193" s="36">
        <f t="shared" si="46"/>
        <v>804</v>
      </c>
      <c r="L193" s="36">
        <f t="shared" si="47"/>
        <v>330</v>
      </c>
      <c r="M193" s="36">
        <v>2396</v>
      </c>
      <c r="N193" s="36">
        <v>220</v>
      </c>
      <c r="O193" s="36">
        <v>40</v>
      </c>
      <c r="P193" s="36">
        <v>2125</v>
      </c>
      <c r="Q193" s="36">
        <v>281</v>
      </c>
      <c r="R193" s="36">
        <v>55</v>
      </c>
      <c r="S193" s="36">
        <v>2101</v>
      </c>
      <c r="T193" s="36">
        <v>283</v>
      </c>
      <c r="U193" s="36">
        <v>61</v>
      </c>
      <c r="V193" s="37">
        <v>127.34699999999999</v>
      </c>
      <c r="W193" s="38">
        <v>0.4748</v>
      </c>
      <c r="X193" s="39">
        <f t="shared" si="48"/>
        <v>13460.558999999999</v>
      </c>
      <c r="Y193" s="39">
        <v>13694.806</v>
      </c>
      <c r="Z193" s="39">
        <v>13376.700999999999</v>
      </c>
      <c r="AA193" s="39">
        <v>13310.171</v>
      </c>
      <c r="AB193" s="40">
        <f t="shared" si="49"/>
        <v>105.6998</v>
      </c>
      <c r="AC193" s="40">
        <f t="shared" si="50"/>
        <v>2.8195000000000001</v>
      </c>
      <c r="AD193" s="41">
        <f t="shared" si="51"/>
        <v>1.4097</v>
      </c>
      <c r="AE193" s="41">
        <f t="shared" si="52"/>
        <v>-0.40970000000000001</v>
      </c>
      <c r="AF193" s="40">
        <f t="shared" si="53"/>
        <v>3.9626000000000001</v>
      </c>
      <c r="AG193" s="40">
        <f t="shared" si="54"/>
        <v>1.9813000000000001</v>
      </c>
      <c r="AH193" s="41">
        <f t="shared" si="55"/>
        <v>-0.98129999999999995</v>
      </c>
      <c r="AI193" s="41">
        <f t="shared" si="56"/>
        <v>-0.75260000000000005</v>
      </c>
      <c r="AJ193" s="42">
        <f t="shared" si="57"/>
        <v>0</v>
      </c>
      <c r="AK193" s="43">
        <f t="shared" si="58"/>
        <v>18.7</v>
      </c>
      <c r="AL193" s="43">
        <v>19.3</v>
      </c>
      <c r="AM193" s="43">
        <v>18.2</v>
      </c>
      <c r="AN193" s="43">
        <v>18.5</v>
      </c>
      <c r="AO193" s="44">
        <f t="shared" si="59"/>
        <v>0.86</v>
      </c>
      <c r="AP193" s="43"/>
    </row>
    <row r="194" spans="1:42" x14ac:dyDescent="0.2">
      <c r="A194" s="32">
        <v>115221753</v>
      </c>
      <c r="B194" s="33" t="s">
        <v>66</v>
      </c>
      <c r="C194" s="33" t="s">
        <v>312</v>
      </c>
      <c r="D194" s="34">
        <f t="shared" ref="D194:D257" si="60">ROUND(F194+E194,2)</f>
        <v>1619733.5</v>
      </c>
      <c r="E194" s="34">
        <v>1396991.49</v>
      </c>
      <c r="F194" s="34">
        <f t="shared" ref="F194:F257" si="61">ROUND(G194*$F$507/$G$503,2)</f>
        <v>222742.01</v>
      </c>
      <c r="G194" s="35">
        <f t="shared" ref="G194:G257" si="62">ROUND(H194*W194*AO194,3)</f>
        <v>201.262</v>
      </c>
      <c r="H194" s="35">
        <f t="shared" ref="H194:H257" si="63">ROUND(I194+AJ194,3)</f>
        <v>921</v>
      </c>
      <c r="I194" s="36">
        <f t="shared" ref="I194:I257" si="64">ROUND(J194+K194+L194,0)</f>
        <v>921</v>
      </c>
      <c r="J194" s="36">
        <f t="shared" ref="J194:J257" si="65">ROUND(ROUND(AVERAGE(M194,P194,S194),0)*1.64,0)</f>
        <v>574</v>
      </c>
      <c r="K194" s="36">
        <f t="shared" ref="K194:K257" si="66">ROUND(ROUND(AVERAGE(N194,Q194,T194),0)*3.08,0)</f>
        <v>176</v>
      </c>
      <c r="L194" s="36">
        <f t="shared" ref="L194:L257" si="67">ROUND(ROUND(AVERAGE(O194,R194,U194),0)*6.34,0)</f>
        <v>171</v>
      </c>
      <c r="M194" s="36">
        <v>349</v>
      </c>
      <c r="N194" s="36">
        <v>57</v>
      </c>
      <c r="O194" s="36">
        <v>26</v>
      </c>
      <c r="P194" s="36">
        <v>350</v>
      </c>
      <c r="Q194" s="36">
        <v>62</v>
      </c>
      <c r="R194" s="36">
        <v>26</v>
      </c>
      <c r="S194" s="36">
        <v>352</v>
      </c>
      <c r="T194" s="36">
        <v>53</v>
      </c>
      <c r="U194" s="36">
        <v>29</v>
      </c>
      <c r="V194" s="37">
        <v>27.4</v>
      </c>
      <c r="W194" s="38">
        <v>0.2838</v>
      </c>
      <c r="X194" s="39">
        <f t="shared" ref="X194:X257" si="68">ROUND(AVERAGE(Y194:AA194),3)</f>
        <v>3521.0529999999999</v>
      </c>
      <c r="Y194" s="39">
        <v>3400.0219999999999</v>
      </c>
      <c r="Z194" s="39">
        <v>3552.627</v>
      </c>
      <c r="AA194" s="39">
        <v>3610.51</v>
      </c>
      <c r="AB194" s="40">
        <f t="shared" ref="AB194:AB257" si="69">TRUNC(X194/V194,4)</f>
        <v>128.50550000000001</v>
      </c>
      <c r="AC194" s="40">
        <f t="shared" ref="AC194:AC257" si="70">TRUNC(AB194/$AB$503,4)</f>
        <v>3.4279000000000002</v>
      </c>
      <c r="AD194" s="41">
        <f t="shared" ref="AD194:AD257" si="71">TRUNC(AC194*0.5,4)</f>
        <v>1.7139</v>
      </c>
      <c r="AE194" s="41">
        <f t="shared" ref="AE194:AE257" si="72">TRUNC(1-AD194,4)</f>
        <v>-0.71389999999999998</v>
      </c>
      <c r="AF194" s="40">
        <f t="shared" ref="AF194:AF257" si="73">TRUNC(X194/$X$504,4)</f>
        <v>1.0365</v>
      </c>
      <c r="AG194" s="40">
        <f t="shared" ref="AG194:AG257" si="74">TRUNC(AF194*0.5,4)</f>
        <v>0.51819999999999999</v>
      </c>
      <c r="AH194" s="41">
        <f t="shared" ref="AH194:AH257" si="75">TRUNC(1-AG194,4)</f>
        <v>0.48180000000000001</v>
      </c>
      <c r="AI194" s="41">
        <f t="shared" ref="AI194:AI257" si="76">TRUNC((AE194*0.4)+(AH194*0.6),4)</f>
        <v>3.5000000000000001E-3</v>
      </c>
      <c r="AJ194" s="42">
        <f t="shared" ref="AJ194:AJ257" si="77">TRUNC(IF(AI194&lt;=$AI$503,0,((AI194/$AI$503)-1)*0.5*I194),3)</f>
        <v>0</v>
      </c>
      <c r="AK194" s="43">
        <f t="shared" ref="AK194:AK257" si="78">ROUND(AVERAGE(AL194:AN194),1)</f>
        <v>16.8</v>
      </c>
      <c r="AL194" s="43">
        <v>16.899999999999999</v>
      </c>
      <c r="AM194" s="43">
        <v>16.100000000000001</v>
      </c>
      <c r="AN194" s="43">
        <v>17.399999999999999</v>
      </c>
      <c r="AO194" s="44">
        <f t="shared" ref="AO194:AO257" si="79">TRUNC(IF(AK194&gt;=$AK$503,1,AK194/$AK$503),2)</f>
        <v>0.77</v>
      </c>
      <c r="AP194" s="43"/>
    </row>
    <row r="195" spans="1:42" x14ac:dyDescent="0.2">
      <c r="A195" s="32">
        <v>115222504</v>
      </c>
      <c r="B195" s="33" t="s">
        <v>67</v>
      </c>
      <c r="C195" s="33" t="s">
        <v>312</v>
      </c>
      <c r="D195" s="34">
        <f t="shared" si="60"/>
        <v>952197.97</v>
      </c>
      <c r="E195" s="34">
        <v>713133.96</v>
      </c>
      <c r="F195" s="34">
        <f t="shared" si="61"/>
        <v>239064.01</v>
      </c>
      <c r="G195" s="35">
        <f t="shared" si="62"/>
        <v>216.01</v>
      </c>
      <c r="H195" s="35">
        <f t="shared" si="63"/>
        <v>400.05</v>
      </c>
      <c r="I195" s="36">
        <f t="shared" si="64"/>
        <v>381</v>
      </c>
      <c r="J195" s="36">
        <f t="shared" si="65"/>
        <v>343</v>
      </c>
      <c r="K195" s="36">
        <f t="shared" si="66"/>
        <v>25</v>
      </c>
      <c r="L195" s="36">
        <f t="shared" si="67"/>
        <v>13</v>
      </c>
      <c r="M195" s="36">
        <v>227</v>
      </c>
      <c r="N195" s="36">
        <v>9</v>
      </c>
      <c r="O195" s="36">
        <v>4</v>
      </c>
      <c r="P195" s="36">
        <v>228</v>
      </c>
      <c r="Q195" s="36">
        <v>11</v>
      </c>
      <c r="R195" s="36">
        <v>2</v>
      </c>
      <c r="S195" s="36">
        <v>172</v>
      </c>
      <c r="T195" s="36">
        <v>4</v>
      </c>
      <c r="U195" s="36">
        <v>1</v>
      </c>
      <c r="V195" s="37">
        <v>86.093000000000004</v>
      </c>
      <c r="W195" s="38">
        <v>0.5806</v>
      </c>
      <c r="X195" s="39">
        <f t="shared" si="68"/>
        <v>996.25</v>
      </c>
      <c r="Y195" s="39">
        <v>977.005</v>
      </c>
      <c r="Z195" s="39">
        <v>1005.957</v>
      </c>
      <c r="AA195" s="39">
        <v>1005.788</v>
      </c>
      <c r="AB195" s="40">
        <f t="shared" si="69"/>
        <v>11.5717</v>
      </c>
      <c r="AC195" s="40">
        <f t="shared" si="70"/>
        <v>0.30859999999999999</v>
      </c>
      <c r="AD195" s="41">
        <f t="shared" si="71"/>
        <v>0.15429999999999999</v>
      </c>
      <c r="AE195" s="41">
        <f t="shared" si="72"/>
        <v>0.84570000000000001</v>
      </c>
      <c r="AF195" s="40">
        <f t="shared" si="73"/>
        <v>0.29320000000000002</v>
      </c>
      <c r="AG195" s="40">
        <f t="shared" si="74"/>
        <v>0.14660000000000001</v>
      </c>
      <c r="AH195" s="41">
        <f t="shared" si="75"/>
        <v>0.85340000000000005</v>
      </c>
      <c r="AI195" s="41">
        <f t="shared" si="76"/>
        <v>0.85029999999999994</v>
      </c>
      <c r="AJ195" s="42">
        <f t="shared" si="77"/>
        <v>19.05</v>
      </c>
      <c r="AK195" s="43">
        <f t="shared" si="78"/>
        <v>20.2</v>
      </c>
      <c r="AL195" s="43">
        <v>20</v>
      </c>
      <c r="AM195" s="43">
        <v>19.899999999999999</v>
      </c>
      <c r="AN195" s="43">
        <v>20.6</v>
      </c>
      <c r="AO195" s="44">
        <f t="shared" si="79"/>
        <v>0.93</v>
      </c>
      <c r="AP195" s="43"/>
    </row>
    <row r="196" spans="1:42" x14ac:dyDescent="0.2">
      <c r="A196" s="32">
        <v>115222752</v>
      </c>
      <c r="B196" s="33" t="s">
        <v>68</v>
      </c>
      <c r="C196" s="33" t="s">
        <v>312</v>
      </c>
      <c r="D196" s="34">
        <f t="shared" si="60"/>
        <v>7873870.2800000003</v>
      </c>
      <c r="E196" s="34">
        <v>5128227.6500000004</v>
      </c>
      <c r="F196" s="34">
        <f t="shared" si="61"/>
        <v>2745642.63</v>
      </c>
      <c r="G196" s="35">
        <f t="shared" si="62"/>
        <v>2480.8679999999999</v>
      </c>
      <c r="H196" s="35">
        <f t="shared" si="63"/>
        <v>3224</v>
      </c>
      <c r="I196" s="36">
        <f t="shared" si="64"/>
        <v>3224</v>
      </c>
      <c r="J196" s="36">
        <f t="shared" si="65"/>
        <v>2660</v>
      </c>
      <c r="K196" s="36">
        <f t="shared" si="66"/>
        <v>222</v>
      </c>
      <c r="L196" s="36">
        <f t="shared" si="67"/>
        <v>342</v>
      </c>
      <c r="M196" s="36">
        <v>1630</v>
      </c>
      <c r="N196" s="36">
        <v>73</v>
      </c>
      <c r="O196" s="36">
        <v>52</v>
      </c>
      <c r="P196" s="36">
        <v>1632</v>
      </c>
      <c r="Q196" s="36">
        <v>64</v>
      </c>
      <c r="R196" s="36">
        <v>46</v>
      </c>
      <c r="S196" s="36">
        <v>1605</v>
      </c>
      <c r="T196" s="36">
        <v>79</v>
      </c>
      <c r="U196" s="36">
        <v>63</v>
      </c>
      <c r="V196" s="37">
        <v>11.864000000000001</v>
      </c>
      <c r="W196" s="38">
        <v>0.76949999999999996</v>
      </c>
      <c r="X196" s="39">
        <f t="shared" si="68"/>
        <v>7968.1769999999997</v>
      </c>
      <c r="Y196" s="39">
        <v>8090.6890000000003</v>
      </c>
      <c r="Z196" s="39">
        <v>7937.384</v>
      </c>
      <c r="AA196" s="39">
        <v>7876.4579999999996</v>
      </c>
      <c r="AB196" s="40">
        <f t="shared" si="69"/>
        <v>671.62649999999996</v>
      </c>
      <c r="AC196" s="40">
        <f t="shared" si="70"/>
        <v>17.915800000000001</v>
      </c>
      <c r="AD196" s="41">
        <f t="shared" si="71"/>
        <v>8.9579000000000004</v>
      </c>
      <c r="AE196" s="41">
        <f t="shared" si="72"/>
        <v>-7.9579000000000004</v>
      </c>
      <c r="AF196" s="40">
        <f t="shared" si="73"/>
        <v>2.3456999999999999</v>
      </c>
      <c r="AG196" s="40">
        <f t="shared" si="74"/>
        <v>1.1728000000000001</v>
      </c>
      <c r="AH196" s="41">
        <f t="shared" si="75"/>
        <v>-0.17280000000000001</v>
      </c>
      <c r="AI196" s="41">
        <f t="shared" si="76"/>
        <v>-3.2867999999999999</v>
      </c>
      <c r="AJ196" s="42">
        <f t="shared" si="77"/>
        <v>0</v>
      </c>
      <c r="AK196" s="43">
        <f t="shared" si="78"/>
        <v>26.7</v>
      </c>
      <c r="AL196" s="43">
        <v>26.7</v>
      </c>
      <c r="AM196" s="43">
        <v>26.3</v>
      </c>
      <c r="AN196" s="43">
        <v>27.2</v>
      </c>
      <c r="AO196" s="44">
        <f t="shared" si="79"/>
        <v>1</v>
      </c>
      <c r="AP196" s="43"/>
    </row>
    <row r="197" spans="1:42" x14ac:dyDescent="0.2">
      <c r="A197" s="32">
        <v>115224003</v>
      </c>
      <c r="B197" s="33" t="s">
        <v>69</v>
      </c>
      <c r="C197" s="33" t="s">
        <v>312</v>
      </c>
      <c r="D197" s="34">
        <f t="shared" si="60"/>
        <v>2762696.51</v>
      </c>
      <c r="E197" s="34">
        <v>2091245.48</v>
      </c>
      <c r="F197" s="34">
        <f t="shared" si="61"/>
        <v>671451.03</v>
      </c>
      <c r="G197" s="35">
        <f t="shared" si="62"/>
        <v>606.70000000000005</v>
      </c>
      <c r="H197" s="35">
        <f t="shared" si="63"/>
        <v>1556</v>
      </c>
      <c r="I197" s="36">
        <f t="shared" si="64"/>
        <v>1556</v>
      </c>
      <c r="J197" s="36">
        <f t="shared" si="65"/>
        <v>1204</v>
      </c>
      <c r="K197" s="36">
        <f t="shared" si="66"/>
        <v>225</v>
      </c>
      <c r="L197" s="36">
        <f t="shared" si="67"/>
        <v>127</v>
      </c>
      <c r="M197" s="36">
        <v>763</v>
      </c>
      <c r="N197" s="36">
        <v>57</v>
      </c>
      <c r="O197" s="36">
        <v>25</v>
      </c>
      <c r="P197" s="36">
        <v>702</v>
      </c>
      <c r="Q197" s="36">
        <v>86</v>
      </c>
      <c r="R197" s="36">
        <v>18</v>
      </c>
      <c r="S197" s="36">
        <v>738</v>
      </c>
      <c r="T197" s="36">
        <v>75</v>
      </c>
      <c r="U197" s="36">
        <v>18</v>
      </c>
      <c r="V197" s="37">
        <v>96.569000000000003</v>
      </c>
      <c r="W197" s="38">
        <v>0.47549999999999998</v>
      </c>
      <c r="X197" s="39">
        <f t="shared" si="68"/>
        <v>3791.777</v>
      </c>
      <c r="Y197" s="39">
        <v>3761.16</v>
      </c>
      <c r="Z197" s="39">
        <v>3761.355</v>
      </c>
      <c r="AA197" s="39">
        <v>3852.817</v>
      </c>
      <c r="AB197" s="40">
        <f t="shared" si="69"/>
        <v>39.264899999999997</v>
      </c>
      <c r="AC197" s="40">
        <f t="shared" si="70"/>
        <v>1.0474000000000001</v>
      </c>
      <c r="AD197" s="41">
        <f t="shared" si="71"/>
        <v>0.52370000000000005</v>
      </c>
      <c r="AE197" s="41">
        <f t="shared" si="72"/>
        <v>0.4763</v>
      </c>
      <c r="AF197" s="40">
        <f t="shared" si="73"/>
        <v>1.1162000000000001</v>
      </c>
      <c r="AG197" s="40">
        <f t="shared" si="74"/>
        <v>0.55810000000000004</v>
      </c>
      <c r="AH197" s="41">
        <f t="shared" si="75"/>
        <v>0.44190000000000002</v>
      </c>
      <c r="AI197" s="41">
        <f t="shared" si="76"/>
        <v>0.4556</v>
      </c>
      <c r="AJ197" s="42">
        <f t="shared" si="77"/>
        <v>0</v>
      </c>
      <c r="AK197" s="43">
        <f t="shared" si="78"/>
        <v>17.899999999999999</v>
      </c>
      <c r="AL197" s="43">
        <v>18</v>
      </c>
      <c r="AM197" s="43">
        <v>17.600000000000001</v>
      </c>
      <c r="AN197" s="43">
        <v>18.100000000000001</v>
      </c>
      <c r="AO197" s="44">
        <f t="shared" si="79"/>
        <v>0.82</v>
      </c>
      <c r="AP197" s="43"/>
    </row>
    <row r="198" spans="1:42" x14ac:dyDescent="0.2">
      <c r="A198" s="32">
        <v>115226003</v>
      </c>
      <c r="B198" s="33" t="s">
        <v>70</v>
      </c>
      <c r="C198" s="33" t="s">
        <v>312</v>
      </c>
      <c r="D198" s="34">
        <f t="shared" si="60"/>
        <v>2096000.41</v>
      </c>
      <c r="E198" s="34">
        <v>1529979.47</v>
      </c>
      <c r="F198" s="34">
        <f t="shared" si="61"/>
        <v>566020.93999999994</v>
      </c>
      <c r="G198" s="35">
        <f t="shared" si="62"/>
        <v>511.43700000000001</v>
      </c>
      <c r="H198" s="35">
        <f t="shared" si="63"/>
        <v>1007</v>
      </c>
      <c r="I198" s="36">
        <f t="shared" si="64"/>
        <v>1007</v>
      </c>
      <c r="J198" s="36">
        <f t="shared" si="65"/>
        <v>820</v>
      </c>
      <c r="K198" s="36">
        <f t="shared" si="66"/>
        <v>105</v>
      </c>
      <c r="L198" s="36">
        <f t="shared" si="67"/>
        <v>82</v>
      </c>
      <c r="M198" s="36">
        <v>566</v>
      </c>
      <c r="N198" s="36">
        <v>36</v>
      </c>
      <c r="O198" s="36">
        <v>10</v>
      </c>
      <c r="P198" s="36">
        <v>472</v>
      </c>
      <c r="Q198" s="36">
        <v>40</v>
      </c>
      <c r="R198" s="36">
        <v>11</v>
      </c>
      <c r="S198" s="36">
        <v>462</v>
      </c>
      <c r="T198" s="36">
        <v>26</v>
      </c>
      <c r="U198" s="36">
        <v>17</v>
      </c>
      <c r="V198" s="37">
        <v>17.239000000000001</v>
      </c>
      <c r="W198" s="38">
        <v>0.5403</v>
      </c>
      <c r="X198" s="39">
        <f t="shared" si="68"/>
        <v>2579.6840000000002</v>
      </c>
      <c r="Y198" s="39">
        <v>2555.078</v>
      </c>
      <c r="Z198" s="39">
        <v>2545.94</v>
      </c>
      <c r="AA198" s="39">
        <v>2638.0349999999999</v>
      </c>
      <c r="AB198" s="40">
        <f t="shared" si="69"/>
        <v>149.64230000000001</v>
      </c>
      <c r="AC198" s="40">
        <f t="shared" si="70"/>
        <v>3.9916999999999998</v>
      </c>
      <c r="AD198" s="41">
        <f t="shared" si="71"/>
        <v>1.9958</v>
      </c>
      <c r="AE198" s="41">
        <f t="shared" si="72"/>
        <v>-0.99580000000000002</v>
      </c>
      <c r="AF198" s="40">
        <f t="shared" si="73"/>
        <v>0.75939999999999996</v>
      </c>
      <c r="AG198" s="40">
        <f t="shared" si="74"/>
        <v>0.37969999999999998</v>
      </c>
      <c r="AH198" s="41">
        <f t="shared" si="75"/>
        <v>0.62029999999999996</v>
      </c>
      <c r="AI198" s="41">
        <f t="shared" si="76"/>
        <v>-2.6100000000000002E-2</v>
      </c>
      <c r="AJ198" s="42">
        <f t="shared" si="77"/>
        <v>0</v>
      </c>
      <c r="AK198" s="43">
        <f t="shared" si="78"/>
        <v>20.6</v>
      </c>
      <c r="AL198" s="43">
        <v>20.7</v>
      </c>
      <c r="AM198" s="43">
        <v>19.399999999999999</v>
      </c>
      <c r="AN198" s="43">
        <v>21.7</v>
      </c>
      <c r="AO198" s="44">
        <f t="shared" si="79"/>
        <v>0.94</v>
      </c>
      <c r="AP198" s="43"/>
    </row>
    <row r="199" spans="1:42" x14ac:dyDescent="0.2">
      <c r="A199" s="32">
        <v>115226103</v>
      </c>
      <c r="B199" s="33" t="s">
        <v>71</v>
      </c>
      <c r="C199" s="33" t="s">
        <v>312</v>
      </c>
      <c r="D199" s="34">
        <f t="shared" si="60"/>
        <v>764788.74</v>
      </c>
      <c r="E199" s="34">
        <v>540282.61</v>
      </c>
      <c r="F199" s="34">
        <f t="shared" si="61"/>
        <v>224506.13</v>
      </c>
      <c r="G199" s="35">
        <f t="shared" si="62"/>
        <v>202.85599999999999</v>
      </c>
      <c r="H199" s="35">
        <f t="shared" si="63"/>
        <v>339.81</v>
      </c>
      <c r="I199" s="36">
        <f t="shared" si="64"/>
        <v>335</v>
      </c>
      <c r="J199" s="36">
        <f t="shared" si="65"/>
        <v>279</v>
      </c>
      <c r="K199" s="36">
        <f t="shared" si="66"/>
        <v>12</v>
      </c>
      <c r="L199" s="36">
        <f t="shared" si="67"/>
        <v>44</v>
      </c>
      <c r="M199" s="36">
        <v>183</v>
      </c>
      <c r="N199" s="36">
        <v>5</v>
      </c>
      <c r="O199" s="36">
        <v>8</v>
      </c>
      <c r="P199" s="36">
        <v>167</v>
      </c>
      <c r="Q199" s="36">
        <v>4</v>
      </c>
      <c r="R199" s="36">
        <v>8</v>
      </c>
      <c r="S199" s="36">
        <v>159</v>
      </c>
      <c r="T199" s="36">
        <v>4</v>
      </c>
      <c r="U199" s="36">
        <v>4</v>
      </c>
      <c r="V199" s="37">
        <v>31.99</v>
      </c>
      <c r="W199" s="38">
        <v>0.60299999999999998</v>
      </c>
      <c r="X199" s="39">
        <f t="shared" si="68"/>
        <v>802.94</v>
      </c>
      <c r="Y199" s="39">
        <v>805.50900000000001</v>
      </c>
      <c r="Z199" s="39">
        <v>804.64099999999996</v>
      </c>
      <c r="AA199" s="39">
        <v>798.67</v>
      </c>
      <c r="AB199" s="40">
        <f t="shared" si="69"/>
        <v>25.099699999999999</v>
      </c>
      <c r="AC199" s="40">
        <f t="shared" si="70"/>
        <v>0.66949999999999998</v>
      </c>
      <c r="AD199" s="41">
        <f t="shared" si="71"/>
        <v>0.3347</v>
      </c>
      <c r="AE199" s="41">
        <f t="shared" si="72"/>
        <v>0.6653</v>
      </c>
      <c r="AF199" s="40">
        <f t="shared" si="73"/>
        <v>0.23630000000000001</v>
      </c>
      <c r="AG199" s="40">
        <f t="shared" si="74"/>
        <v>0.1181</v>
      </c>
      <c r="AH199" s="41">
        <f t="shared" si="75"/>
        <v>0.88190000000000002</v>
      </c>
      <c r="AI199" s="41">
        <f t="shared" si="76"/>
        <v>0.79520000000000002</v>
      </c>
      <c r="AJ199" s="42">
        <f t="shared" si="77"/>
        <v>4.8099999999999996</v>
      </c>
      <c r="AK199" s="43">
        <f t="shared" si="78"/>
        <v>21.6</v>
      </c>
      <c r="AL199" s="43">
        <v>21.3</v>
      </c>
      <c r="AM199" s="43">
        <v>21.6</v>
      </c>
      <c r="AN199" s="43">
        <v>21.8</v>
      </c>
      <c r="AO199" s="44">
        <f t="shared" si="79"/>
        <v>0.99</v>
      </c>
      <c r="AP199" s="43"/>
    </row>
    <row r="200" spans="1:42" x14ac:dyDescent="0.2">
      <c r="A200" s="32">
        <v>115228003</v>
      </c>
      <c r="B200" s="33" t="s">
        <v>72</v>
      </c>
      <c r="C200" s="33" t="s">
        <v>312</v>
      </c>
      <c r="D200" s="34">
        <f t="shared" si="60"/>
        <v>1668694.76</v>
      </c>
      <c r="E200" s="34">
        <v>923654.15</v>
      </c>
      <c r="F200" s="34">
        <f t="shared" si="61"/>
        <v>745040.61</v>
      </c>
      <c r="G200" s="35">
        <f t="shared" si="62"/>
        <v>673.19299999999998</v>
      </c>
      <c r="H200" s="35">
        <f t="shared" si="63"/>
        <v>798</v>
      </c>
      <c r="I200" s="36">
        <f t="shared" si="64"/>
        <v>798</v>
      </c>
      <c r="J200" s="36">
        <f t="shared" si="65"/>
        <v>620</v>
      </c>
      <c r="K200" s="36">
        <f t="shared" si="66"/>
        <v>77</v>
      </c>
      <c r="L200" s="36">
        <f t="shared" si="67"/>
        <v>101</v>
      </c>
      <c r="M200" s="36">
        <v>411</v>
      </c>
      <c r="N200" s="36">
        <v>18</v>
      </c>
      <c r="O200" s="36">
        <v>19</v>
      </c>
      <c r="P200" s="36">
        <v>368</v>
      </c>
      <c r="Q200" s="36">
        <v>32</v>
      </c>
      <c r="R200" s="36">
        <v>13</v>
      </c>
      <c r="S200" s="36">
        <v>354</v>
      </c>
      <c r="T200" s="36">
        <v>24</v>
      </c>
      <c r="U200" s="36">
        <v>16</v>
      </c>
      <c r="V200" s="37">
        <v>2.6359999999999997</v>
      </c>
      <c r="W200" s="38">
        <v>0.84360000000000002</v>
      </c>
      <c r="X200" s="39">
        <f t="shared" si="68"/>
        <v>1559.1369999999999</v>
      </c>
      <c r="Y200" s="39">
        <v>1617.8979999999999</v>
      </c>
      <c r="Z200" s="39">
        <v>1556.325</v>
      </c>
      <c r="AA200" s="39">
        <v>1503.1880000000001</v>
      </c>
      <c r="AB200" s="40">
        <f t="shared" si="69"/>
        <v>591.47829999999999</v>
      </c>
      <c r="AC200" s="40">
        <f t="shared" si="70"/>
        <v>15.777799999999999</v>
      </c>
      <c r="AD200" s="41">
        <f t="shared" si="71"/>
        <v>7.8888999999999996</v>
      </c>
      <c r="AE200" s="41">
        <f t="shared" si="72"/>
        <v>-6.8888999999999996</v>
      </c>
      <c r="AF200" s="40">
        <f t="shared" si="73"/>
        <v>0.45889999999999997</v>
      </c>
      <c r="AG200" s="40">
        <f t="shared" si="74"/>
        <v>0.22939999999999999</v>
      </c>
      <c r="AH200" s="41">
        <f t="shared" si="75"/>
        <v>0.77059999999999995</v>
      </c>
      <c r="AI200" s="41">
        <f t="shared" si="76"/>
        <v>-2.2932000000000001</v>
      </c>
      <c r="AJ200" s="42">
        <f t="shared" si="77"/>
        <v>0</v>
      </c>
      <c r="AK200" s="43">
        <f t="shared" si="78"/>
        <v>28.5</v>
      </c>
      <c r="AL200" s="43">
        <v>28.8</v>
      </c>
      <c r="AM200" s="43">
        <v>27.8</v>
      </c>
      <c r="AN200" s="43">
        <v>29</v>
      </c>
      <c r="AO200" s="44">
        <f t="shared" si="79"/>
        <v>1</v>
      </c>
      <c r="AP200" s="43"/>
    </row>
    <row r="201" spans="1:42" x14ac:dyDescent="0.2">
      <c r="A201" s="32">
        <v>115228303</v>
      </c>
      <c r="B201" s="33" t="s">
        <v>73</v>
      </c>
      <c r="C201" s="33" t="s">
        <v>312</v>
      </c>
      <c r="D201" s="34">
        <f t="shared" si="60"/>
        <v>1805322.64</v>
      </c>
      <c r="E201" s="34">
        <v>1327376.1100000001</v>
      </c>
      <c r="F201" s="34">
        <f t="shared" si="61"/>
        <v>477946.53</v>
      </c>
      <c r="G201" s="35">
        <f t="shared" si="62"/>
        <v>431.85599999999999</v>
      </c>
      <c r="H201" s="35">
        <f t="shared" si="63"/>
        <v>1264</v>
      </c>
      <c r="I201" s="36">
        <f t="shared" si="64"/>
        <v>1264</v>
      </c>
      <c r="J201" s="36">
        <f t="shared" si="65"/>
        <v>912</v>
      </c>
      <c r="K201" s="36">
        <f t="shared" si="66"/>
        <v>86</v>
      </c>
      <c r="L201" s="36">
        <f t="shared" si="67"/>
        <v>266</v>
      </c>
      <c r="M201" s="36">
        <v>595</v>
      </c>
      <c r="N201" s="36">
        <v>34</v>
      </c>
      <c r="O201" s="36">
        <v>27</v>
      </c>
      <c r="P201" s="36">
        <v>564</v>
      </c>
      <c r="Q201" s="36">
        <v>27</v>
      </c>
      <c r="R201" s="36">
        <v>39</v>
      </c>
      <c r="S201" s="36">
        <v>509</v>
      </c>
      <c r="T201" s="36">
        <v>23</v>
      </c>
      <c r="U201" s="36">
        <v>61</v>
      </c>
      <c r="V201" s="37">
        <v>15.272</v>
      </c>
      <c r="W201" s="38">
        <v>0.42180000000000001</v>
      </c>
      <c r="X201" s="39">
        <f t="shared" si="68"/>
        <v>3282.393</v>
      </c>
      <c r="Y201" s="39">
        <v>3387.3850000000002</v>
      </c>
      <c r="Z201" s="39">
        <v>3230.1030000000001</v>
      </c>
      <c r="AA201" s="39">
        <v>3229.692</v>
      </c>
      <c r="AB201" s="40">
        <f t="shared" si="69"/>
        <v>214.9288</v>
      </c>
      <c r="AC201" s="40">
        <f t="shared" si="70"/>
        <v>5.7332000000000001</v>
      </c>
      <c r="AD201" s="41">
        <f t="shared" si="71"/>
        <v>2.8666</v>
      </c>
      <c r="AE201" s="41">
        <f t="shared" si="72"/>
        <v>-1.8666</v>
      </c>
      <c r="AF201" s="40">
        <f t="shared" si="73"/>
        <v>0.96630000000000005</v>
      </c>
      <c r="AG201" s="40">
        <f t="shared" si="74"/>
        <v>0.48309999999999997</v>
      </c>
      <c r="AH201" s="41">
        <f t="shared" si="75"/>
        <v>0.51690000000000003</v>
      </c>
      <c r="AI201" s="41">
        <f t="shared" si="76"/>
        <v>-0.4365</v>
      </c>
      <c r="AJ201" s="42">
        <f t="shared" si="77"/>
        <v>0</v>
      </c>
      <c r="AK201" s="43">
        <f t="shared" si="78"/>
        <v>17.7</v>
      </c>
      <c r="AL201" s="43">
        <v>17.899999999999999</v>
      </c>
      <c r="AM201" s="43">
        <v>17.5</v>
      </c>
      <c r="AN201" s="43">
        <v>17.600000000000001</v>
      </c>
      <c r="AO201" s="44">
        <f t="shared" si="79"/>
        <v>0.81</v>
      </c>
      <c r="AP201" s="43"/>
    </row>
    <row r="202" spans="1:42" x14ac:dyDescent="0.2">
      <c r="A202" s="32">
        <v>115229003</v>
      </c>
      <c r="B202" s="33" t="s">
        <v>74</v>
      </c>
      <c r="C202" s="33" t="s">
        <v>312</v>
      </c>
      <c r="D202" s="34">
        <f t="shared" si="60"/>
        <v>936580.32</v>
      </c>
      <c r="E202" s="34">
        <v>760430.39</v>
      </c>
      <c r="F202" s="34">
        <f t="shared" si="61"/>
        <v>176149.93</v>
      </c>
      <c r="G202" s="35">
        <f t="shared" si="62"/>
        <v>159.16300000000001</v>
      </c>
      <c r="H202" s="35">
        <f t="shared" si="63"/>
        <v>314.77800000000002</v>
      </c>
      <c r="I202" s="36">
        <f t="shared" si="64"/>
        <v>303</v>
      </c>
      <c r="J202" s="36">
        <f t="shared" si="65"/>
        <v>262</v>
      </c>
      <c r="K202" s="36">
        <f t="shared" si="66"/>
        <v>28</v>
      </c>
      <c r="L202" s="36">
        <f t="shared" si="67"/>
        <v>13</v>
      </c>
      <c r="M202" s="36">
        <v>195</v>
      </c>
      <c r="N202" s="36">
        <v>6</v>
      </c>
      <c r="O202" s="36">
        <v>1</v>
      </c>
      <c r="P202" s="36">
        <v>80</v>
      </c>
      <c r="Q202" s="36">
        <v>8</v>
      </c>
      <c r="R202" s="36">
        <v>0</v>
      </c>
      <c r="S202" s="36">
        <v>205</v>
      </c>
      <c r="T202" s="36">
        <v>12</v>
      </c>
      <c r="U202" s="36">
        <v>6</v>
      </c>
      <c r="V202" s="37">
        <v>89.855000000000004</v>
      </c>
      <c r="W202" s="38">
        <v>0.60919999999999996</v>
      </c>
      <c r="X202" s="39">
        <f t="shared" si="68"/>
        <v>1130.075</v>
      </c>
      <c r="Y202" s="39">
        <v>1113.029</v>
      </c>
      <c r="Z202" s="39">
        <v>1127.6110000000001</v>
      </c>
      <c r="AA202" s="39">
        <v>1149.5840000000001</v>
      </c>
      <c r="AB202" s="40">
        <f t="shared" si="69"/>
        <v>12.576599999999999</v>
      </c>
      <c r="AC202" s="40">
        <f t="shared" si="70"/>
        <v>0.33539999999999998</v>
      </c>
      <c r="AD202" s="41">
        <f t="shared" si="71"/>
        <v>0.16769999999999999</v>
      </c>
      <c r="AE202" s="41">
        <f t="shared" si="72"/>
        <v>0.83230000000000004</v>
      </c>
      <c r="AF202" s="40">
        <f t="shared" si="73"/>
        <v>0.33260000000000001</v>
      </c>
      <c r="AG202" s="40">
        <f t="shared" si="74"/>
        <v>0.1663</v>
      </c>
      <c r="AH202" s="41">
        <f t="shared" si="75"/>
        <v>0.8337</v>
      </c>
      <c r="AI202" s="41">
        <f t="shared" si="76"/>
        <v>0.83309999999999995</v>
      </c>
      <c r="AJ202" s="42">
        <f t="shared" si="77"/>
        <v>11.778</v>
      </c>
      <c r="AK202" s="43">
        <f t="shared" si="78"/>
        <v>18.2</v>
      </c>
      <c r="AL202" s="43">
        <v>18.399999999999999</v>
      </c>
      <c r="AM202" s="43">
        <v>18.2</v>
      </c>
      <c r="AN202" s="43">
        <v>18</v>
      </c>
      <c r="AO202" s="44">
        <f t="shared" si="79"/>
        <v>0.83</v>
      </c>
      <c r="AP202" s="43"/>
    </row>
    <row r="203" spans="1:42" x14ac:dyDescent="0.2">
      <c r="A203" s="32">
        <v>125231232</v>
      </c>
      <c r="B203" s="33" t="s">
        <v>222</v>
      </c>
      <c r="C203" s="33" t="s">
        <v>336</v>
      </c>
      <c r="D203" s="34">
        <f t="shared" si="60"/>
        <v>7775114.0300000003</v>
      </c>
      <c r="E203" s="34">
        <v>5008564.2300000004</v>
      </c>
      <c r="F203" s="34">
        <f t="shared" si="61"/>
        <v>2766549.8</v>
      </c>
      <c r="G203" s="35">
        <f t="shared" si="62"/>
        <v>2499.759</v>
      </c>
      <c r="H203" s="35">
        <f t="shared" si="63"/>
        <v>3509</v>
      </c>
      <c r="I203" s="36">
        <f t="shared" si="64"/>
        <v>3509</v>
      </c>
      <c r="J203" s="36">
        <f t="shared" si="65"/>
        <v>2657</v>
      </c>
      <c r="K203" s="36">
        <f t="shared" si="66"/>
        <v>453</v>
      </c>
      <c r="L203" s="36">
        <f t="shared" si="67"/>
        <v>399</v>
      </c>
      <c r="M203" s="36">
        <v>1329</v>
      </c>
      <c r="N203" s="36">
        <v>178</v>
      </c>
      <c r="O203" s="36">
        <v>107</v>
      </c>
      <c r="P203" s="36">
        <v>1631</v>
      </c>
      <c r="Q203" s="36">
        <v>154</v>
      </c>
      <c r="R203" s="36">
        <v>46</v>
      </c>
      <c r="S203" s="36">
        <v>1900</v>
      </c>
      <c r="T203" s="36">
        <v>108</v>
      </c>
      <c r="U203" s="36">
        <v>37</v>
      </c>
      <c r="V203" s="37">
        <v>8.0830000000000002</v>
      </c>
      <c r="W203" s="38">
        <v>0.83809999999999996</v>
      </c>
      <c r="X203" s="39">
        <f t="shared" si="68"/>
        <v>6775.6880000000001</v>
      </c>
      <c r="Y203" s="39">
        <v>6794.4449999999997</v>
      </c>
      <c r="Z203" s="39">
        <v>6758.4340000000002</v>
      </c>
      <c r="AA203" s="39">
        <v>6774.1859999999997</v>
      </c>
      <c r="AB203" s="40">
        <f t="shared" si="69"/>
        <v>838.26400000000001</v>
      </c>
      <c r="AC203" s="40">
        <f t="shared" si="70"/>
        <v>22.360900000000001</v>
      </c>
      <c r="AD203" s="41">
        <f t="shared" si="71"/>
        <v>11.180400000000001</v>
      </c>
      <c r="AE203" s="41">
        <f t="shared" si="72"/>
        <v>-10.180400000000001</v>
      </c>
      <c r="AF203" s="40">
        <f t="shared" si="73"/>
        <v>1.9946999999999999</v>
      </c>
      <c r="AG203" s="40">
        <f t="shared" si="74"/>
        <v>0.99729999999999996</v>
      </c>
      <c r="AH203" s="41">
        <f t="shared" si="75"/>
        <v>2.7000000000000001E-3</v>
      </c>
      <c r="AI203" s="41">
        <f t="shared" si="76"/>
        <v>-4.0705</v>
      </c>
      <c r="AJ203" s="42">
        <f t="shared" si="77"/>
        <v>0</v>
      </c>
      <c r="AK203" s="43">
        <f t="shared" si="78"/>
        <v>18.600000000000001</v>
      </c>
      <c r="AL203" s="43">
        <v>19.2</v>
      </c>
      <c r="AM203" s="43">
        <v>16.600000000000001</v>
      </c>
      <c r="AN203" s="43">
        <v>20</v>
      </c>
      <c r="AO203" s="44">
        <f t="shared" si="79"/>
        <v>0.85</v>
      </c>
      <c r="AP203" s="43"/>
    </row>
    <row r="204" spans="1:42" x14ac:dyDescent="0.2">
      <c r="A204" s="32">
        <v>125231303</v>
      </c>
      <c r="B204" s="33" t="s">
        <v>223</v>
      </c>
      <c r="C204" s="33" t="s">
        <v>336</v>
      </c>
      <c r="D204" s="34">
        <f t="shared" si="60"/>
        <v>3274918.67</v>
      </c>
      <c r="E204" s="34">
        <v>2102477.96</v>
      </c>
      <c r="F204" s="34">
        <f t="shared" si="61"/>
        <v>1172440.71</v>
      </c>
      <c r="G204" s="35">
        <f t="shared" si="62"/>
        <v>1059.377</v>
      </c>
      <c r="H204" s="35">
        <f t="shared" si="63"/>
        <v>1791</v>
      </c>
      <c r="I204" s="36">
        <f t="shared" si="64"/>
        <v>1791</v>
      </c>
      <c r="J204" s="36">
        <f t="shared" si="65"/>
        <v>1533</v>
      </c>
      <c r="K204" s="36">
        <f t="shared" si="66"/>
        <v>176</v>
      </c>
      <c r="L204" s="36">
        <f t="shared" si="67"/>
        <v>82</v>
      </c>
      <c r="M204" s="36">
        <v>923</v>
      </c>
      <c r="N204" s="36">
        <v>70</v>
      </c>
      <c r="O204" s="36">
        <v>17</v>
      </c>
      <c r="P204" s="36">
        <v>955</v>
      </c>
      <c r="Q204" s="36">
        <v>44</v>
      </c>
      <c r="R204" s="36">
        <v>10</v>
      </c>
      <c r="S204" s="36">
        <v>928</v>
      </c>
      <c r="T204" s="36">
        <v>56</v>
      </c>
      <c r="U204" s="36">
        <v>12</v>
      </c>
      <c r="V204" s="37">
        <v>10.768000000000001</v>
      </c>
      <c r="W204" s="38">
        <v>0.59150000000000003</v>
      </c>
      <c r="X204" s="39">
        <f t="shared" si="68"/>
        <v>3335.2640000000001</v>
      </c>
      <c r="Y204" s="39">
        <v>3294.74</v>
      </c>
      <c r="Z204" s="39">
        <v>3283.076</v>
      </c>
      <c r="AA204" s="39">
        <v>3427.9769999999999</v>
      </c>
      <c r="AB204" s="40">
        <f t="shared" si="69"/>
        <v>309.73840000000001</v>
      </c>
      <c r="AC204" s="40">
        <f t="shared" si="70"/>
        <v>8.2622999999999998</v>
      </c>
      <c r="AD204" s="41">
        <f t="shared" si="71"/>
        <v>4.1311</v>
      </c>
      <c r="AE204" s="41">
        <f t="shared" si="72"/>
        <v>-3.1311</v>
      </c>
      <c r="AF204" s="40">
        <f t="shared" si="73"/>
        <v>0.98180000000000001</v>
      </c>
      <c r="AG204" s="40">
        <f t="shared" si="74"/>
        <v>0.4909</v>
      </c>
      <c r="AH204" s="41">
        <f t="shared" si="75"/>
        <v>0.5091</v>
      </c>
      <c r="AI204" s="41">
        <f t="shared" si="76"/>
        <v>-0.94689999999999996</v>
      </c>
      <c r="AJ204" s="42">
        <f t="shared" si="77"/>
        <v>0</v>
      </c>
      <c r="AK204" s="43">
        <f t="shared" si="78"/>
        <v>30</v>
      </c>
      <c r="AL204" s="43">
        <v>30.5</v>
      </c>
      <c r="AM204" s="43">
        <v>29.1</v>
      </c>
      <c r="AN204" s="43">
        <v>30.5</v>
      </c>
      <c r="AO204" s="44">
        <f t="shared" si="79"/>
        <v>1</v>
      </c>
      <c r="AP204" s="43"/>
    </row>
    <row r="205" spans="1:42" x14ac:dyDescent="0.2">
      <c r="A205" s="32">
        <v>125234103</v>
      </c>
      <c r="B205" s="33" t="s">
        <v>224</v>
      </c>
      <c r="C205" s="33" t="s">
        <v>336</v>
      </c>
      <c r="D205" s="34">
        <f t="shared" si="60"/>
        <v>2222388.48</v>
      </c>
      <c r="E205" s="34">
        <v>1485503.34</v>
      </c>
      <c r="F205" s="34">
        <f t="shared" si="61"/>
        <v>736885.14</v>
      </c>
      <c r="G205" s="35">
        <f t="shared" si="62"/>
        <v>665.82399999999996</v>
      </c>
      <c r="H205" s="35">
        <f t="shared" si="63"/>
        <v>2281</v>
      </c>
      <c r="I205" s="36">
        <f t="shared" si="64"/>
        <v>2281</v>
      </c>
      <c r="J205" s="36">
        <f t="shared" si="65"/>
        <v>1396</v>
      </c>
      <c r="K205" s="36">
        <f t="shared" si="66"/>
        <v>302</v>
      </c>
      <c r="L205" s="36">
        <f t="shared" si="67"/>
        <v>583</v>
      </c>
      <c r="M205" s="36">
        <v>844</v>
      </c>
      <c r="N205" s="36">
        <v>108</v>
      </c>
      <c r="O205" s="36">
        <v>94</v>
      </c>
      <c r="P205" s="36">
        <v>825</v>
      </c>
      <c r="Q205" s="36">
        <v>108</v>
      </c>
      <c r="R205" s="36">
        <v>95</v>
      </c>
      <c r="S205" s="36">
        <v>885</v>
      </c>
      <c r="T205" s="36">
        <v>77</v>
      </c>
      <c r="U205" s="36">
        <v>88</v>
      </c>
      <c r="V205" s="37">
        <v>21.273</v>
      </c>
      <c r="W205" s="38">
        <v>0.29189999999999999</v>
      </c>
      <c r="X205" s="39">
        <f t="shared" si="68"/>
        <v>4638.83</v>
      </c>
      <c r="Y205" s="39">
        <v>4554.8819999999996</v>
      </c>
      <c r="Z205" s="39">
        <v>4635.5039999999999</v>
      </c>
      <c r="AA205" s="39">
        <v>4726.1030000000001</v>
      </c>
      <c r="AB205" s="40">
        <f t="shared" si="69"/>
        <v>218.06180000000001</v>
      </c>
      <c r="AC205" s="40">
        <f t="shared" si="70"/>
        <v>5.8167999999999997</v>
      </c>
      <c r="AD205" s="41">
        <f t="shared" si="71"/>
        <v>2.9083999999999999</v>
      </c>
      <c r="AE205" s="41">
        <f t="shared" si="72"/>
        <v>-1.9084000000000001</v>
      </c>
      <c r="AF205" s="40">
        <f t="shared" si="73"/>
        <v>1.3655999999999999</v>
      </c>
      <c r="AG205" s="40">
        <f t="shared" si="74"/>
        <v>0.68279999999999996</v>
      </c>
      <c r="AH205" s="41">
        <f t="shared" si="75"/>
        <v>0.31719999999999998</v>
      </c>
      <c r="AI205" s="41">
        <f t="shared" si="76"/>
        <v>-0.57299999999999995</v>
      </c>
      <c r="AJ205" s="42">
        <f t="shared" si="77"/>
        <v>0</v>
      </c>
      <c r="AK205" s="43">
        <f t="shared" si="78"/>
        <v>22.7</v>
      </c>
      <c r="AL205" s="43">
        <v>23.2</v>
      </c>
      <c r="AM205" s="43">
        <v>22.9</v>
      </c>
      <c r="AN205" s="43">
        <v>22</v>
      </c>
      <c r="AO205" s="44">
        <f t="shared" si="79"/>
        <v>1</v>
      </c>
      <c r="AP205" s="43"/>
    </row>
    <row r="206" spans="1:42" x14ac:dyDescent="0.2">
      <c r="A206" s="32">
        <v>125234502</v>
      </c>
      <c r="B206" s="33" t="s">
        <v>225</v>
      </c>
      <c r="C206" s="33" t="s">
        <v>336</v>
      </c>
      <c r="D206" s="34">
        <f t="shared" si="60"/>
        <v>2966931.83</v>
      </c>
      <c r="E206" s="34">
        <v>2356919.62</v>
      </c>
      <c r="F206" s="34">
        <f t="shared" si="61"/>
        <v>610012.21</v>
      </c>
      <c r="G206" s="35">
        <f t="shared" si="62"/>
        <v>551.18600000000004</v>
      </c>
      <c r="H206" s="35">
        <f t="shared" si="63"/>
        <v>2314</v>
      </c>
      <c r="I206" s="36">
        <f t="shared" si="64"/>
        <v>2314</v>
      </c>
      <c r="J206" s="36">
        <f t="shared" si="65"/>
        <v>1722</v>
      </c>
      <c r="K206" s="36">
        <f t="shared" si="66"/>
        <v>376</v>
      </c>
      <c r="L206" s="36">
        <f t="shared" si="67"/>
        <v>216</v>
      </c>
      <c r="M206" s="36">
        <v>960</v>
      </c>
      <c r="N206" s="36">
        <v>115</v>
      </c>
      <c r="O206" s="36">
        <v>31</v>
      </c>
      <c r="P206" s="36">
        <v>1114</v>
      </c>
      <c r="Q206" s="36">
        <v>125</v>
      </c>
      <c r="R206" s="36">
        <v>33</v>
      </c>
      <c r="S206" s="36">
        <v>1075</v>
      </c>
      <c r="T206" s="36">
        <v>125</v>
      </c>
      <c r="U206" s="36">
        <v>38</v>
      </c>
      <c r="V206" s="37">
        <v>9.9450000000000003</v>
      </c>
      <c r="W206" s="38">
        <v>0.25340000000000001</v>
      </c>
      <c r="X206" s="39">
        <f t="shared" si="68"/>
        <v>6669.3450000000003</v>
      </c>
      <c r="Y206" s="39">
        <v>6683.3440000000001</v>
      </c>
      <c r="Z206" s="39">
        <v>6705.6620000000003</v>
      </c>
      <c r="AA206" s="39">
        <v>6619.0280000000002</v>
      </c>
      <c r="AB206" s="40">
        <f t="shared" si="69"/>
        <v>670.62289999999996</v>
      </c>
      <c r="AC206" s="40">
        <f t="shared" si="70"/>
        <v>17.888999999999999</v>
      </c>
      <c r="AD206" s="41">
        <f t="shared" si="71"/>
        <v>8.9444999999999997</v>
      </c>
      <c r="AE206" s="41">
        <f t="shared" si="72"/>
        <v>-7.9444999999999997</v>
      </c>
      <c r="AF206" s="40">
        <f t="shared" si="73"/>
        <v>1.9634</v>
      </c>
      <c r="AG206" s="40">
        <f t="shared" si="74"/>
        <v>0.98170000000000002</v>
      </c>
      <c r="AH206" s="41">
        <f t="shared" si="75"/>
        <v>1.83E-2</v>
      </c>
      <c r="AI206" s="41">
        <f t="shared" si="76"/>
        <v>-3.1667999999999998</v>
      </c>
      <c r="AJ206" s="42">
        <f t="shared" si="77"/>
        <v>0</v>
      </c>
      <c r="AK206" s="43">
        <f t="shared" si="78"/>
        <v>20.6</v>
      </c>
      <c r="AL206" s="43">
        <v>21.1</v>
      </c>
      <c r="AM206" s="43">
        <v>20.399999999999999</v>
      </c>
      <c r="AN206" s="43">
        <v>20.3</v>
      </c>
      <c r="AO206" s="44">
        <f t="shared" si="79"/>
        <v>0.94</v>
      </c>
      <c r="AP206" s="43"/>
    </row>
    <row r="207" spans="1:42" x14ac:dyDescent="0.2">
      <c r="A207" s="32">
        <v>125235103</v>
      </c>
      <c r="B207" s="33" t="s">
        <v>226</v>
      </c>
      <c r="C207" s="33" t="s">
        <v>336</v>
      </c>
      <c r="D207" s="34">
        <f t="shared" si="60"/>
        <v>2874452.79</v>
      </c>
      <c r="E207" s="34">
        <v>1952169.92</v>
      </c>
      <c r="F207" s="34">
        <f t="shared" si="61"/>
        <v>922282.87</v>
      </c>
      <c r="G207" s="35">
        <f t="shared" si="62"/>
        <v>833.34299999999996</v>
      </c>
      <c r="H207" s="35">
        <f t="shared" si="63"/>
        <v>1470</v>
      </c>
      <c r="I207" s="36">
        <f t="shared" si="64"/>
        <v>1470</v>
      </c>
      <c r="J207" s="36">
        <f t="shared" si="65"/>
        <v>1310</v>
      </c>
      <c r="K207" s="36">
        <f t="shared" si="66"/>
        <v>65</v>
      </c>
      <c r="L207" s="36">
        <f t="shared" si="67"/>
        <v>95</v>
      </c>
      <c r="M207" s="36">
        <v>838</v>
      </c>
      <c r="N207" s="36">
        <v>9</v>
      </c>
      <c r="O207" s="36">
        <v>22</v>
      </c>
      <c r="P207" s="36">
        <v>879</v>
      </c>
      <c r="Q207" s="36">
        <v>16</v>
      </c>
      <c r="R207" s="36">
        <v>12</v>
      </c>
      <c r="S207" s="36">
        <v>680</v>
      </c>
      <c r="T207" s="36">
        <v>38</v>
      </c>
      <c r="U207" s="36">
        <v>12</v>
      </c>
      <c r="V207" s="37">
        <v>11.319000000000001</v>
      </c>
      <c r="W207" s="38">
        <v>0.56689999999999996</v>
      </c>
      <c r="X207" s="39">
        <f t="shared" si="68"/>
        <v>3383.9749999999999</v>
      </c>
      <c r="Y207" s="39">
        <v>3393.2910000000002</v>
      </c>
      <c r="Z207" s="39">
        <v>3341.6390000000001</v>
      </c>
      <c r="AA207" s="39">
        <v>3416.9940000000001</v>
      </c>
      <c r="AB207" s="40">
        <f t="shared" si="69"/>
        <v>298.96409999999997</v>
      </c>
      <c r="AC207" s="40">
        <f t="shared" si="70"/>
        <v>7.9748999999999999</v>
      </c>
      <c r="AD207" s="41">
        <f t="shared" si="71"/>
        <v>3.9874000000000001</v>
      </c>
      <c r="AE207" s="41">
        <f t="shared" si="72"/>
        <v>-2.9874000000000001</v>
      </c>
      <c r="AF207" s="40">
        <f t="shared" si="73"/>
        <v>0.99619999999999997</v>
      </c>
      <c r="AG207" s="40">
        <f t="shared" si="74"/>
        <v>0.49809999999999999</v>
      </c>
      <c r="AH207" s="41">
        <f t="shared" si="75"/>
        <v>0.50190000000000001</v>
      </c>
      <c r="AI207" s="41">
        <f t="shared" si="76"/>
        <v>-0.89380000000000004</v>
      </c>
      <c r="AJ207" s="42">
        <f t="shared" si="77"/>
        <v>0</v>
      </c>
      <c r="AK207" s="43">
        <f t="shared" si="78"/>
        <v>25</v>
      </c>
      <c r="AL207" s="43">
        <v>25.3</v>
      </c>
      <c r="AM207" s="43">
        <v>24.5</v>
      </c>
      <c r="AN207" s="43">
        <v>25.1</v>
      </c>
      <c r="AO207" s="44">
        <f t="shared" si="79"/>
        <v>1</v>
      </c>
      <c r="AP207" s="43"/>
    </row>
    <row r="208" spans="1:42" x14ac:dyDescent="0.2">
      <c r="A208" s="32">
        <v>125235502</v>
      </c>
      <c r="B208" s="33" t="s">
        <v>227</v>
      </c>
      <c r="C208" s="33" t="s">
        <v>336</v>
      </c>
      <c r="D208" s="34">
        <f t="shared" si="60"/>
        <v>1740360.39</v>
      </c>
      <c r="E208" s="34">
        <v>1557962.99</v>
      </c>
      <c r="F208" s="34">
        <f t="shared" si="61"/>
        <v>182397.4</v>
      </c>
      <c r="G208" s="35">
        <f t="shared" si="62"/>
        <v>164.80799999999999</v>
      </c>
      <c r="H208" s="35">
        <f t="shared" si="63"/>
        <v>1744</v>
      </c>
      <c r="I208" s="36">
        <f t="shared" si="64"/>
        <v>1744</v>
      </c>
      <c r="J208" s="36">
        <f t="shared" si="65"/>
        <v>1128</v>
      </c>
      <c r="K208" s="36">
        <f t="shared" si="66"/>
        <v>191</v>
      </c>
      <c r="L208" s="36">
        <f t="shared" si="67"/>
        <v>425</v>
      </c>
      <c r="M208" s="36">
        <v>709</v>
      </c>
      <c r="N208" s="36">
        <v>64</v>
      </c>
      <c r="O208" s="36">
        <v>71</v>
      </c>
      <c r="P208" s="36">
        <v>712</v>
      </c>
      <c r="Q208" s="36">
        <v>47</v>
      </c>
      <c r="R208" s="36">
        <v>64</v>
      </c>
      <c r="S208" s="36">
        <v>642</v>
      </c>
      <c r="T208" s="36">
        <v>75</v>
      </c>
      <c r="U208" s="36">
        <v>65</v>
      </c>
      <c r="V208" s="37">
        <v>20.606999999999999</v>
      </c>
      <c r="W208" s="38">
        <v>0.15</v>
      </c>
      <c r="X208" s="39">
        <f t="shared" si="68"/>
        <v>3647.1889999999999</v>
      </c>
      <c r="Y208" s="39">
        <v>3735.1060000000002</v>
      </c>
      <c r="Z208" s="39">
        <v>3665.6280000000002</v>
      </c>
      <c r="AA208" s="39">
        <v>3540.8319999999999</v>
      </c>
      <c r="AB208" s="40">
        <f t="shared" si="69"/>
        <v>176.98779999999999</v>
      </c>
      <c r="AC208" s="40">
        <f t="shared" si="70"/>
        <v>4.7210999999999999</v>
      </c>
      <c r="AD208" s="41">
        <f t="shared" si="71"/>
        <v>2.3605</v>
      </c>
      <c r="AE208" s="41">
        <f t="shared" si="72"/>
        <v>-1.3605</v>
      </c>
      <c r="AF208" s="40">
        <f t="shared" si="73"/>
        <v>1.0737000000000001</v>
      </c>
      <c r="AG208" s="40">
        <f t="shared" si="74"/>
        <v>0.53680000000000005</v>
      </c>
      <c r="AH208" s="41">
        <f t="shared" si="75"/>
        <v>0.4632</v>
      </c>
      <c r="AI208" s="41">
        <f t="shared" si="76"/>
        <v>-0.26619999999999999</v>
      </c>
      <c r="AJ208" s="42">
        <f t="shared" si="77"/>
        <v>0</v>
      </c>
      <c r="AK208" s="43">
        <f t="shared" si="78"/>
        <v>13.7</v>
      </c>
      <c r="AL208" s="43">
        <v>14.4</v>
      </c>
      <c r="AM208" s="43">
        <v>13.4</v>
      </c>
      <c r="AN208" s="43">
        <v>13.3</v>
      </c>
      <c r="AO208" s="44">
        <f t="shared" si="79"/>
        <v>0.63</v>
      </c>
      <c r="AP208" s="43"/>
    </row>
    <row r="209" spans="1:42" x14ac:dyDescent="0.2">
      <c r="A209" s="32">
        <v>125236903</v>
      </c>
      <c r="B209" s="33" t="s">
        <v>228</v>
      </c>
      <c r="C209" s="33" t="s">
        <v>336</v>
      </c>
      <c r="D209" s="34">
        <f t="shared" si="60"/>
        <v>2482327.0299999998</v>
      </c>
      <c r="E209" s="34">
        <v>1801044.94</v>
      </c>
      <c r="F209" s="34">
        <f t="shared" si="61"/>
        <v>681282.09</v>
      </c>
      <c r="G209" s="35">
        <f t="shared" si="62"/>
        <v>615.58299999999997</v>
      </c>
      <c r="H209" s="35">
        <f t="shared" si="63"/>
        <v>1279</v>
      </c>
      <c r="I209" s="36">
        <f t="shared" si="64"/>
        <v>1279</v>
      </c>
      <c r="J209" s="36">
        <f t="shared" si="65"/>
        <v>1051</v>
      </c>
      <c r="K209" s="36">
        <f t="shared" si="66"/>
        <v>89</v>
      </c>
      <c r="L209" s="36">
        <f t="shared" si="67"/>
        <v>139</v>
      </c>
      <c r="M209" s="36">
        <v>652</v>
      </c>
      <c r="N209" s="36">
        <v>29</v>
      </c>
      <c r="O209" s="36">
        <v>34</v>
      </c>
      <c r="P209" s="36">
        <v>664</v>
      </c>
      <c r="Q209" s="36">
        <v>22</v>
      </c>
      <c r="R209" s="36">
        <v>13</v>
      </c>
      <c r="S209" s="36">
        <v>608</v>
      </c>
      <c r="T209" s="36">
        <v>35</v>
      </c>
      <c r="U209" s="36">
        <v>20</v>
      </c>
      <c r="V209" s="37">
        <v>7.7590000000000003</v>
      </c>
      <c r="W209" s="38">
        <v>0.48130000000000001</v>
      </c>
      <c r="X209" s="39">
        <f t="shared" si="68"/>
        <v>3431.538</v>
      </c>
      <c r="Y209" s="39">
        <v>3379.4290000000001</v>
      </c>
      <c r="Z209" s="39">
        <v>3444.085</v>
      </c>
      <c r="AA209" s="39">
        <v>3471.1</v>
      </c>
      <c r="AB209" s="40">
        <f t="shared" si="69"/>
        <v>442.2654</v>
      </c>
      <c r="AC209" s="40">
        <f t="shared" si="70"/>
        <v>11.797499999999999</v>
      </c>
      <c r="AD209" s="41">
        <f t="shared" si="71"/>
        <v>5.8986999999999998</v>
      </c>
      <c r="AE209" s="41">
        <f t="shared" si="72"/>
        <v>-4.8986999999999998</v>
      </c>
      <c r="AF209" s="40">
        <f t="shared" si="73"/>
        <v>1.0102</v>
      </c>
      <c r="AG209" s="40">
        <f t="shared" si="74"/>
        <v>0.50509999999999999</v>
      </c>
      <c r="AH209" s="41">
        <f t="shared" si="75"/>
        <v>0.49490000000000001</v>
      </c>
      <c r="AI209" s="41">
        <f t="shared" si="76"/>
        <v>-1.6625000000000001</v>
      </c>
      <c r="AJ209" s="42">
        <f t="shared" si="77"/>
        <v>0</v>
      </c>
      <c r="AK209" s="43">
        <f t="shared" si="78"/>
        <v>22.3</v>
      </c>
      <c r="AL209" s="43">
        <v>22.9</v>
      </c>
      <c r="AM209" s="43">
        <v>21.9</v>
      </c>
      <c r="AN209" s="43">
        <v>22.1</v>
      </c>
      <c r="AO209" s="44">
        <f t="shared" si="79"/>
        <v>1</v>
      </c>
      <c r="AP209" s="43"/>
    </row>
    <row r="210" spans="1:42" x14ac:dyDescent="0.2">
      <c r="A210" s="32">
        <v>125237603</v>
      </c>
      <c r="B210" s="33" t="s">
        <v>229</v>
      </c>
      <c r="C210" s="33" t="s">
        <v>336</v>
      </c>
      <c r="D210" s="34">
        <f t="shared" si="60"/>
        <v>1369400.47</v>
      </c>
      <c r="E210" s="34">
        <v>1248429.72</v>
      </c>
      <c r="F210" s="34">
        <f t="shared" si="61"/>
        <v>120970.75</v>
      </c>
      <c r="G210" s="35">
        <f t="shared" si="62"/>
        <v>109.30500000000001</v>
      </c>
      <c r="H210" s="35">
        <f t="shared" si="63"/>
        <v>1041</v>
      </c>
      <c r="I210" s="36">
        <f t="shared" si="64"/>
        <v>1041</v>
      </c>
      <c r="J210" s="36">
        <f t="shared" si="65"/>
        <v>758</v>
      </c>
      <c r="K210" s="36">
        <f t="shared" si="66"/>
        <v>163</v>
      </c>
      <c r="L210" s="36">
        <f t="shared" si="67"/>
        <v>120</v>
      </c>
      <c r="M210" s="36">
        <v>464</v>
      </c>
      <c r="N210" s="36">
        <v>52</v>
      </c>
      <c r="O210" s="36">
        <v>20</v>
      </c>
      <c r="P210" s="36">
        <v>453</v>
      </c>
      <c r="Q210" s="36">
        <v>50</v>
      </c>
      <c r="R210" s="36">
        <v>19</v>
      </c>
      <c r="S210" s="36">
        <v>470</v>
      </c>
      <c r="T210" s="36">
        <v>58</v>
      </c>
      <c r="U210" s="36">
        <v>17</v>
      </c>
      <c r="V210" s="37">
        <v>13.789</v>
      </c>
      <c r="W210" s="38">
        <v>0.15</v>
      </c>
      <c r="X210" s="39">
        <f t="shared" si="68"/>
        <v>3709.7159999999999</v>
      </c>
      <c r="Y210" s="39">
        <v>3629.7</v>
      </c>
      <c r="Z210" s="39">
        <v>3665.3850000000002</v>
      </c>
      <c r="AA210" s="39">
        <v>3834.0630000000001</v>
      </c>
      <c r="AB210" s="40">
        <f t="shared" si="69"/>
        <v>269.03440000000001</v>
      </c>
      <c r="AC210" s="40">
        <f t="shared" si="70"/>
        <v>7.1764999999999999</v>
      </c>
      <c r="AD210" s="41">
        <f t="shared" si="71"/>
        <v>3.5882000000000001</v>
      </c>
      <c r="AE210" s="41">
        <f t="shared" si="72"/>
        <v>-2.5882000000000001</v>
      </c>
      <c r="AF210" s="40">
        <f t="shared" si="73"/>
        <v>1.0921000000000001</v>
      </c>
      <c r="AG210" s="40">
        <f t="shared" si="74"/>
        <v>0.54600000000000004</v>
      </c>
      <c r="AH210" s="41">
        <f t="shared" si="75"/>
        <v>0.45400000000000001</v>
      </c>
      <c r="AI210" s="41">
        <f t="shared" si="76"/>
        <v>-0.76280000000000003</v>
      </c>
      <c r="AJ210" s="42">
        <f t="shared" si="77"/>
        <v>0</v>
      </c>
      <c r="AK210" s="43">
        <f t="shared" si="78"/>
        <v>15.2</v>
      </c>
      <c r="AL210" s="43">
        <v>15.6</v>
      </c>
      <c r="AM210" s="43">
        <v>14.9</v>
      </c>
      <c r="AN210" s="43">
        <v>15</v>
      </c>
      <c r="AO210" s="44">
        <f t="shared" si="79"/>
        <v>0.7</v>
      </c>
      <c r="AP210" s="43"/>
    </row>
    <row r="211" spans="1:42" x14ac:dyDescent="0.2">
      <c r="A211" s="32">
        <v>125237702</v>
      </c>
      <c r="B211" s="33" t="s">
        <v>230</v>
      </c>
      <c r="C211" s="33" t="s">
        <v>336</v>
      </c>
      <c r="D211" s="34">
        <f t="shared" si="60"/>
        <v>4785614.57</v>
      </c>
      <c r="E211" s="34">
        <v>2768939.56</v>
      </c>
      <c r="F211" s="34">
        <f t="shared" si="61"/>
        <v>2016675.01</v>
      </c>
      <c r="G211" s="35">
        <f t="shared" si="62"/>
        <v>1822.1980000000001</v>
      </c>
      <c r="H211" s="35">
        <f t="shared" si="63"/>
        <v>3132</v>
      </c>
      <c r="I211" s="36">
        <f t="shared" si="64"/>
        <v>3132</v>
      </c>
      <c r="J211" s="36">
        <f t="shared" si="65"/>
        <v>2573</v>
      </c>
      <c r="K211" s="36">
        <f t="shared" si="66"/>
        <v>280</v>
      </c>
      <c r="L211" s="36">
        <f t="shared" si="67"/>
        <v>279</v>
      </c>
      <c r="M211" s="36">
        <v>1604</v>
      </c>
      <c r="N211" s="36">
        <v>101</v>
      </c>
      <c r="O211" s="36">
        <v>51</v>
      </c>
      <c r="P211" s="36">
        <v>1548</v>
      </c>
      <c r="Q211" s="36">
        <v>76</v>
      </c>
      <c r="R211" s="36">
        <v>42</v>
      </c>
      <c r="S211" s="36">
        <v>1554</v>
      </c>
      <c r="T211" s="36">
        <v>96</v>
      </c>
      <c r="U211" s="36">
        <v>38</v>
      </c>
      <c r="V211" s="37">
        <v>7.9119999999999999</v>
      </c>
      <c r="W211" s="38">
        <v>0.58179999999999998</v>
      </c>
      <c r="X211" s="39">
        <f t="shared" si="68"/>
        <v>5703.7389999999996</v>
      </c>
      <c r="Y211" s="39">
        <v>5679.473</v>
      </c>
      <c r="Z211" s="39">
        <v>5655.5860000000002</v>
      </c>
      <c r="AA211" s="39">
        <v>5776.1589999999997</v>
      </c>
      <c r="AB211" s="40">
        <f t="shared" si="69"/>
        <v>720.8972</v>
      </c>
      <c r="AC211" s="40">
        <f t="shared" si="70"/>
        <v>19.2301</v>
      </c>
      <c r="AD211" s="41">
        <f t="shared" si="71"/>
        <v>9.6150000000000002</v>
      </c>
      <c r="AE211" s="41">
        <f t="shared" si="72"/>
        <v>-8.6150000000000002</v>
      </c>
      <c r="AF211" s="40">
        <f t="shared" si="73"/>
        <v>1.6791</v>
      </c>
      <c r="AG211" s="40">
        <f t="shared" si="74"/>
        <v>0.83950000000000002</v>
      </c>
      <c r="AH211" s="41">
        <f t="shared" si="75"/>
        <v>0.1605</v>
      </c>
      <c r="AI211" s="41">
        <f t="shared" si="76"/>
        <v>-3.3496999999999999</v>
      </c>
      <c r="AJ211" s="42">
        <f t="shared" si="77"/>
        <v>0</v>
      </c>
      <c r="AK211" s="43">
        <f t="shared" si="78"/>
        <v>28.2</v>
      </c>
      <c r="AL211" s="43">
        <v>28.5</v>
      </c>
      <c r="AM211" s="43">
        <v>27.8</v>
      </c>
      <c r="AN211" s="43">
        <v>28.2</v>
      </c>
      <c r="AO211" s="44">
        <f t="shared" si="79"/>
        <v>1</v>
      </c>
      <c r="AP211" s="43"/>
    </row>
    <row r="212" spans="1:42" x14ac:dyDescent="0.2">
      <c r="A212" s="32">
        <v>125237903</v>
      </c>
      <c r="B212" s="33" t="s">
        <v>231</v>
      </c>
      <c r="C212" s="33" t="s">
        <v>336</v>
      </c>
      <c r="D212" s="34">
        <f t="shared" si="60"/>
        <v>1931322.58</v>
      </c>
      <c r="E212" s="34">
        <v>1742650.04</v>
      </c>
      <c r="F212" s="34">
        <f t="shared" si="61"/>
        <v>188672.54</v>
      </c>
      <c r="G212" s="35">
        <f t="shared" si="62"/>
        <v>170.47800000000001</v>
      </c>
      <c r="H212" s="35">
        <f t="shared" si="63"/>
        <v>1386</v>
      </c>
      <c r="I212" s="36">
        <f t="shared" si="64"/>
        <v>1386</v>
      </c>
      <c r="J212" s="36">
        <f t="shared" si="65"/>
        <v>909</v>
      </c>
      <c r="K212" s="36">
        <f t="shared" si="66"/>
        <v>154</v>
      </c>
      <c r="L212" s="36">
        <f t="shared" si="67"/>
        <v>323</v>
      </c>
      <c r="M212" s="36">
        <v>628</v>
      </c>
      <c r="N212" s="36">
        <v>30</v>
      </c>
      <c r="O212" s="36">
        <v>53</v>
      </c>
      <c r="P212" s="36">
        <v>540</v>
      </c>
      <c r="Q212" s="36">
        <v>62</v>
      </c>
      <c r="R212" s="36">
        <v>46</v>
      </c>
      <c r="S212" s="36">
        <v>493</v>
      </c>
      <c r="T212" s="36">
        <v>59</v>
      </c>
      <c r="U212" s="36">
        <v>55</v>
      </c>
      <c r="V212" s="37">
        <v>29.773000000000003</v>
      </c>
      <c r="W212" s="38">
        <v>0.15</v>
      </c>
      <c r="X212" s="39">
        <f t="shared" si="68"/>
        <v>4053.6819999999998</v>
      </c>
      <c r="Y212" s="39">
        <v>4126.1189999999997</v>
      </c>
      <c r="Z212" s="39">
        <v>4027.8510000000001</v>
      </c>
      <c r="AA212" s="39">
        <v>4007.076</v>
      </c>
      <c r="AB212" s="40">
        <f t="shared" si="69"/>
        <v>136.15289999999999</v>
      </c>
      <c r="AC212" s="40">
        <f t="shared" si="70"/>
        <v>3.6318999999999999</v>
      </c>
      <c r="AD212" s="41">
        <f t="shared" si="71"/>
        <v>1.8159000000000001</v>
      </c>
      <c r="AE212" s="41">
        <f t="shared" si="72"/>
        <v>-0.81589999999999996</v>
      </c>
      <c r="AF212" s="40">
        <f t="shared" si="73"/>
        <v>1.1933</v>
      </c>
      <c r="AG212" s="40">
        <f t="shared" si="74"/>
        <v>0.59660000000000002</v>
      </c>
      <c r="AH212" s="41">
        <f t="shared" si="75"/>
        <v>0.40339999999999998</v>
      </c>
      <c r="AI212" s="41">
        <f t="shared" si="76"/>
        <v>-8.43E-2</v>
      </c>
      <c r="AJ212" s="42">
        <f t="shared" si="77"/>
        <v>0</v>
      </c>
      <c r="AK212" s="43">
        <f t="shared" si="78"/>
        <v>17.899999999999999</v>
      </c>
      <c r="AL212" s="43">
        <v>18.3</v>
      </c>
      <c r="AM212" s="43">
        <v>17.5</v>
      </c>
      <c r="AN212" s="43">
        <v>17.899999999999999</v>
      </c>
      <c r="AO212" s="44">
        <f t="shared" si="79"/>
        <v>0.82</v>
      </c>
      <c r="AP212" s="43"/>
    </row>
    <row r="213" spans="1:42" x14ac:dyDescent="0.2">
      <c r="A213" s="32">
        <v>125238402</v>
      </c>
      <c r="B213" s="33" t="s">
        <v>232</v>
      </c>
      <c r="C213" s="33" t="s">
        <v>336</v>
      </c>
      <c r="D213" s="34">
        <f t="shared" si="60"/>
        <v>3821899.43</v>
      </c>
      <c r="E213" s="34">
        <v>2249592.86</v>
      </c>
      <c r="F213" s="34">
        <f t="shared" si="61"/>
        <v>1572306.57</v>
      </c>
      <c r="G213" s="35">
        <f t="shared" si="62"/>
        <v>1420.682</v>
      </c>
      <c r="H213" s="35">
        <f t="shared" si="63"/>
        <v>1846</v>
      </c>
      <c r="I213" s="36">
        <f t="shared" si="64"/>
        <v>1846</v>
      </c>
      <c r="J213" s="36">
        <f t="shared" si="65"/>
        <v>1478</v>
      </c>
      <c r="K213" s="36">
        <f t="shared" si="66"/>
        <v>83</v>
      </c>
      <c r="L213" s="36">
        <f t="shared" si="67"/>
        <v>285</v>
      </c>
      <c r="M213" s="36">
        <v>827</v>
      </c>
      <c r="N213" s="36">
        <v>10</v>
      </c>
      <c r="O213" s="36">
        <v>32</v>
      </c>
      <c r="P213" s="36">
        <v>887</v>
      </c>
      <c r="Q213" s="36">
        <v>22</v>
      </c>
      <c r="R213" s="36">
        <v>42</v>
      </c>
      <c r="S213" s="36">
        <v>990</v>
      </c>
      <c r="T213" s="36">
        <v>49</v>
      </c>
      <c r="U213" s="36">
        <v>61</v>
      </c>
      <c r="V213" s="37">
        <v>4.4849999999999994</v>
      </c>
      <c r="W213" s="38">
        <v>0.76959999999999995</v>
      </c>
      <c r="X213" s="39">
        <f t="shared" si="68"/>
        <v>4724.9350000000004</v>
      </c>
      <c r="Y213" s="39">
        <v>4697.4690000000001</v>
      </c>
      <c r="Z213" s="39">
        <v>4728.3100000000004</v>
      </c>
      <c r="AA213" s="39">
        <v>4749.027</v>
      </c>
      <c r="AB213" s="40">
        <f t="shared" si="69"/>
        <v>1053.4972</v>
      </c>
      <c r="AC213" s="40">
        <f t="shared" si="70"/>
        <v>28.1023</v>
      </c>
      <c r="AD213" s="41">
        <f t="shared" si="71"/>
        <v>14.0511</v>
      </c>
      <c r="AE213" s="41">
        <f t="shared" si="72"/>
        <v>-13.0511</v>
      </c>
      <c r="AF213" s="40">
        <f t="shared" si="73"/>
        <v>1.3909</v>
      </c>
      <c r="AG213" s="40">
        <f t="shared" si="74"/>
        <v>0.69540000000000002</v>
      </c>
      <c r="AH213" s="41">
        <f t="shared" si="75"/>
        <v>0.30459999999999998</v>
      </c>
      <c r="AI213" s="41">
        <f t="shared" si="76"/>
        <v>-5.0376000000000003</v>
      </c>
      <c r="AJ213" s="42">
        <f t="shared" si="77"/>
        <v>0</v>
      </c>
      <c r="AK213" s="43">
        <f t="shared" si="78"/>
        <v>33.700000000000003</v>
      </c>
      <c r="AL213" s="43">
        <v>34.6</v>
      </c>
      <c r="AM213" s="43">
        <v>33.700000000000003</v>
      </c>
      <c r="AN213" s="43">
        <v>32.9</v>
      </c>
      <c r="AO213" s="44">
        <f t="shared" si="79"/>
        <v>1</v>
      </c>
      <c r="AP213" s="43"/>
    </row>
    <row r="214" spans="1:42" x14ac:dyDescent="0.2">
      <c r="A214" s="32">
        <v>125238502</v>
      </c>
      <c r="B214" s="33" t="s">
        <v>233</v>
      </c>
      <c r="C214" s="33" t="s">
        <v>336</v>
      </c>
      <c r="D214" s="34">
        <f t="shared" si="60"/>
        <v>2265836.69</v>
      </c>
      <c r="E214" s="34">
        <v>1552294.63</v>
      </c>
      <c r="F214" s="34">
        <f t="shared" si="61"/>
        <v>713542.06</v>
      </c>
      <c r="G214" s="35">
        <f t="shared" si="62"/>
        <v>644.73199999999997</v>
      </c>
      <c r="H214" s="35">
        <f t="shared" si="63"/>
        <v>1473</v>
      </c>
      <c r="I214" s="36">
        <f t="shared" si="64"/>
        <v>1473</v>
      </c>
      <c r="J214" s="36">
        <f t="shared" si="65"/>
        <v>1240</v>
      </c>
      <c r="K214" s="36">
        <f t="shared" si="66"/>
        <v>132</v>
      </c>
      <c r="L214" s="36">
        <f t="shared" si="67"/>
        <v>101</v>
      </c>
      <c r="M214" s="36">
        <v>792</v>
      </c>
      <c r="N214" s="36">
        <v>40</v>
      </c>
      <c r="O214" s="36">
        <v>16</v>
      </c>
      <c r="P214" s="36">
        <v>756</v>
      </c>
      <c r="Q214" s="36">
        <v>47</v>
      </c>
      <c r="R214" s="36">
        <v>14</v>
      </c>
      <c r="S214" s="36">
        <v>721</v>
      </c>
      <c r="T214" s="36">
        <v>41</v>
      </c>
      <c r="U214" s="36">
        <v>18</v>
      </c>
      <c r="V214" s="37">
        <v>6.6970000000000001</v>
      </c>
      <c r="W214" s="38">
        <v>0.43769999999999998</v>
      </c>
      <c r="X214" s="39">
        <f t="shared" si="68"/>
        <v>4362.9639999999999</v>
      </c>
      <c r="Y214" s="39">
        <v>4424.3180000000002</v>
      </c>
      <c r="Z214" s="39">
        <v>4358.9830000000002</v>
      </c>
      <c r="AA214" s="39">
        <v>4305.5910000000003</v>
      </c>
      <c r="AB214" s="40">
        <f t="shared" si="69"/>
        <v>651.48030000000006</v>
      </c>
      <c r="AC214" s="40">
        <f t="shared" si="70"/>
        <v>17.378399999999999</v>
      </c>
      <c r="AD214" s="41">
        <f t="shared" si="71"/>
        <v>8.6891999999999996</v>
      </c>
      <c r="AE214" s="41">
        <f t="shared" si="72"/>
        <v>-7.6891999999999996</v>
      </c>
      <c r="AF214" s="40">
        <f t="shared" si="73"/>
        <v>1.2844</v>
      </c>
      <c r="AG214" s="40">
        <f t="shared" si="74"/>
        <v>0.64219999999999999</v>
      </c>
      <c r="AH214" s="41">
        <f t="shared" si="75"/>
        <v>0.35780000000000001</v>
      </c>
      <c r="AI214" s="41">
        <f t="shared" si="76"/>
        <v>-2.8610000000000002</v>
      </c>
      <c r="AJ214" s="42">
        <f t="shared" si="77"/>
        <v>0</v>
      </c>
      <c r="AK214" s="43">
        <f t="shared" si="78"/>
        <v>22.8</v>
      </c>
      <c r="AL214" s="43">
        <v>23.3</v>
      </c>
      <c r="AM214" s="43">
        <v>22.6</v>
      </c>
      <c r="AN214" s="43">
        <v>22.5</v>
      </c>
      <c r="AO214" s="44">
        <f t="shared" si="79"/>
        <v>1</v>
      </c>
      <c r="AP214" s="43"/>
    </row>
    <row r="215" spans="1:42" x14ac:dyDescent="0.2">
      <c r="A215" s="32">
        <v>125239452</v>
      </c>
      <c r="B215" s="33" t="s">
        <v>234</v>
      </c>
      <c r="C215" s="33" t="s">
        <v>336</v>
      </c>
      <c r="D215" s="34">
        <f t="shared" si="60"/>
        <v>10786415.82</v>
      </c>
      <c r="E215" s="34">
        <v>6800748</v>
      </c>
      <c r="F215" s="34">
        <f t="shared" si="61"/>
        <v>3985667.82</v>
      </c>
      <c r="G215" s="35">
        <f t="shared" si="62"/>
        <v>3601.3119999999999</v>
      </c>
      <c r="H215" s="35">
        <f t="shared" si="63"/>
        <v>5063</v>
      </c>
      <c r="I215" s="36">
        <f t="shared" si="64"/>
        <v>5063</v>
      </c>
      <c r="J215" s="36">
        <f t="shared" si="65"/>
        <v>4171</v>
      </c>
      <c r="K215" s="36">
        <f t="shared" si="66"/>
        <v>410</v>
      </c>
      <c r="L215" s="36">
        <f t="shared" si="67"/>
        <v>482</v>
      </c>
      <c r="M215" s="36">
        <v>2562</v>
      </c>
      <c r="N215" s="36">
        <v>154</v>
      </c>
      <c r="O215" s="36">
        <v>74</v>
      </c>
      <c r="P215" s="36">
        <v>2505</v>
      </c>
      <c r="Q215" s="36">
        <v>93</v>
      </c>
      <c r="R215" s="36">
        <v>63</v>
      </c>
      <c r="S215" s="36">
        <v>2561</v>
      </c>
      <c r="T215" s="36">
        <v>153</v>
      </c>
      <c r="U215" s="36">
        <v>92</v>
      </c>
      <c r="V215" s="37">
        <v>8.5299999999999994</v>
      </c>
      <c r="W215" s="38">
        <v>0.71130000000000004</v>
      </c>
      <c r="X215" s="39">
        <f t="shared" si="68"/>
        <v>13370.862999999999</v>
      </c>
      <c r="Y215" s="39">
        <v>13306.913</v>
      </c>
      <c r="Z215" s="39">
        <v>13266.079</v>
      </c>
      <c r="AA215" s="39">
        <v>13539.597</v>
      </c>
      <c r="AB215" s="40">
        <f t="shared" si="69"/>
        <v>1567.5102999999999</v>
      </c>
      <c r="AC215" s="40">
        <f t="shared" si="70"/>
        <v>41.813699999999997</v>
      </c>
      <c r="AD215" s="41">
        <f t="shared" si="71"/>
        <v>20.9068</v>
      </c>
      <c r="AE215" s="41">
        <f t="shared" si="72"/>
        <v>-19.9068</v>
      </c>
      <c r="AF215" s="40">
        <f t="shared" si="73"/>
        <v>3.9361999999999999</v>
      </c>
      <c r="AG215" s="40">
        <f t="shared" si="74"/>
        <v>1.9681</v>
      </c>
      <c r="AH215" s="41">
        <f t="shared" si="75"/>
        <v>-0.96809999999999996</v>
      </c>
      <c r="AI215" s="41">
        <f t="shared" si="76"/>
        <v>-8.5434999999999999</v>
      </c>
      <c r="AJ215" s="42">
        <f t="shared" si="77"/>
        <v>0</v>
      </c>
      <c r="AK215" s="43">
        <f t="shared" si="78"/>
        <v>29</v>
      </c>
      <c r="AL215" s="43">
        <v>29.6</v>
      </c>
      <c r="AM215" s="43">
        <v>28.9</v>
      </c>
      <c r="AN215" s="43">
        <v>28.6</v>
      </c>
      <c r="AO215" s="44">
        <f t="shared" si="79"/>
        <v>1</v>
      </c>
      <c r="AP215" s="43"/>
    </row>
    <row r="216" spans="1:42" x14ac:dyDescent="0.2">
      <c r="A216" s="32">
        <v>125239603</v>
      </c>
      <c r="B216" s="33" t="s">
        <v>235</v>
      </c>
      <c r="C216" s="33" t="s">
        <v>336</v>
      </c>
      <c r="D216" s="34">
        <f t="shared" si="60"/>
        <v>2362639.04</v>
      </c>
      <c r="E216" s="34">
        <v>1768633.41</v>
      </c>
      <c r="F216" s="34">
        <f t="shared" si="61"/>
        <v>594005.63</v>
      </c>
      <c r="G216" s="35">
        <f t="shared" si="62"/>
        <v>536.72299999999996</v>
      </c>
      <c r="H216" s="35">
        <f t="shared" si="63"/>
        <v>1298</v>
      </c>
      <c r="I216" s="36">
        <f t="shared" si="64"/>
        <v>1298</v>
      </c>
      <c r="J216" s="36">
        <f t="shared" si="65"/>
        <v>879</v>
      </c>
      <c r="K216" s="36">
        <f t="shared" si="66"/>
        <v>77</v>
      </c>
      <c r="L216" s="36">
        <f t="shared" si="67"/>
        <v>342</v>
      </c>
      <c r="M216" s="36">
        <v>526</v>
      </c>
      <c r="N216" s="36">
        <v>19</v>
      </c>
      <c r="O216" s="36">
        <v>57</v>
      </c>
      <c r="P216" s="36">
        <v>556</v>
      </c>
      <c r="Q216" s="36">
        <v>26</v>
      </c>
      <c r="R216" s="36">
        <v>78</v>
      </c>
      <c r="S216" s="36">
        <v>527</v>
      </c>
      <c r="T216" s="36">
        <v>30</v>
      </c>
      <c r="U216" s="36">
        <v>28</v>
      </c>
      <c r="V216" s="37">
        <v>6.9969999999999999</v>
      </c>
      <c r="W216" s="38">
        <v>0.41349999999999998</v>
      </c>
      <c r="X216" s="39">
        <f t="shared" si="68"/>
        <v>3720.5279999999998</v>
      </c>
      <c r="Y216" s="39">
        <v>3658.069</v>
      </c>
      <c r="Z216" s="39">
        <v>3752.8719999999998</v>
      </c>
      <c r="AA216" s="39">
        <v>3750.6419999999998</v>
      </c>
      <c r="AB216" s="40">
        <f t="shared" si="69"/>
        <v>531.73180000000002</v>
      </c>
      <c r="AC216" s="40">
        <f t="shared" si="70"/>
        <v>14.183999999999999</v>
      </c>
      <c r="AD216" s="41">
        <f t="shared" si="71"/>
        <v>7.0919999999999996</v>
      </c>
      <c r="AE216" s="41">
        <f t="shared" si="72"/>
        <v>-6.0919999999999996</v>
      </c>
      <c r="AF216" s="40">
        <f t="shared" si="73"/>
        <v>1.0952</v>
      </c>
      <c r="AG216" s="40">
        <f t="shared" si="74"/>
        <v>0.54759999999999998</v>
      </c>
      <c r="AH216" s="41">
        <f t="shared" si="75"/>
        <v>0.45240000000000002</v>
      </c>
      <c r="AI216" s="41">
        <f t="shared" si="76"/>
        <v>-2.1652999999999998</v>
      </c>
      <c r="AJ216" s="42">
        <f t="shared" si="77"/>
        <v>0</v>
      </c>
      <c r="AK216" s="43">
        <f t="shared" si="78"/>
        <v>29.8</v>
      </c>
      <c r="AL216" s="43">
        <v>30.8</v>
      </c>
      <c r="AM216" s="43">
        <v>29.4</v>
      </c>
      <c r="AN216" s="43">
        <v>29.3</v>
      </c>
      <c r="AO216" s="44">
        <f t="shared" si="79"/>
        <v>1</v>
      </c>
      <c r="AP216" s="43"/>
    </row>
    <row r="217" spans="1:42" x14ac:dyDescent="0.2">
      <c r="A217" s="32">
        <v>125239652</v>
      </c>
      <c r="B217" s="33" t="s">
        <v>236</v>
      </c>
      <c r="C217" s="33" t="s">
        <v>336</v>
      </c>
      <c r="D217" s="34">
        <f t="shared" si="60"/>
        <v>6028525.2599999998</v>
      </c>
      <c r="E217" s="34">
        <v>3952896.03</v>
      </c>
      <c r="F217" s="34">
        <f t="shared" si="61"/>
        <v>2075629.23</v>
      </c>
      <c r="G217" s="35">
        <f t="shared" si="62"/>
        <v>1875.4670000000001</v>
      </c>
      <c r="H217" s="35">
        <f t="shared" si="63"/>
        <v>2584</v>
      </c>
      <c r="I217" s="36">
        <f t="shared" si="64"/>
        <v>2584</v>
      </c>
      <c r="J217" s="36">
        <f t="shared" si="65"/>
        <v>1579</v>
      </c>
      <c r="K217" s="36">
        <f t="shared" si="66"/>
        <v>453</v>
      </c>
      <c r="L217" s="36">
        <f t="shared" si="67"/>
        <v>552</v>
      </c>
      <c r="M217" s="36">
        <v>992</v>
      </c>
      <c r="N217" s="36">
        <v>128</v>
      </c>
      <c r="O217" s="36">
        <v>63</v>
      </c>
      <c r="P217" s="36">
        <v>956</v>
      </c>
      <c r="Q217" s="36">
        <v>162</v>
      </c>
      <c r="R217" s="36">
        <v>55</v>
      </c>
      <c r="S217" s="36">
        <v>941</v>
      </c>
      <c r="T217" s="36">
        <v>151</v>
      </c>
      <c r="U217" s="36">
        <v>143</v>
      </c>
      <c r="V217" s="37">
        <v>4.68</v>
      </c>
      <c r="W217" s="38">
        <v>0.7258</v>
      </c>
      <c r="X217" s="39">
        <f t="shared" si="68"/>
        <v>5634.7460000000001</v>
      </c>
      <c r="Y217" s="39">
        <v>5591.125</v>
      </c>
      <c r="Z217" s="39">
        <v>5593.2879999999996</v>
      </c>
      <c r="AA217" s="39">
        <v>5719.826</v>
      </c>
      <c r="AB217" s="40">
        <f t="shared" si="69"/>
        <v>1204.0055</v>
      </c>
      <c r="AC217" s="40">
        <f t="shared" si="70"/>
        <v>32.117100000000001</v>
      </c>
      <c r="AD217" s="41">
        <f t="shared" si="71"/>
        <v>16.058499999999999</v>
      </c>
      <c r="AE217" s="41">
        <f t="shared" si="72"/>
        <v>-15.0585</v>
      </c>
      <c r="AF217" s="40">
        <f t="shared" si="73"/>
        <v>1.6588000000000001</v>
      </c>
      <c r="AG217" s="40">
        <f t="shared" si="74"/>
        <v>0.82940000000000003</v>
      </c>
      <c r="AH217" s="41">
        <f t="shared" si="75"/>
        <v>0.1706</v>
      </c>
      <c r="AI217" s="41">
        <f t="shared" si="76"/>
        <v>-5.9210000000000003</v>
      </c>
      <c r="AJ217" s="42">
        <f t="shared" si="77"/>
        <v>0</v>
      </c>
      <c r="AK217" s="43">
        <f t="shared" si="78"/>
        <v>34.6</v>
      </c>
      <c r="AL217" s="43">
        <v>34.299999999999997</v>
      </c>
      <c r="AM217" s="43">
        <v>34.5</v>
      </c>
      <c r="AN217" s="43">
        <v>35</v>
      </c>
      <c r="AO217" s="44">
        <f t="shared" si="79"/>
        <v>1</v>
      </c>
      <c r="AP217" s="43"/>
    </row>
    <row r="218" spans="1:42" x14ac:dyDescent="0.2">
      <c r="A218" s="32">
        <v>109243503</v>
      </c>
      <c r="B218" s="33" t="s">
        <v>520</v>
      </c>
      <c r="C218" s="33" t="s">
        <v>297</v>
      </c>
      <c r="D218" s="34">
        <f t="shared" si="60"/>
        <v>588500.21</v>
      </c>
      <c r="E218" s="34">
        <v>454325.1</v>
      </c>
      <c r="F218" s="34">
        <f t="shared" si="61"/>
        <v>134175.10999999999</v>
      </c>
      <c r="G218" s="35">
        <f t="shared" si="62"/>
        <v>121.236</v>
      </c>
      <c r="H218" s="35">
        <f t="shared" si="63"/>
        <v>232.959</v>
      </c>
      <c r="I218" s="36">
        <f t="shared" si="64"/>
        <v>211</v>
      </c>
      <c r="J218" s="36">
        <f t="shared" si="65"/>
        <v>208</v>
      </c>
      <c r="K218" s="36">
        <f t="shared" si="66"/>
        <v>3</v>
      </c>
      <c r="L218" s="36">
        <f t="shared" si="67"/>
        <v>0</v>
      </c>
      <c r="M218" s="36">
        <v>126</v>
      </c>
      <c r="N218" s="36">
        <v>1</v>
      </c>
      <c r="O218" s="36">
        <v>0</v>
      </c>
      <c r="P218" s="36">
        <v>124</v>
      </c>
      <c r="Q218" s="36">
        <v>2</v>
      </c>
      <c r="R218" s="36">
        <v>0</v>
      </c>
      <c r="S218" s="36">
        <v>131</v>
      </c>
      <c r="T218" s="36">
        <v>1</v>
      </c>
      <c r="U218" s="36">
        <v>1</v>
      </c>
      <c r="V218" s="37">
        <v>166.52099999999999</v>
      </c>
      <c r="W218" s="38">
        <v>0.71289999999999998</v>
      </c>
      <c r="X218" s="39">
        <f t="shared" si="68"/>
        <v>549.56500000000005</v>
      </c>
      <c r="Y218" s="39">
        <v>540.14</v>
      </c>
      <c r="Z218" s="39">
        <v>552.02800000000002</v>
      </c>
      <c r="AA218" s="39">
        <v>556.52800000000002</v>
      </c>
      <c r="AB218" s="40">
        <f t="shared" si="69"/>
        <v>3.3001999999999998</v>
      </c>
      <c r="AC218" s="40">
        <f t="shared" si="70"/>
        <v>8.7999999999999995E-2</v>
      </c>
      <c r="AD218" s="41">
        <f t="shared" si="71"/>
        <v>4.3999999999999997E-2</v>
      </c>
      <c r="AE218" s="41">
        <f t="shared" si="72"/>
        <v>0.95599999999999996</v>
      </c>
      <c r="AF218" s="40">
        <f t="shared" si="73"/>
        <v>0.16170000000000001</v>
      </c>
      <c r="AG218" s="40">
        <f t="shared" si="74"/>
        <v>8.0799999999999997E-2</v>
      </c>
      <c r="AH218" s="41">
        <f t="shared" si="75"/>
        <v>0.91920000000000002</v>
      </c>
      <c r="AI218" s="41">
        <f t="shared" si="76"/>
        <v>0.93389999999999995</v>
      </c>
      <c r="AJ218" s="42">
        <f t="shared" si="77"/>
        <v>21.959</v>
      </c>
      <c r="AK218" s="43">
        <f t="shared" si="78"/>
        <v>15.9</v>
      </c>
      <c r="AL218" s="43">
        <v>15.9</v>
      </c>
      <c r="AM218" s="43">
        <v>15.9</v>
      </c>
      <c r="AN218" s="43">
        <v>16</v>
      </c>
      <c r="AO218" s="44">
        <f t="shared" si="79"/>
        <v>0.73</v>
      </c>
      <c r="AP218" s="43"/>
    </row>
    <row r="219" spans="1:42" x14ac:dyDescent="0.2">
      <c r="A219" s="32">
        <v>109246003</v>
      </c>
      <c r="B219" s="33" t="s">
        <v>521</v>
      </c>
      <c r="C219" s="33" t="s">
        <v>297</v>
      </c>
      <c r="D219" s="34">
        <f t="shared" si="60"/>
        <v>778319.24</v>
      </c>
      <c r="E219" s="34">
        <v>591687.51</v>
      </c>
      <c r="F219" s="34">
        <f t="shared" si="61"/>
        <v>186631.73</v>
      </c>
      <c r="G219" s="35">
        <f t="shared" si="62"/>
        <v>168.63399999999999</v>
      </c>
      <c r="H219" s="35">
        <f t="shared" si="63"/>
        <v>292.14100000000002</v>
      </c>
      <c r="I219" s="36">
        <f t="shared" si="64"/>
        <v>269</v>
      </c>
      <c r="J219" s="36">
        <f t="shared" si="65"/>
        <v>238</v>
      </c>
      <c r="K219" s="36">
        <f t="shared" si="66"/>
        <v>31</v>
      </c>
      <c r="L219" s="36">
        <f t="shared" si="67"/>
        <v>0</v>
      </c>
      <c r="M219" s="36">
        <v>144</v>
      </c>
      <c r="N219" s="36">
        <v>14</v>
      </c>
      <c r="O219" s="36">
        <v>0</v>
      </c>
      <c r="P219" s="36">
        <v>143</v>
      </c>
      <c r="Q219" s="36">
        <v>9</v>
      </c>
      <c r="R219" s="36">
        <v>1</v>
      </c>
      <c r="S219" s="36">
        <v>148</v>
      </c>
      <c r="T219" s="36">
        <v>8</v>
      </c>
      <c r="U219" s="36">
        <v>0</v>
      </c>
      <c r="V219" s="37">
        <v>184.19399999999999</v>
      </c>
      <c r="W219" s="38">
        <v>0.67910000000000004</v>
      </c>
      <c r="X219" s="39">
        <f t="shared" si="68"/>
        <v>801.65300000000002</v>
      </c>
      <c r="Y219" s="39">
        <v>796.971</v>
      </c>
      <c r="Z219" s="39">
        <v>794.56200000000001</v>
      </c>
      <c r="AA219" s="39">
        <v>813.42600000000004</v>
      </c>
      <c r="AB219" s="40">
        <f t="shared" si="69"/>
        <v>4.3521999999999998</v>
      </c>
      <c r="AC219" s="40">
        <f t="shared" si="70"/>
        <v>0.11600000000000001</v>
      </c>
      <c r="AD219" s="41">
        <f t="shared" si="71"/>
        <v>5.8000000000000003E-2</v>
      </c>
      <c r="AE219" s="41">
        <f t="shared" si="72"/>
        <v>0.94199999999999995</v>
      </c>
      <c r="AF219" s="40">
        <f t="shared" si="73"/>
        <v>0.23599999999999999</v>
      </c>
      <c r="AG219" s="40">
        <f t="shared" si="74"/>
        <v>0.11799999999999999</v>
      </c>
      <c r="AH219" s="41">
        <f t="shared" si="75"/>
        <v>0.88200000000000001</v>
      </c>
      <c r="AI219" s="41">
        <f t="shared" si="76"/>
        <v>0.90600000000000003</v>
      </c>
      <c r="AJ219" s="42">
        <f t="shared" si="77"/>
        <v>23.140999999999998</v>
      </c>
      <c r="AK219" s="43">
        <f t="shared" si="78"/>
        <v>18.600000000000001</v>
      </c>
      <c r="AL219" s="43">
        <v>18.600000000000001</v>
      </c>
      <c r="AM219" s="43">
        <v>18.3</v>
      </c>
      <c r="AN219" s="43">
        <v>19</v>
      </c>
      <c r="AO219" s="44">
        <f t="shared" si="79"/>
        <v>0.85</v>
      </c>
      <c r="AP219" s="43"/>
    </row>
    <row r="220" spans="1:42" x14ac:dyDescent="0.2">
      <c r="A220" s="32">
        <v>109248003</v>
      </c>
      <c r="B220" s="33" t="s">
        <v>522</v>
      </c>
      <c r="C220" s="33" t="s">
        <v>297</v>
      </c>
      <c r="D220" s="34">
        <f t="shared" si="60"/>
        <v>1544940.91</v>
      </c>
      <c r="E220" s="34">
        <v>1204043.6599999999</v>
      </c>
      <c r="F220" s="34">
        <f t="shared" si="61"/>
        <v>340897.25</v>
      </c>
      <c r="G220" s="35">
        <f t="shared" si="62"/>
        <v>308.02300000000002</v>
      </c>
      <c r="H220" s="35">
        <f t="shared" si="63"/>
        <v>833.32</v>
      </c>
      <c r="I220" s="36">
        <f t="shared" si="64"/>
        <v>821</v>
      </c>
      <c r="J220" s="36">
        <f t="shared" si="65"/>
        <v>790</v>
      </c>
      <c r="K220" s="36">
        <f t="shared" si="66"/>
        <v>6</v>
      </c>
      <c r="L220" s="36">
        <f t="shared" si="67"/>
        <v>25</v>
      </c>
      <c r="M220" s="36">
        <v>499</v>
      </c>
      <c r="N220" s="36">
        <v>2</v>
      </c>
      <c r="O220" s="36">
        <v>4</v>
      </c>
      <c r="P220" s="36">
        <v>475</v>
      </c>
      <c r="Q220" s="36">
        <v>2</v>
      </c>
      <c r="R220" s="36">
        <v>3</v>
      </c>
      <c r="S220" s="36">
        <v>471</v>
      </c>
      <c r="T220" s="36">
        <v>3</v>
      </c>
      <c r="U220" s="36">
        <v>5</v>
      </c>
      <c r="V220" s="37">
        <v>341.83600000000001</v>
      </c>
      <c r="W220" s="38">
        <v>0.53569999999999995</v>
      </c>
      <c r="X220" s="39">
        <f t="shared" si="68"/>
        <v>1961.133</v>
      </c>
      <c r="Y220" s="39">
        <v>1923.204</v>
      </c>
      <c r="Z220" s="39">
        <v>1939.722</v>
      </c>
      <c r="AA220" s="39">
        <v>2020.473</v>
      </c>
      <c r="AB220" s="40">
        <f t="shared" si="69"/>
        <v>5.7370000000000001</v>
      </c>
      <c r="AC220" s="40">
        <f t="shared" si="70"/>
        <v>0.153</v>
      </c>
      <c r="AD220" s="41">
        <f t="shared" si="71"/>
        <v>7.6499999999999999E-2</v>
      </c>
      <c r="AE220" s="41">
        <f t="shared" si="72"/>
        <v>0.92349999999999999</v>
      </c>
      <c r="AF220" s="40">
        <f t="shared" si="73"/>
        <v>0.57730000000000004</v>
      </c>
      <c r="AG220" s="40">
        <f t="shared" si="74"/>
        <v>0.28860000000000002</v>
      </c>
      <c r="AH220" s="41">
        <f t="shared" si="75"/>
        <v>0.71140000000000003</v>
      </c>
      <c r="AI220" s="41">
        <f t="shared" si="76"/>
        <v>0.79620000000000002</v>
      </c>
      <c r="AJ220" s="42">
        <f t="shared" si="77"/>
        <v>12.32</v>
      </c>
      <c r="AK220" s="43">
        <f t="shared" si="78"/>
        <v>15.1</v>
      </c>
      <c r="AL220" s="43">
        <v>15.2</v>
      </c>
      <c r="AM220" s="43">
        <v>14.8</v>
      </c>
      <c r="AN220" s="43">
        <v>15.2</v>
      </c>
      <c r="AO220" s="44">
        <f t="shared" si="79"/>
        <v>0.69</v>
      </c>
      <c r="AP220" s="43"/>
    </row>
    <row r="221" spans="1:42" x14ac:dyDescent="0.2">
      <c r="A221" s="32">
        <v>105251453</v>
      </c>
      <c r="B221" s="33" t="s">
        <v>436</v>
      </c>
      <c r="C221" s="33" t="s">
        <v>284</v>
      </c>
      <c r="D221" s="34">
        <f t="shared" si="60"/>
        <v>1951631.9</v>
      </c>
      <c r="E221" s="34">
        <v>1421243.13</v>
      </c>
      <c r="F221" s="34">
        <f t="shared" si="61"/>
        <v>530388.77</v>
      </c>
      <c r="G221" s="35">
        <f t="shared" si="62"/>
        <v>479.24099999999999</v>
      </c>
      <c r="H221" s="35">
        <f t="shared" si="63"/>
        <v>890.928</v>
      </c>
      <c r="I221" s="36">
        <f t="shared" si="64"/>
        <v>886</v>
      </c>
      <c r="J221" s="36">
        <f t="shared" si="65"/>
        <v>833</v>
      </c>
      <c r="K221" s="36">
        <f t="shared" si="66"/>
        <v>40</v>
      </c>
      <c r="L221" s="36">
        <f t="shared" si="67"/>
        <v>13</v>
      </c>
      <c r="M221" s="36">
        <v>499</v>
      </c>
      <c r="N221" s="36">
        <v>10</v>
      </c>
      <c r="O221" s="36">
        <v>1</v>
      </c>
      <c r="P221" s="36">
        <v>520</v>
      </c>
      <c r="Q221" s="36">
        <v>14</v>
      </c>
      <c r="R221" s="36">
        <v>2</v>
      </c>
      <c r="S221" s="36">
        <v>504</v>
      </c>
      <c r="T221" s="36">
        <v>16</v>
      </c>
      <c r="U221" s="36">
        <v>2</v>
      </c>
      <c r="V221" s="37">
        <v>210.916</v>
      </c>
      <c r="W221" s="38">
        <v>0.74709999999999999</v>
      </c>
      <c r="X221" s="39">
        <f t="shared" si="68"/>
        <v>1922.7860000000001</v>
      </c>
      <c r="Y221" s="39">
        <v>1885.5139999999999</v>
      </c>
      <c r="Z221" s="39">
        <v>1890.796</v>
      </c>
      <c r="AA221" s="39">
        <v>1992.047</v>
      </c>
      <c r="AB221" s="40">
        <f t="shared" si="69"/>
        <v>9.1163000000000007</v>
      </c>
      <c r="AC221" s="40">
        <f t="shared" si="70"/>
        <v>0.24310000000000001</v>
      </c>
      <c r="AD221" s="41">
        <f t="shared" si="71"/>
        <v>0.1215</v>
      </c>
      <c r="AE221" s="41">
        <f t="shared" si="72"/>
        <v>0.87849999999999995</v>
      </c>
      <c r="AF221" s="40">
        <f t="shared" si="73"/>
        <v>0.56599999999999995</v>
      </c>
      <c r="AG221" s="40">
        <f t="shared" si="74"/>
        <v>0.28299999999999997</v>
      </c>
      <c r="AH221" s="41">
        <f t="shared" si="75"/>
        <v>0.71699999999999997</v>
      </c>
      <c r="AI221" s="41">
        <f t="shared" si="76"/>
        <v>0.78159999999999996</v>
      </c>
      <c r="AJ221" s="42">
        <f t="shared" si="77"/>
        <v>4.9279999999999999</v>
      </c>
      <c r="AK221" s="43">
        <f t="shared" si="78"/>
        <v>15.8</v>
      </c>
      <c r="AL221" s="43">
        <v>15.9</v>
      </c>
      <c r="AM221" s="43">
        <v>15.6</v>
      </c>
      <c r="AN221" s="43">
        <v>15.9</v>
      </c>
      <c r="AO221" s="44">
        <f t="shared" si="79"/>
        <v>0.72</v>
      </c>
      <c r="AP221" s="43"/>
    </row>
    <row r="222" spans="1:42" x14ac:dyDescent="0.2">
      <c r="A222" s="32">
        <v>105252602</v>
      </c>
      <c r="B222" s="33" t="s">
        <v>437</v>
      </c>
      <c r="C222" s="33" t="s">
        <v>284</v>
      </c>
      <c r="D222" s="34">
        <f t="shared" si="60"/>
        <v>13841142.609999999</v>
      </c>
      <c r="E222" s="34">
        <v>9385158.0399999991</v>
      </c>
      <c r="F222" s="34">
        <f t="shared" si="61"/>
        <v>4455984.57</v>
      </c>
      <c r="G222" s="35">
        <f t="shared" si="62"/>
        <v>4026.2739999999999</v>
      </c>
      <c r="H222" s="35">
        <f t="shared" si="63"/>
        <v>5592</v>
      </c>
      <c r="I222" s="36">
        <f t="shared" si="64"/>
        <v>5592</v>
      </c>
      <c r="J222" s="36">
        <f t="shared" si="65"/>
        <v>5246</v>
      </c>
      <c r="K222" s="36">
        <f t="shared" si="66"/>
        <v>194</v>
      </c>
      <c r="L222" s="36">
        <f t="shared" si="67"/>
        <v>152</v>
      </c>
      <c r="M222" s="36">
        <v>3179</v>
      </c>
      <c r="N222" s="36">
        <v>77</v>
      </c>
      <c r="O222" s="36">
        <v>27</v>
      </c>
      <c r="P222" s="36">
        <v>3166</v>
      </c>
      <c r="Q222" s="36">
        <v>34</v>
      </c>
      <c r="R222" s="36">
        <v>25</v>
      </c>
      <c r="S222" s="36">
        <v>3253</v>
      </c>
      <c r="T222" s="36">
        <v>77</v>
      </c>
      <c r="U222" s="36">
        <v>20</v>
      </c>
      <c r="V222" s="37">
        <v>24.206999999999997</v>
      </c>
      <c r="W222" s="38">
        <v>0.7742</v>
      </c>
      <c r="X222" s="39">
        <f t="shared" si="68"/>
        <v>12470.128000000001</v>
      </c>
      <c r="Y222" s="39">
        <v>12335.184999999999</v>
      </c>
      <c r="Z222" s="39">
        <v>12478.097</v>
      </c>
      <c r="AA222" s="39">
        <v>12597.101000000001</v>
      </c>
      <c r="AB222" s="40">
        <f t="shared" si="69"/>
        <v>515.14549999999997</v>
      </c>
      <c r="AC222" s="40">
        <f t="shared" si="70"/>
        <v>13.7416</v>
      </c>
      <c r="AD222" s="41">
        <f t="shared" si="71"/>
        <v>6.8708</v>
      </c>
      <c r="AE222" s="41">
        <f t="shared" si="72"/>
        <v>-5.8708</v>
      </c>
      <c r="AF222" s="40">
        <f t="shared" si="73"/>
        <v>3.6711</v>
      </c>
      <c r="AG222" s="40">
        <f t="shared" si="74"/>
        <v>1.8354999999999999</v>
      </c>
      <c r="AH222" s="41">
        <f t="shared" si="75"/>
        <v>-0.83550000000000002</v>
      </c>
      <c r="AI222" s="41">
        <f t="shared" si="76"/>
        <v>-2.8496000000000001</v>
      </c>
      <c r="AJ222" s="42">
        <f t="shared" si="77"/>
        <v>0</v>
      </c>
      <c r="AK222" s="43">
        <f t="shared" si="78"/>
        <v>20.2</v>
      </c>
      <c r="AL222" s="43">
        <v>20.399999999999999</v>
      </c>
      <c r="AM222" s="43">
        <v>19.899999999999999</v>
      </c>
      <c r="AN222" s="43">
        <v>20.3</v>
      </c>
      <c r="AO222" s="44">
        <f t="shared" si="79"/>
        <v>0.93</v>
      </c>
      <c r="AP222" s="43"/>
    </row>
    <row r="223" spans="1:42" x14ac:dyDescent="0.2">
      <c r="A223" s="32">
        <v>105253303</v>
      </c>
      <c r="B223" s="33" t="s">
        <v>438</v>
      </c>
      <c r="C223" s="33" t="s">
        <v>284</v>
      </c>
      <c r="D223" s="34">
        <f t="shared" si="60"/>
        <v>1121193.29</v>
      </c>
      <c r="E223" s="34">
        <v>871682.88</v>
      </c>
      <c r="F223" s="34">
        <f t="shared" si="61"/>
        <v>249510.41</v>
      </c>
      <c r="G223" s="35">
        <f t="shared" si="62"/>
        <v>225.44900000000001</v>
      </c>
      <c r="H223" s="35">
        <f t="shared" si="63"/>
        <v>430</v>
      </c>
      <c r="I223" s="36">
        <f t="shared" si="64"/>
        <v>430</v>
      </c>
      <c r="J223" s="36">
        <f t="shared" si="65"/>
        <v>331</v>
      </c>
      <c r="K223" s="36">
        <f t="shared" si="66"/>
        <v>74</v>
      </c>
      <c r="L223" s="36">
        <f t="shared" si="67"/>
        <v>25</v>
      </c>
      <c r="M223" s="36">
        <v>200</v>
      </c>
      <c r="N223" s="36">
        <v>23</v>
      </c>
      <c r="O223" s="36">
        <v>6</v>
      </c>
      <c r="P223" s="36">
        <v>202</v>
      </c>
      <c r="Q223" s="36">
        <v>25</v>
      </c>
      <c r="R223" s="36">
        <v>3</v>
      </c>
      <c r="S223" s="36">
        <v>203</v>
      </c>
      <c r="T223" s="36">
        <v>24</v>
      </c>
      <c r="U223" s="36">
        <v>2</v>
      </c>
      <c r="V223" s="37">
        <v>29.161000000000001</v>
      </c>
      <c r="W223" s="38">
        <v>0.52429999999999999</v>
      </c>
      <c r="X223" s="39">
        <f t="shared" si="68"/>
        <v>1822.94</v>
      </c>
      <c r="Y223" s="39">
        <v>1850.2819999999999</v>
      </c>
      <c r="Z223" s="39">
        <v>1815.5070000000001</v>
      </c>
      <c r="AA223" s="39">
        <v>1803.0319999999999</v>
      </c>
      <c r="AB223" s="40">
        <f t="shared" si="69"/>
        <v>62.512900000000002</v>
      </c>
      <c r="AC223" s="40">
        <f t="shared" si="70"/>
        <v>1.6675</v>
      </c>
      <c r="AD223" s="41">
        <f t="shared" si="71"/>
        <v>0.8337</v>
      </c>
      <c r="AE223" s="41">
        <f t="shared" si="72"/>
        <v>0.1663</v>
      </c>
      <c r="AF223" s="40">
        <f t="shared" si="73"/>
        <v>0.53659999999999997</v>
      </c>
      <c r="AG223" s="40">
        <f t="shared" si="74"/>
        <v>0.26829999999999998</v>
      </c>
      <c r="AH223" s="41">
        <f t="shared" si="75"/>
        <v>0.73170000000000002</v>
      </c>
      <c r="AI223" s="41">
        <f t="shared" si="76"/>
        <v>0.50549999999999995</v>
      </c>
      <c r="AJ223" s="42">
        <f t="shared" si="77"/>
        <v>0</v>
      </c>
      <c r="AK223" s="43">
        <f t="shared" si="78"/>
        <v>22.1</v>
      </c>
      <c r="AL223" s="43">
        <v>22.5</v>
      </c>
      <c r="AM223" s="43">
        <v>22</v>
      </c>
      <c r="AN223" s="43">
        <v>21.9</v>
      </c>
      <c r="AO223" s="44">
        <f t="shared" si="79"/>
        <v>1</v>
      </c>
      <c r="AP223" s="43"/>
    </row>
    <row r="224" spans="1:42" x14ac:dyDescent="0.2">
      <c r="A224" s="32">
        <v>105253553</v>
      </c>
      <c r="B224" s="33" t="s">
        <v>439</v>
      </c>
      <c r="C224" s="33" t="s">
        <v>284</v>
      </c>
      <c r="D224" s="34">
        <f t="shared" si="60"/>
        <v>1398136.97</v>
      </c>
      <c r="E224" s="34">
        <v>1138757.8799999999</v>
      </c>
      <c r="F224" s="34">
        <f t="shared" si="61"/>
        <v>259379.09</v>
      </c>
      <c r="G224" s="35">
        <f t="shared" si="62"/>
        <v>234.36600000000001</v>
      </c>
      <c r="H224" s="35">
        <f t="shared" si="63"/>
        <v>734</v>
      </c>
      <c r="I224" s="36">
        <f t="shared" si="64"/>
        <v>734</v>
      </c>
      <c r="J224" s="36">
        <f t="shared" si="65"/>
        <v>697</v>
      </c>
      <c r="K224" s="36">
        <f t="shared" si="66"/>
        <v>18</v>
      </c>
      <c r="L224" s="36">
        <f t="shared" si="67"/>
        <v>19</v>
      </c>
      <c r="M224" s="36">
        <v>415</v>
      </c>
      <c r="N224" s="36">
        <v>6</v>
      </c>
      <c r="O224" s="36">
        <v>2</v>
      </c>
      <c r="P224" s="36">
        <v>423</v>
      </c>
      <c r="Q224" s="36">
        <v>5</v>
      </c>
      <c r="R224" s="36">
        <v>2</v>
      </c>
      <c r="S224" s="36">
        <v>437</v>
      </c>
      <c r="T224" s="36">
        <v>8</v>
      </c>
      <c r="U224" s="36">
        <v>4</v>
      </c>
      <c r="V224" s="37">
        <v>110.38800000000001</v>
      </c>
      <c r="W224" s="38">
        <v>0.51500000000000001</v>
      </c>
      <c r="X224" s="39">
        <f t="shared" si="68"/>
        <v>2082.5709999999999</v>
      </c>
      <c r="Y224" s="39">
        <v>2043.45</v>
      </c>
      <c r="Z224" s="39">
        <v>2061.1869999999999</v>
      </c>
      <c r="AA224" s="39">
        <v>2143.0749999999998</v>
      </c>
      <c r="AB224" s="40">
        <f t="shared" si="69"/>
        <v>18.8659</v>
      </c>
      <c r="AC224" s="40">
        <f t="shared" si="70"/>
        <v>0.50319999999999998</v>
      </c>
      <c r="AD224" s="41">
        <f t="shared" si="71"/>
        <v>0.25159999999999999</v>
      </c>
      <c r="AE224" s="41">
        <f t="shared" si="72"/>
        <v>0.74839999999999995</v>
      </c>
      <c r="AF224" s="40">
        <f t="shared" si="73"/>
        <v>0.61299999999999999</v>
      </c>
      <c r="AG224" s="40">
        <f t="shared" si="74"/>
        <v>0.30649999999999999</v>
      </c>
      <c r="AH224" s="41">
        <f t="shared" si="75"/>
        <v>0.69350000000000001</v>
      </c>
      <c r="AI224" s="41">
        <f t="shared" si="76"/>
        <v>0.71540000000000004</v>
      </c>
      <c r="AJ224" s="42">
        <f t="shared" si="77"/>
        <v>0</v>
      </c>
      <c r="AK224" s="43">
        <f t="shared" si="78"/>
        <v>13.6</v>
      </c>
      <c r="AL224" s="43">
        <v>14.3</v>
      </c>
      <c r="AM224" s="43">
        <v>13.3</v>
      </c>
      <c r="AN224" s="43">
        <v>13.2</v>
      </c>
      <c r="AO224" s="44">
        <f t="shared" si="79"/>
        <v>0.62</v>
      </c>
      <c r="AP224" s="43"/>
    </row>
    <row r="225" spans="1:42" x14ac:dyDescent="0.2">
      <c r="A225" s="32">
        <v>105253903</v>
      </c>
      <c r="B225" s="33" t="s">
        <v>440</v>
      </c>
      <c r="C225" s="33" t="s">
        <v>284</v>
      </c>
      <c r="D225" s="34">
        <f t="shared" si="60"/>
        <v>1728413.12</v>
      </c>
      <c r="E225" s="34">
        <v>1401730.67</v>
      </c>
      <c r="F225" s="34">
        <f t="shared" si="61"/>
        <v>326682.45</v>
      </c>
      <c r="G225" s="35">
        <f t="shared" si="62"/>
        <v>295.17899999999997</v>
      </c>
      <c r="H225" s="35">
        <f t="shared" si="63"/>
        <v>777</v>
      </c>
      <c r="I225" s="36">
        <f t="shared" si="64"/>
        <v>777</v>
      </c>
      <c r="J225" s="36">
        <f t="shared" si="65"/>
        <v>612</v>
      </c>
      <c r="K225" s="36">
        <f t="shared" si="66"/>
        <v>102</v>
      </c>
      <c r="L225" s="36">
        <f t="shared" si="67"/>
        <v>63</v>
      </c>
      <c r="M225" s="36">
        <v>400</v>
      </c>
      <c r="N225" s="36">
        <v>45</v>
      </c>
      <c r="O225" s="36">
        <v>11</v>
      </c>
      <c r="P225" s="36">
        <v>361</v>
      </c>
      <c r="Q225" s="36">
        <v>35</v>
      </c>
      <c r="R225" s="36">
        <v>11</v>
      </c>
      <c r="S225" s="36">
        <v>358</v>
      </c>
      <c r="T225" s="36">
        <v>18</v>
      </c>
      <c r="U225" s="36">
        <v>9</v>
      </c>
      <c r="V225" s="37">
        <v>114.27</v>
      </c>
      <c r="W225" s="38">
        <v>0.5756</v>
      </c>
      <c r="X225" s="39">
        <f t="shared" si="68"/>
        <v>2103.6210000000001</v>
      </c>
      <c r="Y225" s="39">
        <v>2181.8490000000002</v>
      </c>
      <c r="Z225" s="39">
        <v>1994.2439999999999</v>
      </c>
      <c r="AA225" s="39">
        <v>2134.77</v>
      </c>
      <c r="AB225" s="40">
        <f t="shared" si="69"/>
        <v>18.409199999999998</v>
      </c>
      <c r="AC225" s="40">
        <f t="shared" si="70"/>
        <v>0.49099999999999999</v>
      </c>
      <c r="AD225" s="41">
        <f t="shared" si="71"/>
        <v>0.2455</v>
      </c>
      <c r="AE225" s="41">
        <f t="shared" si="72"/>
        <v>0.75449999999999995</v>
      </c>
      <c r="AF225" s="40">
        <f t="shared" si="73"/>
        <v>0.61919999999999997</v>
      </c>
      <c r="AG225" s="40">
        <f t="shared" si="74"/>
        <v>0.30959999999999999</v>
      </c>
      <c r="AH225" s="41">
        <f t="shared" si="75"/>
        <v>0.69040000000000001</v>
      </c>
      <c r="AI225" s="41">
        <f t="shared" si="76"/>
        <v>0.71599999999999997</v>
      </c>
      <c r="AJ225" s="42">
        <f t="shared" si="77"/>
        <v>0</v>
      </c>
      <c r="AK225" s="43">
        <f t="shared" si="78"/>
        <v>14.5</v>
      </c>
      <c r="AL225" s="43">
        <v>14.8</v>
      </c>
      <c r="AM225" s="43">
        <v>14.2</v>
      </c>
      <c r="AN225" s="43">
        <v>14.6</v>
      </c>
      <c r="AO225" s="44">
        <f t="shared" si="79"/>
        <v>0.66</v>
      </c>
      <c r="AP225" s="43"/>
    </row>
    <row r="226" spans="1:42" x14ac:dyDescent="0.2">
      <c r="A226" s="32">
        <v>105254053</v>
      </c>
      <c r="B226" s="33" t="s">
        <v>441</v>
      </c>
      <c r="C226" s="33" t="s">
        <v>284</v>
      </c>
      <c r="D226" s="34">
        <f t="shared" si="60"/>
        <v>1497205.22</v>
      </c>
      <c r="E226" s="34">
        <v>1060183.23</v>
      </c>
      <c r="F226" s="34">
        <f t="shared" si="61"/>
        <v>437021.99</v>
      </c>
      <c r="G226" s="35">
        <f t="shared" si="62"/>
        <v>394.87799999999999</v>
      </c>
      <c r="H226" s="35">
        <f t="shared" si="63"/>
        <v>591</v>
      </c>
      <c r="I226" s="36">
        <f t="shared" si="64"/>
        <v>591</v>
      </c>
      <c r="J226" s="36">
        <f t="shared" si="65"/>
        <v>572</v>
      </c>
      <c r="K226" s="36">
        <f t="shared" si="66"/>
        <v>6</v>
      </c>
      <c r="L226" s="36">
        <f t="shared" si="67"/>
        <v>13</v>
      </c>
      <c r="M226" s="36">
        <v>335</v>
      </c>
      <c r="N226" s="36">
        <v>5</v>
      </c>
      <c r="O226" s="36">
        <v>2</v>
      </c>
      <c r="P226" s="36">
        <v>355</v>
      </c>
      <c r="Q226" s="36">
        <v>1</v>
      </c>
      <c r="R226" s="36">
        <v>2</v>
      </c>
      <c r="S226" s="36">
        <v>357</v>
      </c>
      <c r="T226" s="36">
        <v>1</v>
      </c>
      <c r="U226" s="36">
        <v>3</v>
      </c>
      <c r="V226" s="37">
        <v>35.92</v>
      </c>
      <c r="W226" s="38">
        <v>0.71079999999999999</v>
      </c>
      <c r="X226" s="39">
        <f t="shared" si="68"/>
        <v>1601.8710000000001</v>
      </c>
      <c r="Y226" s="39">
        <v>1562.2270000000001</v>
      </c>
      <c r="Z226" s="39">
        <v>1580.1110000000001</v>
      </c>
      <c r="AA226" s="39">
        <v>1663.2739999999999</v>
      </c>
      <c r="AB226" s="40">
        <f t="shared" si="69"/>
        <v>44.595500000000001</v>
      </c>
      <c r="AC226" s="40">
        <f t="shared" si="70"/>
        <v>1.1895</v>
      </c>
      <c r="AD226" s="41">
        <f t="shared" si="71"/>
        <v>0.59470000000000001</v>
      </c>
      <c r="AE226" s="41">
        <f t="shared" si="72"/>
        <v>0.40529999999999999</v>
      </c>
      <c r="AF226" s="40">
        <f t="shared" si="73"/>
        <v>0.47149999999999997</v>
      </c>
      <c r="AG226" s="40">
        <f t="shared" si="74"/>
        <v>0.23569999999999999</v>
      </c>
      <c r="AH226" s="41">
        <f t="shared" si="75"/>
        <v>0.76429999999999998</v>
      </c>
      <c r="AI226" s="41">
        <f t="shared" si="76"/>
        <v>0.62070000000000003</v>
      </c>
      <c r="AJ226" s="42">
        <f t="shared" si="77"/>
        <v>0</v>
      </c>
      <c r="AK226" s="43">
        <f t="shared" si="78"/>
        <v>20.5</v>
      </c>
      <c r="AL226" s="43">
        <v>20.6</v>
      </c>
      <c r="AM226" s="43">
        <v>20.3</v>
      </c>
      <c r="AN226" s="43">
        <v>20.7</v>
      </c>
      <c r="AO226" s="44">
        <f t="shared" si="79"/>
        <v>0.94</v>
      </c>
      <c r="AP226" s="43"/>
    </row>
    <row r="227" spans="1:42" x14ac:dyDescent="0.2">
      <c r="A227" s="32">
        <v>105254353</v>
      </c>
      <c r="B227" s="33" t="s">
        <v>442</v>
      </c>
      <c r="C227" s="33" t="s">
        <v>284</v>
      </c>
      <c r="D227" s="34">
        <f t="shared" si="60"/>
        <v>1490281.5</v>
      </c>
      <c r="E227" s="34">
        <v>1217950.3899999999</v>
      </c>
      <c r="F227" s="34">
        <f t="shared" si="61"/>
        <v>272331.11</v>
      </c>
      <c r="G227" s="35">
        <f t="shared" si="62"/>
        <v>246.06899999999999</v>
      </c>
      <c r="H227" s="35">
        <f t="shared" si="63"/>
        <v>455</v>
      </c>
      <c r="I227" s="36">
        <f t="shared" si="64"/>
        <v>455</v>
      </c>
      <c r="J227" s="36">
        <f t="shared" si="65"/>
        <v>384</v>
      </c>
      <c r="K227" s="36">
        <f t="shared" si="66"/>
        <v>52</v>
      </c>
      <c r="L227" s="36">
        <f t="shared" si="67"/>
        <v>19</v>
      </c>
      <c r="M227" s="36">
        <v>305</v>
      </c>
      <c r="N227" s="36">
        <v>13</v>
      </c>
      <c r="O227" s="36">
        <v>4</v>
      </c>
      <c r="P227" s="36">
        <v>37</v>
      </c>
      <c r="Q227" s="36">
        <v>20</v>
      </c>
      <c r="R227" s="36">
        <v>3</v>
      </c>
      <c r="S227" s="36">
        <v>359</v>
      </c>
      <c r="T227" s="36">
        <v>17</v>
      </c>
      <c r="U227" s="36">
        <v>3</v>
      </c>
      <c r="V227" s="37">
        <v>34.116999999999997</v>
      </c>
      <c r="W227" s="38">
        <v>0.60089999999999999</v>
      </c>
      <c r="X227" s="39">
        <f t="shared" si="68"/>
        <v>2106.4699999999998</v>
      </c>
      <c r="Y227" s="39">
        <v>2073.5309999999999</v>
      </c>
      <c r="Z227" s="39">
        <v>2090.3270000000002</v>
      </c>
      <c r="AA227" s="39">
        <v>2155.5520000000001</v>
      </c>
      <c r="AB227" s="40">
        <f t="shared" si="69"/>
        <v>61.7425</v>
      </c>
      <c r="AC227" s="40">
        <f t="shared" si="70"/>
        <v>1.6469</v>
      </c>
      <c r="AD227" s="41">
        <f t="shared" si="71"/>
        <v>0.82340000000000002</v>
      </c>
      <c r="AE227" s="41">
        <f t="shared" si="72"/>
        <v>0.17660000000000001</v>
      </c>
      <c r="AF227" s="40">
        <f t="shared" si="73"/>
        <v>0.62009999999999998</v>
      </c>
      <c r="AG227" s="40">
        <f t="shared" si="74"/>
        <v>0.31</v>
      </c>
      <c r="AH227" s="41">
        <f t="shared" si="75"/>
        <v>0.69</v>
      </c>
      <c r="AI227" s="41">
        <f t="shared" si="76"/>
        <v>0.48459999999999998</v>
      </c>
      <c r="AJ227" s="42">
        <f t="shared" si="77"/>
        <v>0</v>
      </c>
      <c r="AK227" s="43">
        <f t="shared" si="78"/>
        <v>19.600000000000001</v>
      </c>
      <c r="AL227" s="43">
        <v>20.2</v>
      </c>
      <c r="AM227" s="43">
        <v>19.600000000000001</v>
      </c>
      <c r="AN227" s="43">
        <v>19.100000000000001</v>
      </c>
      <c r="AO227" s="44">
        <f t="shared" si="79"/>
        <v>0.9</v>
      </c>
      <c r="AP227" s="43"/>
    </row>
    <row r="228" spans="1:42" x14ac:dyDescent="0.2">
      <c r="A228" s="32">
        <v>105256553</v>
      </c>
      <c r="B228" s="33" t="s">
        <v>443</v>
      </c>
      <c r="C228" s="33" t="s">
        <v>284</v>
      </c>
      <c r="D228" s="34">
        <f t="shared" si="60"/>
        <v>1163712.6000000001</v>
      </c>
      <c r="E228" s="34">
        <v>712577.63</v>
      </c>
      <c r="F228" s="34">
        <f t="shared" si="61"/>
        <v>451134.97</v>
      </c>
      <c r="G228" s="35">
        <f t="shared" si="62"/>
        <v>407.63</v>
      </c>
      <c r="H228" s="35">
        <f t="shared" si="63"/>
        <v>513</v>
      </c>
      <c r="I228" s="36">
        <f t="shared" si="64"/>
        <v>513</v>
      </c>
      <c r="J228" s="36">
        <f t="shared" si="65"/>
        <v>438</v>
      </c>
      <c r="K228" s="36">
        <f t="shared" si="66"/>
        <v>62</v>
      </c>
      <c r="L228" s="36">
        <f t="shared" si="67"/>
        <v>13</v>
      </c>
      <c r="M228" s="36">
        <v>269</v>
      </c>
      <c r="N228" s="36">
        <v>24</v>
      </c>
      <c r="O228" s="36">
        <v>1</v>
      </c>
      <c r="P228" s="36">
        <v>263</v>
      </c>
      <c r="Q228" s="36">
        <v>18</v>
      </c>
      <c r="R228" s="36">
        <v>3</v>
      </c>
      <c r="S228" s="36">
        <v>268</v>
      </c>
      <c r="T228" s="36">
        <v>17</v>
      </c>
      <c r="U228" s="36">
        <v>2</v>
      </c>
      <c r="V228" s="37">
        <v>2.367</v>
      </c>
      <c r="W228" s="38">
        <v>0.79459999999999997</v>
      </c>
      <c r="X228" s="39">
        <f t="shared" si="68"/>
        <v>1186.8499999999999</v>
      </c>
      <c r="Y228" s="39">
        <v>1136.451</v>
      </c>
      <c r="Z228" s="39">
        <v>1184.2760000000001</v>
      </c>
      <c r="AA228" s="39">
        <v>1239.8219999999999</v>
      </c>
      <c r="AB228" s="40">
        <f t="shared" si="69"/>
        <v>501.41520000000003</v>
      </c>
      <c r="AC228" s="40">
        <f t="shared" si="70"/>
        <v>13.375299999999999</v>
      </c>
      <c r="AD228" s="41">
        <f t="shared" si="71"/>
        <v>6.6875999999999998</v>
      </c>
      <c r="AE228" s="41">
        <f t="shared" si="72"/>
        <v>-5.6875999999999998</v>
      </c>
      <c r="AF228" s="40">
        <f t="shared" si="73"/>
        <v>0.3493</v>
      </c>
      <c r="AG228" s="40">
        <f t="shared" si="74"/>
        <v>0.17460000000000001</v>
      </c>
      <c r="AH228" s="41">
        <f t="shared" si="75"/>
        <v>0.82540000000000002</v>
      </c>
      <c r="AI228" s="41">
        <f t="shared" si="76"/>
        <v>-1.7798</v>
      </c>
      <c r="AJ228" s="42">
        <f t="shared" si="77"/>
        <v>0</v>
      </c>
      <c r="AK228" s="43">
        <f t="shared" si="78"/>
        <v>24.9</v>
      </c>
      <c r="AL228" s="43">
        <v>25.7</v>
      </c>
      <c r="AM228" s="43">
        <v>24.5</v>
      </c>
      <c r="AN228" s="43">
        <v>24.5</v>
      </c>
      <c r="AO228" s="44">
        <f t="shared" si="79"/>
        <v>1</v>
      </c>
      <c r="AP228" s="43"/>
    </row>
    <row r="229" spans="1:42" x14ac:dyDescent="0.2">
      <c r="A229" s="32">
        <v>105257602</v>
      </c>
      <c r="B229" s="33" t="s">
        <v>444</v>
      </c>
      <c r="C229" s="33" t="s">
        <v>284</v>
      </c>
      <c r="D229" s="34">
        <f t="shared" si="60"/>
        <v>4298594.96</v>
      </c>
      <c r="E229" s="34">
        <v>3359486.52</v>
      </c>
      <c r="F229" s="34">
        <f t="shared" si="61"/>
        <v>939108.44</v>
      </c>
      <c r="G229" s="35">
        <f t="shared" si="62"/>
        <v>848.54600000000005</v>
      </c>
      <c r="H229" s="35">
        <f t="shared" si="63"/>
        <v>2390</v>
      </c>
      <c r="I229" s="36">
        <f t="shared" si="64"/>
        <v>2390</v>
      </c>
      <c r="J229" s="36">
        <f t="shared" si="65"/>
        <v>2121</v>
      </c>
      <c r="K229" s="36">
        <f t="shared" si="66"/>
        <v>256</v>
      </c>
      <c r="L229" s="36">
        <f t="shared" si="67"/>
        <v>13</v>
      </c>
      <c r="M229" s="36">
        <v>1326</v>
      </c>
      <c r="N229" s="36">
        <v>90</v>
      </c>
      <c r="O229" s="36">
        <v>1</v>
      </c>
      <c r="P229" s="36">
        <v>1272</v>
      </c>
      <c r="Q229" s="36">
        <v>75</v>
      </c>
      <c r="R229" s="36">
        <v>2</v>
      </c>
      <c r="S229" s="36">
        <v>1280</v>
      </c>
      <c r="T229" s="36">
        <v>85</v>
      </c>
      <c r="U229" s="36">
        <v>3</v>
      </c>
      <c r="V229" s="37">
        <v>33.113</v>
      </c>
      <c r="W229" s="38">
        <v>0.44379999999999997</v>
      </c>
      <c r="X229" s="39">
        <f t="shared" si="68"/>
        <v>6455.442</v>
      </c>
      <c r="Y229" s="39">
        <v>6393.6180000000004</v>
      </c>
      <c r="Z229" s="39">
        <v>6387.12</v>
      </c>
      <c r="AA229" s="39">
        <v>6585.5870000000004</v>
      </c>
      <c r="AB229" s="40">
        <f t="shared" si="69"/>
        <v>194.95179999999999</v>
      </c>
      <c r="AC229" s="40">
        <f t="shared" si="70"/>
        <v>5.2003000000000004</v>
      </c>
      <c r="AD229" s="41">
        <f t="shared" si="71"/>
        <v>2.6000999999999999</v>
      </c>
      <c r="AE229" s="41">
        <f t="shared" si="72"/>
        <v>-1.6001000000000001</v>
      </c>
      <c r="AF229" s="40">
        <f t="shared" si="73"/>
        <v>1.9004000000000001</v>
      </c>
      <c r="AG229" s="40">
        <f t="shared" si="74"/>
        <v>0.95020000000000004</v>
      </c>
      <c r="AH229" s="41">
        <f t="shared" si="75"/>
        <v>4.9799999999999997E-2</v>
      </c>
      <c r="AI229" s="41">
        <f t="shared" si="76"/>
        <v>-0.61009999999999998</v>
      </c>
      <c r="AJ229" s="42">
        <f t="shared" si="77"/>
        <v>0</v>
      </c>
      <c r="AK229" s="43">
        <f t="shared" si="78"/>
        <v>17.399999999999999</v>
      </c>
      <c r="AL229" s="43">
        <v>17.5</v>
      </c>
      <c r="AM229" s="43">
        <v>17.399999999999999</v>
      </c>
      <c r="AN229" s="43">
        <v>17.399999999999999</v>
      </c>
      <c r="AO229" s="44">
        <f t="shared" si="79"/>
        <v>0.8</v>
      </c>
      <c r="AP229" s="43"/>
    </row>
    <row r="230" spans="1:42" x14ac:dyDescent="0.2">
      <c r="A230" s="32">
        <v>105258303</v>
      </c>
      <c r="B230" s="33" t="s">
        <v>445</v>
      </c>
      <c r="C230" s="33" t="s">
        <v>284</v>
      </c>
      <c r="D230" s="34">
        <f t="shared" si="60"/>
        <v>1378789.13</v>
      </c>
      <c r="E230" s="34">
        <v>1113070.71</v>
      </c>
      <c r="F230" s="34">
        <f t="shared" si="61"/>
        <v>265718.42</v>
      </c>
      <c r="G230" s="35">
        <f t="shared" si="62"/>
        <v>240.09399999999999</v>
      </c>
      <c r="H230" s="35">
        <f t="shared" si="63"/>
        <v>480</v>
      </c>
      <c r="I230" s="36">
        <f t="shared" si="64"/>
        <v>480</v>
      </c>
      <c r="J230" s="36">
        <f t="shared" si="65"/>
        <v>402</v>
      </c>
      <c r="K230" s="36">
        <f t="shared" si="66"/>
        <v>59</v>
      </c>
      <c r="L230" s="36">
        <f t="shared" si="67"/>
        <v>19</v>
      </c>
      <c r="M230" s="36">
        <v>244</v>
      </c>
      <c r="N230" s="36">
        <v>17</v>
      </c>
      <c r="O230" s="36">
        <v>3</v>
      </c>
      <c r="P230" s="36">
        <v>259</v>
      </c>
      <c r="Q230" s="36">
        <v>17</v>
      </c>
      <c r="R230" s="36">
        <v>3</v>
      </c>
      <c r="S230" s="36">
        <v>231</v>
      </c>
      <c r="T230" s="36">
        <v>23</v>
      </c>
      <c r="U230" s="36">
        <v>4</v>
      </c>
      <c r="V230" s="37">
        <v>43.716000000000001</v>
      </c>
      <c r="W230" s="38">
        <v>0.68520000000000003</v>
      </c>
      <c r="X230" s="39">
        <f t="shared" si="68"/>
        <v>1641.4190000000001</v>
      </c>
      <c r="Y230" s="39">
        <v>1587.5609999999999</v>
      </c>
      <c r="Z230" s="39">
        <v>1657.0650000000001</v>
      </c>
      <c r="AA230" s="39">
        <v>1679.6320000000001</v>
      </c>
      <c r="AB230" s="40">
        <f t="shared" si="69"/>
        <v>37.5473</v>
      </c>
      <c r="AC230" s="40">
        <f t="shared" si="70"/>
        <v>1.0015000000000001</v>
      </c>
      <c r="AD230" s="41">
        <f t="shared" si="71"/>
        <v>0.50070000000000003</v>
      </c>
      <c r="AE230" s="41">
        <f t="shared" si="72"/>
        <v>0.49930000000000002</v>
      </c>
      <c r="AF230" s="40">
        <f t="shared" si="73"/>
        <v>0.48320000000000002</v>
      </c>
      <c r="AG230" s="40">
        <f t="shared" si="74"/>
        <v>0.24160000000000001</v>
      </c>
      <c r="AH230" s="41">
        <f t="shared" si="75"/>
        <v>0.75839999999999996</v>
      </c>
      <c r="AI230" s="41">
        <f t="shared" si="76"/>
        <v>0.65469999999999995</v>
      </c>
      <c r="AJ230" s="42">
        <f t="shared" si="77"/>
        <v>0</v>
      </c>
      <c r="AK230" s="43">
        <f t="shared" si="78"/>
        <v>15.9</v>
      </c>
      <c r="AL230" s="43">
        <v>15.8</v>
      </c>
      <c r="AM230" s="43">
        <v>15.6</v>
      </c>
      <c r="AN230" s="43">
        <v>16.2</v>
      </c>
      <c r="AO230" s="44">
        <f t="shared" si="79"/>
        <v>0.73</v>
      </c>
      <c r="AP230" s="43"/>
    </row>
    <row r="231" spans="1:42" x14ac:dyDescent="0.2">
      <c r="A231" s="32">
        <v>105258503</v>
      </c>
      <c r="B231" s="33" t="s">
        <v>446</v>
      </c>
      <c r="C231" s="33" t="s">
        <v>284</v>
      </c>
      <c r="D231" s="34">
        <f t="shared" si="60"/>
        <v>1402197</v>
      </c>
      <c r="E231" s="34">
        <v>1115614.57</v>
      </c>
      <c r="F231" s="34">
        <f t="shared" si="61"/>
        <v>286582.43</v>
      </c>
      <c r="G231" s="35">
        <f t="shared" si="62"/>
        <v>258.94600000000003</v>
      </c>
      <c r="H231" s="35">
        <f t="shared" si="63"/>
        <v>644.01900000000001</v>
      </c>
      <c r="I231" s="36">
        <f t="shared" si="64"/>
        <v>624</v>
      </c>
      <c r="J231" s="36">
        <f t="shared" si="65"/>
        <v>553</v>
      </c>
      <c r="K231" s="36">
        <f t="shared" si="66"/>
        <v>46</v>
      </c>
      <c r="L231" s="36">
        <f t="shared" si="67"/>
        <v>25</v>
      </c>
      <c r="M231" s="36">
        <v>330</v>
      </c>
      <c r="N231" s="36">
        <v>25</v>
      </c>
      <c r="O231" s="36">
        <v>4</v>
      </c>
      <c r="P231" s="36">
        <v>332</v>
      </c>
      <c r="Q231" s="36">
        <v>15</v>
      </c>
      <c r="R231" s="36">
        <v>4</v>
      </c>
      <c r="S231" s="36">
        <v>350</v>
      </c>
      <c r="T231" s="36">
        <v>6</v>
      </c>
      <c r="U231" s="36">
        <v>4</v>
      </c>
      <c r="V231" s="37">
        <v>121.319</v>
      </c>
      <c r="W231" s="38">
        <v>0.70540000000000003</v>
      </c>
      <c r="X231" s="39">
        <f t="shared" si="68"/>
        <v>1341.48</v>
      </c>
      <c r="Y231" s="39">
        <v>1313.1559999999999</v>
      </c>
      <c r="Z231" s="39">
        <v>1331.7170000000001</v>
      </c>
      <c r="AA231" s="39">
        <v>1379.568</v>
      </c>
      <c r="AB231" s="40">
        <f t="shared" si="69"/>
        <v>11.057399999999999</v>
      </c>
      <c r="AC231" s="40">
        <f t="shared" si="70"/>
        <v>0.2949</v>
      </c>
      <c r="AD231" s="41">
        <f t="shared" si="71"/>
        <v>0.1474</v>
      </c>
      <c r="AE231" s="41">
        <f t="shared" si="72"/>
        <v>0.85260000000000002</v>
      </c>
      <c r="AF231" s="40">
        <f t="shared" si="73"/>
        <v>0.39489999999999997</v>
      </c>
      <c r="AG231" s="40">
        <f t="shared" si="74"/>
        <v>0.19739999999999999</v>
      </c>
      <c r="AH231" s="41">
        <f t="shared" si="75"/>
        <v>0.80259999999999998</v>
      </c>
      <c r="AI231" s="41">
        <f t="shared" si="76"/>
        <v>0.8226</v>
      </c>
      <c r="AJ231" s="42">
        <f t="shared" si="77"/>
        <v>20.018999999999998</v>
      </c>
      <c r="AK231" s="43">
        <f t="shared" si="78"/>
        <v>12.5</v>
      </c>
      <c r="AL231" s="43">
        <v>12.6</v>
      </c>
      <c r="AM231" s="43">
        <v>12.3</v>
      </c>
      <c r="AN231" s="43">
        <v>12.7</v>
      </c>
      <c r="AO231" s="44">
        <f t="shared" si="79"/>
        <v>0.56999999999999995</v>
      </c>
      <c r="AP231" s="43"/>
    </row>
    <row r="232" spans="1:42" x14ac:dyDescent="0.2">
      <c r="A232" s="32">
        <v>105259103</v>
      </c>
      <c r="B232" s="33" t="s">
        <v>447</v>
      </c>
      <c r="C232" s="33" t="s">
        <v>284</v>
      </c>
      <c r="D232" s="34">
        <f t="shared" si="60"/>
        <v>1095480.1399999999</v>
      </c>
      <c r="E232" s="34">
        <v>856401.74</v>
      </c>
      <c r="F232" s="34">
        <f t="shared" si="61"/>
        <v>239078.39999999999</v>
      </c>
      <c r="G232" s="35">
        <f t="shared" si="62"/>
        <v>216.023</v>
      </c>
      <c r="H232" s="35">
        <f t="shared" si="63"/>
        <v>461.77699999999999</v>
      </c>
      <c r="I232" s="36">
        <f t="shared" si="64"/>
        <v>444</v>
      </c>
      <c r="J232" s="36">
        <f t="shared" si="65"/>
        <v>410</v>
      </c>
      <c r="K232" s="36">
        <f t="shared" si="66"/>
        <v>15</v>
      </c>
      <c r="L232" s="36">
        <f t="shared" si="67"/>
        <v>19</v>
      </c>
      <c r="M232" s="36">
        <v>281</v>
      </c>
      <c r="N232" s="36">
        <v>3</v>
      </c>
      <c r="O232" s="36">
        <v>2</v>
      </c>
      <c r="P232" s="36">
        <v>241</v>
      </c>
      <c r="Q232" s="36">
        <v>7</v>
      </c>
      <c r="R232" s="36">
        <v>2</v>
      </c>
      <c r="S232" s="36">
        <v>229</v>
      </c>
      <c r="T232" s="36">
        <v>5</v>
      </c>
      <c r="U232" s="36">
        <v>4</v>
      </c>
      <c r="V232" s="37">
        <v>76.739999999999995</v>
      </c>
      <c r="W232" s="38">
        <v>0.76690000000000003</v>
      </c>
      <c r="X232" s="39">
        <f t="shared" si="68"/>
        <v>1046.046</v>
      </c>
      <c r="Y232" s="39">
        <v>1034.5050000000001</v>
      </c>
      <c r="Z232" s="39">
        <v>1046.2950000000001</v>
      </c>
      <c r="AA232" s="39">
        <v>1057.3389999999999</v>
      </c>
      <c r="AB232" s="40">
        <f t="shared" si="69"/>
        <v>13.631</v>
      </c>
      <c r="AC232" s="40">
        <f t="shared" si="70"/>
        <v>0.36359999999999998</v>
      </c>
      <c r="AD232" s="41">
        <f t="shared" si="71"/>
        <v>0.18179999999999999</v>
      </c>
      <c r="AE232" s="41">
        <f t="shared" si="72"/>
        <v>0.81820000000000004</v>
      </c>
      <c r="AF232" s="40">
        <f t="shared" si="73"/>
        <v>0.30790000000000001</v>
      </c>
      <c r="AG232" s="40">
        <f t="shared" si="74"/>
        <v>0.15390000000000001</v>
      </c>
      <c r="AH232" s="41">
        <f t="shared" si="75"/>
        <v>0.84609999999999996</v>
      </c>
      <c r="AI232" s="41">
        <f t="shared" si="76"/>
        <v>0.83489999999999998</v>
      </c>
      <c r="AJ232" s="42">
        <f t="shared" si="77"/>
        <v>17.777000000000001</v>
      </c>
      <c r="AK232" s="43">
        <f t="shared" si="78"/>
        <v>13.4</v>
      </c>
      <c r="AL232" s="43">
        <v>13.3</v>
      </c>
      <c r="AM232" s="43">
        <v>13.5</v>
      </c>
      <c r="AN232" s="43">
        <v>13.5</v>
      </c>
      <c r="AO232" s="44">
        <f t="shared" si="79"/>
        <v>0.61</v>
      </c>
      <c r="AP232" s="43"/>
    </row>
    <row r="233" spans="1:42" x14ac:dyDescent="0.2">
      <c r="A233" s="32">
        <v>105259703</v>
      </c>
      <c r="B233" s="33" t="s">
        <v>448</v>
      </c>
      <c r="C233" s="33" t="s">
        <v>284</v>
      </c>
      <c r="D233" s="34">
        <f t="shared" si="60"/>
        <v>1239148.1299999999</v>
      </c>
      <c r="E233" s="34">
        <v>898337.2</v>
      </c>
      <c r="F233" s="34">
        <f t="shared" si="61"/>
        <v>340810.93</v>
      </c>
      <c r="G233" s="35">
        <f t="shared" si="62"/>
        <v>307.94499999999999</v>
      </c>
      <c r="H233" s="35">
        <f t="shared" si="63"/>
        <v>501.04899999999998</v>
      </c>
      <c r="I233" s="36">
        <f t="shared" si="64"/>
        <v>482</v>
      </c>
      <c r="J233" s="36">
        <f t="shared" si="65"/>
        <v>464</v>
      </c>
      <c r="K233" s="36">
        <f t="shared" si="66"/>
        <v>18</v>
      </c>
      <c r="L233" s="36">
        <f t="shared" si="67"/>
        <v>0</v>
      </c>
      <c r="M233" s="36">
        <v>272</v>
      </c>
      <c r="N233" s="36">
        <v>7</v>
      </c>
      <c r="O233" s="36">
        <v>1</v>
      </c>
      <c r="P233" s="36">
        <v>329</v>
      </c>
      <c r="Q233" s="36">
        <v>4</v>
      </c>
      <c r="R233" s="36">
        <v>0</v>
      </c>
      <c r="S233" s="36">
        <v>247</v>
      </c>
      <c r="T233" s="36">
        <v>8</v>
      </c>
      <c r="U233" s="36">
        <v>0</v>
      </c>
      <c r="V233" s="37">
        <v>143.875</v>
      </c>
      <c r="W233" s="38">
        <v>0.61460000000000004</v>
      </c>
      <c r="X233" s="39">
        <f t="shared" si="68"/>
        <v>1322.9680000000001</v>
      </c>
      <c r="Y233" s="39">
        <v>1318.9680000000001</v>
      </c>
      <c r="Z233" s="39">
        <v>1322.46</v>
      </c>
      <c r="AA233" s="39">
        <v>1327.4760000000001</v>
      </c>
      <c r="AB233" s="40">
        <f t="shared" si="69"/>
        <v>9.1951999999999998</v>
      </c>
      <c r="AC233" s="40">
        <f t="shared" si="70"/>
        <v>0.2452</v>
      </c>
      <c r="AD233" s="41">
        <f t="shared" si="71"/>
        <v>0.1226</v>
      </c>
      <c r="AE233" s="41">
        <f t="shared" si="72"/>
        <v>0.87739999999999996</v>
      </c>
      <c r="AF233" s="40">
        <f t="shared" si="73"/>
        <v>0.38940000000000002</v>
      </c>
      <c r="AG233" s="40">
        <f t="shared" si="74"/>
        <v>0.19470000000000001</v>
      </c>
      <c r="AH233" s="41">
        <f t="shared" si="75"/>
        <v>0.80530000000000002</v>
      </c>
      <c r="AI233" s="41">
        <f t="shared" si="76"/>
        <v>0.83409999999999995</v>
      </c>
      <c r="AJ233" s="42">
        <f t="shared" si="77"/>
        <v>19.048999999999999</v>
      </c>
      <c r="AK233" s="43">
        <f t="shared" si="78"/>
        <v>21.8</v>
      </c>
      <c r="AL233" s="43">
        <v>22.2</v>
      </c>
      <c r="AM233" s="43">
        <v>21.4</v>
      </c>
      <c r="AN233" s="43">
        <v>21.9</v>
      </c>
      <c r="AO233" s="44">
        <f t="shared" si="79"/>
        <v>1</v>
      </c>
      <c r="AP233" s="43"/>
    </row>
    <row r="234" spans="1:42" x14ac:dyDescent="0.2">
      <c r="A234" s="32">
        <v>101260303</v>
      </c>
      <c r="B234" s="33" t="s">
        <v>342</v>
      </c>
      <c r="C234" s="33" t="s">
        <v>276</v>
      </c>
      <c r="D234" s="34">
        <f t="shared" si="60"/>
        <v>3502384.03</v>
      </c>
      <c r="E234" s="34">
        <v>2824463.07</v>
      </c>
      <c r="F234" s="34">
        <f t="shared" si="61"/>
        <v>677920.96</v>
      </c>
      <c r="G234" s="35">
        <f t="shared" si="62"/>
        <v>612.54600000000005</v>
      </c>
      <c r="H234" s="35">
        <f t="shared" si="63"/>
        <v>1519</v>
      </c>
      <c r="I234" s="36">
        <f t="shared" si="64"/>
        <v>1519</v>
      </c>
      <c r="J234" s="36">
        <f t="shared" si="65"/>
        <v>1330</v>
      </c>
      <c r="K234" s="36">
        <f t="shared" si="66"/>
        <v>145</v>
      </c>
      <c r="L234" s="36">
        <f t="shared" si="67"/>
        <v>44</v>
      </c>
      <c r="M234" s="36">
        <v>844</v>
      </c>
      <c r="N234" s="36">
        <v>66</v>
      </c>
      <c r="O234" s="36">
        <v>9</v>
      </c>
      <c r="P234" s="36">
        <v>822</v>
      </c>
      <c r="Q234" s="36">
        <v>21</v>
      </c>
      <c r="R234" s="36">
        <v>7</v>
      </c>
      <c r="S234" s="36">
        <v>766</v>
      </c>
      <c r="T234" s="36">
        <v>54</v>
      </c>
      <c r="U234" s="36">
        <v>5</v>
      </c>
      <c r="V234" s="37">
        <v>141.59199999999998</v>
      </c>
      <c r="W234" s="38">
        <v>0.72009999999999996</v>
      </c>
      <c r="X234" s="39">
        <f t="shared" si="68"/>
        <v>3269.2860000000001</v>
      </c>
      <c r="Y234" s="39">
        <v>3203.779</v>
      </c>
      <c r="Z234" s="39">
        <v>3243.8290000000002</v>
      </c>
      <c r="AA234" s="39">
        <v>3360.2489999999998</v>
      </c>
      <c r="AB234" s="40">
        <f t="shared" si="69"/>
        <v>23.089400000000001</v>
      </c>
      <c r="AC234" s="40">
        <f t="shared" si="70"/>
        <v>0.6159</v>
      </c>
      <c r="AD234" s="41">
        <f t="shared" si="71"/>
        <v>0.30790000000000001</v>
      </c>
      <c r="AE234" s="41">
        <f t="shared" si="72"/>
        <v>0.69210000000000005</v>
      </c>
      <c r="AF234" s="40">
        <f t="shared" si="73"/>
        <v>0.96240000000000003</v>
      </c>
      <c r="AG234" s="40">
        <f t="shared" si="74"/>
        <v>0.48120000000000002</v>
      </c>
      <c r="AH234" s="41">
        <f t="shared" si="75"/>
        <v>0.51880000000000004</v>
      </c>
      <c r="AI234" s="41">
        <f t="shared" si="76"/>
        <v>0.58809999999999996</v>
      </c>
      <c r="AJ234" s="42">
        <f t="shared" si="77"/>
        <v>0</v>
      </c>
      <c r="AK234" s="43">
        <f t="shared" si="78"/>
        <v>12.2</v>
      </c>
      <c r="AL234" s="43">
        <v>12.3</v>
      </c>
      <c r="AM234" s="43">
        <v>11.7</v>
      </c>
      <c r="AN234" s="43">
        <v>12.5</v>
      </c>
      <c r="AO234" s="44">
        <f t="shared" si="79"/>
        <v>0.56000000000000005</v>
      </c>
      <c r="AP234" s="43"/>
    </row>
    <row r="235" spans="1:42" x14ac:dyDescent="0.2">
      <c r="A235" s="32">
        <v>101260803</v>
      </c>
      <c r="B235" s="33" t="s">
        <v>343</v>
      </c>
      <c r="C235" s="33" t="s">
        <v>276</v>
      </c>
      <c r="D235" s="34">
        <f t="shared" si="60"/>
        <v>1847901.22</v>
      </c>
      <c r="E235" s="34">
        <v>1287702.77</v>
      </c>
      <c r="F235" s="34">
        <f t="shared" si="61"/>
        <v>560198.44999999995</v>
      </c>
      <c r="G235" s="35">
        <f t="shared" si="62"/>
        <v>506.17599999999999</v>
      </c>
      <c r="H235" s="35">
        <f t="shared" si="63"/>
        <v>885</v>
      </c>
      <c r="I235" s="36">
        <f t="shared" si="64"/>
        <v>885</v>
      </c>
      <c r="J235" s="36">
        <f t="shared" si="65"/>
        <v>705</v>
      </c>
      <c r="K235" s="36">
        <f t="shared" si="66"/>
        <v>142</v>
      </c>
      <c r="L235" s="36">
        <f t="shared" si="67"/>
        <v>38</v>
      </c>
      <c r="M235" s="36">
        <v>436</v>
      </c>
      <c r="N235" s="36">
        <v>66</v>
      </c>
      <c r="O235" s="36">
        <v>8</v>
      </c>
      <c r="P235" s="36">
        <v>415</v>
      </c>
      <c r="Q235" s="36">
        <v>42</v>
      </c>
      <c r="R235" s="36">
        <v>6</v>
      </c>
      <c r="S235" s="36">
        <v>440</v>
      </c>
      <c r="T235" s="36">
        <v>30</v>
      </c>
      <c r="U235" s="36">
        <v>5</v>
      </c>
      <c r="V235" s="37">
        <v>56.702000000000005</v>
      </c>
      <c r="W235" s="38">
        <v>0.76259999999999994</v>
      </c>
      <c r="X235" s="39">
        <f t="shared" si="68"/>
        <v>1665.8510000000001</v>
      </c>
      <c r="Y235" s="39">
        <v>1649.4639999999999</v>
      </c>
      <c r="Z235" s="39">
        <v>1667.885</v>
      </c>
      <c r="AA235" s="39">
        <v>1680.204</v>
      </c>
      <c r="AB235" s="40">
        <f t="shared" si="69"/>
        <v>29.379000000000001</v>
      </c>
      <c r="AC235" s="40">
        <f t="shared" si="70"/>
        <v>0.78359999999999996</v>
      </c>
      <c r="AD235" s="41">
        <f t="shared" si="71"/>
        <v>0.39179999999999998</v>
      </c>
      <c r="AE235" s="41">
        <f t="shared" si="72"/>
        <v>0.60819999999999996</v>
      </c>
      <c r="AF235" s="40">
        <f t="shared" si="73"/>
        <v>0.4904</v>
      </c>
      <c r="AG235" s="40">
        <f t="shared" si="74"/>
        <v>0.2452</v>
      </c>
      <c r="AH235" s="41">
        <f t="shared" si="75"/>
        <v>0.75480000000000003</v>
      </c>
      <c r="AI235" s="41">
        <f t="shared" si="76"/>
        <v>0.69610000000000005</v>
      </c>
      <c r="AJ235" s="42">
        <f t="shared" si="77"/>
        <v>0</v>
      </c>
      <c r="AK235" s="43">
        <f t="shared" si="78"/>
        <v>16.3</v>
      </c>
      <c r="AL235" s="43">
        <v>16.8</v>
      </c>
      <c r="AM235" s="43">
        <v>15.7</v>
      </c>
      <c r="AN235" s="43">
        <v>16.5</v>
      </c>
      <c r="AO235" s="44">
        <f t="shared" si="79"/>
        <v>0.75</v>
      </c>
      <c r="AP235" s="43"/>
    </row>
    <row r="236" spans="1:42" x14ac:dyDescent="0.2">
      <c r="A236" s="32">
        <v>101261302</v>
      </c>
      <c r="B236" s="33" t="s">
        <v>344</v>
      </c>
      <c r="C236" s="33" t="s">
        <v>276</v>
      </c>
      <c r="D236" s="34">
        <f t="shared" si="60"/>
        <v>5438274.9299999997</v>
      </c>
      <c r="E236" s="34">
        <v>4495411.37</v>
      </c>
      <c r="F236" s="34">
        <f t="shared" si="61"/>
        <v>942863.56</v>
      </c>
      <c r="G236" s="35">
        <f t="shared" si="62"/>
        <v>851.93899999999996</v>
      </c>
      <c r="H236" s="35">
        <f t="shared" si="63"/>
        <v>2231</v>
      </c>
      <c r="I236" s="36">
        <f t="shared" si="64"/>
        <v>2231</v>
      </c>
      <c r="J236" s="36">
        <f t="shared" si="65"/>
        <v>1871</v>
      </c>
      <c r="K236" s="36">
        <f t="shared" si="66"/>
        <v>157</v>
      </c>
      <c r="L236" s="36">
        <f t="shared" si="67"/>
        <v>203</v>
      </c>
      <c r="M236" s="36">
        <v>1156</v>
      </c>
      <c r="N236" s="36">
        <v>66</v>
      </c>
      <c r="O236" s="36">
        <v>34</v>
      </c>
      <c r="P236" s="36">
        <v>1142</v>
      </c>
      <c r="Q236" s="36">
        <v>48</v>
      </c>
      <c r="R236" s="36">
        <v>36</v>
      </c>
      <c r="S236" s="36">
        <v>1126</v>
      </c>
      <c r="T236" s="36">
        <v>40</v>
      </c>
      <c r="U236" s="36">
        <v>25</v>
      </c>
      <c r="V236" s="37">
        <v>217.30500000000001</v>
      </c>
      <c r="W236" s="38">
        <v>0.68189999999999995</v>
      </c>
      <c r="X236" s="39">
        <f t="shared" si="68"/>
        <v>4275.1210000000001</v>
      </c>
      <c r="Y236" s="39">
        <v>4199.9440000000004</v>
      </c>
      <c r="Z236" s="39">
        <v>4251.8140000000003</v>
      </c>
      <c r="AA236" s="39">
        <v>4373.6059999999998</v>
      </c>
      <c r="AB236" s="40">
        <f t="shared" si="69"/>
        <v>19.673300000000001</v>
      </c>
      <c r="AC236" s="40">
        <f t="shared" si="70"/>
        <v>0.52470000000000006</v>
      </c>
      <c r="AD236" s="41">
        <f t="shared" si="71"/>
        <v>0.26229999999999998</v>
      </c>
      <c r="AE236" s="41">
        <f t="shared" si="72"/>
        <v>0.73770000000000002</v>
      </c>
      <c r="AF236" s="40">
        <f t="shared" si="73"/>
        <v>1.2585</v>
      </c>
      <c r="AG236" s="40">
        <f t="shared" si="74"/>
        <v>0.62919999999999998</v>
      </c>
      <c r="AH236" s="41">
        <f t="shared" si="75"/>
        <v>0.37080000000000002</v>
      </c>
      <c r="AI236" s="41">
        <f t="shared" si="76"/>
        <v>0.51749999999999996</v>
      </c>
      <c r="AJ236" s="42">
        <f t="shared" si="77"/>
        <v>0</v>
      </c>
      <c r="AK236" s="43">
        <f t="shared" si="78"/>
        <v>12.3</v>
      </c>
      <c r="AL236" s="43">
        <v>12.1</v>
      </c>
      <c r="AM236" s="43">
        <v>12.2</v>
      </c>
      <c r="AN236" s="43">
        <v>12.5</v>
      </c>
      <c r="AO236" s="44">
        <f t="shared" si="79"/>
        <v>0.56000000000000005</v>
      </c>
      <c r="AP236" s="43"/>
    </row>
    <row r="237" spans="1:42" x14ac:dyDescent="0.2">
      <c r="A237" s="32">
        <v>101262903</v>
      </c>
      <c r="B237" s="33" t="s">
        <v>345</v>
      </c>
      <c r="C237" s="33" t="s">
        <v>276</v>
      </c>
      <c r="D237" s="34">
        <f t="shared" si="60"/>
        <v>911736.57</v>
      </c>
      <c r="E237" s="34">
        <v>664587.92000000004</v>
      </c>
      <c r="F237" s="34">
        <f t="shared" si="61"/>
        <v>247148.65</v>
      </c>
      <c r="G237" s="35">
        <f t="shared" si="62"/>
        <v>223.315</v>
      </c>
      <c r="H237" s="35">
        <f t="shared" si="63"/>
        <v>455.56299999999999</v>
      </c>
      <c r="I237" s="36">
        <f t="shared" si="64"/>
        <v>448</v>
      </c>
      <c r="J237" s="36">
        <f t="shared" si="65"/>
        <v>323</v>
      </c>
      <c r="K237" s="36">
        <f t="shared" si="66"/>
        <v>68</v>
      </c>
      <c r="L237" s="36">
        <f t="shared" si="67"/>
        <v>57</v>
      </c>
      <c r="M237" s="36">
        <v>203</v>
      </c>
      <c r="N237" s="36">
        <v>20</v>
      </c>
      <c r="O237" s="36">
        <v>8</v>
      </c>
      <c r="P237" s="36">
        <v>191</v>
      </c>
      <c r="Q237" s="36">
        <v>23</v>
      </c>
      <c r="R237" s="36">
        <v>12</v>
      </c>
      <c r="S237" s="36">
        <v>198</v>
      </c>
      <c r="T237" s="36">
        <v>24</v>
      </c>
      <c r="U237" s="36">
        <v>6</v>
      </c>
      <c r="V237" s="37">
        <v>59.401999999999994</v>
      </c>
      <c r="W237" s="38">
        <v>0.67149999999999999</v>
      </c>
      <c r="X237" s="39">
        <f t="shared" si="68"/>
        <v>1127.796</v>
      </c>
      <c r="Y237" s="39">
        <v>1093.42</v>
      </c>
      <c r="Z237" s="39">
        <v>1130.1010000000001</v>
      </c>
      <c r="AA237" s="39">
        <v>1159.8679999999999</v>
      </c>
      <c r="AB237" s="40">
        <f t="shared" si="69"/>
        <v>18.985800000000001</v>
      </c>
      <c r="AC237" s="40">
        <f t="shared" si="70"/>
        <v>0.50639999999999996</v>
      </c>
      <c r="AD237" s="41">
        <f t="shared" si="71"/>
        <v>0.25319999999999998</v>
      </c>
      <c r="AE237" s="41">
        <f t="shared" si="72"/>
        <v>0.74680000000000002</v>
      </c>
      <c r="AF237" s="40">
        <f t="shared" si="73"/>
        <v>0.33200000000000002</v>
      </c>
      <c r="AG237" s="40">
        <f t="shared" si="74"/>
        <v>0.16600000000000001</v>
      </c>
      <c r="AH237" s="41">
        <f t="shared" si="75"/>
        <v>0.83399999999999996</v>
      </c>
      <c r="AI237" s="41">
        <f t="shared" si="76"/>
        <v>0.79910000000000003</v>
      </c>
      <c r="AJ237" s="42">
        <f t="shared" si="77"/>
        <v>7.5629999999999997</v>
      </c>
      <c r="AK237" s="43">
        <f t="shared" si="78"/>
        <v>15.9</v>
      </c>
      <c r="AL237" s="43">
        <v>16.100000000000001</v>
      </c>
      <c r="AM237" s="43">
        <v>16</v>
      </c>
      <c r="AN237" s="43">
        <v>15.7</v>
      </c>
      <c r="AO237" s="44">
        <f t="shared" si="79"/>
        <v>0.73</v>
      </c>
      <c r="AP237" s="43"/>
    </row>
    <row r="238" spans="1:42" x14ac:dyDescent="0.2">
      <c r="A238" s="32">
        <v>101264003</v>
      </c>
      <c r="B238" s="33" t="s">
        <v>346</v>
      </c>
      <c r="C238" s="33" t="s">
        <v>276</v>
      </c>
      <c r="D238" s="34">
        <f t="shared" si="60"/>
        <v>2840499.74</v>
      </c>
      <c r="E238" s="34">
        <v>2135293.5499999998</v>
      </c>
      <c r="F238" s="34">
        <f t="shared" si="61"/>
        <v>705206.19</v>
      </c>
      <c r="G238" s="35">
        <f t="shared" si="62"/>
        <v>637.20000000000005</v>
      </c>
      <c r="H238" s="35">
        <f t="shared" si="63"/>
        <v>1412</v>
      </c>
      <c r="I238" s="36">
        <f t="shared" si="64"/>
        <v>1412</v>
      </c>
      <c r="J238" s="36">
        <f t="shared" si="65"/>
        <v>1163</v>
      </c>
      <c r="K238" s="36">
        <f t="shared" si="66"/>
        <v>148</v>
      </c>
      <c r="L238" s="36">
        <f t="shared" si="67"/>
        <v>101</v>
      </c>
      <c r="M238" s="36">
        <v>721</v>
      </c>
      <c r="N238" s="36">
        <v>59</v>
      </c>
      <c r="O238" s="36">
        <v>22</v>
      </c>
      <c r="P238" s="36">
        <v>682</v>
      </c>
      <c r="Q238" s="36">
        <v>41</v>
      </c>
      <c r="R238" s="36">
        <v>9</v>
      </c>
      <c r="S238" s="36">
        <v>725</v>
      </c>
      <c r="T238" s="36">
        <v>45</v>
      </c>
      <c r="U238" s="36">
        <v>17</v>
      </c>
      <c r="V238" s="37">
        <v>55.593000000000004</v>
      </c>
      <c r="W238" s="38">
        <v>0.60170000000000001</v>
      </c>
      <c r="X238" s="39">
        <f t="shared" si="68"/>
        <v>2883.683</v>
      </c>
      <c r="Y238" s="39">
        <v>2817.0360000000001</v>
      </c>
      <c r="Z238" s="39">
        <v>2881.4079999999999</v>
      </c>
      <c r="AA238" s="39">
        <v>2952.6039999999998</v>
      </c>
      <c r="AB238" s="40">
        <f t="shared" si="69"/>
        <v>51.871299999999998</v>
      </c>
      <c r="AC238" s="40">
        <f t="shared" si="70"/>
        <v>1.3835999999999999</v>
      </c>
      <c r="AD238" s="41">
        <f t="shared" si="71"/>
        <v>0.69179999999999997</v>
      </c>
      <c r="AE238" s="41">
        <f t="shared" si="72"/>
        <v>0.30819999999999997</v>
      </c>
      <c r="AF238" s="40">
        <f t="shared" si="73"/>
        <v>0.84889999999999999</v>
      </c>
      <c r="AG238" s="40">
        <f t="shared" si="74"/>
        <v>0.4244</v>
      </c>
      <c r="AH238" s="41">
        <f t="shared" si="75"/>
        <v>0.5756</v>
      </c>
      <c r="AI238" s="41">
        <f t="shared" si="76"/>
        <v>0.46860000000000002</v>
      </c>
      <c r="AJ238" s="42">
        <f t="shared" si="77"/>
        <v>0</v>
      </c>
      <c r="AK238" s="43">
        <f t="shared" si="78"/>
        <v>16.399999999999999</v>
      </c>
      <c r="AL238" s="43">
        <v>16.899999999999999</v>
      </c>
      <c r="AM238" s="43">
        <v>15.9</v>
      </c>
      <c r="AN238" s="43">
        <v>16.3</v>
      </c>
      <c r="AO238" s="44">
        <f t="shared" si="79"/>
        <v>0.75</v>
      </c>
      <c r="AP238" s="43"/>
    </row>
    <row r="239" spans="1:42" x14ac:dyDescent="0.2">
      <c r="A239" s="32">
        <v>101268003</v>
      </c>
      <c r="B239" s="33" t="s">
        <v>347</v>
      </c>
      <c r="C239" s="33" t="s">
        <v>276</v>
      </c>
      <c r="D239" s="34">
        <f t="shared" si="60"/>
        <v>2526016.5499999998</v>
      </c>
      <c r="E239" s="34">
        <v>2103271.33</v>
      </c>
      <c r="F239" s="34">
        <f t="shared" si="61"/>
        <v>422745.22</v>
      </c>
      <c r="G239" s="35">
        <f t="shared" si="62"/>
        <v>381.97800000000001</v>
      </c>
      <c r="H239" s="35">
        <f t="shared" si="63"/>
        <v>1105</v>
      </c>
      <c r="I239" s="36">
        <f t="shared" si="64"/>
        <v>1105</v>
      </c>
      <c r="J239" s="36">
        <f t="shared" si="65"/>
        <v>1018</v>
      </c>
      <c r="K239" s="36">
        <f t="shared" si="66"/>
        <v>55</v>
      </c>
      <c r="L239" s="36">
        <f t="shared" si="67"/>
        <v>32</v>
      </c>
      <c r="M239" s="36">
        <v>567</v>
      </c>
      <c r="N239" s="36">
        <v>15</v>
      </c>
      <c r="O239" s="36">
        <v>4</v>
      </c>
      <c r="P239" s="36">
        <v>670</v>
      </c>
      <c r="Q239" s="36">
        <v>18</v>
      </c>
      <c r="R239" s="36">
        <v>4</v>
      </c>
      <c r="S239" s="36">
        <v>625</v>
      </c>
      <c r="T239" s="36">
        <v>20</v>
      </c>
      <c r="U239" s="36">
        <v>6</v>
      </c>
      <c r="V239" s="37">
        <v>249.78300000000002</v>
      </c>
      <c r="W239" s="38">
        <v>0.58589999999999998</v>
      </c>
      <c r="X239" s="39">
        <f t="shared" si="68"/>
        <v>2727.4290000000001</v>
      </c>
      <c r="Y239" s="39">
        <v>2681.0439999999999</v>
      </c>
      <c r="Z239" s="39">
        <v>2681.7289999999998</v>
      </c>
      <c r="AA239" s="39">
        <v>2819.5129999999999</v>
      </c>
      <c r="AB239" s="40">
        <f t="shared" si="69"/>
        <v>10.9191</v>
      </c>
      <c r="AC239" s="40">
        <f t="shared" si="70"/>
        <v>0.29120000000000001</v>
      </c>
      <c r="AD239" s="41">
        <f t="shared" si="71"/>
        <v>0.14560000000000001</v>
      </c>
      <c r="AE239" s="41">
        <f t="shared" si="72"/>
        <v>0.85440000000000005</v>
      </c>
      <c r="AF239" s="40">
        <f t="shared" si="73"/>
        <v>0.80289999999999995</v>
      </c>
      <c r="AG239" s="40">
        <f t="shared" si="74"/>
        <v>0.40139999999999998</v>
      </c>
      <c r="AH239" s="41">
        <f t="shared" si="75"/>
        <v>0.59860000000000002</v>
      </c>
      <c r="AI239" s="41">
        <f t="shared" si="76"/>
        <v>0.70089999999999997</v>
      </c>
      <c r="AJ239" s="42">
        <f t="shared" si="77"/>
        <v>0</v>
      </c>
      <c r="AK239" s="43">
        <f t="shared" si="78"/>
        <v>12.9</v>
      </c>
      <c r="AL239" s="43">
        <v>12.9</v>
      </c>
      <c r="AM239" s="43">
        <v>13</v>
      </c>
      <c r="AN239" s="43">
        <v>12.7</v>
      </c>
      <c r="AO239" s="44">
        <f t="shared" si="79"/>
        <v>0.59</v>
      </c>
      <c r="AP239" s="43"/>
    </row>
    <row r="240" spans="1:42" x14ac:dyDescent="0.2">
      <c r="A240" s="32">
        <v>106272003</v>
      </c>
      <c r="B240" s="33" t="s">
        <v>458</v>
      </c>
      <c r="C240" s="33" t="s">
        <v>288</v>
      </c>
      <c r="D240" s="34">
        <f t="shared" si="60"/>
        <v>495563.91</v>
      </c>
      <c r="E240" s="34">
        <v>443038.67</v>
      </c>
      <c r="F240" s="34">
        <f t="shared" si="61"/>
        <v>52525.24</v>
      </c>
      <c r="G240" s="35">
        <f t="shared" si="62"/>
        <v>47.46</v>
      </c>
      <c r="H240" s="35">
        <f t="shared" si="63"/>
        <v>220.59899999999999</v>
      </c>
      <c r="I240" s="36">
        <f t="shared" si="64"/>
        <v>197</v>
      </c>
      <c r="J240" s="36">
        <f t="shared" si="65"/>
        <v>179</v>
      </c>
      <c r="K240" s="36">
        <f t="shared" si="66"/>
        <v>12</v>
      </c>
      <c r="L240" s="36">
        <f t="shared" si="67"/>
        <v>6</v>
      </c>
      <c r="M240" s="36">
        <v>103</v>
      </c>
      <c r="N240" s="36">
        <v>3</v>
      </c>
      <c r="O240" s="36">
        <v>1</v>
      </c>
      <c r="P240" s="36">
        <v>113</v>
      </c>
      <c r="Q240" s="36">
        <v>5</v>
      </c>
      <c r="R240" s="36">
        <v>0</v>
      </c>
      <c r="S240" s="36">
        <v>111</v>
      </c>
      <c r="T240" s="36">
        <v>3</v>
      </c>
      <c r="U240" s="36">
        <v>2</v>
      </c>
      <c r="V240" s="37">
        <v>503.77499999999998</v>
      </c>
      <c r="W240" s="38">
        <v>0.31180000000000002</v>
      </c>
      <c r="X240" s="39">
        <f t="shared" si="68"/>
        <v>423.22</v>
      </c>
      <c r="Y240" s="39">
        <v>409.48599999999999</v>
      </c>
      <c r="Z240" s="39">
        <v>420.495</v>
      </c>
      <c r="AA240" s="39">
        <v>439.67899999999997</v>
      </c>
      <c r="AB240" s="40">
        <f t="shared" si="69"/>
        <v>0.84</v>
      </c>
      <c r="AC240" s="40">
        <f t="shared" si="70"/>
        <v>2.24E-2</v>
      </c>
      <c r="AD240" s="41">
        <f t="shared" si="71"/>
        <v>1.12E-2</v>
      </c>
      <c r="AE240" s="41">
        <f t="shared" si="72"/>
        <v>0.98880000000000001</v>
      </c>
      <c r="AF240" s="40">
        <f t="shared" si="73"/>
        <v>0.1245</v>
      </c>
      <c r="AG240" s="40">
        <f t="shared" si="74"/>
        <v>6.2199999999999998E-2</v>
      </c>
      <c r="AH240" s="41">
        <f t="shared" si="75"/>
        <v>0.93779999999999997</v>
      </c>
      <c r="AI240" s="41">
        <f t="shared" si="76"/>
        <v>0.95820000000000005</v>
      </c>
      <c r="AJ240" s="42">
        <f t="shared" si="77"/>
        <v>23.599</v>
      </c>
      <c r="AK240" s="43">
        <f t="shared" si="78"/>
        <v>15.1</v>
      </c>
      <c r="AL240" s="43">
        <v>14.9</v>
      </c>
      <c r="AM240" s="43">
        <v>14.8</v>
      </c>
      <c r="AN240" s="43">
        <v>15.5</v>
      </c>
      <c r="AO240" s="44">
        <f t="shared" si="79"/>
        <v>0.69</v>
      </c>
      <c r="AP240" s="43"/>
    </row>
    <row r="241" spans="1:42" x14ac:dyDescent="0.2">
      <c r="A241" s="32">
        <v>112281302</v>
      </c>
      <c r="B241" s="33" t="s">
        <v>560</v>
      </c>
      <c r="C241" s="33" t="s">
        <v>306</v>
      </c>
      <c r="D241" s="34">
        <f t="shared" si="60"/>
        <v>5425938.6500000004</v>
      </c>
      <c r="E241" s="34">
        <v>3749820.02</v>
      </c>
      <c r="F241" s="34">
        <f t="shared" si="61"/>
        <v>1676118.63</v>
      </c>
      <c r="G241" s="35">
        <f t="shared" si="62"/>
        <v>1514.4829999999999</v>
      </c>
      <c r="H241" s="35">
        <f t="shared" si="63"/>
        <v>3204</v>
      </c>
      <c r="I241" s="36">
        <f t="shared" si="64"/>
        <v>3204</v>
      </c>
      <c r="J241" s="36">
        <f t="shared" si="65"/>
        <v>2558</v>
      </c>
      <c r="K241" s="36">
        <f t="shared" si="66"/>
        <v>367</v>
      </c>
      <c r="L241" s="36">
        <f t="shared" si="67"/>
        <v>279</v>
      </c>
      <c r="M241" s="36">
        <v>1589</v>
      </c>
      <c r="N241" s="36">
        <v>133</v>
      </c>
      <c r="O241" s="36">
        <v>65</v>
      </c>
      <c r="P241" s="36">
        <v>1595</v>
      </c>
      <c r="Q241" s="36">
        <v>83</v>
      </c>
      <c r="R241" s="36">
        <v>32</v>
      </c>
      <c r="S241" s="36">
        <v>1496</v>
      </c>
      <c r="T241" s="36">
        <v>140</v>
      </c>
      <c r="U241" s="36">
        <v>34</v>
      </c>
      <c r="V241" s="37">
        <v>249.631</v>
      </c>
      <c r="W241" s="38">
        <v>0.55610000000000004</v>
      </c>
      <c r="X241" s="39">
        <f t="shared" si="68"/>
        <v>9650.6929999999993</v>
      </c>
      <c r="Y241" s="39">
        <v>9621.6149999999998</v>
      </c>
      <c r="Z241" s="39">
        <v>9552.8179999999993</v>
      </c>
      <c r="AA241" s="39">
        <v>9777.6450000000004</v>
      </c>
      <c r="AB241" s="40">
        <f t="shared" si="69"/>
        <v>38.659799999999997</v>
      </c>
      <c r="AC241" s="40">
        <f t="shared" si="70"/>
        <v>1.0311999999999999</v>
      </c>
      <c r="AD241" s="41">
        <f t="shared" si="71"/>
        <v>0.51559999999999995</v>
      </c>
      <c r="AE241" s="41">
        <f t="shared" si="72"/>
        <v>0.4844</v>
      </c>
      <c r="AF241" s="40">
        <f t="shared" si="73"/>
        <v>2.8410000000000002</v>
      </c>
      <c r="AG241" s="40">
        <f t="shared" si="74"/>
        <v>1.4205000000000001</v>
      </c>
      <c r="AH241" s="41">
        <f t="shared" si="75"/>
        <v>-0.42049999999999998</v>
      </c>
      <c r="AI241" s="41">
        <f t="shared" si="76"/>
        <v>-5.8500000000000003E-2</v>
      </c>
      <c r="AJ241" s="42">
        <f t="shared" si="77"/>
        <v>0</v>
      </c>
      <c r="AK241" s="43">
        <f t="shared" si="78"/>
        <v>18.600000000000001</v>
      </c>
      <c r="AL241" s="43">
        <v>19</v>
      </c>
      <c r="AM241" s="43">
        <v>18.8</v>
      </c>
      <c r="AN241" s="43">
        <v>18.100000000000001</v>
      </c>
      <c r="AO241" s="44">
        <f t="shared" si="79"/>
        <v>0.85</v>
      </c>
      <c r="AP241" s="43"/>
    </row>
    <row r="242" spans="1:42" x14ac:dyDescent="0.2">
      <c r="A242" s="32">
        <v>112282004</v>
      </c>
      <c r="B242" s="33" t="s">
        <v>561</v>
      </c>
      <c r="C242" s="33" t="s">
        <v>306</v>
      </c>
      <c r="D242" s="34">
        <f t="shared" si="60"/>
        <v>370992.94</v>
      </c>
      <c r="E242" s="34">
        <v>325433.43</v>
      </c>
      <c r="F242" s="34">
        <f t="shared" si="61"/>
        <v>45559.51</v>
      </c>
      <c r="G242" s="35">
        <f t="shared" si="62"/>
        <v>41.165999999999997</v>
      </c>
      <c r="H242" s="35">
        <f t="shared" si="63"/>
        <v>220.637</v>
      </c>
      <c r="I242" s="36">
        <f t="shared" si="64"/>
        <v>199</v>
      </c>
      <c r="J242" s="36">
        <f t="shared" si="65"/>
        <v>162</v>
      </c>
      <c r="K242" s="36">
        <f t="shared" si="66"/>
        <v>12</v>
      </c>
      <c r="L242" s="36">
        <f t="shared" si="67"/>
        <v>25</v>
      </c>
      <c r="M242" s="36">
        <v>106</v>
      </c>
      <c r="N242" s="36">
        <v>3</v>
      </c>
      <c r="O242" s="36">
        <v>3</v>
      </c>
      <c r="P242" s="36">
        <v>98</v>
      </c>
      <c r="Q242" s="36">
        <v>3</v>
      </c>
      <c r="R242" s="36">
        <v>4</v>
      </c>
      <c r="S242" s="36">
        <v>92</v>
      </c>
      <c r="T242" s="36">
        <v>6</v>
      </c>
      <c r="U242" s="36">
        <v>4</v>
      </c>
      <c r="V242" s="37">
        <v>121.777</v>
      </c>
      <c r="W242" s="38">
        <v>0.40560000000000002</v>
      </c>
      <c r="X242" s="39">
        <f t="shared" si="68"/>
        <v>445.66500000000002</v>
      </c>
      <c r="Y242" s="39">
        <v>437.87900000000002</v>
      </c>
      <c r="Z242" s="39">
        <v>437.59100000000001</v>
      </c>
      <c r="AA242" s="39">
        <v>461.52600000000001</v>
      </c>
      <c r="AB242" s="40">
        <f t="shared" si="69"/>
        <v>3.6596000000000002</v>
      </c>
      <c r="AC242" s="40">
        <f t="shared" si="70"/>
        <v>9.7600000000000006E-2</v>
      </c>
      <c r="AD242" s="41">
        <f t="shared" si="71"/>
        <v>4.8800000000000003E-2</v>
      </c>
      <c r="AE242" s="41">
        <f t="shared" si="72"/>
        <v>0.95120000000000005</v>
      </c>
      <c r="AF242" s="40">
        <f t="shared" si="73"/>
        <v>0.13120000000000001</v>
      </c>
      <c r="AG242" s="40">
        <f t="shared" si="74"/>
        <v>6.5600000000000006E-2</v>
      </c>
      <c r="AH242" s="41">
        <f t="shared" si="75"/>
        <v>0.93440000000000001</v>
      </c>
      <c r="AI242" s="41">
        <f t="shared" si="76"/>
        <v>0.94110000000000005</v>
      </c>
      <c r="AJ242" s="42">
        <f t="shared" si="77"/>
        <v>21.637</v>
      </c>
      <c r="AK242" s="43">
        <f t="shared" si="78"/>
        <v>10.1</v>
      </c>
      <c r="AL242" s="43">
        <v>10.1</v>
      </c>
      <c r="AM242" s="43">
        <v>10</v>
      </c>
      <c r="AN242" s="43">
        <v>10.3</v>
      </c>
      <c r="AO242" s="44">
        <f t="shared" si="79"/>
        <v>0.46</v>
      </c>
      <c r="AP242" s="43"/>
    </row>
    <row r="243" spans="1:42" x14ac:dyDescent="0.2">
      <c r="A243" s="32">
        <v>112283003</v>
      </c>
      <c r="B243" s="33" t="s">
        <v>562</v>
      </c>
      <c r="C243" s="33" t="s">
        <v>306</v>
      </c>
      <c r="D243" s="34">
        <f t="shared" si="60"/>
        <v>1622752.89</v>
      </c>
      <c r="E243" s="34">
        <v>1241246.52</v>
      </c>
      <c r="F243" s="34">
        <f t="shared" si="61"/>
        <v>381506.37</v>
      </c>
      <c r="G243" s="35">
        <f t="shared" si="62"/>
        <v>344.71600000000001</v>
      </c>
      <c r="H243" s="35">
        <f t="shared" si="63"/>
        <v>873</v>
      </c>
      <c r="I243" s="36">
        <f t="shared" si="64"/>
        <v>873</v>
      </c>
      <c r="J243" s="36">
        <f t="shared" si="65"/>
        <v>722</v>
      </c>
      <c r="K243" s="36">
        <f t="shared" si="66"/>
        <v>126</v>
      </c>
      <c r="L243" s="36">
        <f t="shared" si="67"/>
        <v>25</v>
      </c>
      <c r="M243" s="36">
        <v>442</v>
      </c>
      <c r="N243" s="36">
        <v>43</v>
      </c>
      <c r="O243" s="36">
        <v>4</v>
      </c>
      <c r="P243" s="36">
        <v>456</v>
      </c>
      <c r="Q243" s="36">
        <v>39</v>
      </c>
      <c r="R243" s="36">
        <v>3</v>
      </c>
      <c r="S243" s="36">
        <v>421</v>
      </c>
      <c r="T243" s="36">
        <v>42</v>
      </c>
      <c r="U243" s="36">
        <v>4</v>
      </c>
      <c r="V243" s="37">
        <v>71.746000000000009</v>
      </c>
      <c r="W243" s="38">
        <v>0.53359999999999996</v>
      </c>
      <c r="X243" s="39">
        <f t="shared" si="68"/>
        <v>3068.6570000000002</v>
      </c>
      <c r="Y243" s="39">
        <v>3083.3240000000001</v>
      </c>
      <c r="Z243" s="39">
        <v>3059.99</v>
      </c>
      <c r="AA243" s="39">
        <v>3062.6559999999999</v>
      </c>
      <c r="AB243" s="40">
        <f t="shared" si="69"/>
        <v>42.771099999999997</v>
      </c>
      <c r="AC243" s="40">
        <f t="shared" si="70"/>
        <v>1.1409</v>
      </c>
      <c r="AD243" s="41">
        <f t="shared" si="71"/>
        <v>0.57040000000000002</v>
      </c>
      <c r="AE243" s="41">
        <f t="shared" si="72"/>
        <v>0.42959999999999998</v>
      </c>
      <c r="AF243" s="40">
        <f t="shared" si="73"/>
        <v>0.90329999999999999</v>
      </c>
      <c r="AG243" s="40">
        <f t="shared" si="74"/>
        <v>0.4516</v>
      </c>
      <c r="AH243" s="41">
        <f t="shared" si="75"/>
        <v>0.5484</v>
      </c>
      <c r="AI243" s="41">
        <f t="shared" si="76"/>
        <v>0.50080000000000002</v>
      </c>
      <c r="AJ243" s="42">
        <f t="shared" si="77"/>
        <v>0</v>
      </c>
      <c r="AK243" s="43">
        <f t="shared" si="78"/>
        <v>16.100000000000001</v>
      </c>
      <c r="AL243" s="43">
        <v>16.2</v>
      </c>
      <c r="AM243" s="43">
        <v>15.8</v>
      </c>
      <c r="AN243" s="43">
        <v>16.399999999999999</v>
      </c>
      <c r="AO243" s="44">
        <f t="shared" si="79"/>
        <v>0.74</v>
      </c>
      <c r="AP243" s="43"/>
    </row>
    <row r="244" spans="1:42" x14ac:dyDescent="0.2">
      <c r="A244" s="32">
        <v>112286003</v>
      </c>
      <c r="B244" s="33" t="s">
        <v>0</v>
      </c>
      <c r="C244" s="33" t="s">
        <v>306</v>
      </c>
      <c r="D244" s="34">
        <f t="shared" si="60"/>
        <v>1887183.8</v>
      </c>
      <c r="E244" s="34">
        <v>1590739.33</v>
      </c>
      <c r="F244" s="34">
        <f t="shared" si="61"/>
        <v>296444.46999999997</v>
      </c>
      <c r="G244" s="35">
        <f t="shared" si="62"/>
        <v>267.85700000000003</v>
      </c>
      <c r="H244" s="35">
        <f t="shared" si="63"/>
        <v>622</v>
      </c>
      <c r="I244" s="36">
        <f t="shared" si="64"/>
        <v>622</v>
      </c>
      <c r="J244" s="36">
        <f t="shared" si="65"/>
        <v>489</v>
      </c>
      <c r="K244" s="36">
        <f t="shared" si="66"/>
        <v>89</v>
      </c>
      <c r="L244" s="36">
        <f t="shared" si="67"/>
        <v>44</v>
      </c>
      <c r="M244" s="36">
        <v>335</v>
      </c>
      <c r="N244" s="36">
        <v>35</v>
      </c>
      <c r="O244" s="36">
        <v>12</v>
      </c>
      <c r="P244" s="36">
        <v>319</v>
      </c>
      <c r="Q244" s="36">
        <v>27</v>
      </c>
      <c r="R244" s="36">
        <v>4</v>
      </c>
      <c r="S244" s="36">
        <v>241</v>
      </c>
      <c r="T244" s="36">
        <v>25</v>
      </c>
      <c r="U244" s="36">
        <v>4</v>
      </c>
      <c r="V244" s="37">
        <v>206.721</v>
      </c>
      <c r="W244" s="38">
        <v>0.55210000000000004</v>
      </c>
      <c r="X244" s="39">
        <f t="shared" si="68"/>
        <v>2401.3809999999999</v>
      </c>
      <c r="Y244" s="39">
        <v>2357.3290000000002</v>
      </c>
      <c r="Z244" s="39">
        <v>2412.6799999999998</v>
      </c>
      <c r="AA244" s="39">
        <v>2434.134</v>
      </c>
      <c r="AB244" s="40">
        <f t="shared" si="69"/>
        <v>11.6165</v>
      </c>
      <c r="AC244" s="40">
        <f t="shared" si="70"/>
        <v>0.30980000000000002</v>
      </c>
      <c r="AD244" s="41">
        <f t="shared" si="71"/>
        <v>0.15490000000000001</v>
      </c>
      <c r="AE244" s="41">
        <f t="shared" si="72"/>
        <v>0.84509999999999996</v>
      </c>
      <c r="AF244" s="40">
        <f t="shared" si="73"/>
        <v>0.70689999999999997</v>
      </c>
      <c r="AG244" s="40">
        <f t="shared" si="74"/>
        <v>0.35339999999999999</v>
      </c>
      <c r="AH244" s="41">
        <f t="shared" si="75"/>
        <v>0.64659999999999995</v>
      </c>
      <c r="AI244" s="41">
        <f t="shared" si="76"/>
        <v>0.72599999999999998</v>
      </c>
      <c r="AJ244" s="42">
        <f t="shared" si="77"/>
        <v>0</v>
      </c>
      <c r="AK244" s="43">
        <f t="shared" si="78"/>
        <v>17</v>
      </c>
      <c r="AL244" s="43">
        <v>17.100000000000001</v>
      </c>
      <c r="AM244" s="43">
        <v>17</v>
      </c>
      <c r="AN244" s="43">
        <v>17</v>
      </c>
      <c r="AO244" s="44">
        <f t="shared" si="79"/>
        <v>0.78</v>
      </c>
      <c r="AP244" s="43"/>
    </row>
    <row r="245" spans="1:42" x14ac:dyDescent="0.2">
      <c r="A245" s="32">
        <v>112289003</v>
      </c>
      <c r="B245" s="33" t="s">
        <v>1</v>
      </c>
      <c r="C245" s="33" t="s">
        <v>306</v>
      </c>
      <c r="D245" s="34">
        <f t="shared" si="60"/>
        <v>2943243.44</v>
      </c>
      <c r="E245" s="34">
        <v>2257351.84</v>
      </c>
      <c r="F245" s="34">
        <f t="shared" si="61"/>
        <v>685891.6</v>
      </c>
      <c r="G245" s="35">
        <f t="shared" si="62"/>
        <v>619.74800000000005</v>
      </c>
      <c r="H245" s="35">
        <f t="shared" si="63"/>
        <v>1348</v>
      </c>
      <c r="I245" s="36">
        <f t="shared" si="64"/>
        <v>1348</v>
      </c>
      <c r="J245" s="36">
        <f t="shared" si="65"/>
        <v>1077</v>
      </c>
      <c r="K245" s="36">
        <f t="shared" si="66"/>
        <v>176</v>
      </c>
      <c r="L245" s="36">
        <f t="shared" si="67"/>
        <v>95</v>
      </c>
      <c r="M245" s="36">
        <v>707</v>
      </c>
      <c r="N245" s="36">
        <v>74</v>
      </c>
      <c r="O245" s="36">
        <v>14</v>
      </c>
      <c r="P245" s="36">
        <v>655</v>
      </c>
      <c r="Q245" s="36">
        <v>38</v>
      </c>
      <c r="R245" s="36">
        <v>16</v>
      </c>
      <c r="S245" s="36">
        <v>608</v>
      </c>
      <c r="T245" s="36">
        <v>59</v>
      </c>
      <c r="U245" s="36">
        <v>14</v>
      </c>
      <c r="V245" s="37">
        <v>92.966000000000008</v>
      </c>
      <c r="W245" s="38">
        <v>0.62980000000000003</v>
      </c>
      <c r="X245" s="39">
        <f t="shared" si="68"/>
        <v>4550.9660000000003</v>
      </c>
      <c r="Y245" s="39">
        <v>4582.67</v>
      </c>
      <c r="Z245" s="39">
        <v>4463.7579999999998</v>
      </c>
      <c r="AA245" s="39">
        <v>4606.4690000000001</v>
      </c>
      <c r="AB245" s="40">
        <f t="shared" si="69"/>
        <v>48.953000000000003</v>
      </c>
      <c r="AC245" s="40">
        <f t="shared" si="70"/>
        <v>1.3058000000000001</v>
      </c>
      <c r="AD245" s="41">
        <f t="shared" si="71"/>
        <v>0.65290000000000004</v>
      </c>
      <c r="AE245" s="41">
        <f t="shared" si="72"/>
        <v>0.34710000000000002</v>
      </c>
      <c r="AF245" s="40">
        <f t="shared" si="73"/>
        <v>1.3396999999999999</v>
      </c>
      <c r="AG245" s="40">
        <f t="shared" si="74"/>
        <v>0.66979999999999995</v>
      </c>
      <c r="AH245" s="41">
        <f t="shared" si="75"/>
        <v>0.33019999999999999</v>
      </c>
      <c r="AI245" s="41">
        <f t="shared" si="76"/>
        <v>0.33689999999999998</v>
      </c>
      <c r="AJ245" s="42">
        <f t="shared" si="77"/>
        <v>0</v>
      </c>
      <c r="AK245" s="43">
        <f t="shared" si="78"/>
        <v>16</v>
      </c>
      <c r="AL245" s="43">
        <v>16.399999999999999</v>
      </c>
      <c r="AM245" s="43">
        <v>15.7</v>
      </c>
      <c r="AN245" s="43">
        <v>15.9</v>
      </c>
      <c r="AO245" s="44">
        <f t="shared" si="79"/>
        <v>0.73</v>
      </c>
      <c r="AP245" s="43"/>
    </row>
    <row r="246" spans="1:42" x14ac:dyDescent="0.2">
      <c r="A246" s="32">
        <v>111291304</v>
      </c>
      <c r="B246" s="33" t="s">
        <v>545</v>
      </c>
      <c r="C246" s="33" t="s">
        <v>301</v>
      </c>
      <c r="D246" s="34">
        <f t="shared" si="60"/>
        <v>702058.67</v>
      </c>
      <c r="E246" s="34">
        <v>559232.28</v>
      </c>
      <c r="F246" s="34">
        <f t="shared" si="61"/>
        <v>142826.39000000001</v>
      </c>
      <c r="G246" s="35">
        <f t="shared" si="62"/>
        <v>129.053</v>
      </c>
      <c r="H246" s="35">
        <f t="shared" si="63"/>
        <v>313.26</v>
      </c>
      <c r="I246" s="36">
        <f t="shared" si="64"/>
        <v>295</v>
      </c>
      <c r="J246" s="36">
        <f t="shared" si="65"/>
        <v>277</v>
      </c>
      <c r="K246" s="36">
        <f t="shared" si="66"/>
        <v>18</v>
      </c>
      <c r="L246" s="36">
        <f t="shared" si="67"/>
        <v>0</v>
      </c>
      <c r="M246" s="36">
        <v>165</v>
      </c>
      <c r="N246" s="36">
        <v>10</v>
      </c>
      <c r="O246" s="36">
        <v>0</v>
      </c>
      <c r="P246" s="36">
        <v>169</v>
      </c>
      <c r="Q246" s="36">
        <v>2</v>
      </c>
      <c r="R246" s="36">
        <v>0</v>
      </c>
      <c r="S246" s="36">
        <v>172</v>
      </c>
      <c r="T246" s="36">
        <v>6</v>
      </c>
      <c r="U246" s="36">
        <v>0</v>
      </c>
      <c r="V246" s="37">
        <v>120.57799999999999</v>
      </c>
      <c r="W246" s="38">
        <v>0.64370000000000005</v>
      </c>
      <c r="X246" s="39">
        <f t="shared" si="68"/>
        <v>990.20500000000004</v>
      </c>
      <c r="Y246" s="39">
        <v>959.71699999999998</v>
      </c>
      <c r="Z246" s="39">
        <v>976.76199999999994</v>
      </c>
      <c r="AA246" s="39">
        <v>1034.135</v>
      </c>
      <c r="AB246" s="40">
        <f t="shared" si="69"/>
        <v>8.2120999999999995</v>
      </c>
      <c r="AC246" s="40">
        <f t="shared" si="70"/>
        <v>0.219</v>
      </c>
      <c r="AD246" s="41">
        <f t="shared" si="71"/>
        <v>0.1095</v>
      </c>
      <c r="AE246" s="41">
        <f t="shared" si="72"/>
        <v>0.89049999999999996</v>
      </c>
      <c r="AF246" s="40">
        <f t="shared" si="73"/>
        <v>0.29149999999999998</v>
      </c>
      <c r="AG246" s="40">
        <f t="shared" si="74"/>
        <v>0.1457</v>
      </c>
      <c r="AH246" s="41">
        <f t="shared" si="75"/>
        <v>0.85429999999999995</v>
      </c>
      <c r="AI246" s="41">
        <f t="shared" si="76"/>
        <v>0.86870000000000003</v>
      </c>
      <c r="AJ246" s="42">
        <f t="shared" si="77"/>
        <v>18.260000000000002</v>
      </c>
      <c r="AK246" s="43">
        <f t="shared" si="78"/>
        <v>14.1</v>
      </c>
      <c r="AL246" s="43">
        <v>14.1</v>
      </c>
      <c r="AM246" s="43">
        <v>14.1</v>
      </c>
      <c r="AN246" s="43">
        <v>14.1</v>
      </c>
      <c r="AO246" s="44">
        <f t="shared" si="79"/>
        <v>0.64</v>
      </c>
      <c r="AP246" s="43"/>
    </row>
    <row r="247" spans="1:42" x14ac:dyDescent="0.2">
      <c r="A247" s="32">
        <v>111292304</v>
      </c>
      <c r="B247" s="33" t="s">
        <v>546</v>
      </c>
      <c r="C247" s="33" t="s">
        <v>301</v>
      </c>
      <c r="D247" s="34">
        <f t="shared" si="60"/>
        <v>328107.76</v>
      </c>
      <c r="E247" s="34">
        <v>274668.36</v>
      </c>
      <c r="F247" s="34">
        <f t="shared" si="61"/>
        <v>53439.4</v>
      </c>
      <c r="G247" s="35">
        <f t="shared" si="62"/>
        <v>48.286000000000001</v>
      </c>
      <c r="H247" s="35">
        <f t="shared" si="63"/>
        <v>114.699</v>
      </c>
      <c r="I247" s="36">
        <f t="shared" si="64"/>
        <v>103</v>
      </c>
      <c r="J247" s="36">
        <f t="shared" si="65"/>
        <v>103</v>
      </c>
      <c r="K247" s="36">
        <f t="shared" si="66"/>
        <v>0</v>
      </c>
      <c r="L247" s="36">
        <f t="shared" si="67"/>
        <v>0</v>
      </c>
      <c r="M247" s="36">
        <v>63</v>
      </c>
      <c r="N247" s="36">
        <v>1</v>
      </c>
      <c r="O247" s="36">
        <v>0</v>
      </c>
      <c r="P247" s="36">
        <v>54</v>
      </c>
      <c r="Q247" s="36">
        <v>0</v>
      </c>
      <c r="R247" s="36">
        <v>0</v>
      </c>
      <c r="S247" s="36">
        <v>71</v>
      </c>
      <c r="T247" s="36">
        <v>0</v>
      </c>
      <c r="U247" s="36">
        <v>0</v>
      </c>
      <c r="V247" s="37">
        <v>106.96000000000001</v>
      </c>
      <c r="W247" s="38">
        <v>0.60140000000000005</v>
      </c>
      <c r="X247" s="39">
        <f t="shared" si="68"/>
        <v>371.79899999999998</v>
      </c>
      <c r="Y247" s="39">
        <v>362.45299999999997</v>
      </c>
      <c r="Z247" s="39">
        <v>372.79599999999999</v>
      </c>
      <c r="AA247" s="39">
        <v>380.14800000000002</v>
      </c>
      <c r="AB247" s="40">
        <f t="shared" si="69"/>
        <v>3.476</v>
      </c>
      <c r="AC247" s="40">
        <f t="shared" si="70"/>
        <v>9.2700000000000005E-2</v>
      </c>
      <c r="AD247" s="41">
        <f t="shared" si="71"/>
        <v>4.6300000000000001E-2</v>
      </c>
      <c r="AE247" s="41">
        <f t="shared" si="72"/>
        <v>0.95369999999999999</v>
      </c>
      <c r="AF247" s="40">
        <f t="shared" si="73"/>
        <v>0.1094</v>
      </c>
      <c r="AG247" s="40">
        <f t="shared" si="74"/>
        <v>5.4699999999999999E-2</v>
      </c>
      <c r="AH247" s="41">
        <f t="shared" si="75"/>
        <v>0.94530000000000003</v>
      </c>
      <c r="AI247" s="41">
        <f t="shared" si="76"/>
        <v>0.9486</v>
      </c>
      <c r="AJ247" s="42">
        <f t="shared" si="77"/>
        <v>11.699</v>
      </c>
      <c r="AK247" s="43">
        <f t="shared" si="78"/>
        <v>15.4</v>
      </c>
      <c r="AL247" s="43">
        <v>15.1</v>
      </c>
      <c r="AM247" s="43">
        <v>15.4</v>
      </c>
      <c r="AN247" s="43">
        <v>15.6</v>
      </c>
      <c r="AO247" s="44">
        <f t="shared" si="79"/>
        <v>0.7</v>
      </c>
      <c r="AP247" s="43"/>
    </row>
    <row r="248" spans="1:42" x14ac:dyDescent="0.2">
      <c r="A248" s="32">
        <v>111297504</v>
      </c>
      <c r="B248" s="33" t="s">
        <v>547</v>
      </c>
      <c r="C248" s="33" t="s">
        <v>301</v>
      </c>
      <c r="D248" s="34">
        <f t="shared" si="60"/>
        <v>563436.97</v>
      </c>
      <c r="E248" s="34">
        <v>462772.44</v>
      </c>
      <c r="F248" s="34">
        <f t="shared" si="61"/>
        <v>100664.53</v>
      </c>
      <c r="G248" s="35">
        <f t="shared" si="62"/>
        <v>90.956999999999994</v>
      </c>
      <c r="H248" s="35">
        <f t="shared" si="63"/>
        <v>273.447</v>
      </c>
      <c r="I248" s="36">
        <f t="shared" si="64"/>
        <v>250</v>
      </c>
      <c r="J248" s="36">
        <f t="shared" si="65"/>
        <v>210</v>
      </c>
      <c r="K248" s="36">
        <f t="shared" si="66"/>
        <v>15</v>
      </c>
      <c r="L248" s="36">
        <f t="shared" si="67"/>
        <v>25</v>
      </c>
      <c r="M248" s="36">
        <v>137</v>
      </c>
      <c r="N248" s="36">
        <v>2</v>
      </c>
      <c r="O248" s="36">
        <v>2</v>
      </c>
      <c r="P248" s="36">
        <v>125</v>
      </c>
      <c r="Q248" s="36">
        <v>4</v>
      </c>
      <c r="R248" s="36">
        <v>2</v>
      </c>
      <c r="S248" s="36">
        <v>121</v>
      </c>
      <c r="T248" s="36">
        <v>9</v>
      </c>
      <c r="U248" s="36">
        <v>8</v>
      </c>
      <c r="V248" s="37">
        <v>210.518</v>
      </c>
      <c r="W248" s="38">
        <v>0.57350000000000001</v>
      </c>
      <c r="X248" s="39">
        <f t="shared" si="68"/>
        <v>722.02300000000002</v>
      </c>
      <c r="Y248" s="39">
        <v>719.947</v>
      </c>
      <c r="Z248" s="39">
        <v>705.75699999999995</v>
      </c>
      <c r="AA248" s="39">
        <v>740.36599999999999</v>
      </c>
      <c r="AB248" s="40">
        <f t="shared" si="69"/>
        <v>3.4297</v>
      </c>
      <c r="AC248" s="40">
        <f t="shared" si="70"/>
        <v>9.1399999999999995E-2</v>
      </c>
      <c r="AD248" s="41">
        <f t="shared" si="71"/>
        <v>4.5699999999999998E-2</v>
      </c>
      <c r="AE248" s="41">
        <f t="shared" si="72"/>
        <v>0.95430000000000004</v>
      </c>
      <c r="AF248" s="40">
        <f t="shared" si="73"/>
        <v>0.21249999999999999</v>
      </c>
      <c r="AG248" s="40">
        <f t="shared" si="74"/>
        <v>0.1062</v>
      </c>
      <c r="AH248" s="41">
        <f t="shared" si="75"/>
        <v>0.89380000000000004</v>
      </c>
      <c r="AI248" s="41">
        <f t="shared" si="76"/>
        <v>0.91800000000000004</v>
      </c>
      <c r="AJ248" s="42">
        <f t="shared" si="77"/>
        <v>23.446999999999999</v>
      </c>
      <c r="AK248" s="43">
        <f t="shared" si="78"/>
        <v>12.6</v>
      </c>
      <c r="AL248" s="43">
        <v>13</v>
      </c>
      <c r="AM248" s="43">
        <v>12.5</v>
      </c>
      <c r="AN248" s="43">
        <v>12.4</v>
      </c>
      <c r="AO248" s="44">
        <f t="shared" si="79"/>
        <v>0.57999999999999996</v>
      </c>
      <c r="AP248" s="43"/>
    </row>
    <row r="249" spans="1:42" x14ac:dyDescent="0.2">
      <c r="A249" s="32">
        <v>101301303</v>
      </c>
      <c r="B249" s="33" t="s">
        <v>348</v>
      </c>
      <c r="C249" s="33" t="s">
        <v>277</v>
      </c>
      <c r="D249" s="34">
        <f t="shared" si="60"/>
        <v>1074378.81</v>
      </c>
      <c r="E249" s="34">
        <v>770895.56</v>
      </c>
      <c r="F249" s="34">
        <f t="shared" si="61"/>
        <v>303483.25</v>
      </c>
      <c r="G249" s="35">
        <f t="shared" si="62"/>
        <v>274.21699999999998</v>
      </c>
      <c r="H249" s="35">
        <f t="shared" si="63"/>
        <v>422</v>
      </c>
      <c r="I249" s="36">
        <f t="shared" si="64"/>
        <v>422</v>
      </c>
      <c r="J249" s="36">
        <f t="shared" si="65"/>
        <v>385</v>
      </c>
      <c r="K249" s="36">
        <f t="shared" si="66"/>
        <v>12</v>
      </c>
      <c r="L249" s="36">
        <f t="shared" si="67"/>
        <v>25</v>
      </c>
      <c r="M249" s="36">
        <v>259</v>
      </c>
      <c r="N249" s="36">
        <v>5</v>
      </c>
      <c r="O249" s="36">
        <v>4</v>
      </c>
      <c r="P249" s="36">
        <v>226</v>
      </c>
      <c r="Q249" s="36">
        <v>3</v>
      </c>
      <c r="R249" s="36">
        <v>4</v>
      </c>
      <c r="S249" s="36">
        <v>220</v>
      </c>
      <c r="T249" s="36">
        <v>5</v>
      </c>
      <c r="U249" s="36">
        <v>5</v>
      </c>
      <c r="V249" s="37">
        <v>39.073</v>
      </c>
      <c r="W249" s="38">
        <v>0.74690000000000001</v>
      </c>
      <c r="X249" s="39">
        <f t="shared" si="68"/>
        <v>1042.825</v>
      </c>
      <c r="Y249" s="39">
        <v>1020.276</v>
      </c>
      <c r="Z249" s="39">
        <v>1012.317</v>
      </c>
      <c r="AA249" s="39">
        <v>1095.8820000000001</v>
      </c>
      <c r="AB249" s="40">
        <f t="shared" si="69"/>
        <v>26.6891</v>
      </c>
      <c r="AC249" s="40">
        <f t="shared" si="70"/>
        <v>0.71189999999999998</v>
      </c>
      <c r="AD249" s="41">
        <f t="shared" si="71"/>
        <v>0.35589999999999999</v>
      </c>
      <c r="AE249" s="41">
        <f t="shared" si="72"/>
        <v>0.64410000000000001</v>
      </c>
      <c r="AF249" s="40">
        <f t="shared" si="73"/>
        <v>0.30690000000000001</v>
      </c>
      <c r="AG249" s="40">
        <f t="shared" si="74"/>
        <v>0.15340000000000001</v>
      </c>
      <c r="AH249" s="41">
        <f t="shared" si="75"/>
        <v>0.84660000000000002</v>
      </c>
      <c r="AI249" s="41">
        <f t="shared" si="76"/>
        <v>0.76559999999999995</v>
      </c>
      <c r="AJ249" s="42">
        <f t="shared" si="77"/>
        <v>0</v>
      </c>
      <c r="AK249" s="43">
        <f t="shared" si="78"/>
        <v>19</v>
      </c>
      <c r="AL249" s="43">
        <v>18.7</v>
      </c>
      <c r="AM249" s="43">
        <v>19.100000000000001</v>
      </c>
      <c r="AN249" s="43">
        <v>19.100000000000001</v>
      </c>
      <c r="AO249" s="44">
        <f t="shared" si="79"/>
        <v>0.87</v>
      </c>
      <c r="AP249" s="43"/>
    </row>
    <row r="250" spans="1:42" x14ac:dyDescent="0.2">
      <c r="A250" s="32">
        <v>101301403</v>
      </c>
      <c r="B250" s="33" t="s">
        <v>349</v>
      </c>
      <c r="C250" s="33" t="s">
        <v>277</v>
      </c>
      <c r="D250" s="34">
        <f t="shared" si="60"/>
        <v>2164511.64</v>
      </c>
      <c r="E250" s="34">
        <v>1659152.6</v>
      </c>
      <c r="F250" s="34">
        <f t="shared" si="61"/>
        <v>505359.04</v>
      </c>
      <c r="G250" s="35">
        <f t="shared" si="62"/>
        <v>456.625</v>
      </c>
      <c r="H250" s="35">
        <f t="shared" si="63"/>
        <v>909.03899999999999</v>
      </c>
      <c r="I250" s="36">
        <f t="shared" si="64"/>
        <v>891</v>
      </c>
      <c r="J250" s="36">
        <f t="shared" si="65"/>
        <v>823</v>
      </c>
      <c r="K250" s="36">
        <f t="shared" si="66"/>
        <v>49</v>
      </c>
      <c r="L250" s="36">
        <f t="shared" si="67"/>
        <v>19</v>
      </c>
      <c r="M250" s="36">
        <v>516</v>
      </c>
      <c r="N250" s="36">
        <v>13</v>
      </c>
      <c r="O250" s="36">
        <v>6</v>
      </c>
      <c r="P250" s="36">
        <v>497</v>
      </c>
      <c r="Q250" s="36">
        <v>14</v>
      </c>
      <c r="R250" s="36">
        <v>1</v>
      </c>
      <c r="S250" s="36">
        <v>493</v>
      </c>
      <c r="T250" s="36">
        <v>22</v>
      </c>
      <c r="U250" s="36">
        <v>1</v>
      </c>
      <c r="V250" s="37">
        <v>169.77700000000002</v>
      </c>
      <c r="W250" s="38">
        <v>0.56440000000000001</v>
      </c>
      <c r="X250" s="39">
        <f t="shared" si="68"/>
        <v>1633.951</v>
      </c>
      <c r="Y250" s="39">
        <v>1600.7719999999999</v>
      </c>
      <c r="Z250" s="39">
        <v>1621.377</v>
      </c>
      <c r="AA250" s="39">
        <v>1679.703</v>
      </c>
      <c r="AB250" s="40">
        <f t="shared" si="69"/>
        <v>9.6241000000000003</v>
      </c>
      <c r="AC250" s="40">
        <f t="shared" si="70"/>
        <v>0.25669999999999998</v>
      </c>
      <c r="AD250" s="41">
        <f t="shared" si="71"/>
        <v>0.1283</v>
      </c>
      <c r="AE250" s="41">
        <f t="shared" si="72"/>
        <v>0.87170000000000003</v>
      </c>
      <c r="AF250" s="40">
        <f t="shared" si="73"/>
        <v>0.48099999999999998</v>
      </c>
      <c r="AG250" s="40">
        <f t="shared" si="74"/>
        <v>0.24049999999999999</v>
      </c>
      <c r="AH250" s="41">
        <f t="shared" si="75"/>
        <v>0.75949999999999995</v>
      </c>
      <c r="AI250" s="41">
        <f t="shared" si="76"/>
        <v>0.80430000000000001</v>
      </c>
      <c r="AJ250" s="42">
        <f t="shared" si="77"/>
        <v>18.039000000000001</v>
      </c>
      <c r="AK250" s="43">
        <f t="shared" si="78"/>
        <v>19.399999999999999</v>
      </c>
      <c r="AL250" s="43">
        <v>19.100000000000001</v>
      </c>
      <c r="AM250" s="43">
        <v>19.5</v>
      </c>
      <c r="AN250" s="43">
        <v>19.7</v>
      </c>
      <c r="AO250" s="44">
        <f t="shared" si="79"/>
        <v>0.89</v>
      </c>
      <c r="AP250" s="43"/>
    </row>
    <row r="251" spans="1:42" x14ac:dyDescent="0.2">
      <c r="A251" s="32">
        <v>101303503</v>
      </c>
      <c r="B251" s="33" t="s">
        <v>350</v>
      </c>
      <c r="C251" s="33" t="s">
        <v>277</v>
      </c>
      <c r="D251" s="34">
        <f t="shared" si="60"/>
        <v>846203.56</v>
      </c>
      <c r="E251" s="34">
        <v>623237.99</v>
      </c>
      <c r="F251" s="34">
        <f t="shared" si="61"/>
        <v>222965.57</v>
      </c>
      <c r="G251" s="35">
        <f t="shared" si="62"/>
        <v>201.464</v>
      </c>
      <c r="H251" s="35">
        <f t="shared" si="63"/>
        <v>289.47000000000003</v>
      </c>
      <c r="I251" s="36">
        <f t="shared" si="64"/>
        <v>277</v>
      </c>
      <c r="J251" s="36">
        <f t="shared" si="65"/>
        <v>243</v>
      </c>
      <c r="K251" s="36">
        <f t="shared" si="66"/>
        <v>28</v>
      </c>
      <c r="L251" s="36">
        <f t="shared" si="67"/>
        <v>6</v>
      </c>
      <c r="M251" s="36">
        <v>198</v>
      </c>
      <c r="N251" s="36">
        <v>12</v>
      </c>
      <c r="O251" s="36">
        <v>0</v>
      </c>
      <c r="P251" s="36">
        <v>72</v>
      </c>
      <c r="Q251" s="36">
        <v>5</v>
      </c>
      <c r="R251" s="36">
        <v>0</v>
      </c>
      <c r="S251" s="36">
        <v>174</v>
      </c>
      <c r="T251" s="36">
        <v>11</v>
      </c>
      <c r="U251" s="36">
        <v>3</v>
      </c>
      <c r="V251" s="37">
        <v>47.581000000000003</v>
      </c>
      <c r="W251" s="38">
        <v>0.71750000000000003</v>
      </c>
      <c r="X251" s="39">
        <f t="shared" si="68"/>
        <v>785.274</v>
      </c>
      <c r="Y251" s="39">
        <v>780.83100000000002</v>
      </c>
      <c r="Z251" s="39">
        <v>793.55899999999997</v>
      </c>
      <c r="AA251" s="39">
        <v>781.43299999999999</v>
      </c>
      <c r="AB251" s="40">
        <f t="shared" si="69"/>
        <v>16.503900000000002</v>
      </c>
      <c r="AC251" s="40">
        <f t="shared" si="70"/>
        <v>0.44019999999999998</v>
      </c>
      <c r="AD251" s="41">
        <f t="shared" si="71"/>
        <v>0.22009999999999999</v>
      </c>
      <c r="AE251" s="41">
        <f t="shared" si="72"/>
        <v>0.77990000000000004</v>
      </c>
      <c r="AF251" s="40">
        <f t="shared" si="73"/>
        <v>0.2311</v>
      </c>
      <c r="AG251" s="40">
        <f t="shared" si="74"/>
        <v>0.11550000000000001</v>
      </c>
      <c r="AH251" s="41">
        <f t="shared" si="75"/>
        <v>0.88449999999999995</v>
      </c>
      <c r="AI251" s="41">
        <f t="shared" si="76"/>
        <v>0.84260000000000002</v>
      </c>
      <c r="AJ251" s="42">
        <f t="shared" si="77"/>
        <v>12.47</v>
      </c>
      <c r="AK251" s="43">
        <f t="shared" si="78"/>
        <v>21.1</v>
      </c>
      <c r="AL251" s="43">
        <v>20.6</v>
      </c>
      <c r="AM251" s="43">
        <v>21</v>
      </c>
      <c r="AN251" s="43">
        <v>21.6</v>
      </c>
      <c r="AO251" s="44">
        <f t="shared" si="79"/>
        <v>0.97</v>
      </c>
      <c r="AP251" s="43"/>
    </row>
    <row r="252" spans="1:42" x14ac:dyDescent="0.2">
      <c r="A252" s="32">
        <v>101306503</v>
      </c>
      <c r="B252" s="33" t="s">
        <v>351</v>
      </c>
      <c r="C252" s="33" t="s">
        <v>277</v>
      </c>
      <c r="D252" s="34">
        <f t="shared" si="60"/>
        <v>679370.2</v>
      </c>
      <c r="E252" s="34">
        <v>503508.02</v>
      </c>
      <c r="F252" s="34">
        <f t="shared" si="61"/>
        <v>175862.18</v>
      </c>
      <c r="G252" s="35">
        <f t="shared" si="62"/>
        <v>158.90299999999999</v>
      </c>
      <c r="H252" s="35">
        <f t="shared" si="63"/>
        <v>306.39400000000001</v>
      </c>
      <c r="I252" s="36">
        <f t="shared" si="64"/>
        <v>283</v>
      </c>
      <c r="J252" s="36">
        <f t="shared" si="65"/>
        <v>267</v>
      </c>
      <c r="K252" s="36">
        <f t="shared" si="66"/>
        <v>3</v>
      </c>
      <c r="L252" s="36">
        <f t="shared" si="67"/>
        <v>13</v>
      </c>
      <c r="M252" s="36">
        <v>172</v>
      </c>
      <c r="N252" s="36">
        <v>1</v>
      </c>
      <c r="O252" s="36">
        <v>2</v>
      </c>
      <c r="P252" s="36">
        <v>153</v>
      </c>
      <c r="Q252" s="36">
        <v>1</v>
      </c>
      <c r="R252" s="36">
        <v>1</v>
      </c>
      <c r="S252" s="36">
        <v>164</v>
      </c>
      <c r="T252" s="36">
        <v>1</v>
      </c>
      <c r="U252" s="36">
        <v>2</v>
      </c>
      <c r="V252" s="37">
        <v>68.507000000000005</v>
      </c>
      <c r="W252" s="38">
        <v>0.68240000000000001</v>
      </c>
      <c r="X252" s="39">
        <f t="shared" si="68"/>
        <v>596.64300000000003</v>
      </c>
      <c r="Y252" s="39">
        <v>606.95799999999997</v>
      </c>
      <c r="Z252" s="39">
        <v>584.23599999999999</v>
      </c>
      <c r="AA252" s="39">
        <v>598.73400000000004</v>
      </c>
      <c r="AB252" s="40">
        <f t="shared" si="69"/>
        <v>8.7091999999999992</v>
      </c>
      <c r="AC252" s="40">
        <f t="shared" si="70"/>
        <v>0.23230000000000001</v>
      </c>
      <c r="AD252" s="41">
        <f t="shared" si="71"/>
        <v>0.11609999999999999</v>
      </c>
      <c r="AE252" s="41">
        <f t="shared" si="72"/>
        <v>0.88390000000000002</v>
      </c>
      <c r="AF252" s="40">
        <f t="shared" si="73"/>
        <v>0.17560000000000001</v>
      </c>
      <c r="AG252" s="40">
        <f t="shared" si="74"/>
        <v>8.7800000000000003E-2</v>
      </c>
      <c r="AH252" s="41">
        <f t="shared" si="75"/>
        <v>0.91220000000000001</v>
      </c>
      <c r="AI252" s="41">
        <f t="shared" si="76"/>
        <v>0.90080000000000005</v>
      </c>
      <c r="AJ252" s="42">
        <f t="shared" si="77"/>
        <v>23.393999999999998</v>
      </c>
      <c r="AK252" s="43">
        <f t="shared" si="78"/>
        <v>16.600000000000001</v>
      </c>
      <c r="AL252" s="43">
        <v>16.2</v>
      </c>
      <c r="AM252" s="43">
        <v>16.7</v>
      </c>
      <c r="AN252" s="43">
        <v>16.899999999999999</v>
      </c>
      <c r="AO252" s="44">
        <f t="shared" si="79"/>
        <v>0.76</v>
      </c>
      <c r="AP252" s="43"/>
    </row>
    <row r="253" spans="1:42" x14ac:dyDescent="0.2">
      <c r="A253" s="32">
        <v>101308503</v>
      </c>
      <c r="B253" s="33" t="s">
        <v>352</v>
      </c>
      <c r="C253" s="33" t="s">
        <v>277</v>
      </c>
      <c r="D253" s="34">
        <f t="shared" si="60"/>
        <v>723360.83</v>
      </c>
      <c r="E253" s="34">
        <v>663003.28</v>
      </c>
      <c r="F253" s="34">
        <f t="shared" si="61"/>
        <v>60357.55</v>
      </c>
      <c r="G253" s="35">
        <f t="shared" si="62"/>
        <v>54.536999999999999</v>
      </c>
      <c r="H253" s="35">
        <f t="shared" si="63"/>
        <v>348.65800000000002</v>
      </c>
      <c r="I253" s="36">
        <f t="shared" si="64"/>
        <v>317</v>
      </c>
      <c r="J253" s="36">
        <f t="shared" si="65"/>
        <v>280</v>
      </c>
      <c r="K253" s="36">
        <f t="shared" si="66"/>
        <v>18</v>
      </c>
      <c r="L253" s="36">
        <f t="shared" si="67"/>
        <v>19</v>
      </c>
      <c r="M253" s="36">
        <v>177</v>
      </c>
      <c r="N253" s="36">
        <v>4</v>
      </c>
      <c r="O253" s="36">
        <v>6</v>
      </c>
      <c r="P253" s="36">
        <v>176</v>
      </c>
      <c r="Q253" s="36">
        <v>6</v>
      </c>
      <c r="R253" s="36">
        <v>1</v>
      </c>
      <c r="S253" s="36">
        <v>159</v>
      </c>
      <c r="T253" s="36">
        <v>7</v>
      </c>
      <c r="U253" s="36">
        <v>2</v>
      </c>
      <c r="V253" s="37">
        <v>253.03799999999998</v>
      </c>
      <c r="W253" s="38">
        <v>0.28439999999999999</v>
      </c>
      <c r="X253" s="39">
        <f t="shared" si="68"/>
        <v>663.71699999999998</v>
      </c>
      <c r="Y253" s="39">
        <v>670.06600000000003</v>
      </c>
      <c r="Z253" s="39">
        <v>657.82299999999998</v>
      </c>
      <c r="AA253" s="39">
        <v>663.26099999999997</v>
      </c>
      <c r="AB253" s="40">
        <f t="shared" si="69"/>
        <v>2.6229</v>
      </c>
      <c r="AC253" s="40">
        <f t="shared" si="70"/>
        <v>6.9900000000000004E-2</v>
      </c>
      <c r="AD253" s="41">
        <f t="shared" si="71"/>
        <v>3.49E-2</v>
      </c>
      <c r="AE253" s="41">
        <f t="shared" si="72"/>
        <v>0.96509999999999996</v>
      </c>
      <c r="AF253" s="40">
        <f t="shared" si="73"/>
        <v>0.1953</v>
      </c>
      <c r="AG253" s="40">
        <f t="shared" si="74"/>
        <v>9.7600000000000006E-2</v>
      </c>
      <c r="AH253" s="41">
        <f t="shared" si="75"/>
        <v>0.90239999999999998</v>
      </c>
      <c r="AI253" s="41">
        <f t="shared" si="76"/>
        <v>0.9274</v>
      </c>
      <c r="AJ253" s="42">
        <f t="shared" si="77"/>
        <v>31.658000000000001</v>
      </c>
      <c r="AK253" s="43">
        <f t="shared" si="78"/>
        <v>12.1</v>
      </c>
      <c r="AL253" s="43">
        <v>11.9</v>
      </c>
      <c r="AM253" s="43">
        <v>12.5</v>
      </c>
      <c r="AN253" s="43">
        <v>11.8</v>
      </c>
      <c r="AO253" s="44">
        <f t="shared" si="79"/>
        <v>0.55000000000000004</v>
      </c>
      <c r="AP253" s="43"/>
    </row>
    <row r="254" spans="1:42" x14ac:dyDescent="0.2">
      <c r="A254" s="32">
        <v>111312503</v>
      </c>
      <c r="B254" s="33" t="s">
        <v>548</v>
      </c>
      <c r="C254" s="33" t="s">
        <v>302</v>
      </c>
      <c r="D254" s="34">
        <f t="shared" si="60"/>
        <v>1724155.98</v>
      </c>
      <c r="E254" s="34">
        <v>1377219.32</v>
      </c>
      <c r="F254" s="34">
        <f t="shared" si="61"/>
        <v>346936.66</v>
      </c>
      <c r="G254" s="35">
        <f t="shared" si="62"/>
        <v>313.48</v>
      </c>
      <c r="H254" s="35">
        <f t="shared" si="63"/>
        <v>977.71699999999998</v>
      </c>
      <c r="I254" s="36">
        <f t="shared" si="64"/>
        <v>964</v>
      </c>
      <c r="J254" s="36">
        <f t="shared" si="65"/>
        <v>830</v>
      </c>
      <c r="K254" s="36">
        <f t="shared" si="66"/>
        <v>77</v>
      </c>
      <c r="L254" s="36">
        <f t="shared" si="67"/>
        <v>57</v>
      </c>
      <c r="M254" s="36">
        <v>511</v>
      </c>
      <c r="N254" s="36">
        <v>25</v>
      </c>
      <c r="O254" s="36">
        <v>10</v>
      </c>
      <c r="P254" s="36">
        <v>516</v>
      </c>
      <c r="Q254" s="36">
        <v>27</v>
      </c>
      <c r="R254" s="36">
        <v>10</v>
      </c>
      <c r="S254" s="36">
        <v>490</v>
      </c>
      <c r="T254" s="36">
        <v>23</v>
      </c>
      <c r="U254" s="36">
        <v>8</v>
      </c>
      <c r="V254" s="37">
        <v>274.85700000000003</v>
      </c>
      <c r="W254" s="38">
        <v>0.55279999999999996</v>
      </c>
      <c r="X254" s="39">
        <f t="shared" si="68"/>
        <v>1902.335</v>
      </c>
      <c r="Y254" s="39">
        <v>1863.951</v>
      </c>
      <c r="Z254" s="39">
        <v>1883.7239999999999</v>
      </c>
      <c r="AA254" s="39">
        <v>1959.329</v>
      </c>
      <c r="AB254" s="40">
        <f t="shared" si="69"/>
        <v>6.9211</v>
      </c>
      <c r="AC254" s="40">
        <f t="shared" si="70"/>
        <v>0.18459999999999999</v>
      </c>
      <c r="AD254" s="41">
        <f t="shared" si="71"/>
        <v>9.2299999999999993E-2</v>
      </c>
      <c r="AE254" s="41">
        <f t="shared" si="72"/>
        <v>0.90769999999999995</v>
      </c>
      <c r="AF254" s="40">
        <f t="shared" si="73"/>
        <v>0.56000000000000005</v>
      </c>
      <c r="AG254" s="40">
        <f t="shared" si="74"/>
        <v>0.28000000000000003</v>
      </c>
      <c r="AH254" s="41">
        <f t="shared" si="75"/>
        <v>0.72</v>
      </c>
      <c r="AI254" s="41">
        <f t="shared" si="76"/>
        <v>0.79500000000000004</v>
      </c>
      <c r="AJ254" s="42">
        <f t="shared" si="77"/>
        <v>13.717000000000001</v>
      </c>
      <c r="AK254" s="43">
        <f t="shared" si="78"/>
        <v>12.7</v>
      </c>
      <c r="AL254" s="43">
        <v>13</v>
      </c>
      <c r="AM254" s="43">
        <v>12.5</v>
      </c>
      <c r="AN254" s="43">
        <v>12.6</v>
      </c>
      <c r="AO254" s="44">
        <f t="shared" si="79"/>
        <v>0.57999999999999996</v>
      </c>
      <c r="AP254" s="43"/>
    </row>
    <row r="255" spans="1:42" x14ac:dyDescent="0.2">
      <c r="A255" s="32">
        <v>111312804</v>
      </c>
      <c r="B255" s="33" t="s">
        <v>549</v>
      </c>
      <c r="C255" s="33" t="s">
        <v>302</v>
      </c>
      <c r="D255" s="34">
        <f t="shared" si="60"/>
        <v>626914.69999999995</v>
      </c>
      <c r="E255" s="34">
        <v>480967.34</v>
      </c>
      <c r="F255" s="34">
        <f t="shared" si="61"/>
        <v>145947.35999999999</v>
      </c>
      <c r="G255" s="35">
        <f t="shared" si="62"/>
        <v>131.87299999999999</v>
      </c>
      <c r="H255" s="35">
        <f t="shared" si="63"/>
        <v>304.03300000000002</v>
      </c>
      <c r="I255" s="36">
        <f t="shared" si="64"/>
        <v>280</v>
      </c>
      <c r="J255" s="36">
        <f t="shared" si="65"/>
        <v>218</v>
      </c>
      <c r="K255" s="36">
        <f t="shared" si="66"/>
        <v>43</v>
      </c>
      <c r="L255" s="36">
        <f t="shared" si="67"/>
        <v>19</v>
      </c>
      <c r="M255" s="36">
        <v>138</v>
      </c>
      <c r="N255" s="36">
        <v>15</v>
      </c>
      <c r="O255" s="36">
        <v>2</v>
      </c>
      <c r="P255" s="36">
        <v>133</v>
      </c>
      <c r="Q255" s="36">
        <v>11</v>
      </c>
      <c r="R255" s="36">
        <v>3</v>
      </c>
      <c r="S255" s="36">
        <v>127</v>
      </c>
      <c r="T255" s="36">
        <v>16</v>
      </c>
      <c r="U255" s="36">
        <v>3</v>
      </c>
      <c r="V255" s="37">
        <v>134.83500000000001</v>
      </c>
      <c r="W255" s="38">
        <v>0.6673</v>
      </c>
      <c r="X255" s="39">
        <f t="shared" si="68"/>
        <v>737.49800000000005</v>
      </c>
      <c r="Y255" s="39">
        <v>730.34400000000005</v>
      </c>
      <c r="Z255" s="39">
        <v>738.40499999999997</v>
      </c>
      <c r="AA255" s="39">
        <v>743.74400000000003</v>
      </c>
      <c r="AB255" s="40">
        <f t="shared" si="69"/>
        <v>5.4695999999999998</v>
      </c>
      <c r="AC255" s="40">
        <f t="shared" si="70"/>
        <v>0.1459</v>
      </c>
      <c r="AD255" s="41">
        <f t="shared" si="71"/>
        <v>7.2900000000000006E-2</v>
      </c>
      <c r="AE255" s="41">
        <f t="shared" si="72"/>
        <v>0.92710000000000004</v>
      </c>
      <c r="AF255" s="40">
        <f t="shared" si="73"/>
        <v>0.21709999999999999</v>
      </c>
      <c r="AG255" s="40">
        <f t="shared" si="74"/>
        <v>0.1085</v>
      </c>
      <c r="AH255" s="41">
        <f t="shared" si="75"/>
        <v>0.89149999999999996</v>
      </c>
      <c r="AI255" s="41">
        <f t="shared" si="76"/>
        <v>0.90569999999999995</v>
      </c>
      <c r="AJ255" s="42">
        <f t="shared" si="77"/>
        <v>24.033000000000001</v>
      </c>
      <c r="AK255" s="43">
        <f t="shared" si="78"/>
        <v>14.2</v>
      </c>
      <c r="AL255" s="43">
        <v>13.7</v>
      </c>
      <c r="AM255" s="43">
        <v>14.6</v>
      </c>
      <c r="AN255" s="43">
        <v>14.3</v>
      </c>
      <c r="AO255" s="44">
        <f t="shared" si="79"/>
        <v>0.65</v>
      </c>
      <c r="AP255" s="43"/>
    </row>
    <row r="256" spans="1:42" x14ac:dyDescent="0.2">
      <c r="A256" s="32">
        <v>111316003</v>
      </c>
      <c r="B256" s="33" t="s">
        <v>550</v>
      </c>
      <c r="C256" s="33" t="s">
        <v>302</v>
      </c>
      <c r="D256" s="34">
        <f t="shared" si="60"/>
        <v>1181227.68</v>
      </c>
      <c r="E256" s="34">
        <v>902604.83</v>
      </c>
      <c r="F256" s="34">
        <f t="shared" si="61"/>
        <v>278622.84999999998</v>
      </c>
      <c r="G256" s="35">
        <f t="shared" si="62"/>
        <v>251.75399999999999</v>
      </c>
      <c r="H256" s="35">
        <f t="shared" si="63"/>
        <v>648.14499999999998</v>
      </c>
      <c r="I256" s="36">
        <f t="shared" si="64"/>
        <v>623</v>
      </c>
      <c r="J256" s="36">
        <f t="shared" si="65"/>
        <v>563</v>
      </c>
      <c r="K256" s="36">
        <f t="shared" si="66"/>
        <v>28</v>
      </c>
      <c r="L256" s="36">
        <f t="shared" si="67"/>
        <v>32</v>
      </c>
      <c r="M256" s="36">
        <v>362</v>
      </c>
      <c r="N256" s="36">
        <v>15</v>
      </c>
      <c r="O256" s="36">
        <v>9</v>
      </c>
      <c r="P256" s="36">
        <v>344</v>
      </c>
      <c r="Q256" s="36">
        <v>6</v>
      </c>
      <c r="R256" s="36">
        <v>2</v>
      </c>
      <c r="S256" s="36">
        <v>324</v>
      </c>
      <c r="T256" s="36">
        <v>5</v>
      </c>
      <c r="U256" s="36">
        <v>5</v>
      </c>
      <c r="V256" s="37">
        <v>149.56399999999999</v>
      </c>
      <c r="W256" s="38">
        <v>0.71930000000000005</v>
      </c>
      <c r="X256" s="39">
        <f t="shared" si="68"/>
        <v>1327.8589999999999</v>
      </c>
      <c r="Y256" s="39">
        <v>1321.9860000000001</v>
      </c>
      <c r="Z256" s="39">
        <v>1308.673</v>
      </c>
      <c r="AA256" s="39">
        <v>1352.9169999999999</v>
      </c>
      <c r="AB256" s="40">
        <f t="shared" si="69"/>
        <v>8.8780999999999999</v>
      </c>
      <c r="AC256" s="40">
        <f t="shared" si="70"/>
        <v>0.23680000000000001</v>
      </c>
      <c r="AD256" s="41">
        <f t="shared" si="71"/>
        <v>0.11840000000000001</v>
      </c>
      <c r="AE256" s="41">
        <f t="shared" si="72"/>
        <v>0.88160000000000005</v>
      </c>
      <c r="AF256" s="40">
        <f t="shared" si="73"/>
        <v>0.39090000000000003</v>
      </c>
      <c r="AG256" s="40">
        <f t="shared" si="74"/>
        <v>0.19539999999999999</v>
      </c>
      <c r="AH256" s="41">
        <f t="shared" si="75"/>
        <v>0.80459999999999998</v>
      </c>
      <c r="AI256" s="41">
        <f t="shared" si="76"/>
        <v>0.83540000000000003</v>
      </c>
      <c r="AJ256" s="42">
        <f t="shared" si="77"/>
        <v>25.145</v>
      </c>
      <c r="AK256" s="43">
        <f t="shared" si="78"/>
        <v>11.9</v>
      </c>
      <c r="AL256" s="43">
        <v>11.5</v>
      </c>
      <c r="AM256" s="43">
        <v>11.5</v>
      </c>
      <c r="AN256" s="43">
        <v>12.6</v>
      </c>
      <c r="AO256" s="44">
        <f t="shared" si="79"/>
        <v>0.54</v>
      </c>
      <c r="AP256" s="43"/>
    </row>
    <row r="257" spans="1:42" x14ac:dyDescent="0.2">
      <c r="A257" s="32">
        <v>111317503</v>
      </c>
      <c r="B257" s="33" t="s">
        <v>551</v>
      </c>
      <c r="C257" s="33" t="s">
        <v>302</v>
      </c>
      <c r="D257" s="34">
        <f t="shared" si="60"/>
        <v>892490.92</v>
      </c>
      <c r="E257" s="34">
        <v>720935.01</v>
      </c>
      <c r="F257" s="34">
        <f t="shared" si="61"/>
        <v>171555.91</v>
      </c>
      <c r="G257" s="35">
        <f t="shared" si="62"/>
        <v>155.012</v>
      </c>
      <c r="H257" s="35">
        <f t="shared" si="63"/>
        <v>539.92499999999995</v>
      </c>
      <c r="I257" s="36">
        <f t="shared" si="64"/>
        <v>507</v>
      </c>
      <c r="J257" s="36">
        <f t="shared" si="65"/>
        <v>425</v>
      </c>
      <c r="K257" s="36">
        <f t="shared" si="66"/>
        <v>25</v>
      </c>
      <c r="L257" s="36">
        <f t="shared" si="67"/>
        <v>57</v>
      </c>
      <c r="M257" s="36">
        <v>277</v>
      </c>
      <c r="N257" s="36">
        <v>11</v>
      </c>
      <c r="O257" s="36">
        <v>7</v>
      </c>
      <c r="P257" s="36">
        <v>260</v>
      </c>
      <c r="Q257" s="36">
        <v>4</v>
      </c>
      <c r="R257" s="36">
        <v>9</v>
      </c>
      <c r="S257" s="36">
        <v>241</v>
      </c>
      <c r="T257" s="36">
        <v>9</v>
      </c>
      <c r="U257" s="36">
        <v>10</v>
      </c>
      <c r="V257" s="37">
        <v>221.75299999999999</v>
      </c>
      <c r="W257" s="38">
        <v>0.63800000000000001</v>
      </c>
      <c r="X257" s="39">
        <f t="shared" si="68"/>
        <v>1126.971</v>
      </c>
      <c r="Y257" s="39">
        <v>1122.45</v>
      </c>
      <c r="Z257" s="39">
        <v>1130.6279999999999</v>
      </c>
      <c r="AA257" s="39">
        <v>1127.8340000000001</v>
      </c>
      <c r="AB257" s="40">
        <f t="shared" si="69"/>
        <v>5.0820999999999996</v>
      </c>
      <c r="AC257" s="40">
        <f t="shared" si="70"/>
        <v>0.13550000000000001</v>
      </c>
      <c r="AD257" s="41">
        <f t="shared" si="71"/>
        <v>6.7699999999999996E-2</v>
      </c>
      <c r="AE257" s="41">
        <f t="shared" si="72"/>
        <v>0.93230000000000002</v>
      </c>
      <c r="AF257" s="40">
        <f t="shared" si="73"/>
        <v>0.33169999999999999</v>
      </c>
      <c r="AG257" s="40">
        <f t="shared" si="74"/>
        <v>0.1658</v>
      </c>
      <c r="AH257" s="41">
        <f t="shared" si="75"/>
        <v>0.83420000000000005</v>
      </c>
      <c r="AI257" s="41">
        <f t="shared" si="76"/>
        <v>0.87339999999999995</v>
      </c>
      <c r="AJ257" s="42">
        <f t="shared" si="77"/>
        <v>32.924999999999997</v>
      </c>
      <c r="AK257" s="43">
        <f t="shared" si="78"/>
        <v>9.8000000000000007</v>
      </c>
      <c r="AL257" s="43">
        <v>9.6</v>
      </c>
      <c r="AM257" s="43">
        <v>9.9</v>
      </c>
      <c r="AN257" s="43">
        <v>10</v>
      </c>
      <c r="AO257" s="44">
        <f t="shared" si="79"/>
        <v>0.45</v>
      </c>
      <c r="AP257" s="43"/>
    </row>
    <row r="258" spans="1:42" x14ac:dyDescent="0.2">
      <c r="A258" s="32">
        <v>128323303</v>
      </c>
      <c r="B258" s="33" t="s">
        <v>255</v>
      </c>
      <c r="C258" s="33" t="s">
        <v>340</v>
      </c>
      <c r="D258" s="34">
        <f t="shared" ref="D258:D321" si="80">ROUND(F258+E258,2)</f>
        <v>826594.63</v>
      </c>
      <c r="E258" s="34">
        <v>554723.92000000004</v>
      </c>
      <c r="F258" s="34">
        <f t="shared" ref="F258:F321" si="81">ROUND(G258*$F$507/$G$503,2)</f>
        <v>271870.71000000002</v>
      </c>
      <c r="G258" s="35">
        <f t="shared" ref="G258:G321" si="82">ROUND(H258*W258*AO258,3)</f>
        <v>245.65299999999999</v>
      </c>
      <c r="H258" s="35">
        <f t="shared" ref="H258:H321" si="83">ROUND(I258+AJ258,3)</f>
        <v>348.69099999999997</v>
      </c>
      <c r="I258" s="36">
        <f t="shared" ref="I258:I321" si="84">ROUND(J258+K258+L258,0)</f>
        <v>339</v>
      </c>
      <c r="J258" s="36">
        <f t="shared" ref="J258:J321" si="85">ROUND(ROUND(AVERAGE(M258,P258,S258),0)*1.64,0)</f>
        <v>276</v>
      </c>
      <c r="K258" s="36">
        <f t="shared" ref="K258:K321" si="86">ROUND(ROUND(AVERAGE(N258,Q258,T258),0)*3.08,0)</f>
        <v>31</v>
      </c>
      <c r="L258" s="36">
        <f t="shared" ref="L258:L321" si="87">ROUND(ROUND(AVERAGE(O258,R258,U258),0)*6.34,0)</f>
        <v>32</v>
      </c>
      <c r="M258" s="36">
        <v>172</v>
      </c>
      <c r="N258" s="36">
        <v>14</v>
      </c>
      <c r="O258" s="36">
        <v>4</v>
      </c>
      <c r="P258" s="36">
        <v>175</v>
      </c>
      <c r="Q258" s="36">
        <v>8</v>
      </c>
      <c r="R258" s="36">
        <v>3</v>
      </c>
      <c r="S258" s="36">
        <v>157</v>
      </c>
      <c r="T258" s="36">
        <v>7</v>
      </c>
      <c r="U258" s="36">
        <v>7</v>
      </c>
      <c r="V258" s="37">
        <v>41.161000000000001</v>
      </c>
      <c r="W258" s="38">
        <v>0.70450000000000002</v>
      </c>
      <c r="X258" s="39">
        <f t="shared" ref="X258:X321" si="88">ROUND(AVERAGE(Y258:AA258),3)</f>
        <v>838.93899999999996</v>
      </c>
      <c r="Y258" s="39">
        <v>827.34500000000003</v>
      </c>
      <c r="Z258" s="39">
        <v>838.702</v>
      </c>
      <c r="AA258" s="39">
        <v>850.76900000000001</v>
      </c>
      <c r="AB258" s="40">
        <f t="shared" ref="AB258:AB321" si="89">TRUNC(X258/V258,4)</f>
        <v>20.381799999999998</v>
      </c>
      <c r="AC258" s="40">
        <f t="shared" ref="AC258:AC321" si="90">TRUNC(AB258/$AB$503,4)</f>
        <v>0.54359999999999997</v>
      </c>
      <c r="AD258" s="41">
        <f t="shared" ref="AD258:AD321" si="91">TRUNC(AC258*0.5,4)</f>
        <v>0.27179999999999999</v>
      </c>
      <c r="AE258" s="41">
        <f t="shared" ref="AE258:AE321" si="92">TRUNC(1-AD258,4)</f>
        <v>0.72819999999999996</v>
      </c>
      <c r="AF258" s="40">
        <f t="shared" ref="AF258:AF321" si="93">TRUNC(X258/$X$504,4)</f>
        <v>0.24690000000000001</v>
      </c>
      <c r="AG258" s="40">
        <f t="shared" ref="AG258:AG321" si="94">TRUNC(AF258*0.5,4)</f>
        <v>0.1234</v>
      </c>
      <c r="AH258" s="41">
        <f t="shared" ref="AH258:AH321" si="95">TRUNC(1-AG258,4)</f>
        <v>0.87660000000000005</v>
      </c>
      <c r="AI258" s="41">
        <f t="shared" ref="AI258:AI321" si="96">TRUNC((AE258*0.4)+(AH258*0.6),4)</f>
        <v>0.81720000000000004</v>
      </c>
      <c r="AJ258" s="42">
        <f t="shared" ref="AJ258:AJ321" si="97">TRUNC(IF(AI258&lt;=$AI$503,0,((AI258/$AI$503)-1)*0.5*I258),3)</f>
        <v>9.6910000000000007</v>
      </c>
      <c r="AK258" s="43">
        <f t="shared" ref="AK258:AK321" si="98">ROUND(AVERAGE(AL258:AN258),1)</f>
        <v>23.5</v>
      </c>
      <c r="AL258" s="43">
        <v>23.5</v>
      </c>
      <c r="AM258" s="43">
        <v>23.4</v>
      </c>
      <c r="AN258" s="43">
        <v>23.7</v>
      </c>
      <c r="AO258" s="44">
        <f t="shared" ref="AO258:AO321" si="99">TRUNC(IF(AK258&gt;=$AK$503,1,AK258/$AK$503),2)</f>
        <v>1</v>
      </c>
      <c r="AP258" s="43"/>
    </row>
    <row r="259" spans="1:42" x14ac:dyDescent="0.2">
      <c r="A259" s="32">
        <v>128323703</v>
      </c>
      <c r="B259" s="33" t="s">
        <v>256</v>
      </c>
      <c r="C259" s="33" t="s">
        <v>340</v>
      </c>
      <c r="D259" s="34">
        <f t="shared" si="80"/>
        <v>2168234.7200000002</v>
      </c>
      <c r="E259" s="34">
        <v>1650108.48</v>
      </c>
      <c r="F259" s="34">
        <f t="shared" si="81"/>
        <v>518126.24</v>
      </c>
      <c r="G259" s="35">
        <f t="shared" si="82"/>
        <v>468.161</v>
      </c>
      <c r="H259" s="35">
        <f t="shared" si="83"/>
        <v>961</v>
      </c>
      <c r="I259" s="36">
        <f t="shared" si="84"/>
        <v>961</v>
      </c>
      <c r="J259" s="36">
        <f t="shared" si="85"/>
        <v>787</v>
      </c>
      <c r="K259" s="36">
        <f t="shared" si="86"/>
        <v>111</v>
      </c>
      <c r="L259" s="36">
        <f t="shared" si="87"/>
        <v>63</v>
      </c>
      <c r="M259" s="36">
        <v>524</v>
      </c>
      <c r="N259" s="36">
        <v>37</v>
      </c>
      <c r="O259" s="36">
        <v>2</v>
      </c>
      <c r="P259" s="36">
        <v>460</v>
      </c>
      <c r="Q259" s="36">
        <v>30</v>
      </c>
      <c r="R259" s="36">
        <v>11</v>
      </c>
      <c r="S259" s="36">
        <v>457</v>
      </c>
      <c r="T259" s="36">
        <v>42</v>
      </c>
      <c r="U259" s="36">
        <v>17</v>
      </c>
      <c r="V259" s="37">
        <v>82.388999999999996</v>
      </c>
      <c r="W259" s="38">
        <v>0.51280000000000003</v>
      </c>
      <c r="X259" s="39">
        <f t="shared" si="88"/>
        <v>2818.625</v>
      </c>
      <c r="Y259" s="39">
        <v>2826.2190000000001</v>
      </c>
      <c r="Z259" s="39">
        <v>2763.2080000000001</v>
      </c>
      <c r="AA259" s="39">
        <v>2866.4490000000001</v>
      </c>
      <c r="AB259" s="40">
        <f t="shared" si="89"/>
        <v>34.211100000000002</v>
      </c>
      <c r="AC259" s="40">
        <f t="shared" si="90"/>
        <v>0.91249999999999998</v>
      </c>
      <c r="AD259" s="41">
        <f t="shared" si="91"/>
        <v>0.45619999999999999</v>
      </c>
      <c r="AE259" s="41">
        <f t="shared" si="92"/>
        <v>0.54379999999999995</v>
      </c>
      <c r="AF259" s="40">
        <f t="shared" si="93"/>
        <v>0.82969999999999999</v>
      </c>
      <c r="AG259" s="40">
        <f t="shared" si="94"/>
        <v>0.4148</v>
      </c>
      <c r="AH259" s="41">
        <f t="shared" si="95"/>
        <v>0.58520000000000005</v>
      </c>
      <c r="AI259" s="41">
        <f t="shared" si="96"/>
        <v>0.56859999999999999</v>
      </c>
      <c r="AJ259" s="42">
        <f t="shared" si="97"/>
        <v>0</v>
      </c>
      <c r="AK259" s="43">
        <f t="shared" si="98"/>
        <v>20.8</v>
      </c>
      <c r="AL259" s="43">
        <v>20.6</v>
      </c>
      <c r="AM259" s="43">
        <v>20.7</v>
      </c>
      <c r="AN259" s="43">
        <v>21.2</v>
      </c>
      <c r="AO259" s="44">
        <f t="shared" si="99"/>
        <v>0.95</v>
      </c>
      <c r="AP259" s="43"/>
    </row>
    <row r="260" spans="1:42" x14ac:dyDescent="0.2">
      <c r="A260" s="32">
        <v>128325203</v>
      </c>
      <c r="B260" s="33" t="s">
        <v>257</v>
      </c>
      <c r="C260" s="33" t="s">
        <v>340</v>
      </c>
      <c r="D260" s="34">
        <f t="shared" si="80"/>
        <v>1309236.55</v>
      </c>
      <c r="E260" s="34">
        <v>966172.33</v>
      </c>
      <c r="F260" s="34">
        <f t="shared" si="81"/>
        <v>343064.22</v>
      </c>
      <c r="G260" s="35">
        <f t="shared" si="82"/>
        <v>309.98099999999999</v>
      </c>
      <c r="H260" s="35">
        <f t="shared" si="83"/>
        <v>610.5</v>
      </c>
      <c r="I260" s="36">
        <f t="shared" si="84"/>
        <v>580</v>
      </c>
      <c r="J260" s="36">
        <f t="shared" si="85"/>
        <v>474</v>
      </c>
      <c r="K260" s="36">
        <f t="shared" si="86"/>
        <v>62</v>
      </c>
      <c r="L260" s="36">
        <f t="shared" si="87"/>
        <v>44</v>
      </c>
      <c r="M260" s="36">
        <v>315</v>
      </c>
      <c r="N260" s="36">
        <v>10</v>
      </c>
      <c r="O260" s="36">
        <v>4</v>
      </c>
      <c r="P260" s="36">
        <v>291</v>
      </c>
      <c r="Q260" s="36">
        <v>19</v>
      </c>
      <c r="R260" s="36">
        <v>5</v>
      </c>
      <c r="S260" s="36">
        <v>261</v>
      </c>
      <c r="T260" s="36">
        <v>32</v>
      </c>
      <c r="U260" s="36">
        <v>11</v>
      </c>
      <c r="V260" s="37">
        <v>192.61199999999999</v>
      </c>
      <c r="W260" s="38">
        <v>0.67700000000000005</v>
      </c>
      <c r="X260" s="39">
        <f t="shared" si="88"/>
        <v>1255.5260000000001</v>
      </c>
      <c r="Y260" s="39">
        <v>1223.405</v>
      </c>
      <c r="Z260" s="39">
        <v>1272.508</v>
      </c>
      <c r="AA260" s="39">
        <v>1270.664</v>
      </c>
      <c r="AB260" s="40">
        <f t="shared" si="89"/>
        <v>6.5183999999999997</v>
      </c>
      <c r="AC260" s="40">
        <f t="shared" si="90"/>
        <v>0.17380000000000001</v>
      </c>
      <c r="AD260" s="41">
        <f t="shared" si="91"/>
        <v>8.6900000000000005E-2</v>
      </c>
      <c r="AE260" s="41">
        <f t="shared" si="92"/>
        <v>0.91310000000000002</v>
      </c>
      <c r="AF260" s="40">
        <f t="shared" si="93"/>
        <v>0.36959999999999998</v>
      </c>
      <c r="AG260" s="40">
        <f t="shared" si="94"/>
        <v>0.18479999999999999</v>
      </c>
      <c r="AH260" s="41">
        <f t="shared" si="95"/>
        <v>0.81520000000000004</v>
      </c>
      <c r="AI260" s="41">
        <f t="shared" si="96"/>
        <v>0.85429999999999995</v>
      </c>
      <c r="AJ260" s="42">
        <f t="shared" si="97"/>
        <v>30.5</v>
      </c>
      <c r="AK260" s="43">
        <f t="shared" si="98"/>
        <v>16.399999999999999</v>
      </c>
      <c r="AL260" s="43">
        <v>16.600000000000001</v>
      </c>
      <c r="AM260" s="43">
        <v>16.600000000000001</v>
      </c>
      <c r="AN260" s="43">
        <v>15.9</v>
      </c>
      <c r="AO260" s="44">
        <f t="shared" si="99"/>
        <v>0.75</v>
      </c>
      <c r="AP260" s="43"/>
    </row>
    <row r="261" spans="1:42" x14ac:dyDescent="0.2">
      <c r="A261" s="32">
        <v>128326303</v>
      </c>
      <c r="B261" s="33" t="s">
        <v>258</v>
      </c>
      <c r="C261" s="33" t="s">
        <v>340</v>
      </c>
      <c r="D261" s="34">
        <f t="shared" si="80"/>
        <v>940033.84</v>
      </c>
      <c r="E261" s="34">
        <v>631037.98</v>
      </c>
      <c r="F261" s="34">
        <f t="shared" si="81"/>
        <v>308995.86</v>
      </c>
      <c r="G261" s="35">
        <f t="shared" si="82"/>
        <v>279.19799999999998</v>
      </c>
      <c r="H261" s="35">
        <f t="shared" si="83"/>
        <v>389.09800000000001</v>
      </c>
      <c r="I261" s="36">
        <f t="shared" si="84"/>
        <v>364</v>
      </c>
      <c r="J261" s="36">
        <f t="shared" si="85"/>
        <v>317</v>
      </c>
      <c r="K261" s="36">
        <f t="shared" si="86"/>
        <v>22</v>
      </c>
      <c r="L261" s="36">
        <f t="shared" si="87"/>
        <v>25</v>
      </c>
      <c r="M261" s="36">
        <v>184</v>
      </c>
      <c r="N261" s="36">
        <v>9</v>
      </c>
      <c r="O261" s="36">
        <v>7</v>
      </c>
      <c r="P261" s="36">
        <v>190</v>
      </c>
      <c r="Q261" s="36">
        <v>6</v>
      </c>
      <c r="R261" s="36">
        <v>5</v>
      </c>
      <c r="S261" s="36">
        <v>205</v>
      </c>
      <c r="T261" s="36">
        <v>7</v>
      </c>
      <c r="U261" s="36">
        <v>0</v>
      </c>
      <c r="V261" s="37">
        <v>81.075000000000003</v>
      </c>
      <c r="W261" s="38">
        <v>0.7248</v>
      </c>
      <c r="X261" s="39">
        <f t="shared" si="88"/>
        <v>781.12800000000004</v>
      </c>
      <c r="Y261" s="39">
        <v>766.67700000000002</v>
      </c>
      <c r="Z261" s="39">
        <v>779.71900000000005</v>
      </c>
      <c r="AA261" s="39">
        <v>796.98900000000003</v>
      </c>
      <c r="AB261" s="40">
        <f t="shared" si="89"/>
        <v>9.6346000000000007</v>
      </c>
      <c r="AC261" s="40">
        <f t="shared" si="90"/>
        <v>0.25700000000000001</v>
      </c>
      <c r="AD261" s="41">
        <f t="shared" si="91"/>
        <v>0.1285</v>
      </c>
      <c r="AE261" s="41">
        <f t="shared" si="92"/>
        <v>0.87150000000000005</v>
      </c>
      <c r="AF261" s="40">
        <f t="shared" si="93"/>
        <v>0.22989999999999999</v>
      </c>
      <c r="AG261" s="40">
        <f t="shared" si="94"/>
        <v>0.1149</v>
      </c>
      <c r="AH261" s="41">
        <f t="shared" si="95"/>
        <v>0.8851</v>
      </c>
      <c r="AI261" s="41">
        <f t="shared" si="96"/>
        <v>0.87960000000000005</v>
      </c>
      <c r="AJ261" s="42">
        <f t="shared" si="97"/>
        <v>25.097999999999999</v>
      </c>
      <c r="AK261" s="43">
        <f t="shared" si="98"/>
        <v>21.6</v>
      </c>
      <c r="AL261" s="43">
        <v>22.1</v>
      </c>
      <c r="AM261" s="43">
        <v>21.5</v>
      </c>
      <c r="AN261" s="43">
        <v>21.1</v>
      </c>
      <c r="AO261" s="44">
        <f t="shared" si="99"/>
        <v>0.99</v>
      </c>
      <c r="AP261" s="43"/>
    </row>
    <row r="262" spans="1:42" x14ac:dyDescent="0.2">
      <c r="A262" s="32">
        <v>128327303</v>
      </c>
      <c r="B262" s="33" t="s">
        <v>259</v>
      </c>
      <c r="C262" s="33" t="s">
        <v>340</v>
      </c>
      <c r="D262" s="34">
        <f t="shared" si="80"/>
        <v>1019027.06</v>
      </c>
      <c r="E262" s="34">
        <v>798233.99</v>
      </c>
      <c r="F262" s="34">
        <f t="shared" si="81"/>
        <v>220793.07</v>
      </c>
      <c r="G262" s="35">
        <f t="shared" si="82"/>
        <v>199.501</v>
      </c>
      <c r="H262" s="35">
        <f t="shared" si="83"/>
        <v>464.53699999999998</v>
      </c>
      <c r="I262" s="36">
        <f t="shared" si="84"/>
        <v>431</v>
      </c>
      <c r="J262" s="36">
        <f t="shared" si="85"/>
        <v>333</v>
      </c>
      <c r="K262" s="36">
        <f t="shared" si="86"/>
        <v>22</v>
      </c>
      <c r="L262" s="36">
        <f t="shared" si="87"/>
        <v>76</v>
      </c>
      <c r="M262" s="36">
        <v>195</v>
      </c>
      <c r="N262" s="36">
        <v>9</v>
      </c>
      <c r="O262" s="36">
        <v>15</v>
      </c>
      <c r="P262" s="36">
        <v>197</v>
      </c>
      <c r="Q262" s="36">
        <v>8</v>
      </c>
      <c r="R262" s="36">
        <v>14</v>
      </c>
      <c r="S262" s="36">
        <v>217</v>
      </c>
      <c r="T262" s="36">
        <v>5</v>
      </c>
      <c r="U262" s="36">
        <v>8</v>
      </c>
      <c r="V262" s="37">
        <v>145.45099999999999</v>
      </c>
      <c r="W262" s="38">
        <v>0.72789999999999999</v>
      </c>
      <c r="X262" s="39">
        <f t="shared" si="88"/>
        <v>853.36500000000001</v>
      </c>
      <c r="Y262" s="39">
        <v>839.98400000000004</v>
      </c>
      <c r="Z262" s="39">
        <v>847.73199999999997</v>
      </c>
      <c r="AA262" s="39">
        <v>872.38</v>
      </c>
      <c r="AB262" s="40">
        <f t="shared" si="89"/>
        <v>5.867</v>
      </c>
      <c r="AC262" s="40">
        <f t="shared" si="90"/>
        <v>0.1565</v>
      </c>
      <c r="AD262" s="41">
        <f t="shared" si="91"/>
        <v>7.8200000000000006E-2</v>
      </c>
      <c r="AE262" s="41">
        <f t="shared" si="92"/>
        <v>0.92179999999999995</v>
      </c>
      <c r="AF262" s="40">
        <f t="shared" si="93"/>
        <v>0.25119999999999998</v>
      </c>
      <c r="AG262" s="40">
        <f t="shared" si="94"/>
        <v>0.12559999999999999</v>
      </c>
      <c r="AH262" s="41">
        <f t="shared" si="95"/>
        <v>0.87439999999999996</v>
      </c>
      <c r="AI262" s="41">
        <f t="shared" si="96"/>
        <v>0.89329999999999998</v>
      </c>
      <c r="AJ262" s="42">
        <f t="shared" si="97"/>
        <v>33.536999999999999</v>
      </c>
      <c r="AK262" s="43">
        <f t="shared" si="98"/>
        <v>12.9</v>
      </c>
      <c r="AL262" s="43">
        <v>12.9</v>
      </c>
      <c r="AM262" s="43">
        <v>12.6</v>
      </c>
      <c r="AN262" s="43">
        <v>13.1</v>
      </c>
      <c r="AO262" s="44">
        <f t="shared" si="99"/>
        <v>0.59</v>
      </c>
      <c r="AP262" s="43"/>
    </row>
    <row r="263" spans="1:42" x14ac:dyDescent="0.2">
      <c r="A263" s="32">
        <v>128321103</v>
      </c>
      <c r="B263" s="33" t="s">
        <v>590</v>
      </c>
      <c r="C263" s="33" t="s">
        <v>340</v>
      </c>
      <c r="D263" s="34">
        <f t="shared" si="80"/>
        <v>1628118.38</v>
      </c>
      <c r="E263" s="34">
        <v>1220053.8899999999</v>
      </c>
      <c r="F263" s="34">
        <f t="shared" si="81"/>
        <v>408064.49</v>
      </c>
      <c r="G263" s="35">
        <f t="shared" si="82"/>
        <v>368.71300000000002</v>
      </c>
      <c r="H263" s="35">
        <f t="shared" si="83"/>
        <v>585.72400000000005</v>
      </c>
      <c r="I263" s="36">
        <f t="shared" si="84"/>
        <v>576</v>
      </c>
      <c r="J263" s="36">
        <f t="shared" si="85"/>
        <v>535</v>
      </c>
      <c r="K263" s="36">
        <f t="shared" si="86"/>
        <v>28</v>
      </c>
      <c r="L263" s="36">
        <f t="shared" si="87"/>
        <v>13</v>
      </c>
      <c r="M263" s="36">
        <v>282</v>
      </c>
      <c r="N263" s="36">
        <v>5</v>
      </c>
      <c r="O263" s="36">
        <v>3</v>
      </c>
      <c r="P263" s="36">
        <v>352</v>
      </c>
      <c r="Q263" s="36">
        <v>10</v>
      </c>
      <c r="R263" s="36">
        <v>2</v>
      </c>
      <c r="S263" s="36">
        <v>345</v>
      </c>
      <c r="T263" s="36">
        <v>13</v>
      </c>
      <c r="U263" s="36">
        <v>2</v>
      </c>
      <c r="V263" s="37">
        <v>110.854</v>
      </c>
      <c r="W263" s="38">
        <v>0.62949999999999995</v>
      </c>
      <c r="X263" s="39">
        <f t="shared" si="88"/>
        <v>1472.3420000000001</v>
      </c>
      <c r="Y263" s="39">
        <v>1416.681</v>
      </c>
      <c r="Z263" s="39">
        <v>1489.124</v>
      </c>
      <c r="AA263" s="39">
        <v>1511.22</v>
      </c>
      <c r="AB263" s="40">
        <f t="shared" si="89"/>
        <v>13.2818</v>
      </c>
      <c r="AC263" s="40">
        <f t="shared" si="90"/>
        <v>0.35420000000000001</v>
      </c>
      <c r="AD263" s="41">
        <f t="shared" si="91"/>
        <v>0.17710000000000001</v>
      </c>
      <c r="AE263" s="41">
        <f t="shared" si="92"/>
        <v>0.82289999999999996</v>
      </c>
      <c r="AF263" s="40">
        <f t="shared" si="93"/>
        <v>0.43340000000000001</v>
      </c>
      <c r="AG263" s="40">
        <f t="shared" si="94"/>
        <v>0.2167</v>
      </c>
      <c r="AH263" s="41">
        <f t="shared" si="95"/>
        <v>0.7833</v>
      </c>
      <c r="AI263" s="41">
        <f t="shared" si="96"/>
        <v>0.79910000000000003</v>
      </c>
      <c r="AJ263" s="42">
        <f t="shared" si="97"/>
        <v>9.7240000000000002</v>
      </c>
      <c r="AK263" s="43">
        <f t="shared" si="98"/>
        <v>22.1</v>
      </c>
      <c r="AL263" s="43">
        <v>22.1</v>
      </c>
      <c r="AM263" s="43">
        <v>21.5</v>
      </c>
      <c r="AN263" s="43">
        <v>22.6</v>
      </c>
      <c r="AO263" s="44">
        <f t="shared" si="99"/>
        <v>1</v>
      </c>
      <c r="AP263" s="43"/>
    </row>
    <row r="264" spans="1:42" x14ac:dyDescent="0.2">
      <c r="A264" s="32">
        <v>128328003</v>
      </c>
      <c r="B264" s="33" t="s">
        <v>260</v>
      </c>
      <c r="C264" s="33" t="s">
        <v>340</v>
      </c>
      <c r="D264" s="34">
        <f t="shared" si="80"/>
        <v>1040869.79</v>
      </c>
      <c r="E264" s="34">
        <v>764524.58</v>
      </c>
      <c r="F264" s="34">
        <f t="shared" si="81"/>
        <v>276345.21000000002</v>
      </c>
      <c r="G264" s="35">
        <f t="shared" si="82"/>
        <v>249.696</v>
      </c>
      <c r="H264" s="35">
        <f t="shared" si="83"/>
        <v>473.26400000000001</v>
      </c>
      <c r="I264" s="36">
        <f t="shared" si="84"/>
        <v>444</v>
      </c>
      <c r="J264" s="36">
        <f t="shared" si="85"/>
        <v>335</v>
      </c>
      <c r="K264" s="36">
        <f t="shared" si="86"/>
        <v>52</v>
      </c>
      <c r="L264" s="36">
        <f t="shared" si="87"/>
        <v>57</v>
      </c>
      <c r="M264" s="36">
        <v>182</v>
      </c>
      <c r="N264" s="36">
        <v>27</v>
      </c>
      <c r="O264" s="36">
        <v>10</v>
      </c>
      <c r="P264" s="36">
        <v>206</v>
      </c>
      <c r="Q264" s="36">
        <v>16</v>
      </c>
      <c r="R264" s="36">
        <v>8</v>
      </c>
      <c r="S264" s="36">
        <v>224</v>
      </c>
      <c r="T264" s="36">
        <v>8</v>
      </c>
      <c r="U264" s="36">
        <v>8</v>
      </c>
      <c r="V264" s="37">
        <v>132.68699999999998</v>
      </c>
      <c r="W264" s="38">
        <v>0.68520000000000003</v>
      </c>
      <c r="X264" s="39">
        <f t="shared" si="88"/>
        <v>973.82500000000005</v>
      </c>
      <c r="Y264" s="39">
        <v>953.39499999999998</v>
      </c>
      <c r="Z264" s="39">
        <v>959.95799999999997</v>
      </c>
      <c r="AA264" s="39">
        <v>1008.122</v>
      </c>
      <c r="AB264" s="40">
        <f t="shared" si="89"/>
        <v>7.3391999999999999</v>
      </c>
      <c r="AC264" s="40">
        <f t="shared" si="90"/>
        <v>0.19570000000000001</v>
      </c>
      <c r="AD264" s="41">
        <f t="shared" si="91"/>
        <v>9.7799999999999998E-2</v>
      </c>
      <c r="AE264" s="41">
        <f t="shared" si="92"/>
        <v>0.9022</v>
      </c>
      <c r="AF264" s="40">
        <f t="shared" si="93"/>
        <v>0.28660000000000002</v>
      </c>
      <c r="AG264" s="40">
        <f t="shared" si="94"/>
        <v>0.14330000000000001</v>
      </c>
      <c r="AH264" s="41">
        <f t="shared" si="95"/>
        <v>0.85670000000000002</v>
      </c>
      <c r="AI264" s="41">
        <f t="shared" si="96"/>
        <v>0.87490000000000001</v>
      </c>
      <c r="AJ264" s="42">
        <f t="shared" si="97"/>
        <v>29.263999999999999</v>
      </c>
      <c r="AK264" s="43">
        <f t="shared" si="98"/>
        <v>16.8</v>
      </c>
      <c r="AL264" s="43">
        <v>16.8</v>
      </c>
      <c r="AM264" s="43">
        <v>16.600000000000001</v>
      </c>
      <c r="AN264" s="43">
        <v>17</v>
      </c>
      <c r="AO264" s="44">
        <f t="shared" si="99"/>
        <v>0.77</v>
      </c>
      <c r="AP264" s="43"/>
    </row>
    <row r="265" spans="1:42" x14ac:dyDescent="0.2">
      <c r="A265" s="32">
        <v>106330703</v>
      </c>
      <c r="B265" s="33" t="s">
        <v>459</v>
      </c>
      <c r="C265" s="33" t="s">
        <v>289</v>
      </c>
      <c r="D265" s="34">
        <f t="shared" si="80"/>
        <v>844598.79</v>
      </c>
      <c r="E265" s="34">
        <v>698230.88</v>
      </c>
      <c r="F265" s="34">
        <f t="shared" si="81"/>
        <v>146367.91</v>
      </c>
      <c r="G265" s="35">
        <f t="shared" si="82"/>
        <v>132.25299999999999</v>
      </c>
      <c r="H265" s="35">
        <f t="shared" si="83"/>
        <v>343.78800000000001</v>
      </c>
      <c r="I265" s="36">
        <f t="shared" si="84"/>
        <v>323</v>
      </c>
      <c r="J265" s="36">
        <f t="shared" si="85"/>
        <v>257</v>
      </c>
      <c r="K265" s="36">
        <f t="shared" si="86"/>
        <v>34</v>
      </c>
      <c r="L265" s="36">
        <f t="shared" si="87"/>
        <v>32</v>
      </c>
      <c r="M265" s="36">
        <v>154</v>
      </c>
      <c r="N265" s="36">
        <v>13</v>
      </c>
      <c r="O265" s="36">
        <v>6</v>
      </c>
      <c r="P265" s="36">
        <v>149</v>
      </c>
      <c r="Q265" s="36">
        <v>12</v>
      </c>
      <c r="R265" s="36">
        <v>4</v>
      </c>
      <c r="S265" s="36">
        <v>167</v>
      </c>
      <c r="T265" s="36">
        <v>8</v>
      </c>
      <c r="U265" s="36">
        <v>5</v>
      </c>
      <c r="V265" s="37">
        <v>131.65699999999998</v>
      </c>
      <c r="W265" s="38">
        <v>0.67490000000000006</v>
      </c>
      <c r="X265" s="39">
        <f t="shared" si="88"/>
        <v>989.48199999999997</v>
      </c>
      <c r="Y265" s="39">
        <v>962.96199999999999</v>
      </c>
      <c r="Z265" s="39">
        <v>984.71299999999997</v>
      </c>
      <c r="AA265" s="39">
        <v>1020.772</v>
      </c>
      <c r="AB265" s="40">
        <f t="shared" si="89"/>
        <v>7.5156000000000001</v>
      </c>
      <c r="AC265" s="40">
        <f t="shared" si="90"/>
        <v>0.20039999999999999</v>
      </c>
      <c r="AD265" s="41">
        <f t="shared" si="91"/>
        <v>0.1002</v>
      </c>
      <c r="AE265" s="41">
        <f t="shared" si="92"/>
        <v>0.89980000000000004</v>
      </c>
      <c r="AF265" s="40">
        <f t="shared" si="93"/>
        <v>0.29120000000000001</v>
      </c>
      <c r="AG265" s="40">
        <f t="shared" si="94"/>
        <v>0.14560000000000001</v>
      </c>
      <c r="AH265" s="41">
        <f t="shared" si="95"/>
        <v>0.85440000000000005</v>
      </c>
      <c r="AI265" s="41">
        <f t="shared" si="96"/>
        <v>0.87250000000000005</v>
      </c>
      <c r="AJ265" s="42">
        <f t="shared" si="97"/>
        <v>20.788</v>
      </c>
      <c r="AK265" s="43">
        <f t="shared" si="98"/>
        <v>12.4</v>
      </c>
      <c r="AL265" s="43">
        <v>12.2</v>
      </c>
      <c r="AM265" s="43">
        <v>12.2</v>
      </c>
      <c r="AN265" s="43">
        <v>12.8</v>
      </c>
      <c r="AO265" s="44">
        <f t="shared" si="99"/>
        <v>0.56999999999999995</v>
      </c>
      <c r="AP265" s="43"/>
    </row>
    <row r="266" spans="1:42" x14ac:dyDescent="0.2">
      <c r="A266" s="32">
        <v>106330803</v>
      </c>
      <c r="B266" s="33" t="s">
        <v>460</v>
      </c>
      <c r="C266" s="33" t="s">
        <v>289</v>
      </c>
      <c r="D266" s="34">
        <f t="shared" si="80"/>
        <v>1367334.26</v>
      </c>
      <c r="E266" s="34">
        <v>1109613.05</v>
      </c>
      <c r="F266" s="34">
        <f t="shared" si="81"/>
        <v>257721.21</v>
      </c>
      <c r="G266" s="35">
        <f t="shared" si="82"/>
        <v>232.86799999999999</v>
      </c>
      <c r="H266" s="35">
        <f t="shared" si="83"/>
        <v>575.17700000000002</v>
      </c>
      <c r="I266" s="36">
        <f t="shared" si="84"/>
        <v>553</v>
      </c>
      <c r="J266" s="36">
        <f t="shared" si="85"/>
        <v>456</v>
      </c>
      <c r="K266" s="36">
        <f t="shared" si="86"/>
        <v>40</v>
      </c>
      <c r="L266" s="36">
        <f t="shared" si="87"/>
        <v>57</v>
      </c>
      <c r="M266" s="36">
        <v>280</v>
      </c>
      <c r="N266" s="36">
        <v>14</v>
      </c>
      <c r="O266" s="36">
        <v>7</v>
      </c>
      <c r="P266" s="36">
        <v>279</v>
      </c>
      <c r="Q266" s="36">
        <v>12</v>
      </c>
      <c r="R266" s="36">
        <v>10</v>
      </c>
      <c r="S266" s="36">
        <v>275</v>
      </c>
      <c r="T266" s="36">
        <v>12</v>
      </c>
      <c r="U266" s="36">
        <v>10</v>
      </c>
      <c r="V266" s="37">
        <v>261.78700000000003</v>
      </c>
      <c r="W266" s="38">
        <v>0.63260000000000005</v>
      </c>
      <c r="X266" s="39">
        <f t="shared" si="88"/>
        <v>1517.951</v>
      </c>
      <c r="Y266" s="39">
        <v>1503.075</v>
      </c>
      <c r="Z266" s="39">
        <v>1512.606</v>
      </c>
      <c r="AA266" s="39">
        <v>1538.171</v>
      </c>
      <c r="AB266" s="40">
        <f t="shared" si="89"/>
        <v>5.7984</v>
      </c>
      <c r="AC266" s="40">
        <f t="shared" si="90"/>
        <v>0.15459999999999999</v>
      </c>
      <c r="AD266" s="41">
        <f t="shared" si="91"/>
        <v>7.7299999999999994E-2</v>
      </c>
      <c r="AE266" s="41">
        <f t="shared" si="92"/>
        <v>0.92269999999999996</v>
      </c>
      <c r="AF266" s="40">
        <f t="shared" si="93"/>
        <v>0.44679999999999997</v>
      </c>
      <c r="AG266" s="40">
        <f t="shared" si="94"/>
        <v>0.22339999999999999</v>
      </c>
      <c r="AH266" s="41">
        <f t="shared" si="95"/>
        <v>0.77659999999999996</v>
      </c>
      <c r="AI266" s="41">
        <f t="shared" si="96"/>
        <v>0.83499999999999996</v>
      </c>
      <c r="AJ266" s="42">
        <f t="shared" si="97"/>
        <v>22.177</v>
      </c>
      <c r="AK266" s="43">
        <f t="shared" si="98"/>
        <v>13.9</v>
      </c>
      <c r="AL266" s="43">
        <v>13.9</v>
      </c>
      <c r="AM266" s="43">
        <v>13.6</v>
      </c>
      <c r="AN266" s="43">
        <v>14.1</v>
      </c>
      <c r="AO266" s="44">
        <f t="shared" si="99"/>
        <v>0.64</v>
      </c>
      <c r="AP266" s="43"/>
    </row>
    <row r="267" spans="1:42" x14ac:dyDescent="0.2">
      <c r="A267" s="32">
        <v>106338003</v>
      </c>
      <c r="B267" s="33" t="s">
        <v>461</v>
      </c>
      <c r="C267" s="33" t="s">
        <v>289</v>
      </c>
      <c r="D267" s="34">
        <f t="shared" si="80"/>
        <v>2146956.54</v>
      </c>
      <c r="E267" s="34">
        <v>1706633.18</v>
      </c>
      <c r="F267" s="34">
        <f t="shared" si="81"/>
        <v>440323.36</v>
      </c>
      <c r="G267" s="35">
        <f t="shared" si="82"/>
        <v>397.86099999999999</v>
      </c>
      <c r="H267" s="35">
        <f t="shared" si="83"/>
        <v>1093</v>
      </c>
      <c r="I267" s="36">
        <f t="shared" si="84"/>
        <v>1093</v>
      </c>
      <c r="J267" s="36">
        <f t="shared" si="85"/>
        <v>884</v>
      </c>
      <c r="K267" s="36">
        <f t="shared" si="86"/>
        <v>95</v>
      </c>
      <c r="L267" s="36">
        <f t="shared" si="87"/>
        <v>114</v>
      </c>
      <c r="M267" s="36">
        <v>567</v>
      </c>
      <c r="N267" s="36">
        <v>26</v>
      </c>
      <c r="O267" s="36">
        <v>19</v>
      </c>
      <c r="P267" s="36">
        <v>544</v>
      </c>
      <c r="Q267" s="36">
        <v>31</v>
      </c>
      <c r="R267" s="36">
        <v>16</v>
      </c>
      <c r="S267" s="36">
        <v>507</v>
      </c>
      <c r="T267" s="36">
        <v>36</v>
      </c>
      <c r="U267" s="36">
        <v>18</v>
      </c>
      <c r="V267" s="37">
        <v>273.93399999999997</v>
      </c>
      <c r="W267" s="38">
        <v>0.62760000000000005</v>
      </c>
      <c r="X267" s="39">
        <f t="shared" si="88"/>
        <v>2143.9699999999998</v>
      </c>
      <c r="Y267" s="39">
        <v>2127.0340000000001</v>
      </c>
      <c r="Z267" s="39">
        <v>2140.7399999999998</v>
      </c>
      <c r="AA267" s="39">
        <v>2164.136</v>
      </c>
      <c r="AB267" s="40">
        <f t="shared" si="89"/>
        <v>7.8265000000000002</v>
      </c>
      <c r="AC267" s="40">
        <f t="shared" si="90"/>
        <v>0.2087</v>
      </c>
      <c r="AD267" s="41">
        <f t="shared" si="91"/>
        <v>0.1043</v>
      </c>
      <c r="AE267" s="41">
        <f t="shared" si="92"/>
        <v>0.89570000000000005</v>
      </c>
      <c r="AF267" s="40">
        <f t="shared" si="93"/>
        <v>0.63109999999999999</v>
      </c>
      <c r="AG267" s="40">
        <f t="shared" si="94"/>
        <v>0.3155</v>
      </c>
      <c r="AH267" s="41">
        <f t="shared" si="95"/>
        <v>0.6845</v>
      </c>
      <c r="AI267" s="41">
        <f t="shared" si="96"/>
        <v>0.76890000000000003</v>
      </c>
      <c r="AJ267" s="42">
        <f t="shared" si="97"/>
        <v>0</v>
      </c>
      <c r="AK267" s="43">
        <f t="shared" si="98"/>
        <v>12.8</v>
      </c>
      <c r="AL267" s="43">
        <v>13</v>
      </c>
      <c r="AM267" s="43">
        <v>12.5</v>
      </c>
      <c r="AN267" s="43">
        <v>12.9</v>
      </c>
      <c r="AO267" s="44">
        <f t="shared" si="99"/>
        <v>0.57999999999999996</v>
      </c>
      <c r="AP267" s="43"/>
    </row>
    <row r="268" spans="1:42" x14ac:dyDescent="0.2">
      <c r="A268" s="32">
        <v>111343603</v>
      </c>
      <c r="B268" s="33" t="s">
        <v>552</v>
      </c>
      <c r="C268" s="33" t="s">
        <v>303</v>
      </c>
      <c r="D268" s="34">
        <f t="shared" si="80"/>
        <v>1941605.53</v>
      </c>
      <c r="E268" s="34">
        <v>1652571.7</v>
      </c>
      <c r="F268" s="34">
        <f t="shared" si="81"/>
        <v>289033.83</v>
      </c>
      <c r="G268" s="35">
        <f t="shared" si="82"/>
        <v>261.161</v>
      </c>
      <c r="H268" s="35">
        <f t="shared" si="83"/>
        <v>972</v>
      </c>
      <c r="I268" s="36">
        <f t="shared" si="84"/>
        <v>972</v>
      </c>
      <c r="J268" s="36">
        <f t="shared" si="85"/>
        <v>922</v>
      </c>
      <c r="K268" s="36">
        <f t="shared" si="86"/>
        <v>12</v>
      </c>
      <c r="L268" s="36">
        <f t="shared" si="87"/>
        <v>38</v>
      </c>
      <c r="M268" s="36">
        <v>537</v>
      </c>
      <c r="N268" s="36">
        <v>4</v>
      </c>
      <c r="O268" s="36">
        <v>5</v>
      </c>
      <c r="P268" s="36">
        <v>592</v>
      </c>
      <c r="Q268" s="36">
        <v>6</v>
      </c>
      <c r="R268" s="36">
        <v>6</v>
      </c>
      <c r="S268" s="36">
        <v>558</v>
      </c>
      <c r="T268" s="36">
        <v>2</v>
      </c>
      <c r="U268" s="36">
        <v>6</v>
      </c>
      <c r="V268" s="37">
        <v>374.05399999999997</v>
      </c>
      <c r="W268" s="38">
        <v>0.51670000000000005</v>
      </c>
      <c r="X268" s="39">
        <f t="shared" si="88"/>
        <v>2626.1770000000001</v>
      </c>
      <c r="Y268" s="39">
        <v>2531.1010000000001</v>
      </c>
      <c r="Z268" s="39">
        <v>2587.6149999999998</v>
      </c>
      <c r="AA268" s="39">
        <v>2759.8139999999999</v>
      </c>
      <c r="AB268" s="40">
        <f t="shared" si="89"/>
        <v>7.0208000000000004</v>
      </c>
      <c r="AC268" s="40">
        <f t="shared" si="90"/>
        <v>0.18720000000000001</v>
      </c>
      <c r="AD268" s="41">
        <f t="shared" si="91"/>
        <v>9.3600000000000003E-2</v>
      </c>
      <c r="AE268" s="41">
        <f t="shared" si="92"/>
        <v>0.90639999999999998</v>
      </c>
      <c r="AF268" s="40">
        <f t="shared" si="93"/>
        <v>0.77310000000000001</v>
      </c>
      <c r="AG268" s="40">
        <f t="shared" si="94"/>
        <v>0.38650000000000001</v>
      </c>
      <c r="AH268" s="41">
        <f t="shared" si="95"/>
        <v>0.61350000000000005</v>
      </c>
      <c r="AI268" s="41">
        <f t="shared" si="96"/>
        <v>0.73060000000000003</v>
      </c>
      <c r="AJ268" s="42">
        <f t="shared" si="97"/>
        <v>0</v>
      </c>
      <c r="AK268" s="43">
        <f t="shared" si="98"/>
        <v>11.5</v>
      </c>
      <c r="AL268" s="43">
        <v>11.9</v>
      </c>
      <c r="AM268" s="43">
        <v>11.2</v>
      </c>
      <c r="AN268" s="43">
        <v>11.3</v>
      </c>
      <c r="AO268" s="44">
        <f t="shared" si="99"/>
        <v>0.52</v>
      </c>
      <c r="AP268" s="43"/>
    </row>
    <row r="269" spans="1:42" x14ac:dyDescent="0.2">
      <c r="A269" s="32">
        <v>119350303</v>
      </c>
      <c r="B269" s="33" t="s">
        <v>128</v>
      </c>
      <c r="C269" s="33" t="s">
        <v>325</v>
      </c>
      <c r="D269" s="34">
        <f t="shared" si="80"/>
        <v>1968876.45</v>
      </c>
      <c r="E269" s="34">
        <v>1632928.48</v>
      </c>
      <c r="F269" s="34">
        <f t="shared" si="81"/>
        <v>335947.97</v>
      </c>
      <c r="G269" s="35">
        <f t="shared" si="82"/>
        <v>303.55099999999999</v>
      </c>
      <c r="H269" s="35">
        <f t="shared" si="83"/>
        <v>987</v>
      </c>
      <c r="I269" s="36">
        <f t="shared" si="84"/>
        <v>987</v>
      </c>
      <c r="J269" s="36">
        <f t="shared" si="85"/>
        <v>825</v>
      </c>
      <c r="K269" s="36">
        <f t="shared" si="86"/>
        <v>111</v>
      </c>
      <c r="L269" s="36">
        <f t="shared" si="87"/>
        <v>51</v>
      </c>
      <c r="M269" s="36">
        <v>495</v>
      </c>
      <c r="N269" s="36">
        <v>38</v>
      </c>
      <c r="O269" s="36">
        <v>14</v>
      </c>
      <c r="P269" s="36">
        <v>548</v>
      </c>
      <c r="Q269" s="36">
        <v>34</v>
      </c>
      <c r="R269" s="36">
        <v>6</v>
      </c>
      <c r="S269" s="36">
        <v>465</v>
      </c>
      <c r="T269" s="36">
        <v>36</v>
      </c>
      <c r="U269" s="36">
        <v>5</v>
      </c>
      <c r="V269" s="37">
        <v>70.606999999999999</v>
      </c>
      <c r="W269" s="38">
        <v>0.42130000000000001</v>
      </c>
      <c r="X269" s="39">
        <f t="shared" si="88"/>
        <v>3533.8130000000001</v>
      </c>
      <c r="Y269" s="39">
        <v>3575.348</v>
      </c>
      <c r="Z269" s="39">
        <v>3533.1039999999998</v>
      </c>
      <c r="AA269" s="39">
        <v>3492.9879999999998</v>
      </c>
      <c r="AB269" s="40">
        <f t="shared" si="89"/>
        <v>50.048999999999999</v>
      </c>
      <c r="AC269" s="40">
        <f t="shared" si="90"/>
        <v>1.335</v>
      </c>
      <c r="AD269" s="41">
        <f t="shared" si="91"/>
        <v>0.66749999999999998</v>
      </c>
      <c r="AE269" s="41">
        <f t="shared" si="92"/>
        <v>0.33250000000000002</v>
      </c>
      <c r="AF269" s="40">
        <f t="shared" si="93"/>
        <v>1.0403</v>
      </c>
      <c r="AG269" s="40">
        <f t="shared" si="94"/>
        <v>0.52010000000000001</v>
      </c>
      <c r="AH269" s="41">
        <f t="shared" si="95"/>
        <v>0.47989999999999999</v>
      </c>
      <c r="AI269" s="41">
        <f t="shared" si="96"/>
        <v>0.4209</v>
      </c>
      <c r="AJ269" s="42">
        <f t="shared" si="97"/>
        <v>0</v>
      </c>
      <c r="AK269" s="43">
        <f t="shared" si="98"/>
        <v>16</v>
      </c>
      <c r="AL269" s="43">
        <v>15.9</v>
      </c>
      <c r="AM269" s="43">
        <v>15.9</v>
      </c>
      <c r="AN269" s="43">
        <v>16.2</v>
      </c>
      <c r="AO269" s="44">
        <f t="shared" si="99"/>
        <v>0.73</v>
      </c>
      <c r="AP269" s="43"/>
    </row>
    <row r="270" spans="1:42" x14ac:dyDescent="0.2">
      <c r="A270" s="32">
        <v>119351303</v>
      </c>
      <c r="B270" s="33" t="s">
        <v>129</v>
      </c>
      <c r="C270" s="33" t="s">
        <v>325</v>
      </c>
      <c r="D270" s="34">
        <f t="shared" si="80"/>
        <v>1776989.95</v>
      </c>
      <c r="E270" s="34">
        <v>1015363.94</v>
      </c>
      <c r="F270" s="34">
        <f t="shared" si="81"/>
        <v>761626.01</v>
      </c>
      <c r="G270" s="35">
        <f t="shared" si="82"/>
        <v>688.17899999999997</v>
      </c>
      <c r="H270" s="35">
        <f t="shared" si="83"/>
        <v>935</v>
      </c>
      <c r="I270" s="36">
        <f t="shared" si="84"/>
        <v>935</v>
      </c>
      <c r="J270" s="36">
        <f t="shared" si="85"/>
        <v>845</v>
      </c>
      <c r="K270" s="36">
        <f t="shared" si="86"/>
        <v>77</v>
      </c>
      <c r="L270" s="36">
        <f t="shared" si="87"/>
        <v>13</v>
      </c>
      <c r="M270" s="36">
        <v>547</v>
      </c>
      <c r="N270" s="36">
        <v>15</v>
      </c>
      <c r="O270" s="36">
        <v>3</v>
      </c>
      <c r="P270" s="36">
        <v>530</v>
      </c>
      <c r="Q270" s="36">
        <v>13</v>
      </c>
      <c r="R270" s="36">
        <v>1</v>
      </c>
      <c r="S270" s="36">
        <v>467</v>
      </c>
      <c r="T270" s="36">
        <v>47</v>
      </c>
      <c r="U270" s="36">
        <v>3</v>
      </c>
      <c r="V270" s="37">
        <v>18.591000000000001</v>
      </c>
      <c r="W270" s="38">
        <v>0.78300000000000003</v>
      </c>
      <c r="X270" s="39">
        <f t="shared" si="88"/>
        <v>1632.1769999999999</v>
      </c>
      <c r="Y270" s="39">
        <v>1644.7750000000001</v>
      </c>
      <c r="Z270" s="39">
        <v>1621.41</v>
      </c>
      <c r="AA270" s="39">
        <v>1630.347</v>
      </c>
      <c r="AB270" s="40">
        <f t="shared" si="89"/>
        <v>87.793899999999994</v>
      </c>
      <c r="AC270" s="40">
        <f t="shared" si="90"/>
        <v>2.3418999999999999</v>
      </c>
      <c r="AD270" s="41">
        <f t="shared" si="91"/>
        <v>1.1709000000000001</v>
      </c>
      <c r="AE270" s="41">
        <f t="shared" si="92"/>
        <v>-0.1709</v>
      </c>
      <c r="AF270" s="40">
        <f t="shared" si="93"/>
        <v>0.48049999999999998</v>
      </c>
      <c r="AG270" s="40">
        <f t="shared" si="94"/>
        <v>0.2402</v>
      </c>
      <c r="AH270" s="41">
        <f t="shared" si="95"/>
        <v>0.75980000000000003</v>
      </c>
      <c r="AI270" s="41">
        <f t="shared" si="96"/>
        <v>0.38750000000000001</v>
      </c>
      <c r="AJ270" s="42">
        <f t="shared" si="97"/>
        <v>0</v>
      </c>
      <c r="AK270" s="43">
        <f t="shared" si="98"/>
        <v>20.399999999999999</v>
      </c>
      <c r="AL270" s="43">
        <v>20.100000000000001</v>
      </c>
      <c r="AM270" s="43">
        <v>20</v>
      </c>
      <c r="AN270" s="43">
        <v>21.1</v>
      </c>
      <c r="AO270" s="44">
        <f t="shared" si="99"/>
        <v>0.94</v>
      </c>
      <c r="AP270" s="43"/>
    </row>
    <row r="271" spans="1:42" x14ac:dyDescent="0.2">
      <c r="A271" s="32">
        <v>119352203</v>
      </c>
      <c r="B271" s="33" t="s">
        <v>130</v>
      </c>
      <c r="C271" s="33" t="s">
        <v>325</v>
      </c>
      <c r="D271" s="34">
        <f t="shared" si="80"/>
        <v>1084504.71</v>
      </c>
      <c r="E271" s="34">
        <v>812061.82</v>
      </c>
      <c r="F271" s="34">
        <f t="shared" si="81"/>
        <v>272442.89</v>
      </c>
      <c r="G271" s="35">
        <f t="shared" si="82"/>
        <v>246.17</v>
      </c>
      <c r="H271" s="35">
        <f t="shared" si="83"/>
        <v>534</v>
      </c>
      <c r="I271" s="36">
        <f t="shared" si="84"/>
        <v>534</v>
      </c>
      <c r="J271" s="36">
        <f t="shared" si="85"/>
        <v>456</v>
      </c>
      <c r="K271" s="36">
        <f t="shared" si="86"/>
        <v>34</v>
      </c>
      <c r="L271" s="36">
        <f t="shared" si="87"/>
        <v>44</v>
      </c>
      <c r="M271" s="36">
        <v>271</v>
      </c>
      <c r="N271" s="36">
        <v>9</v>
      </c>
      <c r="O271" s="36">
        <v>9</v>
      </c>
      <c r="P271" s="36">
        <v>301</v>
      </c>
      <c r="Q271" s="36">
        <v>10</v>
      </c>
      <c r="R271" s="36">
        <v>6</v>
      </c>
      <c r="S271" s="36">
        <v>262</v>
      </c>
      <c r="T271" s="36">
        <v>14</v>
      </c>
      <c r="U271" s="36">
        <v>6</v>
      </c>
      <c r="V271" s="37">
        <v>8.9939999999999998</v>
      </c>
      <c r="W271" s="38">
        <v>0.54879999999999995</v>
      </c>
      <c r="X271" s="39">
        <f t="shared" si="88"/>
        <v>1535.55</v>
      </c>
      <c r="Y271" s="39">
        <v>1517.8889999999999</v>
      </c>
      <c r="Z271" s="39">
        <v>1543.672</v>
      </c>
      <c r="AA271" s="39">
        <v>1545.09</v>
      </c>
      <c r="AB271" s="40">
        <f t="shared" si="89"/>
        <v>170.7304</v>
      </c>
      <c r="AC271" s="40">
        <f t="shared" si="90"/>
        <v>4.5541999999999998</v>
      </c>
      <c r="AD271" s="41">
        <f t="shared" si="91"/>
        <v>2.2770999999999999</v>
      </c>
      <c r="AE271" s="41">
        <f t="shared" si="92"/>
        <v>-1.2770999999999999</v>
      </c>
      <c r="AF271" s="40">
        <f t="shared" si="93"/>
        <v>0.45200000000000001</v>
      </c>
      <c r="AG271" s="40">
        <f t="shared" si="94"/>
        <v>0.22600000000000001</v>
      </c>
      <c r="AH271" s="41">
        <f t="shared" si="95"/>
        <v>0.77400000000000002</v>
      </c>
      <c r="AI271" s="41">
        <f t="shared" si="96"/>
        <v>-4.6399999999999997E-2</v>
      </c>
      <c r="AJ271" s="42">
        <f t="shared" si="97"/>
        <v>0</v>
      </c>
      <c r="AK271" s="43">
        <f t="shared" si="98"/>
        <v>18.399999999999999</v>
      </c>
      <c r="AL271" s="43">
        <v>18.600000000000001</v>
      </c>
      <c r="AM271" s="43">
        <v>17.600000000000001</v>
      </c>
      <c r="AN271" s="43">
        <v>19</v>
      </c>
      <c r="AO271" s="44">
        <f t="shared" si="99"/>
        <v>0.84</v>
      </c>
      <c r="AP271" s="43"/>
    </row>
    <row r="272" spans="1:42" x14ac:dyDescent="0.2">
      <c r="A272" s="32">
        <v>119354603</v>
      </c>
      <c r="B272" s="33" t="s">
        <v>131</v>
      </c>
      <c r="C272" s="33" t="s">
        <v>325</v>
      </c>
      <c r="D272" s="34">
        <f t="shared" si="80"/>
        <v>1159267.55</v>
      </c>
      <c r="E272" s="34">
        <v>864114.63</v>
      </c>
      <c r="F272" s="34">
        <f t="shared" si="81"/>
        <v>295152.92</v>
      </c>
      <c r="G272" s="35">
        <f t="shared" si="82"/>
        <v>266.69</v>
      </c>
      <c r="H272" s="35">
        <f t="shared" si="83"/>
        <v>673</v>
      </c>
      <c r="I272" s="36">
        <f t="shared" si="84"/>
        <v>673</v>
      </c>
      <c r="J272" s="36">
        <f t="shared" si="85"/>
        <v>554</v>
      </c>
      <c r="K272" s="36">
        <f t="shared" si="86"/>
        <v>62</v>
      </c>
      <c r="L272" s="36">
        <f t="shared" si="87"/>
        <v>57</v>
      </c>
      <c r="M272" s="36">
        <v>398</v>
      </c>
      <c r="N272" s="36">
        <v>21</v>
      </c>
      <c r="O272" s="36">
        <v>11</v>
      </c>
      <c r="P272" s="36">
        <v>358</v>
      </c>
      <c r="Q272" s="36">
        <v>18</v>
      </c>
      <c r="R272" s="36">
        <v>9</v>
      </c>
      <c r="S272" s="36">
        <v>259</v>
      </c>
      <c r="T272" s="36">
        <v>22</v>
      </c>
      <c r="U272" s="36">
        <v>8</v>
      </c>
      <c r="V272" s="37">
        <v>66.361000000000004</v>
      </c>
      <c r="W272" s="38">
        <v>0.53549999999999998</v>
      </c>
      <c r="X272" s="39">
        <f t="shared" si="88"/>
        <v>1506.9960000000001</v>
      </c>
      <c r="Y272" s="39">
        <v>1510.9390000000001</v>
      </c>
      <c r="Z272" s="39">
        <v>1497.4649999999999</v>
      </c>
      <c r="AA272" s="39">
        <v>1512.585</v>
      </c>
      <c r="AB272" s="40">
        <f t="shared" si="89"/>
        <v>22.709</v>
      </c>
      <c r="AC272" s="40">
        <f t="shared" si="90"/>
        <v>0.60570000000000002</v>
      </c>
      <c r="AD272" s="41">
        <f t="shared" si="91"/>
        <v>0.30280000000000001</v>
      </c>
      <c r="AE272" s="41">
        <f t="shared" si="92"/>
        <v>0.69720000000000004</v>
      </c>
      <c r="AF272" s="40">
        <f t="shared" si="93"/>
        <v>0.44359999999999999</v>
      </c>
      <c r="AG272" s="40">
        <f t="shared" si="94"/>
        <v>0.2218</v>
      </c>
      <c r="AH272" s="41">
        <f t="shared" si="95"/>
        <v>0.7782</v>
      </c>
      <c r="AI272" s="41">
        <f t="shared" si="96"/>
        <v>0.74580000000000002</v>
      </c>
      <c r="AJ272" s="42">
        <f t="shared" si="97"/>
        <v>0</v>
      </c>
      <c r="AK272" s="43">
        <f t="shared" si="98"/>
        <v>16.2</v>
      </c>
      <c r="AL272" s="43">
        <v>15.8</v>
      </c>
      <c r="AM272" s="43">
        <v>16</v>
      </c>
      <c r="AN272" s="43">
        <v>16.7</v>
      </c>
      <c r="AO272" s="44">
        <f t="shared" si="99"/>
        <v>0.74</v>
      </c>
      <c r="AP272" s="43"/>
    </row>
    <row r="273" spans="1:42" x14ac:dyDescent="0.2">
      <c r="A273" s="32">
        <v>119355503</v>
      </c>
      <c r="B273" s="33" t="s">
        <v>132</v>
      </c>
      <c r="C273" s="33" t="s">
        <v>325</v>
      </c>
      <c r="D273" s="34">
        <f t="shared" si="80"/>
        <v>1204642</v>
      </c>
      <c r="E273" s="34">
        <v>825821.66</v>
      </c>
      <c r="F273" s="34">
        <f t="shared" si="81"/>
        <v>378820.34</v>
      </c>
      <c r="G273" s="35">
        <f t="shared" si="82"/>
        <v>342.28899999999999</v>
      </c>
      <c r="H273" s="35">
        <f t="shared" si="83"/>
        <v>734</v>
      </c>
      <c r="I273" s="36">
        <f t="shared" si="84"/>
        <v>734</v>
      </c>
      <c r="J273" s="36">
        <f t="shared" si="85"/>
        <v>641</v>
      </c>
      <c r="K273" s="36">
        <f t="shared" si="86"/>
        <v>68</v>
      </c>
      <c r="L273" s="36">
        <f t="shared" si="87"/>
        <v>25</v>
      </c>
      <c r="M273" s="36">
        <v>396</v>
      </c>
      <c r="N273" s="36">
        <v>17</v>
      </c>
      <c r="O273" s="36">
        <v>3</v>
      </c>
      <c r="P273" s="36">
        <v>369</v>
      </c>
      <c r="Q273" s="36">
        <v>25</v>
      </c>
      <c r="R273" s="36">
        <v>3</v>
      </c>
      <c r="S273" s="36">
        <v>409</v>
      </c>
      <c r="T273" s="36">
        <v>25</v>
      </c>
      <c r="U273" s="36">
        <v>7</v>
      </c>
      <c r="V273" s="37">
        <v>15.263999999999999</v>
      </c>
      <c r="W273" s="38">
        <v>0.56869999999999998</v>
      </c>
      <c r="X273" s="39">
        <f t="shared" si="88"/>
        <v>1977.876</v>
      </c>
      <c r="Y273" s="39">
        <v>2018.0630000000001</v>
      </c>
      <c r="Z273" s="39">
        <v>1977.713</v>
      </c>
      <c r="AA273" s="39">
        <v>1937.8530000000001</v>
      </c>
      <c r="AB273" s="40">
        <f t="shared" si="89"/>
        <v>129.5778</v>
      </c>
      <c r="AC273" s="40">
        <f t="shared" si="90"/>
        <v>3.4565000000000001</v>
      </c>
      <c r="AD273" s="41">
        <f t="shared" si="91"/>
        <v>1.7282</v>
      </c>
      <c r="AE273" s="41">
        <f t="shared" si="92"/>
        <v>-0.72819999999999996</v>
      </c>
      <c r="AF273" s="40">
        <f t="shared" si="93"/>
        <v>0.58220000000000005</v>
      </c>
      <c r="AG273" s="40">
        <f t="shared" si="94"/>
        <v>0.29110000000000003</v>
      </c>
      <c r="AH273" s="41">
        <f t="shared" si="95"/>
        <v>0.70889999999999997</v>
      </c>
      <c r="AI273" s="41">
        <f t="shared" si="96"/>
        <v>0.13400000000000001</v>
      </c>
      <c r="AJ273" s="42">
        <f t="shared" si="97"/>
        <v>0</v>
      </c>
      <c r="AK273" s="43">
        <f t="shared" si="98"/>
        <v>17.899999999999999</v>
      </c>
      <c r="AL273" s="43">
        <v>17.7</v>
      </c>
      <c r="AM273" s="43">
        <v>17.600000000000001</v>
      </c>
      <c r="AN273" s="43">
        <v>18.399999999999999</v>
      </c>
      <c r="AO273" s="44">
        <f t="shared" si="99"/>
        <v>0.82</v>
      </c>
      <c r="AP273" s="43"/>
    </row>
    <row r="274" spans="1:42" x14ac:dyDescent="0.2">
      <c r="A274" s="32">
        <v>119356503</v>
      </c>
      <c r="B274" s="33" t="s">
        <v>133</v>
      </c>
      <c r="C274" s="33" t="s">
        <v>325</v>
      </c>
      <c r="D274" s="34">
        <f t="shared" si="80"/>
        <v>2205932.3199999998</v>
      </c>
      <c r="E274" s="34">
        <v>1642943.81</v>
      </c>
      <c r="F274" s="34">
        <f t="shared" si="81"/>
        <v>562988.51</v>
      </c>
      <c r="G274" s="35">
        <f t="shared" si="82"/>
        <v>508.697</v>
      </c>
      <c r="H274" s="35">
        <f t="shared" si="83"/>
        <v>1077</v>
      </c>
      <c r="I274" s="36">
        <f t="shared" si="84"/>
        <v>1077</v>
      </c>
      <c r="J274" s="36">
        <f t="shared" si="85"/>
        <v>989</v>
      </c>
      <c r="K274" s="36">
        <f t="shared" si="86"/>
        <v>31</v>
      </c>
      <c r="L274" s="36">
        <f t="shared" si="87"/>
        <v>57</v>
      </c>
      <c r="M274" s="36">
        <v>622</v>
      </c>
      <c r="N274" s="36">
        <v>8</v>
      </c>
      <c r="O274" s="36">
        <v>8</v>
      </c>
      <c r="P274" s="36">
        <v>597</v>
      </c>
      <c r="Q274" s="36">
        <v>13</v>
      </c>
      <c r="R274" s="36">
        <v>7</v>
      </c>
      <c r="S274" s="36">
        <v>590</v>
      </c>
      <c r="T274" s="36">
        <v>10</v>
      </c>
      <c r="U274" s="36">
        <v>11</v>
      </c>
      <c r="V274" s="37">
        <v>192.203</v>
      </c>
      <c r="W274" s="38">
        <v>0.51339999999999997</v>
      </c>
      <c r="X274" s="39">
        <f t="shared" si="88"/>
        <v>3029.5709999999999</v>
      </c>
      <c r="Y274" s="39">
        <v>2998.6289999999999</v>
      </c>
      <c r="Z274" s="39">
        <v>3038.0650000000001</v>
      </c>
      <c r="AA274" s="39">
        <v>3052.018</v>
      </c>
      <c r="AB274" s="40">
        <f t="shared" si="89"/>
        <v>15.7623</v>
      </c>
      <c r="AC274" s="40">
        <f t="shared" si="90"/>
        <v>0.4204</v>
      </c>
      <c r="AD274" s="41">
        <f t="shared" si="91"/>
        <v>0.2102</v>
      </c>
      <c r="AE274" s="41">
        <f t="shared" si="92"/>
        <v>0.78979999999999995</v>
      </c>
      <c r="AF274" s="40">
        <f t="shared" si="93"/>
        <v>0.89180000000000004</v>
      </c>
      <c r="AG274" s="40">
        <f t="shared" si="94"/>
        <v>0.44590000000000002</v>
      </c>
      <c r="AH274" s="41">
        <f t="shared" si="95"/>
        <v>0.55410000000000004</v>
      </c>
      <c r="AI274" s="41">
        <f t="shared" si="96"/>
        <v>0.64829999999999999</v>
      </c>
      <c r="AJ274" s="42">
        <f t="shared" si="97"/>
        <v>0</v>
      </c>
      <c r="AK274" s="43">
        <f t="shared" si="98"/>
        <v>20</v>
      </c>
      <c r="AL274" s="43">
        <v>20.100000000000001</v>
      </c>
      <c r="AM274" s="43">
        <v>19.8</v>
      </c>
      <c r="AN274" s="43">
        <v>20.2</v>
      </c>
      <c r="AO274" s="44">
        <f t="shared" si="99"/>
        <v>0.92</v>
      </c>
      <c r="AP274" s="43"/>
    </row>
    <row r="275" spans="1:42" x14ac:dyDescent="0.2">
      <c r="A275" s="32">
        <v>119356603</v>
      </c>
      <c r="B275" s="33" t="s">
        <v>134</v>
      </c>
      <c r="C275" s="33" t="s">
        <v>325</v>
      </c>
      <c r="D275" s="34">
        <f t="shared" si="80"/>
        <v>708759.86</v>
      </c>
      <c r="E275" s="34">
        <v>481239</v>
      </c>
      <c r="F275" s="34">
        <f t="shared" si="81"/>
        <v>227520.86</v>
      </c>
      <c r="G275" s="35">
        <f t="shared" si="82"/>
        <v>205.58</v>
      </c>
      <c r="H275" s="35">
        <f t="shared" si="83"/>
        <v>429</v>
      </c>
      <c r="I275" s="36">
        <f t="shared" si="84"/>
        <v>429</v>
      </c>
      <c r="J275" s="36">
        <f t="shared" si="85"/>
        <v>369</v>
      </c>
      <c r="K275" s="36">
        <f t="shared" si="86"/>
        <v>22</v>
      </c>
      <c r="L275" s="36">
        <f t="shared" si="87"/>
        <v>38</v>
      </c>
      <c r="M275" s="36">
        <v>243</v>
      </c>
      <c r="N275" s="36">
        <v>8</v>
      </c>
      <c r="O275" s="36">
        <v>3</v>
      </c>
      <c r="P275" s="36">
        <v>232</v>
      </c>
      <c r="Q275" s="36">
        <v>8</v>
      </c>
      <c r="R275" s="36">
        <v>8</v>
      </c>
      <c r="S275" s="36">
        <v>200</v>
      </c>
      <c r="T275" s="36">
        <v>6</v>
      </c>
      <c r="U275" s="36">
        <v>8</v>
      </c>
      <c r="V275" s="37">
        <v>3.427</v>
      </c>
      <c r="W275" s="38">
        <v>0.58440000000000003</v>
      </c>
      <c r="X275" s="39">
        <f t="shared" si="88"/>
        <v>1005.163</v>
      </c>
      <c r="Y275" s="39">
        <v>1021.258</v>
      </c>
      <c r="Z275" s="39">
        <v>1009.9160000000001</v>
      </c>
      <c r="AA275" s="39">
        <v>984.31399999999996</v>
      </c>
      <c r="AB275" s="40">
        <f t="shared" si="89"/>
        <v>293.30689999999998</v>
      </c>
      <c r="AC275" s="40">
        <f t="shared" si="90"/>
        <v>7.8239999999999998</v>
      </c>
      <c r="AD275" s="41">
        <f t="shared" si="91"/>
        <v>3.9119999999999999</v>
      </c>
      <c r="AE275" s="41">
        <f t="shared" si="92"/>
        <v>-2.9119999999999999</v>
      </c>
      <c r="AF275" s="40">
        <f t="shared" si="93"/>
        <v>0.2959</v>
      </c>
      <c r="AG275" s="40">
        <f t="shared" si="94"/>
        <v>0.1479</v>
      </c>
      <c r="AH275" s="41">
        <f t="shared" si="95"/>
        <v>0.85209999999999997</v>
      </c>
      <c r="AI275" s="41">
        <f t="shared" si="96"/>
        <v>-0.65349999999999997</v>
      </c>
      <c r="AJ275" s="42">
        <f t="shared" si="97"/>
        <v>0</v>
      </c>
      <c r="AK275" s="43">
        <f t="shared" si="98"/>
        <v>17.899999999999999</v>
      </c>
      <c r="AL275" s="43">
        <v>18.3</v>
      </c>
      <c r="AM275" s="43">
        <v>17.600000000000001</v>
      </c>
      <c r="AN275" s="43">
        <v>17.899999999999999</v>
      </c>
      <c r="AO275" s="44">
        <f t="shared" si="99"/>
        <v>0.82</v>
      </c>
      <c r="AP275" s="43"/>
    </row>
    <row r="276" spans="1:42" x14ac:dyDescent="0.2">
      <c r="A276" s="32">
        <v>119357003</v>
      </c>
      <c r="B276" s="33" t="s">
        <v>135</v>
      </c>
      <c r="C276" s="33" t="s">
        <v>325</v>
      </c>
      <c r="D276" s="34">
        <f t="shared" si="80"/>
        <v>1011134.85</v>
      </c>
      <c r="E276" s="34">
        <v>760671.55</v>
      </c>
      <c r="F276" s="34">
        <f t="shared" si="81"/>
        <v>250463.3</v>
      </c>
      <c r="G276" s="35">
        <f t="shared" si="82"/>
        <v>226.31</v>
      </c>
      <c r="H276" s="35">
        <f t="shared" si="83"/>
        <v>615</v>
      </c>
      <c r="I276" s="36">
        <f t="shared" si="84"/>
        <v>615</v>
      </c>
      <c r="J276" s="36">
        <f t="shared" si="85"/>
        <v>459</v>
      </c>
      <c r="K276" s="36">
        <f t="shared" si="86"/>
        <v>99</v>
      </c>
      <c r="L276" s="36">
        <f t="shared" si="87"/>
        <v>57</v>
      </c>
      <c r="M276" s="36">
        <v>270</v>
      </c>
      <c r="N276" s="36">
        <v>46</v>
      </c>
      <c r="O276" s="36">
        <v>14</v>
      </c>
      <c r="P276" s="36">
        <v>247</v>
      </c>
      <c r="Q276" s="36">
        <v>30</v>
      </c>
      <c r="R276" s="36">
        <v>5</v>
      </c>
      <c r="S276" s="36">
        <v>324</v>
      </c>
      <c r="T276" s="36">
        <v>21</v>
      </c>
      <c r="U276" s="36">
        <v>7</v>
      </c>
      <c r="V276" s="37">
        <v>11.731</v>
      </c>
      <c r="W276" s="38">
        <v>0.47789999999999999</v>
      </c>
      <c r="X276" s="39">
        <f t="shared" si="88"/>
        <v>1565.3710000000001</v>
      </c>
      <c r="Y276" s="39">
        <v>1546.7809999999999</v>
      </c>
      <c r="Z276" s="39">
        <v>1572.07</v>
      </c>
      <c r="AA276" s="39">
        <v>1577.2629999999999</v>
      </c>
      <c r="AB276" s="40">
        <f t="shared" si="89"/>
        <v>133.43879999999999</v>
      </c>
      <c r="AC276" s="40">
        <f t="shared" si="90"/>
        <v>3.5594999999999999</v>
      </c>
      <c r="AD276" s="41">
        <f t="shared" si="91"/>
        <v>1.7797000000000001</v>
      </c>
      <c r="AE276" s="41">
        <f t="shared" si="92"/>
        <v>-0.77969999999999995</v>
      </c>
      <c r="AF276" s="40">
        <f t="shared" si="93"/>
        <v>0.46079999999999999</v>
      </c>
      <c r="AG276" s="40">
        <f t="shared" si="94"/>
        <v>0.23039999999999999</v>
      </c>
      <c r="AH276" s="41">
        <f t="shared" si="95"/>
        <v>0.76959999999999995</v>
      </c>
      <c r="AI276" s="41">
        <f t="shared" si="96"/>
        <v>0.14979999999999999</v>
      </c>
      <c r="AJ276" s="42">
        <f t="shared" si="97"/>
        <v>0</v>
      </c>
      <c r="AK276" s="43">
        <f t="shared" si="98"/>
        <v>16.899999999999999</v>
      </c>
      <c r="AL276" s="43">
        <v>16.3</v>
      </c>
      <c r="AM276" s="43">
        <v>15.2</v>
      </c>
      <c r="AN276" s="43">
        <v>19.100000000000001</v>
      </c>
      <c r="AO276" s="44">
        <f t="shared" si="99"/>
        <v>0.77</v>
      </c>
      <c r="AP276" s="43"/>
    </row>
    <row r="277" spans="1:42" x14ac:dyDescent="0.2">
      <c r="A277" s="32">
        <v>119357402</v>
      </c>
      <c r="B277" s="33" t="s">
        <v>136</v>
      </c>
      <c r="C277" s="33" t="s">
        <v>325</v>
      </c>
      <c r="D277" s="34">
        <f t="shared" si="80"/>
        <v>9151498.8399999999</v>
      </c>
      <c r="E277" s="34">
        <v>5217497.45</v>
      </c>
      <c r="F277" s="34">
        <f t="shared" si="81"/>
        <v>3934001.39</v>
      </c>
      <c r="G277" s="35">
        <f t="shared" si="82"/>
        <v>3554.6280000000002</v>
      </c>
      <c r="H277" s="35">
        <f t="shared" si="83"/>
        <v>4617</v>
      </c>
      <c r="I277" s="36">
        <f t="shared" si="84"/>
        <v>4617</v>
      </c>
      <c r="J277" s="36">
        <f t="shared" si="85"/>
        <v>4072</v>
      </c>
      <c r="K277" s="36">
        <f t="shared" si="86"/>
        <v>456</v>
      </c>
      <c r="L277" s="36">
        <f t="shared" si="87"/>
        <v>89</v>
      </c>
      <c r="M277" s="36">
        <v>2598</v>
      </c>
      <c r="N277" s="36">
        <v>122</v>
      </c>
      <c r="O277" s="36">
        <v>9</v>
      </c>
      <c r="P277" s="36">
        <v>2404</v>
      </c>
      <c r="Q277" s="36">
        <v>161</v>
      </c>
      <c r="R277" s="36">
        <v>14</v>
      </c>
      <c r="S277" s="36">
        <v>2446</v>
      </c>
      <c r="T277" s="36">
        <v>161</v>
      </c>
      <c r="U277" s="36">
        <v>18</v>
      </c>
      <c r="V277" s="37">
        <v>25.538</v>
      </c>
      <c r="W277" s="38">
        <v>0.76990000000000003</v>
      </c>
      <c r="X277" s="39">
        <f t="shared" si="88"/>
        <v>10153.148999999999</v>
      </c>
      <c r="Y277" s="39">
        <v>10122.52</v>
      </c>
      <c r="Z277" s="39">
        <v>10138.477000000001</v>
      </c>
      <c r="AA277" s="39">
        <v>10198.450000000001</v>
      </c>
      <c r="AB277" s="40">
        <f t="shared" si="89"/>
        <v>397.5702</v>
      </c>
      <c r="AC277" s="40">
        <f t="shared" si="90"/>
        <v>10.6052</v>
      </c>
      <c r="AD277" s="41">
        <f t="shared" si="91"/>
        <v>5.3026</v>
      </c>
      <c r="AE277" s="41">
        <f t="shared" si="92"/>
        <v>-4.3026</v>
      </c>
      <c r="AF277" s="40">
        <f t="shared" si="93"/>
        <v>2.9889999999999999</v>
      </c>
      <c r="AG277" s="40">
        <f t="shared" si="94"/>
        <v>1.4944999999999999</v>
      </c>
      <c r="AH277" s="41">
        <f t="shared" si="95"/>
        <v>-0.4945</v>
      </c>
      <c r="AI277" s="41">
        <f t="shared" si="96"/>
        <v>-2.0177</v>
      </c>
      <c r="AJ277" s="42">
        <f t="shared" si="97"/>
        <v>0</v>
      </c>
      <c r="AK277" s="43">
        <f t="shared" si="98"/>
        <v>28.3</v>
      </c>
      <c r="AL277" s="43">
        <v>28.9</v>
      </c>
      <c r="AM277" s="43">
        <v>28.2</v>
      </c>
      <c r="AN277" s="43">
        <v>27.7</v>
      </c>
      <c r="AO277" s="44">
        <f t="shared" si="99"/>
        <v>1</v>
      </c>
      <c r="AP277" s="43"/>
    </row>
    <row r="278" spans="1:42" x14ac:dyDescent="0.2">
      <c r="A278" s="32">
        <v>119358403</v>
      </c>
      <c r="B278" s="33" t="s">
        <v>137</v>
      </c>
      <c r="C278" s="33" t="s">
        <v>325</v>
      </c>
      <c r="D278" s="34">
        <f t="shared" si="80"/>
        <v>1628320.21</v>
      </c>
      <c r="E278" s="34">
        <v>1298454.81</v>
      </c>
      <c r="F278" s="34">
        <f t="shared" si="81"/>
        <v>329865.40000000002</v>
      </c>
      <c r="G278" s="35">
        <f t="shared" si="82"/>
        <v>298.05500000000001</v>
      </c>
      <c r="H278" s="35">
        <f t="shared" si="83"/>
        <v>836</v>
      </c>
      <c r="I278" s="36">
        <f t="shared" si="84"/>
        <v>836</v>
      </c>
      <c r="J278" s="36">
        <f t="shared" si="85"/>
        <v>774</v>
      </c>
      <c r="K278" s="36">
        <f t="shared" si="86"/>
        <v>62</v>
      </c>
      <c r="L278" s="36">
        <f t="shared" si="87"/>
        <v>0</v>
      </c>
      <c r="M278" s="36">
        <v>488</v>
      </c>
      <c r="N278" s="36">
        <v>15</v>
      </c>
      <c r="O278" s="36">
        <v>0</v>
      </c>
      <c r="P278" s="36">
        <v>466</v>
      </c>
      <c r="Q278" s="36">
        <v>20</v>
      </c>
      <c r="R278" s="36">
        <v>0</v>
      </c>
      <c r="S278" s="36">
        <v>461</v>
      </c>
      <c r="T278" s="36">
        <v>26</v>
      </c>
      <c r="U278" s="36">
        <v>0</v>
      </c>
      <c r="V278" s="37">
        <v>27.701000000000001</v>
      </c>
      <c r="W278" s="38">
        <v>0.54849999999999999</v>
      </c>
      <c r="X278" s="39">
        <f t="shared" si="88"/>
        <v>2445.7910000000002</v>
      </c>
      <c r="Y278" s="39">
        <v>2436.38</v>
      </c>
      <c r="Z278" s="39">
        <v>2412.4</v>
      </c>
      <c r="AA278" s="39">
        <v>2488.5920000000001</v>
      </c>
      <c r="AB278" s="40">
        <f t="shared" si="89"/>
        <v>88.292500000000004</v>
      </c>
      <c r="AC278" s="40">
        <f t="shared" si="90"/>
        <v>2.3552</v>
      </c>
      <c r="AD278" s="41">
        <f t="shared" si="91"/>
        <v>1.1776</v>
      </c>
      <c r="AE278" s="41">
        <f t="shared" si="92"/>
        <v>-0.17760000000000001</v>
      </c>
      <c r="AF278" s="40">
        <f t="shared" si="93"/>
        <v>0.72</v>
      </c>
      <c r="AG278" s="40">
        <f t="shared" si="94"/>
        <v>0.36</v>
      </c>
      <c r="AH278" s="41">
        <f t="shared" si="95"/>
        <v>0.64</v>
      </c>
      <c r="AI278" s="41">
        <f t="shared" si="96"/>
        <v>0.31290000000000001</v>
      </c>
      <c r="AJ278" s="42">
        <f t="shared" si="97"/>
        <v>0</v>
      </c>
      <c r="AK278" s="43">
        <f t="shared" si="98"/>
        <v>14.3</v>
      </c>
      <c r="AL278" s="43">
        <v>13.7</v>
      </c>
      <c r="AM278" s="43">
        <v>14.7</v>
      </c>
      <c r="AN278" s="43">
        <v>14.5</v>
      </c>
      <c r="AO278" s="44">
        <f t="shared" si="99"/>
        <v>0.65</v>
      </c>
      <c r="AP278" s="43"/>
    </row>
    <row r="279" spans="1:42" x14ac:dyDescent="0.2">
      <c r="A279" s="32">
        <v>113361303</v>
      </c>
      <c r="B279" s="33" t="s">
        <v>16</v>
      </c>
      <c r="C279" s="33" t="s">
        <v>308</v>
      </c>
      <c r="D279" s="34">
        <f t="shared" si="80"/>
        <v>2224063.83</v>
      </c>
      <c r="E279" s="34">
        <v>1597519.34</v>
      </c>
      <c r="F279" s="34">
        <f t="shared" si="81"/>
        <v>626544.49</v>
      </c>
      <c r="G279" s="35">
        <f t="shared" si="82"/>
        <v>566.12400000000002</v>
      </c>
      <c r="H279" s="35">
        <f t="shared" si="83"/>
        <v>1235</v>
      </c>
      <c r="I279" s="36">
        <f t="shared" si="84"/>
        <v>1235</v>
      </c>
      <c r="J279" s="36">
        <f t="shared" si="85"/>
        <v>912</v>
      </c>
      <c r="K279" s="36">
        <f t="shared" si="86"/>
        <v>145</v>
      </c>
      <c r="L279" s="36">
        <f t="shared" si="87"/>
        <v>178</v>
      </c>
      <c r="M279" s="36">
        <v>604</v>
      </c>
      <c r="N279" s="36">
        <v>35</v>
      </c>
      <c r="O279" s="36">
        <v>38</v>
      </c>
      <c r="P279" s="36">
        <v>565</v>
      </c>
      <c r="Q279" s="36">
        <v>52</v>
      </c>
      <c r="R279" s="36">
        <v>28</v>
      </c>
      <c r="S279" s="36">
        <v>499</v>
      </c>
      <c r="T279" s="36">
        <v>55</v>
      </c>
      <c r="U279" s="36">
        <v>17</v>
      </c>
      <c r="V279" s="37">
        <v>50.833999999999996</v>
      </c>
      <c r="W279" s="38">
        <v>0.45839999999999997</v>
      </c>
      <c r="X279" s="39">
        <f t="shared" si="88"/>
        <v>3058.9459999999999</v>
      </c>
      <c r="Y279" s="39">
        <v>3060.3220000000001</v>
      </c>
      <c r="Z279" s="39">
        <v>3084.4690000000001</v>
      </c>
      <c r="AA279" s="39">
        <v>3032.047</v>
      </c>
      <c r="AB279" s="40">
        <f t="shared" si="89"/>
        <v>60.1751</v>
      </c>
      <c r="AC279" s="40">
        <f t="shared" si="90"/>
        <v>1.6051</v>
      </c>
      <c r="AD279" s="41">
        <f t="shared" si="91"/>
        <v>0.80249999999999999</v>
      </c>
      <c r="AE279" s="41">
        <f t="shared" si="92"/>
        <v>0.19750000000000001</v>
      </c>
      <c r="AF279" s="40">
        <f t="shared" si="93"/>
        <v>0.90049999999999997</v>
      </c>
      <c r="AG279" s="40">
        <f t="shared" si="94"/>
        <v>0.45019999999999999</v>
      </c>
      <c r="AH279" s="41">
        <f t="shared" si="95"/>
        <v>0.54979999999999996</v>
      </c>
      <c r="AI279" s="41">
        <f t="shared" si="96"/>
        <v>0.4088</v>
      </c>
      <c r="AJ279" s="42">
        <f t="shared" si="97"/>
        <v>0</v>
      </c>
      <c r="AK279" s="43">
        <f t="shared" si="98"/>
        <v>21.7</v>
      </c>
      <c r="AL279" s="43">
        <v>21.7</v>
      </c>
      <c r="AM279" s="43">
        <v>21.3</v>
      </c>
      <c r="AN279" s="43">
        <v>22</v>
      </c>
      <c r="AO279" s="44">
        <f t="shared" si="99"/>
        <v>1</v>
      </c>
      <c r="AP279" s="43"/>
    </row>
    <row r="280" spans="1:42" x14ac:dyDescent="0.2">
      <c r="A280" s="32">
        <v>113361503</v>
      </c>
      <c r="B280" s="33" t="s">
        <v>17</v>
      </c>
      <c r="C280" s="33" t="s">
        <v>308</v>
      </c>
      <c r="D280" s="34">
        <f t="shared" si="80"/>
        <v>1812786.68</v>
      </c>
      <c r="E280" s="34">
        <v>1176993.27</v>
      </c>
      <c r="F280" s="34">
        <f t="shared" si="81"/>
        <v>635793.41</v>
      </c>
      <c r="G280" s="35">
        <f t="shared" si="82"/>
        <v>574.48099999999999</v>
      </c>
      <c r="H280" s="35">
        <f t="shared" si="83"/>
        <v>799</v>
      </c>
      <c r="I280" s="36">
        <f t="shared" si="84"/>
        <v>799</v>
      </c>
      <c r="J280" s="36">
        <f t="shared" si="85"/>
        <v>646</v>
      </c>
      <c r="K280" s="36">
        <f t="shared" si="86"/>
        <v>77</v>
      </c>
      <c r="L280" s="36">
        <f t="shared" si="87"/>
        <v>76</v>
      </c>
      <c r="M280" s="36">
        <v>393</v>
      </c>
      <c r="N280" s="36">
        <v>24</v>
      </c>
      <c r="O280" s="36">
        <v>17</v>
      </c>
      <c r="P280" s="36">
        <v>380</v>
      </c>
      <c r="Q280" s="36">
        <v>27</v>
      </c>
      <c r="R280" s="36">
        <v>10</v>
      </c>
      <c r="S280" s="36">
        <v>408</v>
      </c>
      <c r="T280" s="36">
        <v>24</v>
      </c>
      <c r="U280" s="36">
        <v>10</v>
      </c>
      <c r="V280" s="37">
        <v>2.4220000000000002</v>
      </c>
      <c r="W280" s="38">
        <v>0.71899999999999997</v>
      </c>
      <c r="X280" s="39">
        <f t="shared" si="88"/>
        <v>1355.8340000000001</v>
      </c>
      <c r="Y280" s="39">
        <v>1304.7840000000001</v>
      </c>
      <c r="Z280" s="39">
        <v>1333.61</v>
      </c>
      <c r="AA280" s="39">
        <v>1429.1089999999999</v>
      </c>
      <c r="AB280" s="40">
        <f t="shared" si="89"/>
        <v>559.79930000000002</v>
      </c>
      <c r="AC280" s="40">
        <f t="shared" si="90"/>
        <v>14.932700000000001</v>
      </c>
      <c r="AD280" s="41">
        <f t="shared" si="91"/>
        <v>7.4663000000000004</v>
      </c>
      <c r="AE280" s="41">
        <f t="shared" si="92"/>
        <v>-6.4663000000000004</v>
      </c>
      <c r="AF280" s="40">
        <f t="shared" si="93"/>
        <v>0.39910000000000001</v>
      </c>
      <c r="AG280" s="40">
        <f t="shared" si="94"/>
        <v>0.19950000000000001</v>
      </c>
      <c r="AH280" s="41">
        <f t="shared" si="95"/>
        <v>0.80049999999999999</v>
      </c>
      <c r="AI280" s="41">
        <f t="shared" si="96"/>
        <v>-2.1061999999999999</v>
      </c>
      <c r="AJ280" s="42">
        <f t="shared" si="97"/>
        <v>0</v>
      </c>
      <c r="AK280" s="43">
        <f t="shared" si="98"/>
        <v>31.5</v>
      </c>
      <c r="AL280" s="43">
        <v>31.1</v>
      </c>
      <c r="AM280" s="43">
        <v>30.6</v>
      </c>
      <c r="AN280" s="43">
        <v>32.9</v>
      </c>
      <c r="AO280" s="44">
        <f t="shared" si="99"/>
        <v>1</v>
      </c>
      <c r="AP280" s="43"/>
    </row>
    <row r="281" spans="1:42" x14ac:dyDescent="0.2">
      <c r="A281" s="32">
        <v>113361703</v>
      </c>
      <c r="B281" s="33" t="s">
        <v>18</v>
      </c>
      <c r="C281" s="33" t="s">
        <v>308</v>
      </c>
      <c r="D281" s="34">
        <f t="shared" si="80"/>
        <v>2056062.87</v>
      </c>
      <c r="E281" s="34">
        <v>1562119.72</v>
      </c>
      <c r="F281" s="34">
        <f t="shared" si="81"/>
        <v>493943.15</v>
      </c>
      <c r="G281" s="35">
        <f t="shared" si="82"/>
        <v>446.31</v>
      </c>
      <c r="H281" s="35">
        <f t="shared" si="83"/>
        <v>1589</v>
      </c>
      <c r="I281" s="36">
        <f t="shared" si="84"/>
        <v>1589</v>
      </c>
      <c r="J281" s="36">
        <f t="shared" si="85"/>
        <v>1209</v>
      </c>
      <c r="K281" s="36">
        <f t="shared" si="86"/>
        <v>120</v>
      </c>
      <c r="L281" s="36">
        <f t="shared" si="87"/>
        <v>260</v>
      </c>
      <c r="M281" s="36">
        <v>778</v>
      </c>
      <c r="N281" s="36">
        <v>44</v>
      </c>
      <c r="O281" s="36">
        <v>32</v>
      </c>
      <c r="P281" s="36">
        <v>731</v>
      </c>
      <c r="Q281" s="36">
        <v>26</v>
      </c>
      <c r="R281" s="36">
        <v>54</v>
      </c>
      <c r="S281" s="36">
        <v>703</v>
      </c>
      <c r="T281" s="36">
        <v>48</v>
      </c>
      <c r="U281" s="36">
        <v>36</v>
      </c>
      <c r="V281" s="37">
        <v>56.077999999999996</v>
      </c>
      <c r="W281" s="38">
        <v>0.3745</v>
      </c>
      <c r="X281" s="39">
        <f t="shared" si="88"/>
        <v>4228.2780000000002</v>
      </c>
      <c r="Y281" s="39">
        <v>4169.8010000000004</v>
      </c>
      <c r="Z281" s="39">
        <v>4244.8580000000002</v>
      </c>
      <c r="AA281" s="39">
        <v>4270.1750000000002</v>
      </c>
      <c r="AB281" s="40">
        <f t="shared" si="89"/>
        <v>75.399900000000002</v>
      </c>
      <c r="AC281" s="40">
        <f t="shared" si="90"/>
        <v>2.0112999999999999</v>
      </c>
      <c r="AD281" s="41">
        <f t="shared" si="91"/>
        <v>1.0056</v>
      </c>
      <c r="AE281" s="41">
        <f t="shared" si="92"/>
        <v>-5.5999999999999999E-3</v>
      </c>
      <c r="AF281" s="40">
        <f t="shared" si="93"/>
        <v>1.2446999999999999</v>
      </c>
      <c r="AG281" s="40">
        <f t="shared" si="94"/>
        <v>0.62229999999999996</v>
      </c>
      <c r="AH281" s="41">
        <f t="shared" si="95"/>
        <v>0.37769999999999998</v>
      </c>
      <c r="AI281" s="41">
        <f t="shared" si="96"/>
        <v>0.2243</v>
      </c>
      <c r="AJ281" s="42">
        <f t="shared" si="97"/>
        <v>0</v>
      </c>
      <c r="AK281" s="43">
        <f t="shared" si="98"/>
        <v>16.399999999999999</v>
      </c>
      <c r="AL281" s="43">
        <v>16.899999999999999</v>
      </c>
      <c r="AM281" s="43">
        <v>16.100000000000001</v>
      </c>
      <c r="AN281" s="43">
        <v>16.2</v>
      </c>
      <c r="AO281" s="44">
        <f t="shared" si="99"/>
        <v>0.75</v>
      </c>
      <c r="AP281" s="43"/>
    </row>
    <row r="282" spans="1:42" x14ac:dyDescent="0.2">
      <c r="A282" s="32">
        <v>113362203</v>
      </c>
      <c r="B282" s="33" t="s">
        <v>19</v>
      </c>
      <c r="C282" s="33" t="s">
        <v>308</v>
      </c>
      <c r="D282" s="34">
        <f t="shared" si="80"/>
        <v>1953090.64</v>
      </c>
      <c r="E282" s="34">
        <v>1259425.3899999999</v>
      </c>
      <c r="F282" s="34">
        <f t="shared" si="81"/>
        <v>693665.25</v>
      </c>
      <c r="G282" s="35">
        <f t="shared" si="82"/>
        <v>626.77200000000005</v>
      </c>
      <c r="H282" s="35">
        <f t="shared" si="83"/>
        <v>1140</v>
      </c>
      <c r="I282" s="36">
        <f t="shared" si="84"/>
        <v>1140</v>
      </c>
      <c r="J282" s="36">
        <f t="shared" si="85"/>
        <v>886</v>
      </c>
      <c r="K282" s="36">
        <f t="shared" si="86"/>
        <v>95</v>
      </c>
      <c r="L282" s="36">
        <f t="shared" si="87"/>
        <v>159</v>
      </c>
      <c r="M282" s="36">
        <v>545</v>
      </c>
      <c r="N282" s="36">
        <v>21</v>
      </c>
      <c r="O282" s="36">
        <v>32</v>
      </c>
      <c r="P282" s="36">
        <v>550</v>
      </c>
      <c r="Q282" s="36">
        <v>23</v>
      </c>
      <c r="R282" s="36">
        <v>29</v>
      </c>
      <c r="S282" s="36">
        <v>524</v>
      </c>
      <c r="T282" s="36">
        <v>48</v>
      </c>
      <c r="U282" s="36">
        <v>15</v>
      </c>
      <c r="V282" s="37">
        <v>35.743000000000002</v>
      </c>
      <c r="W282" s="38">
        <v>0.54979999999999996</v>
      </c>
      <c r="X282" s="39">
        <f t="shared" si="88"/>
        <v>3041.9479999999999</v>
      </c>
      <c r="Y282" s="39">
        <v>3017.569</v>
      </c>
      <c r="Z282" s="39">
        <v>3029.846</v>
      </c>
      <c r="AA282" s="39">
        <v>3078.4290000000001</v>
      </c>
      <c r="AB282" s="40">
        <f t="shared" si="89"/>
        <v>85.106099999999998</v>
      </c>
      <c r="AC282" s="40">
        <f t="shared" si="90"/>
        <v>2.2702</v>
      </c>
      <c r="AD282" s="41">
        <f t="shared" si="91"/>
        <v>1.1351</v>
      </c>
      <c r="AE282" s="41">
        <f t="shared" si="92"/>
        <v>-0.1351</v>
      </c>
      <c r="AF282" s="40">
        <f t="shared" si="93"/>
        <v>0.89549999999999996</v>
      </c>
      <c r="AG282" s="40">
        <f t="shared" si="94"/>
        <v>0.44769999999999999</v>
      </c>
      <c r="AH282" s="41">
        <f t="shared" si="95"/>
        <v>0.55230000000000001</v>
      </c>
      <c r="AI282" s="41">
        <f t="shared" si="96"/>
        <v>0.27729999999999999</v>
      </c>
      <c r="AJ282" s="42">
        <f t="shared" si="97"/>
        <v>0</v>
      </c>
      <c r="AK282" s="43">
        <f t="shared" si="98"/>
        <v>22.2</v>
      </c>
      <c r="AL282" s="43">
        <v>22.5</v>
      </c>
      <c r="AM282" s="43">
        <v>22.1</v>
      </c>
      <c r="AN282" s="43">
        <v>22.1</v>
      </c>
      <c r="AO282" s="44">
        <f t="shared" si="99"/>
        <v>1</v>
      </c>
      <c r="AP282" s="43"/>
    </row>
    <row r="283" spans="1:42" x14ac:dyDescent="0.2">
      <c r="A283" s="32">
        <v>113362303</v>
      </c>
      <c r="B283" s="33" t="s">
        <v>20</v>
      </c>
      <c r="C283" s="33" t="s">
        <v>308</v>
      </c>
      <c r="D283" s="34">
        <f t="shared" si="80"/>
        <v>1792937.55</v>
      </c>
      <c r="E283" s="34">
        <v>1624895.5</v>
      </c>
      <c r="F283" s="34">
        <f t="shared" si="81"/>
        <v>168042.05</v>
      </c>
      <c r="G283" s="35">
        <f t="shared" si="82"/>
        <v>151.83699999999999</v>
      </c>
      <c r="H283" s="35">
        <f t="shared" si="83"/>
        <v>1074</v>
      </c>
      <c r="I283" s="36">
        <f t="shared" si="84"/>
        <v>1074</v>
      </c>
      <c r="J283" s="36">
        <f t="shared" si="85"/>
        <v>910</v>
      </c>
      <c r="K283" s="36">
        <f t="shared" si="86"/>
        <v>120</v>
      </c>
      <c r="L283" s="36">
        <f t="shared" si="87"/>
        <v>44</v>
      </c>
      <c r="M283" s="36">
        <v>550</v>
      </c>
      <c r="N283" s="36">
        <v>57</v>
      </c>
      <c r="O283" s="36">
        <v>11</v>
      </c>
      <c r="P283" s="36">
        <v>537</v>
      </c>
      <c r="Q283" s="36">
        <v>60</v>
      </c>
      <c r="R283" s="36">
        <v>9</v>
      </c>
      <c r="S283" s="36">
        <v>578</v>
      </c>
      <c r="T283" s="36">
        <v>1</v>
      </c>
      <c r="U283" s="36">
        <v>1</v>
      </c>
      <c r="V283" s="37">
        <v>97.183999999999997</v>
      </c>
      <c r="W283" s="38">
        <v>0.2175</v>
      </c>
      <c r="X283" s="39">
        <f t="shared" si="88"/>
        <v>2958.2370000000001</v>
      </c>
      <c r="Y283" s="39">
        <v>2871.6930000000002</v>
      </c>
      <c r="Z283" s="39">
        <v>2950.1990000000001</v>
      </c>
      <c r="AA283" s="39">
        <v>3052.819</v>
      </c>
      <c r="AB283" s="40">
        <f t="shared" si="89"/>
        <v>30.439499999999999</v>
      </c>
      <c r="AC283" s="40">
        <f t="shared" si="90"/>
        <v>0.81189999999999996</v>
      </c>
      <c r="AD283" s="41">
        <f t="shared" si="91"/>
        <v>0.40589999999999998</v>
      </c>
      <c r="AE283" s="41">
        <f t="shared" si="92"/>
        <v>0.59409999999999996</v>
      </c>
      <c r="AF283" s="40">
        <f t="shared" si="93"/>
        <v>0.87080000000000002</v>
      </c>
      <c r="AG283" s="40">
        <f t="shared" si="94"/>
        <v>0.43540000000000001</v>
      </c>
      <c r="AH283" s="41">
        <f t="shared" si="95"/>
        <v>0.56459999999999999</v>
      </c>
      <c r="AI283" s="41">
        <f t="shared" si="96"/>
        <v>0.57640000000000002</v>
      </c>
      <c r="AJ283" s="42">
        <f t="shared" si="97"/>
        <v>0</v>
      </c>
      <c r="AK283" s="43">
        <f t="shared" si="98"/>
        <v>14.3</v>
      </c>
      <c r="AL283" s="43">
        <v>14.8</v>
      </c>
      <c r="AM283" s="43">
        <v>14.2</v>
      </c>
      <c r="AN283" s="43">
        <v>14</v>
      </c>
      <c r="AO283" s="44">
        <f t="shared" si="99"/>
        <v>0.65</v>
      </c>
      <c r="AP283" s="43"/>
    </row>
    <row r="284" spans="1:42" x14ac:dyDescent="0.2">
      <c r="A284" s="32">
        <v>113362403</v>
      </c>
      <c r="B284" s="33" t="s">
        <v>21</v>
      </c>
      <c r="C284" s="33" t="s">
        <v>308</v>
      </c>
      <c r="D284" s="34">
        <f t="shared" si="80"/>
        <v>2512956.6</v>
      </c>
      <c r="E284" s="34">
        <v>1815093.54</v>
      </c>
      <c r="F284" s="34">
        <f t="shared" si="81"/>
        <v>697863.06</v>
      </c>
      <c r="G284" s="35">
        <f t="shared" si="82"/>
        <v>630.56500000000005</v>
      </c>
      <c r="H284" s="35">
        <f t="shared" si="83"/>
        <v>1278</v>
      </c>
      <c r="I284" s="36">
        <f t="shared" si="84"/>
        <v>1278</v>
      </c>
      <c r="J284" s="36">
        <f t="shared" si="85"/>
        <v>1087</v>
      </c>
      <c r="K284" s="36">
        <f t="shared" si="86"/>
        <v>71</v>
      </c>
      <c r="L284" s="36">
        <f t="shared" si="87"/>
        <v>120</v>
      </c>
      <c r="M284" s="36">
        <v>679</v>
      </c>
      <c r="N284" s="36">
        <v>19</v>
      </c>
      <c r="O284" s="36">
        <v>26</v>
      </c>
      <c r="P284" s="36">
        <v>655</v>
      </c>
      <c r="Q284" s="36">
        <v>17</v>
      </c>
      <c r="R284" s="36">
        <v>15</v>
      </c>
      <c r="S284" s="36">
        <v>656</v>
      </c>
      <c r="T284" s="36">
        <v>32</v>
      </c>
      <c r="U284" s="36">
        <v>15</v>
      </c>
      <c r="V284" s="37">
        <v>56.177999999999997</v>
      </c>
      <c r="W284" s="38">
        <v>0.49340000000000001</v>
      </c>
      <c r="X284" s="39">
        <f t="shared" si="88"/>
        <v>3845.0509999999999</v>
      </c>
      <c r="Y284" s="39">
        <v>3799.0140000000001</v>
      </c>
      <c r="Z284" s="39">
        <v>3812.1030000000001</v>
      </c>
      <c r="AA284" s="39">
        <v>3924.0369999999998</v>
      </c>
      <c r="AB284" s="40">
        <f t="shared" si="89"/>
        <v>68.444000000000003</v>
      </c>
      <c r="AC284" s="40">
        <f t="shared" si="90"/>
        <v>1.8257000000000001</v>
      </c>
      <c r="AD284" s="41">
        <f t="shared" si="91"/>
        <v>0.91279999999999994</v>
      </c>
      <c r="AE284" s="41">
        <f t="shared" si="92"/>
        <v>8.72E-2</v>
      </c>
      <c r="AF284" s="40">
        <f t="shared" si="93"/>
        <v>1.1318999999999999</v>
      </c>
      <c r="AG284" s="40">
        <f t="shared" si="94"/>
        <v>0.56589999999999996</v>
      </c>
      <c r="AH284" s="41">
        <f t="shared" si="95"/>
        <v>0.43409999999999999</v>
      </c>
      <c r="AI284" s="41">
        <f t="shared" si="96"/>
        <v>0.29530000000000001</v>
      </c>
      <c r="AJ284" s="42">
        <f t="shared" si="97"/>
        <v>0</v>
      </c>
      <c r="AK284" s="43">
        <f t="shared" si="98"/>
        <v>21.7</v>
      </c>
      <c r="AL284" s="43">
        <v>22.4</v>
      </c>
      <c r="AM284" s="43">
        <v>21.5</v>
      </c>
      <c r="AN284" s="43">
        <v>21.2</v>
      </c>
      <c r="AO284" s="44">
        <f t="shared" si="99"/>
        <v>1</v>
      </c>
      <c r="AP284" s="43"/>
    </row>
    <row r="285" spans="1:42" x14ac:dyDescent="0.2">
      <c r="A285" s="32">
        <v>113362603</v>
      </c>
      <c r="B285" s="33" t="s">
        <v>22</v>
      </c>
      <c r="C285" s="33" t="s">
        <v>308</v>
      </c>
      <c r="D285" s="34">
        <f t="shared" si="80"/>
        <v>2956066.02</v>
      </c>
      <c r="E285" s="34">
        <v>2035115.65</v>
      </c>
      <c r="F285" s="34">
        <f t="shared" si="81"/>
        <v>920950.37</v>
      </c>
      <c r="G285" s="35">
        <f t="shared" si="82"/>
        <v>832.13900000000001</v>
      </c>
      <c r="H285" s="35">
        <f t="shared" si="83"/>
        <v>1851</v>
      </c>
      <c r="I285" s="36">
        <f t="shared" si="84"/>
        <v>1851</v>
      </c>
      <c r="J285" s="36">
        <f t="shared" si="85"/>
        <v>1232</v>
      </c>
      <c r="K285" s="36">
        <f t="shared" si="86"/>
        <v>397</v>
      </c>
      <c r="L285" s="36">
        <f t="shared" si="87"/>
        <v>222</v>
      </c>
      <c r="M285" s="36">
        <v>749</v>
      </c>
      <c r="N285" s="36">
        <v>132</v>
      </c>
      <c r="O285" s="36">
        <v>50</v>
      </c>
      <c r="P285" s="36">
        <v>776</v>
      </c>
      <c r="Q285" s="36">
        <v>112</v>
      </c>
      <c r="R285" s="36">
        <v>32</v>
      </c>
      <c r="S285" s="36">
        <v>728</v>
      </c>
      <c r="T285" s="36">
        <v>143</v>
      </c>
      <c r="U285" s="36">
        <v>24</v>
      </c>
      <c r="V285" s="37">
        <v>43.867000000000004</v>
      </c>
      <c r="W285" s="38">
        <v>0.4834</v>
      </c>
      <c r="X285" s="39">
        <f t="shared" si="88"/>
        <v>4179.1459999999997</v>
      </c>
      <c r="Y285" s="39">
        <v>4069.3649999999998</v>
      </c>
      <c r="Z285" s="39">
        <v>4202.3289999999997</v>
      </c>
      <c r="AA285" s="39">
        <v>4265.7430000000004</v>
      </c>
      <c r="AB285" s="40">
        <f t="shared" si="89"/>
        <v>95.268500000000003</v>
      </c>
      <c r="AC285" s="40">
        <f t="shared" si="90"/>
        <v>2.5413000000000001</v>
      </c>
      <c r="AD285" s="41">
        <f t="shared" si="91"/>
        <v>1.2706</v>
      </c>
      <c r="AE285" s="41">
        <f t="shared" si="92"/>
        <v>-0.27060000000000001</v>
      </c>
      <c r="AF285" s="40">
        <f t="shared" si="93"/>
        <v>1.2302999999999999</v>
      </c>
      <c r="AG285" s="40">
        <f t="shared" si="94"/>
        <v>0.61509999999999998</v>
      </c>
      <c r="AH285" s="41">
        <f t="shared" si="95"/>
        <v>0.38490000000000002</v>
      </c>
      <c r="AI285" s="41">
        <f t="shared" si="96"/>
        <v>0.1227</v>
      </c>
      <c r="AJ285" s="42">
        <f t="shared" si="97"/>
        <v>0</v>
      </c>
      <c r="AK285" s="43">
        <f t="shared" si="98"/>
        <v>20.2</v>
      </c>
      <c r="AL285" s="43">
        <v>20.6</v>
      </c>
      <c r="AM285" s="43">
        <v>19.899999999999999</v>
      </c>
      <c r="AN285" s="43">
        <v>20.100000000000001</v>
      </c>
      <c r="AO285" s="44">
        <f t="shared" si="99"/>
        <v>0.93</v>
      </c>
      <c r="AP285" s="43"/>
    </row>
    <row r="286" spans="1:42" x14ac:dyDescent="0.2">
      <c r="A286" s="32">
        <v>113363103</v>
      </c>
      <c r="B286" s="33" t="s">
        <v>23</v>
      </c>
      <c r="C286" s="33" t="s">
        <v>308</v>
      </c>
      <c r="D286" s="34">
        <f t="shared" si="80"/>
        <v>4558034.54</v>
      </c>
      <c r="E286" s="34">
        <v>3338896.6</v>
      </c>
      <c r="F286" s="34">
        <f t="shared" si="81"/>
        <v>1219137.94</v>
      </c>
      <c r="G286" s="35">
        <f t="shared" si="82"/>
        <v>1101.5709999999999</v>
      </c>
      <c r="H286" s="35">
        <f t="shared" si="83"/>
        <v>2922</v>
      </c>
      <c r="I286" s="36">
        <f t="shared" si="84"/>
        <v>2922</v>
      </c>
      <c r="J286" s="36">
        <f t="shared" si="85"/>
        <v>2455</v>
      </c>
      <c r="K286" s="36">
        <f t="shared" si="86"/>
        <v>213</v>
      </c>
      <c r="L286" s="36">
        <f t="shared" si="87"/>
        <v>254</v>
      </c>
      <c r="M286" s="36">
        <v>1580</v>
      </c>
      <c r="N286" s="36">
        <v>120</v>
      </c>
      <c r="O286" s="36">
        <v>36</v>
      </c>
      <c r="P286" s="36">
        <v>1503</v>
      </c>
      <c r="Q286" s="36">
        <v>46</v>
      </c>
      <c r="R286" s="36">
        <v>38</v>
      </c>
      <c r="S286" s="36">
        <v>1409</v>
      </c>
      <c r="T286" s="36">
        <v>41</v>
      </c>
      <c r="U286" s="36">
        <v>47</v>
      </c>
      <c r="V286" s="37">
        <v>44.262</v>
      </c>
      <c r="W286" s="38">
        <v>0.4284</v>
      </c>
      <c r="X286" s="39">
        <f t="shared" si="88"/>
        <v>7196.3</v>
      </c>
      <c r="Y286" s="39">
        <v>7210.6620000000003</v>
      </c>
      <c r="Z286" s="39">
        <v>7128.857</v>
      </c>
      <c r="AA286" s="39">
        <v>7249.3810000000003</v>
      </c>
      <c r="AB286" s="40">
        <f t="shared" si="89"/>
        <v>162.58410000000001</v>
      </c>
      <c r="AC286" s="40">
        <f t="shared" si="90"/>
        <v>4.3369</v>
      </c>
      <c r="AD286" s="41">
        <f t="shared" si="91"/>
        <v>2.1684000000000001</v>
      </c>
      <c r="AE286" s="41">
        <f t="shared" si="92"/>
        <v>-1.1684000000000001</v>
      </c>
      <c r="AF286" s="40">
        <f t="shared" si="93"/>
        <v>2.1185</v>
      </c>
      <c r="AG286" s="40">
        <f t="shared" si="94"/>
        <v>1.0591999999999999</v>
      </c>
      <c r="AH286" s="41">
        <f t="shared" si="95"/>
        <v>-5.91E-2</v>
      </c>
      <c r="AI286" s="41">
        <f t="shared" si="96"/>
        <v>-0.50280000000000002</v>
      </c>
      <c r="AJ286" s="42">
        <f t="shared" si="97"/>
        <v>0</v>
      </c>
      <c r="AK286" s="43">
        <f t="shared" si="98"/>
        <v>19.2</v>
      </c>
      <c r="AL286" s="43">
        <v>19.399999999999999</v>
      </c>
      <c r="AM286" s="43">
        <v>19.100000000000001</v>
      </c>
      <c r="AN286" s="43">
        <v>19.100000000000001</v>
      </c>
      <c r="AO286" s="44">
        <f t="shared" si="99"/>
        <v>0.88</v>
      </c>
      <c r="AP286" s="43"/>
    </row>
    <row r="287" spans="1:42" x14ac:dyDescent="0.2">
      <c r="A287" s="32">
        <v>113363603</v>
      </c>
      <c r="B287" s="33" t="s">
        <v>24</v>
      </c>
      <c r="C287" s="33" t="s">
        <v>308</v>
      </c>
      <c r="D287" s="34">
        <f t="shared" si="80"/>
        <v>1672848.96</v>
      </c>
      <c r="E287" s="34">
        <v>1326447.96</v>
      </c>
      <c r="F287" s="34">
        <f t="shared" si="81"/>
        <v>346401</v>
      </c>
      <c r="G287" s="35">
        <f t="shared" si="82"/>
        <v>312.99599999999998</v>
      </c>
      <c r="H287" s="35">
        <f t="shared" si="83"/>
        <v>938</v>
      </c>
      <c r="I287" s="36">
        <f t="shared" si="84"/>
        <v>938</v>
      </c>
      <c r="J287" s="36">
        <f t="shared" si="85"/>
        <v>735</v>
      </c>
      <c r="K287" s="36">
        <f t="shared" si="86"/>
        <v>95</v>
      </c>
      <c r="L287" s="36">
        <f t="shared" si="87"/>
        <v>108</v>
      </c>
      <c r="M287" s="36">
        <v>471</v>
      </c>
      <c r="N287" s="36">
        <v>32</v>
      </c>
      <c r="O287" s="36">
        <v>20</v>
      </c>
      <c r="P287" s="36">
        <v>447</v>
      </c>
      <c r="Q287" s="36">
        <v>25</v>
      </c>
      <c r="R287" s="36">
        <v>20</v>
      </c>
      <c r="S287" s="36">
        <v>427</v>
      </c>
      <c r="T287" s="36">
        <v>35</v>
      </c>
      <c r="U287" s="36">
        <v>11</v>
      </c>
      <c r="V287" s="37">
        <v>37.893000000000001</v>
      </c>
      <c r="W287" s="38">
        <v>0.35880000000000001</v>
      </c>
      <c r="X287" s="39">
        <f t="shared" si="88"/>
        <v>2959.9389999999999</v>
      </c>
      <c r="Y287" s="39">
        <v>2887.9540000000002</v>
      </c>
      <c r="Z287" s="39">
        <v>2890.53</v>
      </c>
      <c r="AA287" s="39">
        <v>3101.3339999999998</v>
      </c>
      <c r="AB287" s="40">
        <f t="shared" si="89"/>
        <v>78.113</v>
      </c>
      <c r="AC287" s="40">
        <f t="shared" si="90"/>
        <v>2.0836000000000001</v>
      </c>
      <c r="AD287" s="41">
        <f t="shared" si="91"/>
        <v>1.0418000000000001</v>
      </c>
      <c r="AE287" s="41">
        <f t="shared" si="92"/>
        <v>-4.1799999999999997E-2</v>
      </c>
      <c r="AF287" s="40">
        <f t="shared" si="93"/>
        <v>0.87129999999999996</v>
      </c>
      <c r="AG287" s="40">
        <f t="shared" si="94"/>
        <v>0.43559999999999999</v>
      </c>
      <c r="AH287" s="41">
        <f t="shared" si="95"/>
        <v>0.56440000000000001</v>
      </c>
      <c r="AI287" s="41">
        <f t="shared" si="96"/>
        <v>0.32190000000000002</v>
      </c>
      <c r="AJ287" s="42">
        <f t="shared" si="97"/>
        <v>0</v>
      </c>
      <c r="AK287" s="43">
        <f t="shared" si="98"/>
        <v>20.2</v>
      </c>
      <c r="AL287" s="43">
        <v>20.2</v>
      </c>
      <c r="AM287" s="43">
        <v>19.8</v>
      </c>
      <c r="AN287" s="43">
        <v>20.5</v>
      </c>
      <c r="AO287" s="44">
        <f t="shared" si="99"/>
        <v>0.93</v>
      </c>
      <c r="AP287" s="43"/>
    </row>
    <row r="288" spans="1:42" x14ac:dyDescent="0.2">
      <c r="A288" s="32">
        <v>113364002</v>
      </c>
      <c r="B288" s="33" t="s">
        <v>25</v>
      </c>
      <c r="C288" s="33" t="s">
        <v>308</v>
      </c>
      <c r="D288" s="34">
        <f t="shared" si="80"/>
        <v>12135700.130000001</v>
      </c>
      <c r="E288" s="34">
        <v>8715042.8100000005</v>
      </c>
      <c r="F288" s="34">
        <f t="shared" si="81"/>
        <v>3420657.32</v>
      </c>
      <c r="G288" s="35">
        <f t="shared" si="82"/>
        <v>3090.788</v>
      </c>
      <c r="H288" s="35">
        <f t="shared" si="83"/>
        <v>4497</v>
      </c>
      <c r="I288" s="36">
        <f t="shared" si="84"/>
        <v>4497</v>
      </c>
      <c r="J288" s="36">
        <f t="shared" si="85"/>
        <v>3469</v>
      </c>
      <c r="K288" s="36">
        <f t="shared" si="86"/>
        <v>616</v>
      </c>
      <c r="L288" s="36">
        <f t="shared" si="87"/>
        <v>412</v>
      </c>
      <c r="M288" s="36">
        <v>2275</v>
      </c>
      <c r="N288" s="36">
        <v>165</v>
      </c>
      <c r="O288" s="36">
        <v>91</v>
      </c>
      <c r="P288" s="36">
        <v>1919</v>
      </c>
      <c r="Q288" s="36">
        <v>220</v>
      </c>
      <c r="R288" s="36">
        <v>64</v>
      </c>
      <c r="S288" s="36">
        <v>2151</v>
      </c>
      <c r="T288" s="36">
        <v>214</v>
      </c>
      <c r="U288" s="36">
        <v>40</v>
      </c>
      <c r="V288" s="37">
        <v>13.295</v>
      </c>
      <c r="W288" s="38">
        <v>0.68730000000000002</v>
      </c>
      <c r="X288" s="39">
        <f t="shared" si="88"/>
        <v>10387.904</v>
      </c>
      <c r="Y288" s="39">
        <v>10182.054</v>
      </c>
      <c r="Z288" s="39">
        <v>10470.373</v>
      </c>
      <c r="AA288" s="39">
        <v>10511.284</v>
      </c>
      <c r="AB288" s="40">
        <f t="shared" si="89"/>
        <v>781.33910000000003</v>
      </c>
      <c r="AC288" s="40">
        <f t="shared" si="90"/>
        <v>20.842400000000001</v>
      </c>
      <c r="AD288" s="41">
        <f t="shared" si="91"/>
        <v>10.421200000000001</v>
      </c>
      <c r="AE288" s="41">
        <f t="shared" si="92"/>
        <v>-9.4212000000000007</v>
      </c>
      <c r="AF288" s="40">
        <f t="shared" si="93"/>
        <v>3.0581</v>
      </c>
      <c r="AG288" s="40">
        <f t="shared" si="94"/>
        <v>1.5289999999999999</v>
      </c>
      <c r="AH288" s="41">
        <f t="shared" si="95"/>
        <v>-0.52900000000000003</v>
      </c>
      <c r="AI288" s="41">
        <f t="shared" si="96"/>
        <v>-4.0857999999999999</v>
      </c>
      <c r="AJ288" s="42">
        <f t="shared" si="97"/>
        <v>0</v>
      </c>
      <c r="AK288" s="43">
        <f t="shared" si="98"/>
        <v>24.7</v>
      </c>
      <c r="AL288" s="43">
        <v>25.1</v>
      </c>
      <c r="AM288" s="43">
        <v>24.1</v>
      </c>
      <c r="AN288" s="43">
        <v>24.8</v>
      </c>
      <c r="AO288" s="44">
        <f t="shared" si="99"/>
        <v>1</v>
      </c>
      <c r="AP288" s="43"/>
    </row>
    <row r="289" spans="1:42" x14ac:dyDescent="0.2">
      <c r="A289" s="32">
        <v>113364403</v>
      </c>
      <c r="B289" s="33" t="s">
        <v>26</v>
      </c>
      <c r="C289" s="33" t="s">
        <v>308</v>
      </c>
      <c r="D289" s="34">
        <f t="shared" si="80"/>
        <v>1829955.34</v>
      </c>
      <c r="E289" s="34">
        <v>1511991.68</v>
      </c>
      <c r="F289" s="34">
        <f t="shared" si="81"/>
        <v>317963.65999999997</v>
      </c>
      <c r="G289" s="35">
        <f t="shared" si="82"/>
        <v>287.30099999999999</v>
      </c>
      <c r="H289" s="35">
        <f t="shared" si="83"/>
        <v>1077</v>
      </c>
      <c r="I289" s="36">
        <f t="shared" si="84"/>
        <v>1077</v>
      </c>
      <c r="J289" s="36">
        <f t="shared" si="85"/>
        <v>817</v>
      </c>
      <c r="K289" s="36">
        <f t="shared" si="86"/>
        <v>89</v>
      </c>
      <c r="L289" s="36">
        <f t="shared" si="87"/>
        <v>171</v>
      </c>
      <c r="M289" s="36">
        <v>517</v>
      </c>
      <c r="N289" s="36">
        <v>21</v>
      </c>
      <c r="O289" s="36">
        <v>28</v>
      </c>
      <c r="P289" s="36">
        <v>494</v>
      </c>
      <c r="Q289" s="36">
        <v>31</v>
      </c>
      <c r="R289" s="36">
        <v>24</v>
      </c>
      <c r="S289" s="36">
        <v>482</v>
      </c>
      <c r="T289" s="36">
        <v>35</v>
      </c>
      <c r="U289" s="36">
        <v>30</v>
      </c>
      <c r="V289" s="37">
        <v>78.888000000000005</v>
      </c>
      <c r="W289" s="38">
        <v>0.35099999999999998</v>
      </c>
      <c r="X289" s="39">
        <f t="shared" si="88"/>
        <v>3011.364</v>
      </c>
      <c r="Y289" s="39">
        <v>2946.2820000000002</v>
      </c>
      <c r="Z289" s="39">
        <v>2993.6179999999999</v>
      </c>
      <c r="AA289" s="39">
        <v>3094.1909999999998</v>
      </c>
      <c r="AB289" s="40">
        <f t="shared" si="89"/>
        <v>38.172600000000003</v>
      </c>
      <c r="AC289" s="40">
        <f t="shared" si="90"/>
        <v>1.0182</v>
      </c>
      <c r="AD289" s="41">
        <f t="shared" si="91"/>
        <v>0.5091</v>
      </c>
      <c r="AE289" s="41">
        <f t="shared" si="92"/>
        <v>0.4909</v>
      </c>
      <c r="AF289" s="40">
        <f t="shared" si="93"/>
        <v>0.88649999999999995</v>
      </c>
      <c r="AG289" s="40">
        <f t="shared" si="94"/>
        <v>0.44319999999999998</v>
      </c>
      <c r="AH289" s="41">
        <f t="shared" si="95"/>
        <v>0.55679999999999996</v>
      </c>
      <c r="AI289" s="41">
        <f t="shared" si="96"/>
        <v>0.53039999999999998</v>
      </c>
      <c r="AJ289" s="42">
        <f t="shared" si="97"/>
        <v>0</v>
      </c>
      <c r="AK289" s="43">
        <f t="shared" si="98"/>
        <v>16.7</v>
      </c>
      <c r="AL289" s="43">
        <v>17.399999999999999</v>
      </c>
      <c r="AM289" s="43">
        <v>16.5</v>
      </c>
      <c r="AN289" s="43">
        <v>16.3</v>
      </c>
      <c r="AO289" s="44">
        <f t="shared" si="99"/>
        <v>0.76</v>
      </c>
      <c r="AP289" s="43"/>
    </row>
    <row r="290" spans="1:42" x14ac:dyDescent="0.2">
      <c r="A290" s="32">
        <v>113364503</v>
      </c>
      <c r="B290" s="33" t="s">
        <v>27</v>
      </c>
      <c r="C290" s="33" t="s">
        <v>308</v>
      </c>
      <c r="D290" s="34">
        <f t="shared" si="80"/>
        <v>2788981.79</v>
      </c>
      <c r="E290" s="34">
        <v>2191626.1</v>
      </c>
      <c r="F290" s="34">
        <f t="shared" si="81"/>
        <v>597355.68999999994</v>
      </c>
      <c r="G290" s="35">
        <f t="shared" si="82"/>
        <v>539.75</v>
      </c>
      <c r="H290" s="35">
        <f t="shared" si="83"/>
        <v>1783</v>
      </c>
      <c r="I290" s="36">
        <f t="shared" si="84"/>
        <v>1783</v>
      </c>
      <c r="J290" s="36">
        <f t="shared" si="85"/>
        <v>1466</v>
      </c>
      <c r="K290" s="36">
        <f t="shared" si="86"/>
        <v>203</v>
      </c>
      <c r="L290" s="36">
        <f t="shared" si="87"/>
        <v>114</v>
      </c>
      <c r="M290" s="36">
        <v>943</v>
      </c>
      <c r="N290" s="36">
        <v>59</v>
      </c>
      <c r="O290" s="36">
        <v>21</v>
      </c>
      <c r="P290" s="36">
        <v>929</v>
      </c>
      <c r="Q290" s="36">
        <v>66</v>
      </c>
      <c r="R290" s="36">
        <v>17</v>
      </c>
      <c r="S290" s="36">
        <v>809</v>
      </c>
      <c r="T290" s="36">
        <v>74</v>
      </c>
      <c r="U290" s="36">
        <v>15</v>
      </c>
      <c r="V290" s="37">
        <v>24.071999999999999</v>
      </c>
      <c r="W290" s="38">
        <v>0.35199999999999998</v>
      </c>
      <c r="X290" s="39">
        <f t="shared" si="88"/>
        <v>6065.1940000000004</v>
      </c>
      <c r="Y290" s="39">
        <v>6064.8040000000001</v>
      </c>
      <c r="Z290" s="39">
        <v>6059.1419999999998</v>
      </c>
      <c r="AA290" s="39">
        <v>6071.6350000000002</v>
      </c>
      <c r="AB290" s="40">
        <f t="shared" si="89"/>
        <v>251.9605</v>
      </c>
      <c r="AC290" s="40">
        <f t="shared" si="90"/>
        <v>6.7210999999999999</v>
      </c>
      <c r="AD290" s="41">
        <f t="shared" si="91"/>
        <v>3.3605</v>
      </c>
      <c r="AE290" s="41">
        <f t="shared" si="92"/>
        <v>-2.3605</v>
      </c>
      <c r="AF290" s="40">
        <f t="shared" si="93"/>
        <v>1.7855000000000001</v>
      </c>
      <c r="AG290" s="40">
        <f t="shared" si="94"/>
        <v>0.89270000000000005</v>
      </c>
      <c r="AH290" s="41">
        <f t="shared" si="95"/>
        <v>0.10730000000000001</v>
      </c>
      <c r="AI290" s="41">
        <f t="shared" si="96"/>
        <v>-0.87980000000000003</v>
      </c>
      <c r="AJ290" s="42">
        <f t="shared" si="97"/>
        <v>0</v>
      </c>
      <c r="AK290" s="43">
        <f t="shared" si="98"/>
        <v>18.8</v>
      </c>
      <c r="AL290" s="43">
        <v>19</v>
      </c>
      <c r="AM290" s="43">
        <v>18.5</v>
      </c>
      <c r="AN290" s="43">
        <v>19</v>
      </c>
      <c r="AO290" s="44">
        <f t="shared" si="99"/>
        <v>0.86</v>
      </c>
      <c r="AP290" s="43"/>
    </row>
    <row r="291" spans="1:42" x14ac:dyDescent="0.2">
      <c r="A291" s="32">
        <v>113365203</v>
      </c>
      <c r="B291" s="33" t="s">
        <v>28</v>
      </c>
      <c r="C291" s="33" t="s">
        <v>308</v>
      </c>
      <c r="D291" s="34">
        <f t="shared" si="80"/>
        <v>3732802.17</v>
      </c>
      <c r="E291" s="34">
        <v>2567567.35</v>
      </c>
      <c r="F291" s="34">
        <f t="shared" si="81"/>
        <v>1165234.82</v>
      </c>
      <c r="G291" s="35">
        <f t="shared" si="82"/>
        <v>1052.866</v>
      </c>
      <c r="H291" s="35">
        <f t="shared" si="83"/>
        <v>2197</v>
      </c>
      <c r="I291" s="36">
        <f t="shared" si="84"/>
        <v>2197</v>
      </c>
      <c r="J291" s="36">
        <f t="shared" si="85"/>
        <v>1501</v>
      </c>
      <c r="K291" s="36">
        <f t="shared" si="86"/>
        <v>360</v>
      </c>
      <c r="L291" s="36">
        <f t="shared" si="87"/>
        <v>336</v>
      </c>
      <c r="M291" s="36">
        <v>930</v>
      </c>
      <c r="N291" s="36">
        <v>131</v>
      </c>
      <c r="O291" s="36">
        <v>56</v>
      </c>
      <c r="P291" s="36">
        <v>879</v>
      </c>
      <c r="Q291" s="36">
        <v>125</v>
      </c>
      <c r="R291" s="36">
        <v>53</v>
      </c>
      <c r="S291" s="36">
        <v>936</v>
      </c>
      <c r="T291" s="36">
        <v>96</v>
      </c>
      <c r="U291" s="36">
        <v>51</v>
      </c>
      <c r="V291" s="37">
        <v>113.35899999999999</v>
      </c>
      <c r="W291" s="38">
        <v>0.51529999999999998</v>
      </c>
      <c r="X291" s="39">
        <f t="shared" si="88"/>
        <v>5562.2809999999999</v>
      </c>
      <c r="Y291" s="39">
        <v>5584.6210000000001</v>
      </c>
      <c r="Z291" s="39">
        <v>5567.3339999999998</v>
      </c>
      <c r="AA291" s="39">
        <v>5534.8869999999997</v>
      </c>
      <c r="AB291" s="40">
        <f t="shared" si="89"/>
        <v>49.067799999999998</v>
      </c>
      <c r="AC291" s="40">
        <f t="shared" si="90"/>
        <v>1.3088</v>
      </c>
      <c r="AD291" s="41">
        <f t="shared" si="91"/>
        <v>0.65439999999999998</v>
      </c>
      <c r="AE291" s="41">
        <f t="shared" si="92"/>
        <v>0.34560000000000002</v>
      </c>
      <c r="AF291" s="40">
        <f t="shared" si="93"/>
        <v>1.6374</v>
      </c>
      <c r="AG291" s="40">
        <f t="shared" si="94"/>
        <v>0.81869999999999998</v>
      </c>
      <c r="AH291" s="41">
        <f t="shared" si="95"/>
        <v>0.18129999999999999</v>
      </c>
      <c r="AI291" s="41">
        <f t="shared" si="96"/>
        <v>0.247</v>
      </c>
      <c r="AJ291" s="42">
        <f t="shared" si="97"/>
        <v>0</v>
      </c>
      <c r="AK291" s="43">
        <f t="shared" si="98"/>
        <v>20.3</v>
      </c>
      <c r="AL291" s="43">
        <v>20.5</v>
      </c>
      <c r="AM291" s="43">
        <v>19.7</v>
      </c>
      <c r="AN291" s="43">
        <v>20.6</v>
      </c>
      <c r="AO291" s="44">
        <f t="shared" si="99"/>
        <v>0.93</v>
      </c>
      <c r="AP291" s="43"/>
    </row>
    <row r="292" spans="1:42" x14ac:dyDescent="0.2">
      <c r="A292" s="32">
        <v>113365303</v>
      </c>
      <c r="B292" s="33" t="s">
        <v>29</v>
      </c>
      <c r="C292" s="33" t="s">
        <v>308</v>
      </c>
      <c r="D292" s="34">
        <f t="shared" si="80"/>
        <v>918124.31</v>
      </c>
      <c r="E292" s="34">
        <v>830435.04</v>
      </c>
      <c r="F292" s="34">
        <f t="shared" si="81"/>
        <v>87689.27</v>
      </c>
      <c r="G292" s="35">
        <f t="shared" si="82"/>
        <v>79.233000000000004</v>
      </c>
      <c r="H292" s="35">
        <f t="shared" si="83"/>
        <v>686</v>
      </c>
      <c r="I292" s="36">
        <f t="shared" si="84"/>
        <v>686</v>
      </c>
      <c r="J292" s="36">
        <f t="shared" si="85"/>
        <v>481</v>
      </c>
      <c r="K292" s="36">
        <f t="shared" si="86"/>
        <v>123</v>
      </c>
      <c r="L292" s="36">
        <f t="shared" si="87"/>
        <v>82</v>
      </c>
      <c r="M292" s="36">
        <v>284</v>
      </c>
      <c r="N292" s="36">
        <v>39</v>
      </c>
      <c r="O292" s="36">
        <v>13</v>
      </c>
      <c r="P292" s="36">
        <v>254</v>
      </c>
      <c r="Q292" s="36">
        <v>38</v>
      </c>
      <c r="R292" s="36">
        <v>18</v>
      </c>
      <c r="S292" s="36">
        <v>340</v>
      </c>
      <c r="T292" s="36">
        <v>44</v>
      </c>
      <c r="U292" s="36">
        <v>9</v>
      </c>
      <c r="V292" s="37">
        <v>81.282000000000011</v>
      </c>
      <c r="W292" s="38">
        <v>0.15</v>
      </c>
      <c r="X292" s="39">
        <f t="shared" si="88"/>
        <v>1500.298</v>
      </c>
      <c r="Y292" s="39">
        <v>1472.9179999999999</v>
      </c>
      <c r="Z292" s="39">
        <v>1523.1010000000001</v>
      </c>
      <c r="AA292" s="39">
        <v>1504.874</v>
      </c>
      <c r="AB292" s="40">
        <f t="shared" si="89"/>
        <v>18.457899999999999</v>
      </c>
      <c r="AC292" s="40">
        <f t="shared" si="90"/>
        <v>0.49230000000000002</v>
      </c>
      <c r="AD292" s="41">
        <f t="shared" si="91"/>
        <v>0.24610000000000001</v>
      </c>
      <c r="AE292" s="41">
        <f t="shared" si="92"/>
        <v>0.75390000000000001</v>
      </c>
      <c r="AF292" s="40">
        <f t="shared" si="93"/>
        <v>0.44159999999999999</v>
      </c>
      <c r="AG292" s="40">
        <f t="shared" si="94"/>
        <v>0.2208</v>
      </c>
      <c r="AH292" s="41">
        <f t="shared" si="95"/>
        <v>0.7792</v>
      </c>
      <c r="AI292" s="41">
        <f t="shared" si="96"/>
        <v>0.76900000000000002</v>
      </c>
      <c r="AJ292" s="42">
        <f t="shared" si="97"/>
        <v>0</v>
      </c>
      <c r="AK292" s="43">
        <f t="shared" si="98"/>
        <v>16.899999999999999</v>
      </c>
      <c r="AL292" s="43">
        <v>17.100000000000001</v>
      </c>
      <c r="AM292" s="43">
        <v>16.8</v>
      </c>
      <c r="AN292" s="43">
        <v>16.7</v>
      </c>
      <c r="AO292" s="44">
        <f t="shared" si="99"/>
        <v>0.77</v>
      </c>
      <c r="AP292" s="43"/>
    </row>
    <row r="293" spans="1:42" x14ac:dyDescent="0.2">
      <c r="A293" s="32">
        <v>113367003</v>
      </c>
      <c r="B293" s="33" t="s">
        <v>30</v>
      </c>
      <c r="C293" s="33" t="s">
        <v>308</v>
      </c>
      <c r="D293" s="34">
        <f t="shared" si="80"/>
        <v>2441502.4900000002</v>
      </c>
      <c r="E293" s="34">
        <v>2029034.34</v>
      </c>
      <c r="F293" s="34">
        <f t="shared" si="81"/>
        <v>412468.15</v>
      </c>
      <c r="G293" s="35">
        <f t="shared" si="82"/>
        <v>372.69200000000001</v>
      </c>
      <c r="H293" s="35">
        <f t="shared" si="83"/>
        <v>1432</v>
      </c>
      <c r="I293" s="36">
        <f t="shared" si="84"/>
        <v>1432</v>
      </c>
      <c r="J293" s="36">
        <f t="shared" si="85"/>
        <v>1150</v>
      </c>
      <c r="K293" s="36">
        <f t="shared" si="86"/>
        <v>123</v>
      </c>
      <c r="L293" s="36">
        <f t="shared" si="87"/>
        <v>159</v>
      </c>
      <c r="M293" s="36">
        <v>789</v>
      </c>
      <c r="N293" s="36">
        <v>36</v>
      </c>
      <c r="O293" s="36">
        <v>26</v>
      </c>
      <c r="P293" s="36">
        <v>677</v>
      </c>
      <c r="Q293" s="36">
        <v>40</v>
      </c>
      <c r="R293" s="36">
        <v>22</v>
      </c>
      <c r="S293" s="36">
        <v>636</v>
      </c>
      <c r="T293" s="36">
        <v>43</v>
      </c>
      <c r="U293" s="36">
        <v>26</v>
      </c>
      <c r="V293" s="37">
        <v>188.34400000000002</v>
      </c>
      <c r="W293" s="38">
        <v>0.40039999999999998</v>
      </c>
      <c r="X293" s="39">
        <f t="shared" si="88"/>
        <v>3280.1889999999999</v>
      </c>
      <c r="Y293" s="39">
        <v>3206.5630000000001</v>
      </c>
      <c r="Z293" s="39">
        <v>3244.9639999999999</v>
      </c>
      <c r="AA293" s="39">
        <v>3389.0390000000002</v>
      </c>
      <c r="AB293" s="40">
        <f t="shared" si="89"/>
        <v>17.415900000000001</v>
      </c>
      <c r="AC293" s="40">
        <f t="shared" si="90"/>
        <v>0.46450000000000002</v>
      </c>
      <c r="AD293" s="41">
        <f t="shared" si="91"/>
        <v>0.23219999999999999</v>
      </c>
      <c r="AE293" s="41">
        <f t="shared" si="92"/>
        <v>0.76780000000000004</v>
      </c>
      <c r="AF293" s="40">
        <f t="shared" si="93"/>
        <v>0.96560000000000001</v>
      </c>
      <c r="AG293" s="40">
        <f t="shared" si="94"/>
        <v>0.48280000000000001</v>
      </c>
      <c r="AH293" s="41">
        <f t="shared" si="95"/>
        <v>0.51719999999999999</v>
      </c>
      <c r="AI293" s="41">
        <f t="shared" si="96"/>
        <v>0.61739999999999995</v>
      </c>
      <c r="AJ293" s="42">
        <f t="shared" si="97"/>
        <v>0</v>
      </c>
      <c r="AK293" s="43">
        <f t="shared" si="98"/>
        <v>14.3</v>
      </c>
      <c r="AL293" s="43">
        <v>14.3</v>
      </c>
      <c r="AM293" s="43">
        <v>14.3</v>
      </c>
      <c r="AN293" s="43">
        <v>14.2</v>
      </c>
      <c r="AO293" s="44">
        <f t="shared" si="99"/>
        <v>0.65</v>
      </c>
      <c r="AP293" s="43"/>
    </row>
    <row r="294" spans="1:42" x14ac:dyDescent="0.2">
      <c r="A294" s="32">
        <v>113369003</v>
      </c>
      <c r="B294" s="33" t="s">
        <v>31</v>
      </c>
      <c r="C294" s="33" t="s">
        <v>308</v>
      </c>
      <c r="D294" s="34">
        <f t="shared" si="80"/>
        <v>2530903.6</v>
      </c>
      <c r="E294" s="34">
        <v>2148656.83</v>
      </c>
      <c r="F294" s="34">
        <f t="shared" si="81"/>
        <v>382246.77</v>
      </c>
      <c r="G294" s="35">
        <f t="shared" si="82"/>
        <v>345.38499999999999</v>
      </c>
      <c r="H294" s="35">
        <f t="shared" si="83"/>
        <v>1235</v>
      </c>
      <c r="I294" s="36">
        <f t="shared" si="84"/>
        <v>1235</v>
      </c>
      <c r="J294" s="36">
        <f t="shared" si="85"/>
        <v>928</v>
      </c>
      <c r="K294" s="36">
        <f t="shared" si="86"/>
        <v>225</v>
      </c>
      <c r="L294" s="36">
        <f t="shared" si="87"/>
        <v>82</v>
      </c>
      <c r="M294" s="36">
        <v>602</v>
      </c>
      <c r="N294" s="36">
        <v>87</v>
      </c>
      <c r="O294" s="36">
        <v>9</v>
      </c>
      <c r="P294" s="36">
        <v>536</v>
      </c>
      <c r="Q294" s="36">
        <v>80</v>
      </c>
      <c r="R294" s="36">
        <v>20</v>
      </c>
      <c r="S294" s="36">
        <v>559</v>
      </c>
      <c r="T294" s="36">
        <v>51</v>
      </c>
      <c r="U294" s="36">
        <v>10</v>
      </c>
      <c r="V294" s="37">
        <v>39.914999999999999</v>
      </c>
      <c r="W294" s="38">
        <v>0.31780000000000003</v>
      </c>
      <c r="X294" s="39">
        <f t="shared" si="88"/>
        <v>3990.0650000000001</v>
      </c>
      <c r="Y294" s="39">
        <v>3898.328</v>
      </c>
      <c r="Z294" s="39">
        <v>3985.2469999999998</v>
      </c>
      <c r="AA294" s="39">
        <v>4086.62</v>
      </c>
      <c r="AB294" s="40">
        <f t="shared" si="89"/>
        <v>99.963999999999999</v>
      </c>
      <c r="AC294" s="40">
        <f t="shared" si="90"/>
        <v>2.6665000000000001</v>
      </c>
      <c r="AD294" s="41">
        <f t="shared" si="91"/>
        <v>1.3331999999999999</v>
      </c>
      <c r="AE294" s="41">
        <f t="shared" si="92"/>
        <v>-0.3332</v>
      </c>
      <c r="AF294" s="40">
        <f t="shared" si="93"/>
        <v>1.1746000000000001</v>
      </c>
      <c r="AG294" s="40">
        <f t="shared" si="94"/>
        <v>0.58730000000000004</v>
      </c>
      <c r="AH294" s="41">
        <f t="shared" si="95"/>
        <v>0.41270000000000001</v>
      </c>
      <c r="AI294" s="41">
        <f t="shared" si="96"/>
        <v>0.1143</v>
      </c>
      <c r="AJ294" s="42">
        <f t="shared" si="97"/>
        <v>0</v>
      </c>
      <c r="AK294" s="43">
        <f t="shared" si="98"/>
        <v>19.2</v>
      </c>
      <c r="AL294" s="43">
        <v>19</v>
      </c>
      <c r="AM294" s="43">
        <v>18.899999999999999</v>
      </c>
      <c r="AN294" s="43">
        <v>19.7</v>
      </c>
      <c r="AO294" s="44">
        <f t="shared" si="99"/>
        <v>0.88</v>
      </c>
      <c r="AP294" s="43"/>
    </row>
    <row r="295" spans="1:42" x14ac:dyDescent="0.2">
      <c r="A295" s="32">
        <v>104372003</v>
      </c>
      <c r="B295" s="33" t="s">
        <v>413</v>
      </c>
      <c r="C295" s="33" t="s">
        <v>281</v>
      </c>
      <c r="D295" s="34">
        <f t="shared" si="80"/>
        <v>1607985.32</v>
      </c>
      <c r="E295" s="34">
        <v>1281263.02</v>
      </c>
      <c r="F295" s="34">
        <f t="shared" si="81"/>
        <v>326722.3</v>
      </c>
      <c r="G295" s="35">
        <f t="shared" si="82"/>
        <v>295.21499999999997</v>
      </c>
      <c r="H295" s="35">
        <f t="shared" si="83"/>
        <v>617</v>
      </c>
      <c r="I295" s="36">
        <f t="shared" si="84"/>
        <v>617</v>
      </c>
      <c r="J295" s="36">
        <f t="shared" si="85"/>
        <v>487</v>
      </c>
      <c r="K295" s="36">
        <f t="shared" si="86"/>
        <v>105</v>
      </c>
      <c r="L295" s="36">
        <f t="shared" si="87"/>
        <v>25</v>
      </c>
      <c r="M295" s="36">
        <v>279</v>
      </c>
      <c r="N295" s="36">
        <v>38</v>
      </c>
      <c r="O295" s="36">
        <v>8</v>
      </c>
      <c r="P295" s="36">
        <v>303</v>
      </c>
      <c r="Q295" s="36">
        <v>30</v>
      </c>
      <c r="R295" s="36">
        <v>1</v>
      </c>
      <c r="S295" s="36">
        <v>309</v>
      </c>
      <c r="T295" s="36">
        <v>35</v>
      </c>
      <c r="U295" s="36">
        <v>2</v>
      </c>
      <c r="V295" s="37">
        <v>38.692999999999998</v>
      </c>
      <c r="W295" s="38">
        <v>0.67390000000000005</v>
      </c>
      <c r="X295" s="39">
        <f t="shared" si="88"/>
        <v>1722.5070000000001</v>
      </c>
      <c r="Y295" s="39">
        <v>1691.4580000000001</v>
      </c>
      <c r="Z295" s="39">
        <v>1733.171</v>
      </c>
      <c r="AA295" s="39">
        <v>1742.893</v>
      </c>
      <c r="AB295" s="40">
        <f t="shared" si="89"/>
        <v>44.517200000000003</v>
      </c>
      <c r="AC295" s="40">
        <f t="shared" si="90"/>
        <v>1.1875</v>
      </c>
      <c r="AD295" s="41">
        <f t="shared" si="91"/>
        <v>0.59370000000000001</v>
      </c>
      <c r="AE295" s="41">
        <f t="shared" si="92"/>
        <v>0.40629999999999999</v>
      </c>
      <c r="AF295" s="40">
        <f t="shared" si="93"/>
        <v>0.50700000000000001</v>
      </c>
      <c r="AG295" s="40">
        <f t="shared" si="94"/>
        <v>0.2535</v>
      </c>
      <c r="AH295" s="41">
        <f t="shared" si="95"/>
        <v>0.74650000000000005</v>
      </c>
      <c r="AI295" s="41">
        <f t="shared" si="96"/>
        <v>0.61040000000000005</v>
      </c>
      <c r="AJ295" s="42">
        <f t="shared" si="97"/>
        <v>0</v>
      </c>
      <c r="AK295" s="43">
        <f t="shared" si="98"/>
        <v>15.5</v>
      </c>
      <c r="AL295" s="43">
        <v>15.6</v>
      </c>
      <c r="AM295" s="43">
        <v>15.2</v>
      </c>
      <c r="AN295" s="43">
        <v>15.7</v>
      </c>
      <c r="AO295" s="44">
        <f t="shared" si="99"/>
        <v>0.71</v>
      </c>
      <c r="AP295" s="43"/>
    </row>
    <row r="296" spans="1:42" x14ac:dyDescent="0.2">
      <c r="A296" s="32">
        <v>104374003</v>
      </c>
      <c r="B296" s="33" t="s">
        <v>414</v>
      </c>
      <c r="C296" s="33" t="s">
        <v>281</v>
      </c>
      <c r="D296" s="34">
        <f t="shared" si="80"/>
        <v>879204.36</v>
      </c>
      <c r="E296" s="34">
        <v>796121.29</v>
      </c>
      <c r="F296" s="34">
        <f t="shared" si="81"/>
        <v>83083.070000000007</v>
      </c>
      <c r="G296" s="35">
        <f t="shared" si="82"/>
        <v>75.070999999999998</v>
      </c>
      <c r="H296" s="35">
        <f t="shared" si="83"/>
        <v>225.87</v>
      </c>
      <c r="I296" s="36">
        <f t="shared" si="84"/>
        <v>219</v>
      </c>
      <c r="J296" s="36">
        <f t="shared" si="85"/>
        <v>175</v>
      </c>
      <c r="K296" s="36">
        <f t="shared" si="86"/>
        <v>31</v>
      </c>
      <c r="L296" s="36">
        <f t="shared" si="87"/>
        <v>13</v>
      </c>
      <c r="M296" s="36">
        <v>95</v>
      </c>
      <c r="N296" s="36">
        <v>13</v>
      </c>
      <c r="O296" s="36">
        <v>2</v>
      </c>
      <c r="P296" s="36">
        <v>116</v>
      </c>
      <c r="Q296" s="36">
        <v>8</v>
      </c>
      <c r="R296" s="36">
        <v>2</v>
      </c>
      <c r="S296" s="36">
        <v>109</v>
      </c>
      <c r="T296" s="36">
        <v>8</v>
      </c>
      <c r="U296" s="36">
        <v>2</v>
      </c>
      <c r="V296" s="37">
        <v>65.763000000000005</v>
      </c>
      <c r="W296" s="38">
        <v>0.60429999999999995</v>
      </c>
      <c r="X296" s="39">
        <f t="shared" si="88"/>
        <v>1053.4649999999999</v>
      </c>
      <c r="Y296" s="39">
        <v>1037.567</v>
      </c>
      <c r="Z296" s="39">
        <v>1045.9839999999999</v>
      </c>
      <c r="AA296" s="39">
        <v>1076.8440000000001</v>
      </c>
      <c r="AB296" s="40">
        <f t="shared" si="89"/>
        <v>16.019100000000002</v>
      </c>
      <c r="AC296" s="40">
        <f t="shared" si="90"/>
        <v>0.42730000000000001</v>
      </c>
      <c r="AD296" s="41">
        <f t="shared" si="91"/>
        <v>0.21360000000000001</v>
      </c>
      <c r="AE296" s="41">
        <f t="shared" si="92"/>
        <v>0.78639999999999999</v>
      </c>
      <c r="AF296" s="40">
        <f t="shared" si="93"/>
        <v>0.31009999999999999</v>
      </c>
      <c r="AG296" s="40">
        <f t="shared" si="94"/>
        <v>0.155</v>
      </c>
      <c r="AH296" s="41">
        <f t="shared" si="95"/>
        <v>0.84499999999999997</v>
      </c>
      <c r="AI296" s="41">
        <f t="shared" si="96"/>
        <v>0.82150000000000001</v>
      </c>
      <c r="AJ296" s="42">
        <f t="shared" si="97"/>
        <v>6.87</v>
      </c>
      <c r="AK296" s="43">
        <f t="shared" si="98"/>
        <v>12.1</v>
      </c>
      <c r="AL296" s="43">
        <v>12</v>
      </c>
      <c r="AM296" s="43">
        <v>12</v>
      </c>
      <c r="AN296" s="43">
        <v>12.4</v>
      </c>
      <c r="AO296" s="44">
        <f t="shared" si="99"/>
        <v>0.55000000000000004</v>
      </c>
      <c r="AP296" s="43"/>
    </row>
    <row r="297" spans="1:42" x14ac:dyDescent="0.2">
      <c r="A297" s="32">
        <v>104375003</v>
      </c>
      <c r="B297" s="33" t="s">
        <v>415</v>
      </c>
      <c r="C297" s="33" t="s">
        <v>281</v>
      </c>
      <c r="D297" s="34">
        <f t="shared" si="80"/>
        <v>1331391.48</v>
      </c>
      <c r="E297" s="34">
        <v>1132680.93</v>
      </c>
      <c r="F297" s="34">
        <f t="shared" si="81"/>
        <v>198710.55</v>
      </c>
      <c r="G297" s="35">
        <f t="shared" si="82"/>
        <v>179.548</v>
      </c>
      <c r="H297" s="35">
        <f t="shared" si="83"/>
        <v>432.94</v>
      </c>
      <c r="I297" s="36">
        <f t="shared" si="84"/>
        <v>429</v>
      </c>
      <c r="J297" s="36">
        <f t="shared" si="85"/>
        <v>376</v>
      </c>
      <c r="K297" s="36">
        <f t="shared" si="86"/>
        <v>34</v>
      </c>
      <c r="L297" s="36">
        <f t="shared" si="87"/>
        <v>19</v>
      </c>
      <c r="M297" s="36">
        <v>231</v>
      </c>
      <c r="N297" s="36">
        <v>18</v>
      </c>
      <c r="O297" s="36">
        <v>1</v>
      </c>
      <c r="P297" s="36">
        <v>231</v>
      </c>
      <c r="Q297" s="36">
        <v>5</v>
      </c>
      <c r="R297" s="36">
        <v>4</v>
      </c>
      <c r="S297" s="36">
        <v>224</v>
      </c>
      <c r="T297" s="36">
        <v>11</v>
      </c>
      <c r="U297" s="36">
        <v>5</v>
      </c>
      <c r="V297" s="37">
        <v>102.95599999999999</v>
      </c>
      <c r="W297" s="38">
        <v>0.66890000000000005</v>
      </c>
      <c r="X297" s="39">
        <f t="shared" si="88"/>
        <v>1518.7739999999999</v>
      </c>
      <c r="Y297" s="39">
        <v>1513.431</v>
      </c>
      <c r="Z297" s="39">
        <v>1523.78</v>
      </c>
      <c r="AA297" s="39">
        <v>1519.11</v>
      </c>
      <c r="AB297" s="40">
        <f t="shared" si="89"/>
        <v>14.7516</v>
      </c>
      <c r="AC297" s="40">
        <f t="shared" si="90"/>
        <v>0.39350000000000002</v>
      </c>
      <c r="AD297" s="41">
        <f t="shared" si="91"/>
        <v>0.19670000000000001</v>
      </c>
      <c r="AE297" s="41">
        <f t="shared" si="92"/>
        <v>0.80330000000000001</v>
      </c>
      <c r="AF297" s="40">
        <f t="shared" si="93"/>
        <v>0.4471</v>
      </c>
      <c r="AG297" s="40">
        <f t="shared" si="94"/>
        <v>0.2235</v>
      </c>
      <c r="AH297" s="41">
        <f t="shared" si="95"/>
        <v>0.77649999999999997</v>
      </c>
      <c r="AI297" s="41">
        <f t="shared" si="96"/>
        <v>0.78720000000000001</v>
      </c>
      <c r="AJ297" s="42">
        <f t="shared" si="97"/>
        <v>3.94</v>
      </c>
      <c r="AK297" s="43">
        <f t="shared" si="98"/>
        <v>13.5</v>
      </c>
      <c r="AL297" s="43">
        <v>13</v>
      </c>
      <c r="AM297" s="43">
        <v>14.4</v>
      </c>
      <c r="AN297" s="43">
        <v>13.1</v>
      </c>
      <c r="AO297" s="44">
        <f t="shared" si="99"/>
        <v>0.62</v>
      </c>
      <c r="AP297" s="43"/>
    </row>
    <row r="298" spans="1:42" x14ac:dyDescent="0.2">
      <c r="A298" s="32">
        <v>104375203</v>
      </c>
      <c r="B298" s="33" t="s">
        <v>416</v>
      </c>
      <c r="C298" s="33" t="s">
        <v>281</v>
      </c>
      <c r="D298" s="34">
        <f t="shared" si="80"/>
        <v>790610.69</v>
      </c>
      <c r="E298" s="34">
        <v>629713.67000000004</v>
      </c>
      <c r="F298" s="34">
        <f t="shared" si="81"/>
        <v>160897.01999999999</v>
      </c>
      <c r="G298" s="35">
        <f t="shared" si="82"/>
        <v>145.381</v>
      </c>
      <c r="H298" s="35">
        <f t="shared" si="83"/>
        <v>362</v>
      </c>
      <c r="I298" s="36">
        <f t="shared" si="84"/>
        <v>362</v>
      </c>
      <c r="J298" s="36">
        <f t="shared" si="85"/>
        <v>325</v>
      </c>
      <c r="K298" s="36">
        <f t="shared" si="86"/>
        <v>18</v>
      </c>
      <c r="L298" s="36">
        <f t="shared" si="87"/>
        <v>19</v>
      </c>
      <c r="M298" s="36">
        <v>199</v>
      </c>
      <c r="N298" s="36">
        <v>7</v>
      </c>
      <c r="O298" s="36">
        <v>3</v>
      </c>
      <c r="P298" s="36">
        <v>195</v>
      </c>
      <c r="Q298" s="36">
        <v>6</v>
      </c>
      <c r="R298" s="36">
        <v>3</v>
      </c>
      <c r="S298" s="36">
        <v>201</v>
      </c>
      <c r="T298" s="36">
        <v>4</v>
      </c>
      <c r="U298" s="36">
        <v>4</v>
      </c>
      <c r="V298" s="37">
        <v>17.422000000000001</v>
      </c>
      <c r="W298" s="38">
        <v>0.47810000000000002</v>
      </c>
      <c r="X298" s="39">
        <f t="shared" si="88"/>
        <v>1278.383</v>
      </c>
      <c r="Y298" s="39">
        <v>1263.491</v>
      </c>
      <c r="Z298" s="39">
        <v>1286.492</v>
      </c>
      <c r="AA298" s="39">
        <v>1285.1659999999999</v>
      </c>
      <c r="AB298" s="40">
        <f t="shared" si="89"/>
        <v>73.377499999999998</v>
      </c>
      <c r="AC298" s="40">
        <f t="shared" si="90"/>
        <v>1.9573</v>
      </c>
      <c r="AD298" s="41">
        <f t="shared" si="91"/>
        <v>0.97860000000000003</v>
      </c>
      <c r="AE298" s="41">
        <f t="shared" si="92"/>
        <v>2.1399999999999999E-2</v>
      </c>
      <c r="AF298" s="40">
        <f t="shared" si="93"/>
        <v>0.37630000000000002</v>
      </c>
      <c r="AG298" s="40">
        <f t="shared" si="94"/>
        <v>0.18809999999999999</v>
      </c>
      <c r="AH298" s="41">
        <f t="shared" si="95"/>
        <v>0.81189999999999996</v>
      </c>
      <c r="AI298" s="41">
        <f t="shared" si="96"/>
        <v>0.49569999999999997</v>
      </c>
      <c r="AJ298" s="42">
        <f t="shared" si="97"/>
        <v>0</v>
      </c>
      <c r="AK298" s="43">
        <f t="shared" si="98"/>
        <v>18.3</v>
      </c>
      <c r="AL298" s="43">
        <v>18.8</v>
      </c>
      <c r="AM298" s="43">
        <v>18.2</v>
      </c>
      <c r="AN298" s="43">
        <v>17.899999999999999</v>
      </c>
      <c r="AO298" s="44">
        <f t="shared" si="99"/>
        <v>0.84</v>
      </c>
      <c r="AP298" s="43"/>
    </row>
    <row r="299" spans="1:42" x14ac:dyDescent="0.2">
      <c r="A299" s="32">
        <v>104375302</v>
      </c>
      <c r="B299" s="33" t="s">
        <v>417</v>
      </c>
      <c r="C299" s="33" t="s">
        <v>281</v>
      </c>
      <c r="D299" s="34">
        <f t="shared" si="80"/>
        <v>2813553.74</v>
      </c>
      <c r="E299" s="34">
        <v>2439290.9</v>
      </c>
      <c r="F299" s="34">
        <f t="shared" si="81"/>
        <v>374262.84</v>
      </c>
      <c r="G299" s="35">
        <f t="shared" si="82"/>
        <v>338.17099999999999</v>
      </c>
      <c r="H299" s="35">
        <f t="shared" si="83"/>
        <v>489</v>
      </c>
      <c r="I299" s="36">
        <f t="shared" si="84"/>
        <v>489</v>
      </c>
      <c r="J299" s="36">
        <f t="shared" si="85"/>
        <v>392</v>
      </c>
      <c r="K299" s="36">
        <f t="shared" si="86"/>
        <v>65</v>
      </c>
      <c r="L299" s="36">
        <f t="shared" si="87"/>
        <v>32</v>
      </c>
      <c r="M299" s="36">
        <v>617</v>
      </c>
      <c r="N299" s="36">
        <v>20</v>
      </c>
      <c r="O299" s="36">
        <v>5</v>
      </c>
      <c r="P299" s="36">
        <v>49</v>
      </c>
      <c r="Q299" s="36">
        <v>23</v>
      </c>
      <c r="R299" s="36">
        <v>3</v>
      </c>
      <c r="S299" s="36">
        <v>52</v>
      </c>
      <c r="T299" s="36">
        <v>21</v>
      </c>
      <c r="U299" s="36">
        <v>7</v>
      </c>
      <c r="V299" s="37">
        <v>14.03</v>
      </c>
      <c r="W299" s="38">
        <v>0.83320000000000005</v>
      </c>
      <c r="X299" s="39">
        <f t="shared" si="88"/>
        <v>3339.9879999999998</v>
      </c>
      <c r="Y299" s="39">
        <v>3324.5590000000002</v>
      </c>
      <c r="Z299" s="39">
        <v>3344.7840000000001</v>
      </c>
      <c r="AA299" s="39">
        <v>3350.6219999999998</v>
      </c>
      <c r="AB299" s="40">
        <f t="shared" si="89"/>
        <v>238.06039999999999</v>
      </c>
      <c r="AC299" s="40">
        <f t="shared" si="90"/>
        <v>6.3502999999999998</v>
      </c>
      <c r="AD299" s="41">
        <f t="shared" si="91"/>
        <v>3.1751</v>
      </c>
      <c r="AE299" s="41">
        <f t="shared" si="92"/>
        <v>-2.1751</v>
      </c>
      <c r="AF299" s="40">
        <f t="shared" si="93"/>
        <v>0.98319999999999996</v>
      </c>
      <c r="AG299" s="40">
        <f t="shared" si="94"/>
        <v>0.49159999999999998</v>
      </c>
      <c r="AH299" s="41">
        <f t="shared" si="95"/>
        <v>0.50839999999999996</v>
      </c>
      <c r="AI299" s="41">
        <f t="shared" si="96"/>
        <v>-0.56499999999999995</v>
      </c>
      <c r="AJ299" s="42">
        <f t="shared" si="97"/>
        <v>0</v>
      </c>
      <c r="AK299" s="43">
        <f t="shared" si="98"/>
        <v>18.2</v>
      </c>
      <c r="AL299" s="43">
        <v>17.8</v>
      </c>
      <c r="AM299" s="43">
        <v>18.2</v>
      </c>
      <c r="AN299" s="43">
        <v>18.600000000000001</v>
      </c>
      <c r="AO299" s="44">
        <f t="shared" si="99"/>
        <v>0.83</v>
      </c>
      <c r="AP299" s="43"/>
    </row>
    <row r="300" spans="1:42" x14ac:dyDescent="0.2">
      <c r="A300" s="32">
        <v>104376203</v>
      </c>
      <c r="B300" s="33" t="s">
        <v>418</v>
      </c>
      <c r="C300" s="33" t="s">
        <v>281</v>
      </c>
      <c r="D300" s="34">
        <f t="shared" si="80"/>
        <v>933558.74</v>
      </c>
      <c r="E300" s="34">
        <v>756122.8</v>
      </c>
      <c r="F300" s="34">
        <f t="shared" si="81"/>
        <v>177435.94</v>
      </c>
      <c r="G300" s="35">
        <f t="shared" si="82"/>
        <v>160.32499999999999</v>
      </c>
      <c r="H300" s="35">
        <f t="shared" si="83"/>
        <v>366</v>
      </c>
      <c r="I300" s="36">
        <f t="shared" si="84"/>
        <v>366</v>
      </c>
      <c r="J300" s="36">
        <f t="shared" si="85"/>
        <v>354</v>
      </c>
      <c r="K300" s="36">
        <f t="shared" si="86"/>
        <v>12</v>
      </c>
      <c r="L300" s="36">
        <f t="shared" si="87"/>
        <v>0</v>
      </c>
      <c r="M300" s="36">
        <v>211</v>
      </c>
      <c r="N300" s="36">
        <v>3</v>
      </c>
      <c r="O300" s="36">
        <v>0</v>
      </c>
      <c r="P300" s="36">
        <v>216</v>
      </c>
      <c r="Q300" s="36">
        <v>4</v>
      </c>
      <c r="R300" s="36">
        <v>0</v>
      </c>
      <c r="S300" s="36">
        <v>221</v>
      </c>
      <c r="T300" s="36">
        <v>6</v>
      </c>
      <c r="U300" s="36">
        <v>0</v>
      </c>
      <c r="V300" s="37">
        <v>24.832000000000001</v>
      </c>
      <c r="W300" s="38">
        <v>0.65380000000000005</v>
      </c>
      <c r="X300" s="39">
        <f t="shared" si="88"/>
        <v>1132.0899999999999</v>
      </c>
      <c r="Y300" s="39">
        <v>1116.3869999999999</v>
      </c>
      <c r="Z300" s="39">
        <v>1132.787</v>
      </c>
      <c r="AA300" s="39">
        <v>1147.096</v>
      </c>
      <c r="AB300" s="40">
        <f t="shared" si="89"/>
        <v>45.5899</v>
      </c>
      <c r="AC300" s="40">
        <f t="shared" si="90"/>
        <v>1.2161</v>
      </c>
      <c r="AD300" s="41">
        <f t="shared" si="91"/>
        <v>0.60799999999999998</v>
      </c>
      <c r="AE300" s="41">
        <f t="shared" si="92"/>
        <v>0.39200000000000002</v>
      </c>
      <c r="AF300" s="40">
        <f t="shared" si="93"/>
        <v>0.3332</v>
      </c>
      <c r="AG300" s="40">
        <f t="shared" si="94"/>
        <v>0.1666</v>
      </c>
      <c r="AH300" s="41">
        <f t="shared" si="95"/>
        <v>0.83340000000000003</v>
      </c>
      <c r="AI300" s="41">
        <f t="shared" si="96"/>
        <v>0.65680000000000005</v>
      </c>
      <c r="AJ300" s="42">
        <f t="shared" si="97"/>
        <v>0</v>
      </c>
      <c r="AK300" s="43">
        <f t="shared" si="98"/>
        <v>14.6</v>
      </c>
      <c r="AL300" s="43">
        <v>14.8</v>
      </c>
      <c r="AM300" s="43">
        <v>14.4</v>
      </c>
      <c r="AN300" s="43">
        <v>14.6</v>
      </c>
      <c r="AO300" s="44">
        <f t="shared" si="99"/>
        <v>0.67</v>
      </c>
      <c r="AP300" s="43"/>
    </row>
    <row r="301" spans="1:42" x14ac:dyDescent="0.2">
      <c r="A301" s="32">
        <v>104377003</v>
      </c>
      <c r="B301" s="33" t="s">
        <v>419</v>
      </c>
      <c r="C301" s="33" t="s">
        <v>281</v>
      </c>
      <c r="D301" s="34">
        <f t="shared" si="80"/>
        <v>637225.24</v>
      </c>
      <c r="E301" s="34">
        <v>452936.45</v>
      </c>
      <c r="F301" s="34">
        <f t="shared" si="81"/>
        <v>184288.79</v>
      </c>
      <c r="G301" s="35">
        <f t="shared" si="82"/>
        <v>166.517</v>
      </c>
      <c r="H301" s="35">
        <f t="shared" si="83"/>
        <v>341</v>
      </c>
      <c r="I301" s="36">
        <f t="shared" si="84"/>
        <v>341</v>
      </c>
      <c r="J301" s="36">
        <f t="shared" si="85"/>
        <v>310</v>
      </c>
      <c r="K301" s="36">
        <f t="shared" si="86"/>
        <v>25</v>
      </c>
      <c r="L301" s="36">
        <f t="shared" si="87"/>
        <v>6</v>
      </c>
      <c r="M301" s="36">
        <v>185</v>
      </c>
      <c r="N301" s="36">
        <v>10</v>
      </c>
      <c r="O301" s="36">
        <v>1</v>
      </c>
      <c r="P301" s="36">
        <v>196</v>
      </c>
      <c r="Q301" s="36">
        <v>10</v>
      </c>
      <c r="R301" s="36">
        <v>0</v>
      </c>
      <c r="S301" s="36">
        <v>185</v>
      </c>
      <c r="T301" s="36">
        <v>5</v>
      </c>
      <c r="U301" s="36">
        <v>1</v>
      </c>
      <c r="V301" s="37">
        <v>11.971</v>
      </c>
      <c r="W301" s="38">
        <v>0.6976</v>
      </c>
      <c r="X301" s="39">
        <f t="shared" si="88"/>
        <v>779.42899999999997</v>
      </c>
      <c r="Y301" s="39">
        <v>785.73400000000004</v>
      </c>
      <c r="Z301" s="39">
        <v>766.17</v>
      </c>
      <c r="AA301" s="39">
        <v>786.38199999999995</v>
      </c>
      <c r="AB301" s="40">
        <f t="shared" si="89"/>
        <v>65.109700000000004</v>
      </c>
      <c r="AC301" s="40">
        <f t="shared" si="90"/>
        <v>1.7367999999999999</v>
      </c>
      <c r="AD301" s="41">
        <f t="shared" si="91"/>
        <v>0.86839999999999995</v>
      </c>
      <c r="AE301" s="41">
        <f t="shared" si="92"/>
        <v>0.13159999999999999</v>
      </c>
      <c r="AF301" s="40">
        <f t="shared" si="93"/>
        <v>0.22939999999999999</v>
      </c>
      <c r="AG301" s="40">
        <f t="shared" si="94"/>
        <v>0.1147</v>
      </c>
      <c r="AH301" s="41">
        <f t="shared" si="95"/>
        <v>0.88529999999999998</v>
      </c>
      <c r="AI301" s="41">
        <f t="shared" si="96"/>
        <v>0.58379999999999999</v>
      </c>
      <c r="AJ301" s="42">
        <f t="shared" si="97"/>
        <v>0</v>
      </c>
      <c r="AK301" s="43">
        <f t="shared" si="98"/>
        <v>15.4</v>
      </c>
      <c r="AL301" s="43">
        <v>15.1</v>
      </c>
      <c r="AM301" s="43">
        <v>14.7</v>
      </c>
      <c r="AN301" s="43">
        <v>16.3</v>
      </c>
      <c r="AO301" s="44">
        <f t="shared" si="99"/>
        <v>0.7</v>
      </c>
      <c r="AP301" s="43"/>
    </row>
    <row r="302" spans="1:42" x14ac:dyDescent="0.2">
      <c r="A302" s="32">
        <v>104378003</v>
      </c>
      <c r="B302" s="33" t="s">
        <v>420</v>
      </c>
      <c r="C302" s="33" t="s">
        <v>281</v>
      </c>
      <c r="D302" s="34">
        <f t="shared" si="80"/>
        <v>1162198.22</v>
      </c>
      <c r="E302" s="34">
        <v>998128.21</v>
      </c>
      <c r="F302" s="34">
        <f t="shared" si="81"/>
        <v>164070.01</v>
      </c>
      <c r="G302" s="35">
        <f t="shared" si="82"/>
        <v>148.24799999999999</v>
      </c>
      <c r="H302" s="35">
        <f t="shared" si="83"/>
        <v>437.71499999999997</v>
      </c>
      <c r="I302" s="36">
        <f t="shared" si="84"/>
        <v>417</v>
      </c>
      <c r="J302" s="36">
        <f t="shared" si="85"/>
        <v>374</v>
      </c>
      <c r="K302" s="36">
        <f t="shared" si="86"/>
        <v>18</v>
      </c>
      <c r="L302" s="36">
        <f t="shared" si="87"/>
        <v>25</v>
      </c>
      <c r="M302" s="36">
        <v>239</v>
      </c>
      <c r="N302" s="36">
        <v>6</v>
      </c>
      <c r="O302" s="36">
        <v>4</v>
      </c>
      <c r="P302" s="36">
        <v>219</v>
      </c>
      <c r="Q302" s="36">
        <v>8</v>
      </c>
      <c r="R302" s="36">
        <v>4</v>
      </c>
      <c r="S302" s="36">
        <v>225</v>
      </c>
      <c r="T302" s="36">
        <v>4</v>
      </c>
      <c r="U302" s="36">
        <v>4</v>
      </c>
      <c r="V302" s="37">
        <v>98.998999999999995</v>
      </c>
      <c r="W302" s="38">
        <v>0.50549999999999995</v>
      </c>
      <c r="X302" s="39">
        <f t="shared" si="88"/>
        <v>1055.758</v>
      </c>
      <c r="Y302" s="39">
        <v>1033.7470000000001</v>
      </c>
      <c r="Z302" s="39">
        <v>1051.1880000000001</v>
      </c>
      <c r="AA302" s="39">
        <v>1082.3389999999999</v>
      </c>
      <c r="AB302" s="40">
        <f t="shared" si="89"/>
        <v>10.664300000000001</v>
      </c>
      <c r="AC302" s="40">
        <f t="shared" si="90"/>
        <v>0.28439999999999999</v>
      </c>
      <c r="AD302" s="41">
        <f t="shared" si="91"/>
        <v>0.14219999999999999</v>
      </c>
      <c r="AE302" s="41">
        <f t="shared" si="92"/>
        <v>0.85780000000000001</v>
      </c>
      <c r="AF302" s="40">
        <f t="shared" si="93"/>
        <v>0.31080000000000002</v>
      </c>
      <c r="AG302" s="40">
        <f t="shared" si="94"/>
        <v>0.15540000000000001</v>
      </c>
      <c r="AH302" s="41">
        <f t="shared" si="95"/>
        <v>0.84460000000000002</v>
      </c>
      <c r="AI302" s="41">
        <f t="shared" si="96"/>
        <v>0.8498</v>
      </c>
      <c r="AJ302" s="42">
        <f t="shared" si="97"/>
        <v>20.715</v>
      </c>
      <c r="AK302" s="43">
        <f t="shared" si="98"/>
        <v>14.6</v>
      </c>
      <c r="AL302" s="43">
        <v>14.5</v>
      </c>
      <c r="AM302" s="43">
        <v>14.4</v>
      </c>
      <c r="AN302" s="43">
        <v>14.9</v>
      </c>
      <c r="AO302" s="44">
        <f t="shared" si="99"/>
        <v>0.67</v>
      </c>
      <c r="AP302" s="43"/>
    </row>
    <row r="303" spans="1:42" x14ac:dyDescent="0.2">
      <c r="A303" s="32">
        <v>113380303</v>
      </c>
      <c r="B303" s="33" t="s">
        <v>32</v>
      </c>
      <c r="C303" s="33" t="s">
        <v>309</v>
      </c>
      <c r="D303" s="34">
        <f t="shared" si="80"/>
        <v>1076101.74</v>
      </c>
      <c r="E303" s="34">
        <v>815463.2</v>
      </c>
      <c r="F303" s="34">
        <f t="shared" si="81"/>
        <v>260638.54</v>
      </c>
      <c r="G303" s="35">
        <f t="shared" si="82"/>
        <v>235.50399999999999</v>
      </c>
      <c r="H303" s="35">
        <f t="shared" si="83"/>
        <v>508</v>
      </c>
      <c r="I303" s="36">
        <f t="shared" si="84"/>
        <v>508</v>
      </c>
      <c r="J303" s="36">
        <f t="shared" si="85"/>
        <v>471</v>
      </c>
      <c r="K303" s="36">
        <f t="shared" si="86"/>
        <v>31</v>
      </c>
      <c r="L303" s="36">
        <f t="shared" si="87"/>
        <v>6</v>
      </c>
      <c r="M303" s="36">
        <v>261</v>
      </c>
      <c r="N303" s="36">
        <v>6</v>
      </c>
      <c r="O303" s="36">
        <v>0</v>
      </c>
      <c r="P303" s="36">
        <v>327</v>
      </c>
      <c r="Q303" s="36">
        <v>12</v>
      </c>
      <c r="R303" s="36">
        <v>1</v>
      </c>
      <c r="S303" s="36">
        <v>273</v>
      </c>
      <c r="T303" s="36">
        <v>13</v>
      </c>
      <c r="U303" s="36">
        <v>2</v>
      </c>
      <c r="V303" s="37">
        <v>39.214999999999996</v>
      </c>
      <c r="W303" s="38">
        <v>0.5151</v>
      </c>
      <c r="X303" s="39">
        <f t="shared" si="88"/>
        <v>1492.519</v>
      </c>
      <c r="Y303" s="39">
        <v>1492.4760000000001</v>
      </c>
      <c r="Z303" s="39">
        <v>1508.34</v>
      </c>
      <c r="AA303" s="39">
        <v>1476.741</v>
      </c>
      <c r="AB303" s="40">
        <f t="shared" si="89"/>
        <v>38.059899999999999</v>
      </c>
      <c r="AC303" s="40">
        <f t="shared" si="90"/>
        <v>1.0152000000000001</v>
      </c>
      <c r="AD303" s="41">
        <f t="shared" si="91"/>
        <v>0.50760000000000005</v>
      </c>
      <c r="AE303" s="41">
        <f t="shared" si="92"/>
        <v>0.4924</v>
      </c>
      <c r="AF303" s="40">
        <f t="shared" si="93"/>
        <v>0.43930000000000002</v>
      </c>
      <c r="AG303" s="40">
        <f t="shared" si="94"/>
        <v>0.21959999999999999</v>
      </c>
      <c r="AH303" s="41">
        <f t="shared" si="95"/>
        <v>0.78039999999999998</v>
      </c>
      <c r="AI303" s="41">
        <f t="shared" si="96"/>
        <v>0.66520000000000001</v>
      </c>
      <c r="AJ303" s="42">
        <f t="shared" si="97"/>
        <v>0</v>
      </c>
      <c r="AK303" s="43">
        <f t="shared" si="98"/>
        <v>19.7</v>
      </c>
      <c r="AL303" s="43">
        <v>20</v>
      </c>
      <c r="AM303" s="43">
        <v>19.5</v>
      </c>
      <c r="AN303" s="43">
        <v>19.600000000000001</v>
      </c>
      <c r="AO303" s="44">
        <f t="shared" si="99"/>
        <v>0.9</v>
      </c>
      <c r="AP303" s="43"/>
    </row>
    <row r="304" spans="1:42" x14ac:dyDescent="0.2">
      <c r="A304" s="32">
        <v>113381303</v>
      </c>
      <c r="B304" s="33" t="s">
        <v>33</v>
      </c>
      <c r="C304" s="33" t="s">
        <v>309</v>
      </c>
      <c r="D304" s="34">
        <f t="shared" si="80"/>
        <v>3048006.64</v>
      </c>
      <c r="E304" s="34">
        <v>2156439.86</v>
      </c>
      <c r="F304" s="34">
        <f t="shared" si="81"/>
        <v>891566.78</v>
      </c>
      <c r="G304" s="35">
        <f t="shared" si="82"/>
        <v>805.58900000000006</v>
      </c>
      <c r="H304" s="35">
        <f t="shared" si="83"/>
        <v>1782</v>
      </c>
      <c r="I304" s="36">
        <f t="shared" si="84"/>
        <v>1782</v>
      </c>
      <c r="J304" s="36">
        <f t="shared" si="85"/>
        <v>1458</v>
      </c>
      <c r="K304" s="36">
        <f t="shared" si="86"/>
        <v>102</v>
      </c>
      <c r="L304" s="36">
        <f t="shared" si="87"/>
        <v>222</v>
      </c>
      <c r="M304" s="36">
        <v>917</v>
      </c>
      <c r="N304" s="36">
        <v>30</v>
      </c>
      <c r="O304" s="36">
        <v>34</v>
      </c>
      <c r="P304" s="36">
        <v>877</v>
      </c>
      <c r="Q304" s="36">
        <v>29</v>
      </c>
      <c r="R304" s="36">
        <v>36</v>
      </c>
      <c r="S304" s="36">
        <v>872</v>
      </c>
      <c r="T304" s="36">
        <v>41</v>
      </c>
      <c r="U304" s="36">
        <v>36</v>
      </c>
      <c r="V304" s="37">
        <v>66.664999999999992</v>
      </c>
      <c r="W304" s="38">
        <v>0.50229999999999997</v>
      </c>
      <c r="X304" s="39">
        <f t="shared" si="88"/>
        <v>5013.1890000000003</v>
      </c>
      <c r="Y304" s="39">
        <v>5021.2749999999996</v>
      </c>
      <c r="Z304" s="39">
        <v>5002.826</v>
      </c>
      <c r="AA304" s="39">
        <v>5015.4669999999996</v>
      </c>
      <c r="AB304" s="40">
        <f t="shared" si="89"/>
        <v>75.199700000000007</v>
      </c>
      <c r="AC304" s="40">
        <f t="shared" si="90"/>
        <v>2.0059</v>
      </c>
      <c r="AD304" s="41">
        <f t="shared" si="91"/>
        <v>1.0028999999999999</v>
      </c>
      <c r="AE304" s="41">
        <f t="shared" si="92"/>
        <v>-2.8E-3</v>
      </c>
      <c r="AF304" s="40">
        <f t="shared" si="93"/>
        <v>1.4758</v>
      </c>
      <c r="AG304" s="40">
        <f t="shared" si="94"/>
        <v>0.7379</v>
      </c>
      <c r="AH304" s="41">
        <f t="shared" si="95"/>
        <v>0.2621</v>
      </c>
      <c r="AI304" s="41">
        <f t="shared" si="96"/>
        <v>0.15609999999999999</v>
      </c>
      <c r="AJ304" s="42">
        <f t="shared" si="97"/>
        <v>0</v>
      </c>
      <c r="AK304" s="43">
        <f t="shared" si="98"/>
        <v>19.7</v>
      </c>
      <c r="AL304" s="43">
        <v>20.3</v>
      </c>
      <c r="AM304" s="43">
        <v>19.3</v>
      </c>
      <c r="AN304" s="43">
        <v>19.600000000000001</v>
      </c>
      <c r="AO304" s="44">
        <f t="shared" si="99"/>
        <v>0.9</v>
      </c>
      <c r="AP304" s="43"/>
    </row>
    <row r="305" spans="1:42" x14ac:dyDescent="0.2">
      <c r="A305" s="32">
        <v>113382303</v>
      </c>
      <c r="B305" s="33" t="s">
        <v>34</v>
      </c>
      <c r="C305" s="33" t="s">
        <v>309</v>
      </c>
      <c r="D305" s="34">
        <f t="shared" si="80"/>
        <v>1526213.48</v>
      </c>
      <c r="E305" s="34">
        <v>1069762.8999999999</v>
      </c>
      <c r="F305" s="34">
        <f t="shared" si="81"/>
        <v>456450.58</v>
      </c>
      <c r="G305" s="35">
        <f t="shared" si="82"/>
        <v>412.43299999999999</v>
      </c>
      <c r="H305" s="35">
        <f t="shared" si="83"/>
        <v>973</v>
      </c>
      <c r="I305" s="36">
        <f t="shared" si="84"/>
        <v>973</v>
      </c>
      <c r="J305" s="36">
        <f t="shared" si="85"/>
        <v>823</v>
      </c>
      <c r="K305" s="36">
        <f t="shared" si="86"/>
        <v>99</v>
      </c>
      <c r="L305" s="36">
        <f t="shared" si="87"/>
        <v>51</v>
      </c>
      <c r="M305" s="36">
        <v>499</v>
      </c>
      <c r="N305" s="36">
        <v>37</v>
      </c>
      <c r="O305" s="36">
        <v>6</v>
      </c>
      <c r="P305" s="36">
        <v>494</v>
      </c>
      <c r="Q305" s="36">
        <v>33</v>
      </c>
      <c r="R305" s="36">
        <v>10</v>
      </c>
      <c r="S305" s="36">
        <v>514</v>
      </c>
      <c r="T305" s="36">
        <v>25</v>
      </c>
      <c r="U305" s="36">
        <v>7</v>
      </c>
      <c r="V305" s="37">
        <v>71.058999999999997</v>
      </c>
      <c r="W305" s="38">
        <v>0.46579999999999999</v>
      </c>
      <c r="X305" s="39">
        <f t="shared" si="88"/>
        <v>2516.5720000000001</v>
      </c>
      <c r="Y305" s="39">
        <v>2488.2510000000002</v>
      </c>
      <c r="Z305" s="39">
        <v>2507.6880000000001</v>
      </c>
      <c r="AA305" s="39">
        <v>2553.7779999999998</v>
      </c>
      <c r="AB305" s="40">
        <f t="shared" si="89"/>
        <v>35.415199999999999</v>
      </c>
      <c r="AC305" s="40">
        <f t="shared" si="90"/>
        <v>0.94469999999999998</v>
      </c>
      <c r="AD305" s="41">
        <f t="shared" si="91"/>
        <v>0.4723</v>
      </c>
      <c r="AE305" s="41">
        <f t="shared" si="92"/>
        <v>0.52769999999999995</v>
      </c>
      <c r="AF305" s="40">
        <f t="shared" si="93"/>
        <v>0.74080000000000001</v>
      </c>
      <c r="AG305" s="40">
        <f t="shared" si="94"/>
        <v>0.37040000000000001</v>
      </c>
      <c r="AH305" s="41">
        <f t="shared" si="95"/>
        <v>0.62960000000000005</v>
      </c>
      <c r="AI305" s="41">
        <f t="shared" si="96"/>
        <v>0.58879999999999999</v>
      </c>
      <c r="AJ305" s="42">
        <f t="shared" si="97"/>
        <v>0</v>
      </c>
      <c r="AK305" s="43">
        <f t="shared" si="98"/>
        <v>19.8</v>
      </c>
      <c r="AL305" s="43">
        <v>20.100000000000001</v>
      </c>
      <c r="AM305" s="43">
        <v>19.7</v>
      </c>
      <c r="AN305" s="43">
        <v>19.600000000000001</v>
      </c>
      <c r="AO305" s="44">
        <f t="shared" si="99"/>
        <v>0.91</v>
      </c>
      <c r="AP305" s="43"/>
    </row>
    <row r="306" spans="1:42" x14ac:dyDescent="0.2">
      <c r="A306" s="32">
        <v>113384603</v>
      </c>
      <c r="B306" s="33" t="s">
        <v>35</v>
      </c>
      <c r="C306" s="33" t="s">
        <v>309</v>
      </c>
      <c r="D306" s="34">
        <f t="shared" si="80"/>
        <v>4792654.8</v>
      </c>
      <c r="E306" s="34">
        <v>2449948.09</v>
      </c>
      <c r="F306" s="34">
        <f t="shared" si="81"/>
        <v>2342706.71</v>
      </c>
      <c r="G306" s="35">
        <f t="shared" si="82"/>
        <v>2116.7890000000002</v>
      </c>
      <c r="H306" s="35">
        <f t="shared" si="83"/>
        <v>2481</v>
      </c>
      <c r="I306" s="36">
        <f t="shared" si="84"/>
        <v>2481</v>
      </c>
      <c r="J306" s="36">
        <f t="shared" si="85"/>
        <v>2091</v>
      </c>
      <c r="K306" s="36">
        <f t="shared" si="86"/>
        <v>92</v>
      </c>
      <c r="L306" s="36">
        <f t="shared" si="87"/>
        <v>298</v>
      </c>
      <c r="M306" s="36">
        <v>1214</v>
      </c>
      <c r="N306" s="36">
        <v>29</v>
      </c>
      <c r="O306" s="36">
        <v>43</v>
      </c>
      <c r="P306" s="36">
        <v>1292</v>
      </c>
      <c r="Q306" s="36">
        <v>34</v>
      </c>
      <c r="R306" s="36">
        <v>51</v>
      </c>
      <c r="S306" s="36">
        <v>1318</v>
      </c>
      <c r="T306" s="36">
        <v>28</v>
      </c>
      <c r="U306" s="36">
        <v>47</v>
      </c>
      <c r="V306" s="37">
        <v>4.5600000000000005</v>
      </c>
      <c r="W306" s="38">
        <v>0.85319999999999996</v>
      </c>
      <c r="X306" s="39">
        <f t="shared" si="88"/>
        <v>5278.4269999999997</v>
      </c>
      <c r="Y306" s="39">
        <v>5216.576</v>
      </c>
      <c r="Z306" s="39">
        <v>5210.9849999999997</v>
      </c>
      <c r="AA306" s="39">
        <v>5407.7190000000001</v>
      </c>
      <c r="AB306" s="40">
        <f t="shared" si="89"/>
        <v>1157.5497</v>
      </c>
      <c r="AC306" s="40">
        <f t="shared" si="90"/>
        <v>30.8779</v>
      </c>
      <c r="AD306" s="41">
        <f t="shared" si="91"/>
        <v>15.4389</v>
      </c>
      <c r="AE306" s="41">
        <f t="shared" si="92"/>
        <v>-14.4389</v>
      </c>
      <c r="AF306" s="40">
        <f t="shared" si="93"/>
        <v>1.5539000000000001</v>
      </c>
      <c r="AG306" s="40">
        <f t="shared" si="94"/>
        <v>0.77690000000000003</v>
      </c>
      <c r="AH306" s="41">
        <f t="shared" si="95"/>
        <v>0.22309999999999999</v>
      </c>
      <c r="AI306" s="41">
        <f t="shared" si="96"/>
        <v>-5.6417000000000002</v>
      </c>
      <c r="AJ306" s="42">
        <f t="shared" si="97"/>
        <v>0</v>
      </c>
      <c r="AK306" s="43">
        <f t="shared" si="98"/>
        <v>25.7</v>
      </c>
      <c r="AL306" s="43">
        <v>26</v>
      </c>
      <c r="AM306" s="43">
        <v>25.5</v>
      </c>
      <c r="AN306" s="43">
        <v>25.6</v>
      </c>
      <c r="AO306" s="44">
        <f t="shared" si="99"/>
        <v>1</v>
      </c>
      <c r="AP306" s="43"/>
    </row>
    <row r="307" spans="1:42" x14ac:dyDescent="0.2">
      <c r="A307" s="32">
        <v>113385003</v>
      </c>
      <c r="B307" s="33" t="s">
        <v>36</v>
      </c>
      <c r="C307" s="33" t="s">
        <v>309</v>
      </c>
      <c r="D307" s="34">
        <f t="shared" si="80"/>
        <v>1649047.09</v>
      </c>
      <c r="E307" s="34">
        <v>1195171.8700000001</v>
      </c>
      <c r="F307" s="34">
        <f t="shared" si="81"/>
        <v>453875.22</v>
      </c>
      <c r="G307" s="35">
        <f t="shared" si="82"/>
        <v>410.10599999999999</v>
      </c>
      <c r="H307" s="35">
        <f t="shared" si="83"/>
        <v>1111</v>
      </c>
      <c r="I307" s="36">
        <f t="shared" si="84"/>
        <v>1111</v>
      </c>
      <c r="J307" s="36">
        <f t="shared" si="85"/>
        <v>907</v>
      </c>
      <c r="K307" s="36">
        <f t="shared" si="86"/>
        <v>65</v>
      </c>
      <c r="L307" s="36">
        <f t="shared" si="87"/>
        <v>139</v>
      </c>
      <c r="M307" s="36">
        <v>576</v>
      </c>
      <c r="N307" s="36">
        <v>19</v>
      </c>
      <c r="O307" s="36">
        <v>20</v>
      </c>
      <c r="P307" s="36">
        <v>548</v>
      </c>
      <c r="Q307" s="36">
        <v>22</v>
      </c>
      <c r="R307" s="36">
        <v>20</v>
      </c>
      <c r="S307" s="36">
        <v>536</v>
      </c>
      <c r="T307" s="36">
        <v>22</v>
      </c>
      <c r="U307" s="36">
        <v>25</v>
      </c>
      <c r="V307" s="37">
        <v>143.93200000000002</v>
      </c>
      <c r="W307" s="38">
        <v>0.48570000000000002</v>
      </c>
      <c r="X307" s="39">
        <f t="shared" si="88"/>
        <v>2358.9839999999999</v>
      </c>
      <c r="Y307" s="39">
        <v>2338.616</v>
      </c>
      <c r="Z307" s="39">
        <v>2339.4899999999998</v>
      </c>
      <c r="AA307" s="39">
        <v>2398.8470000000002</v>
      </c>
      <c r="AB307" s="40">
        <f t="shared" si="89"/>
        <v>16.389500000000002</v>
      </c>
      <c r="AC307" s="40">
        <f t="shared" si="90"/>
        <v>0.43709999999999999</v>
      </c>
      <c r="AD307" s="41">
        <f t="shared" si="91"/>
        <v>0.2185</v>
      </c>
      <c r="AE307" s="41">
        <f t="shared" si="92"/>
        <v>0.78149999999999997</v>
      </c>
      <c r="AF307" s="40">
        <f t="shared" si="93"/>
        <v>0.69440000000000002</v>
      </c>
      <c r="AG307" s="40">
        <f t="shared" si="94"/>
        <v>0.34720000000000001</v>
      </c>
      <c r="AH307" s="41">
        <f t="shared" si="95"/>
        <v>0.65280000000000005</v>
      </c>
      <c r="AI307" s="41">
        <f t="shared" si="96"/>
        <v>0.70420000000000005</v>
      </c>
      <c r="AJ307" s="42">
        <f t="shared" si="97"/>
        <v>0</v>
      </c>
      <c r="AK307" s="43">
        <f t="shared" si="98"/>
        <v>16.7</v>
      </c>
      <c r="AL307" s="43">
        <v>16.7</v>
      </c>
      <c r="AM307" s="43">
        <v>16.3</v>
      </c>
      <c r="AN307" s="43">
        <v>17</v>
      </c>
      <c r="AO307" s="44">
        <f t="shared" si="99"/>
        <v>0.76</v>
      </c>
      <c r="AP307" s="43"/>
    </row>
    <row r="308" spans="1:42" x14ac:dyDescent="0.2">
      <c r="A308" s="32">
        <v>113385303</v>
      </c>
      <c r="B308" s="33" t="s">
        <v>37</v>
      </c>
      <c r="C308" s="33" t="s">
        <v>309</v>
      </c>
      <c r="D308" s="34">
        <f t="shared" si="80"/>
        <v>2039602.8</v>
      </c>
      <c r="E308" s="34">
        <v>1282612.8700000001</v>
      </c>
      <c r="F308" s="34">
        <f t="shared" si="81"/>
        <v>756989.93</v>
      </c>
      <c r="G308" s="35">
        <f t="shared" si="82"/>
        <v>683.99</v>
      </c>
      <c r="H308" s="35">
        <f t="shared" si="83"/>
        <v>1424</v>
      </c>
      <c r="I308" s="36">
        <f t="shared" si="84"/>
        <v>1424</v>
      </c>
      <c r="J308" s="36">
        <f t="shared" si="85"/>
        <v>1202</v>
      </c>
      <c r="K308" s="36">
        <f t="shared" si="86"/>
        <v>114</v>
      </c>
      <c r="L308" s="36">
        <f t="shared" si="87"/>
        <v>108</v>
      </c>
      <c r="M308" s="36">
        <v>760</v>
      </c>
      <c r="N308" s="36">
        <v>55</v>
      </c>
      <c r="O308" s="36">
        <v>12</v>
      </c>
      <c r="P308" s="36">
        <v>725</v>
      </c>
      <c r="Q308" s="36">
        <v>29</v>
      </c>
      <c r="R308" s="36">
        <v>16</v>
      </c>
      <c r="S308" s="36">
        <v>714</v>
      </c>
      <c r="T308" s="36">
        <v>27</v>
      </c>
      <c r="U308" s="36">
        <v>23</v>
      </c>
      <c r="V308" s="37">
        <v>37.067999999999998</v>
      </c>
      <c r="W308" s="38">
        <v>0.53369999999999995</v>
      </c>
      <c r="X308" s="39">
        <f t="shared" si="88"/>
        <v>3693.598</v>
      </c>
      <c r="Y308" s="39">
        <v>3700.4079999999999</v>
      </c>
      <c r="Z308" s="39">
        <v>3678.279</v>
      </c>
      <c r="AA308" s="39">
        <v>3702.1060000000002</v>
      </c>
      <c r="AB308" s="40">
        <f t="shared" si="89"/>
        <v>99.643799999999999</v>
      </c>
      <c r="AC308" s="40">
        <f t="shared" si="90"/>
        <v>2.6579999999999999</v>
      </c>
      <c r="AD308" s="41">
        <f t="shared" si="91"/>
        <v>1.329</v>
      </c>
      <c r="AE308" s="41">
        <f t="shared" si="92"/>
        <v>-0.32900000000000001</v>
      </c>
      <c r="AF308" s="40">
        <f t="shared" si="93"/>
        <v>1.0872999999999999</v>
      </c>
      <c r="AG308" s="40">
        <f t="shared" si="94"/>
        <v>0.54359999999999997</v>
      </c>
      <c r="AH308" s="41">
        <f t="shared" si="95"/>
        <v>0.45639999999999997</v>
      </c>
      <c r="AI308" s="41">
        <f t="shared" si="96"/>
        <v>0.14219999999999999</v>
      </c>
      <c r="AJ308" s="42">
        <f t="shared" si="97"/>
        <v>0</v>
      </c>
      <c r="AK308" s="43">
        <f t="shared" si="98"/>
        <v>19.7</v>
      </c>
      <c r="AL308" s="43">
        <v>20.2</v>
      </c>
      <c r="AM308" s="43">
        <v>19.5</v>
      </c>
      <c r="AN308" s="43">
        <v>19.399999999999999</v>
      </c>
      <c r="AO308" s="44">
        <f t="shared" si="99"/>
        <v>0.9</v>
      </c>
      <c r="AP308" s="43"/>
    </row>
    <row r="309" spans="1:42" x14ac:dyDescent="0.2">
      <c r="A309" s="32">
        <v>121390302</v>
      </c>
      <c r="B309" s="33" t="s">
        <v>166</v>
      </c>
      <c r="C309" s="33" t="s">
        <v>332</v>
      </c>
      <c r="D309" s="34">
        <f t="shared" si="80"/>
        <v>15787853.1</v>
      </c>
      <c r="E309" s="34">
        <v>9147123.8000000007</v>
      </c>
      <c r="F309" s="34">
        <f t="shared" si="81"/>
        <v>6640729.2999999998</v>
      </c>
      <c r="G309" s="35">
        <f t="shared" si="82"/>
        <v>6000.3339999999998</v>
      </c>
      <c r="H309" s="35">
        <f t="shared" si="83"/>
        <v>7559</v>
      </c>
      <c r="I309" s="36">
        <f t="shared" si="84"/>
        <v>7559</v>
      </c>
      <c r="J309" s="36">
        <f t="shared" si="85"/>
        <v>6981</v>
      </c>
      <c r="K309" s="36">
        <f t="shared" si="86"/>
        <v>160</v>
      </c>
      <c r="L309" s="36">
        <f t="shared" si="87"/>
        <v>418</v>
      </c>
      <c r="M309" s="36">
        <v>4265</v>
      </c>
      <c r="N309" s="36">
        <v>24</v>
      </c>
      <c r="O309" s="36">
        <v>63</v>
      </c>
      <c r="P309" s="36">
        <v>4105</v>
      </c>
      <c r="Q309" s="36">
        <v>32</v>
      </c>
      <c r="R309" s="36">
        <v>70</v>
      </c>
      <c r="S309" s="36">
        <v>4401</v>
      </c>
      <c r="T309" s="36">
        <v>100</v>
      </c>
      <c r="U309" s="36">
        <v>64</v>
      </c>
      <c r="V309" s="37">
        <v>17.021000000000001</v>
      </c>
      <c r="W309" s="38">
        <v>0.79379999999999995</v>
      </c>
      <c r="X309" s="39">
        <f t="shared" si="88"/>
        <v>21135.343000000001</v>
      </c>
      <c r="Y309" s="39">
        <v>21025.618999999999</v>
      </c>
      <c r="Z309" s="39">
        <v>21158.576000000001</v>
      </c>
      <c r="AA309" s="39">
        <v>21221.832999999999</v>
      </c>
      <c r="AB309" s="40">
        <f t="shared" si="89"/>
        <v>1241.7215000000001</v>
      </c>
      <c r="AC309" s="40">
        <f t="shared" si="90"/>
        <v>33.123199999999997</v>
      </c>
      <c r="AD309" s="41">
        <f t="shared" si="91"/>
        <v>16.561599999999999</v>
      </c>
      <c r="AE309" s="41">
        <f t="shared" si="92"/>
        <v>-15.5616</v>
      </c>
      <c r="AF309" s="40">
        <f t="shared" si="93"/>
        <v>6.2220000000000004</v>
      </c>
      <c r="AG309" s="40">
        <f t="shared" si="94"/>
        <v>3.1110000000000002</v>
      </c>
      <c r="AH309" s="41">
        <f t="shared" si="95"/>
        <v>-2.1110000000000002</v>
      </c>
      <c r="AI309" s="41">
        <f t="shared" si="96"/>
        <v>-7.4912000000000001</v>
      </c>
      <c r="AJ309" s="42">
        <f t="shared" si="97"/>
        <v>0</v>
      </c>
      <c r="AK309" s="43">
        <f t="shared" si="98"/>
        <v>21.8</v>
      </c>
      <c r="AL309" s="43">
        <v>22.3</v>
      </c>
      <c r="AM309" s="43">
        <v>21.5</v>
      </c>
      <c r="AN309" s="43">
        <v>21.7</v>
      </c>
      <c r="AO309" s="44">
        <f t="shared" si="99"/>
        <v>1</v>
      </c>
      <c r="AP309" s="43"/>
    </row>
    <row r="310" spans="1:42" x14ac:dyDescent="0.2">
      <c r="A310" s="32">
        <v>121391303</v>
      </c>
      <c r="B310" s="33" t="s">
        <v>167</v>
      </c>
      <c r="C310" s="33" t="s">
        <v>332</v>
      </c>
      <c r="D310" s="34">
        <f t="shared" si="80"/>
        <v>1259784.21</v>
      </c>
      <c r="E310" s="34">
        <v>856835.01</v>
      </c>
      <c r="F310" s="34">
        <f t="shared" si="81"/>
        <v>402949.2</v>
      </c>
      <c r="G310" s="35">
        <f t="shared" si="82"/>
        <v>364.09100000000001</v>
      </c>
      <c r="H310" s="35">
        <f t="shared" si="83"/>
        <v>691</v>
      </c>
      <c r="I310" s="36">
        <f t="shared" si="84"/>
        <v>691</v>
      </c>
      <c r="J310" s="36">
        <f t="shared" si="85"/>
        <v>590</v>
      </c>
      <c r="K310" s="36">
        <f t="shared" si="86"/>
        <v>31</v>
      </c>
      <c r="L310" s="36">
        <f t="shared" si="87"/>
        <v>70</v>
      </c>
      <c r="M310" s="36">
        <v>365</v>
      </c>
      <c r="N310" s="36">
        <v>6</v>
      </c>
      <c r="O310" s="36">
        <v>15</v>
      </c>
      <c r="P310" s="36">
        <v>355</v>
      </c>
      <c r="Q310" s="36">
        <v>12</v>
      </c>
      <c r="R310" s="36">
        <v>11</v>
      </c>
      <c r="S310" s="36">
        <v>359</v>
      </c>
      <c r="T310" s="36">
        <v>13</v>
      </c>
      <c r="U310" s="36">
        <v>7</v>
      </c>
      <c r="V310" s="37">
        <v>6.3170000000000002</v>
      </c>
      <c r="W310" s="38">
        <v>0.54320000000000002</v>
      </c>
      <c r="X310" s="39">
        <f t="shared" si="88"/>
        <v>1645.173</v>
      </c>
      <c r="Y310" s="39">
        <v>1666.799</v>
      </c>
      <c r="Z310" s="39">
        <v>1620.482</v>
      </c>
      <c r="AA310" s="39">
        <v>1648.239</v>
      </c>
      <c r="AB310" s="40">
        <f t="shared" si="89"/>
        <v>260.43579999999997</v>
      </c>
      <c r="AC310" s="40">
        <f t="shared" si="90"/>
        <v>6.9470999999999998</v>
      </c>
      <c r="AD310" s="41">
        <f t="shared" si="91"/>
        <v>3.4735</v>
      </c>
      <c r="AE310" s="41">
        <f t="shared" si="92"/>
        <v>-2.4735</v>
      </c>
      <c r="AF310" s="40">
        <f t="shared" si="93"/>
        <v>0.48430000000000001</v>
      </c>
      <c r="AG310" s="40">
        <f t="shared" si="94"/>
        <v>0.24210000000000001</v>
      </c>
      <c r="AH310" s="41">
        <f t="shared" si="95"/>
        <v>0.75790000000000002</v>
      </c>
      <c r="AI310" s="41">
        <f t="shared" si="96"/>
        <v>-0.53459999999999996</v>
      </c>
      <c r="AJ310" s="42">
        <f t="shared" si="97"/>
        <v>0</v>
      </c>
      <c r="AK310" s="43">
        <f t="shared" si="98"/>
        <v>21.2</v>
      </c>
      <c r="AL310" s="43">
        <v>21.4</v>
      </c>
      <c r="AM310" s="43">
        <v>20.5</v>
      </c>
      <c r="AN310" s="43">
        <v>21.8</v>
      </c>
      <c r="AO310" s="44">
        <f t="shared" si="99"/>
        <v>0.97</v>
      </c>
      <c r="AP310" s="43"/>
    </row>
    <row r="311" spans="1:42" x14ac:dyDescent="0.2">
      <c r="A311" s="32">
        <v>121392303</v>
      </c>
      <c r="B311" s="33" t="s">
        <v>168</v>
      </c>
      <c r="C311" s="33" t="s">
        <v>332</v>
      </c>
      <c r="D311" s="34">
        <f t="shared" si="80"/>
        <v>4431211.4800000004</v>
      </c>
      <c r="E311" s="34">
        <v>2968997.64</v>
      </c>
      <c r="F311" s="34">
        <f t="shared" si="81"/>
        <v>1462213.84</v>
      </c>
      <c r="G311" s="35">
        <f t="shared" si="82"/>
        <v>1321.2059999999999</v>
      </c>
      <c r="H311" s="35">
        <f t="shared" si="83"/>
        <v>3284</v>
      </c>
      <c r="I311" s="36">
        <f t="shared" si="84"/>
        <v>3284</v>
      </c>
      <c r="J311" s="36">
        <f t="shared" si="85"/>
        <v>2829</v>
      </c>
      <c r="K311" s="36">
        <f t="shared" si="86"/>
        <v>163</v>
      </c>
      <c r="L311" s="36">
        <f t="shared" si="87"/>
        <v>292</v>
      </c>
      <c r="M311" s="36">
        <v>1763</v>
      </c>
      <c r="N311" s="36">
        <v>56</v>
      </c>
      <c r="O311" s="36">
        <v>51</v>
      </c>
      <c r="P311" s="36">
        <v>1730</v>
      </c>
      <c r="Q311" s="36">
        <v>50</v>
      </c>
      <c r="R311" s="36">
        <v>43</v>
      </c>
      <c r="S311" s="36">
        <v>1683</v>
      </c>
      <c r="T311" s="36">
        <v>53</v>
      </c>
      <c r="U311" s="36">
        <v>45</v>
      </c>
      <c r="V311" s="37">
        <v>45.067</v>
      </c>
      <c r="W311" s="38">
        <v>0.43730000000000002</v>
      </c>
      <c r="X311" s="39">
        <f t="shared" si="88"/>
        <v>8575.5300000000007</v>
      </c>
      <c r="Y311" s="39">
        <v>8408.0310000000009</v>
      </c>
      <c r="Z311" s="39">
        <v>8591.884</v>
      </c>
      <c r="AA311" s="39">
        <v>8726.6759999999995</v>
      </c>
      <c r="AB311" s="40">
        <f t="shared" si="89"/>
        <v>190.28399999999999</v>
      </c>
      <c r="AC311" s="40">
        <f t="shared" si="90"/>
        <v>5.0758000000000001</v>
      </c>
      <c r="AD311" s="41">
        <f t="shared" si="91"/>
        <v>2.5379</v>
      </c>
      <c r="AE311" s="41">
        <f t="shared" si="92"/>
        <v>-1.5379</v>
      </c>
      <c r="AF311" s="40">
        <f t="shared" si="93"/>
        <v>2.5245000000000002</v>
      </c>
      <c r="AG311" s="40">
        <f t="shared" si="94"/>
        <v>1.2622</v>
      </c>
      <c r="AH311" s="41">
        <f t="shared" si="95"/>
        <v>-0.26219999999999999</v>
      </c>
      <c r="AI311" s="41">
        <f t="shared" si="96"/>
        <v>-0.77239999999999998</v>
      </c>
      <c r="AJ311" s="42">
        <f t="shared" si="97"/>
        <v>0</v>
      </c>
      <c r="AK311" s="43">
        <f t="shared" si="98"/>
        <v>20</v>
      </c>
      <c r="AL311" s="43">
        <v>20.100000000000001</v>
      </c>
      <c r="AM311" s="43">
        <v>19.600000000000001</v>
      </c>
      <c r="AN311" s="43">
        <v>20.2</v>
      </c>
      <c r="AO311" s="44">
        <f t="shared" si="99"/>
        <v>0.92</v>
      </c>
      <c r="AP311" s="43"/>
    </row>
    <row r="312" spans="1:42" x14ac:dyDescent="0.2">
      <c r="A312" s="32">
        <v>121394503</v>
      </c>
      <c r="B312" s="33" t="s">
        <v>169</v>
      </c>
      <c r="C312" s="33" t="s">
        <v>332</v>
      </c>
      <c r="D312" s="34">
        <f t="shared" si="80"/>
        <v>1561498.97</v>
      </c>
      <c r="E312" s="34">
        <v>1106571.25</v>
      </c>
      <c r="F312" s="34">
        <f t="shared" si="81"/>
        <v>454927.72</v>
      </c>
      <c r="G312" s="35">
        <f t="shared" si="82"/>
        <v>411.05700000000002</v>
      </c>
      <c r="H312" s="35">
        <f t="shared" si="83"/>
        <v>689</v>
      </c>
      <c r="I312" s="36">
        <f t="shared" si="84"/>
        <v>689</v>
      </c>
      <c r="J312" s="36">
        <f t="shared" si="85"/>
        <v>508</v>
      </c>
      <c r="K312" s="36">
        <f t="shared" si="86"/>
        <v>105</v>
      </c>
      <c r="L312" s="36">
        <f t="shared" si="87"/>
        <v>76</v>
      </c>
      <c r="M312" s="36">
        <v>319</v>
      </c>
      <c r="N312" s="36">
        <v>37</v>
      </c>
      <c r="O312" s="36">
        <v>10</v>
      </c>
      <c r="P312" s="36">
        <v>315</v>
      </c>
      <c r="Q312" s="36">
        <v>34</v>
      </c>
      <c r="R312" s="36">
        <v>10</v>
      </c>
      <c r="S312" s="36">
        <v>297</v>
      </c>
      <c r="T312" s="36">
        <v>31</v>
      </c>
      <c r="U312" s="36">
        <v>16</v>
      </c>
      <c r="V312" s="37">
        <v>25.942</v>
      </c>
      <c r="W312" s="38">
        <v>0.59660000000000002</v>
      </c>
      <c r="X312" s="39">
        <f t="shared" si="88"/>
        <v>1626.2619999999999</v>
      </c>
      <c r="Y312" s="39">
        <v>1621.3240000000001</v>
      </c>
      <c r="Z312" s="39">
        <v>1643.078</v>
      </c>
      <c r="AA312" s="39">
        <v>1614.383</v>
      </c>
      <c r="AB312" s="40">
        <f t="shared" si="89"/>
        <v>62.688299999999998</v>
      </c>
      <c r="AC312" s="40">
        <f t="shared" si="90"/>
        <v>1.6721999999999999</v>
      </c>
      <c r="AD312" s="41">
        <f t="shared" si="91"/>
        <v>0.83609999999999995</v>
      </c>
      <c r="AE312" s="41">
        <f t="shared" si="92"/>
        <v>0.16389999999999999</v>
      </c>
      <c r="AF312" s="40">
        <f t="shared" si="93"/>
        <v>0.47870000000000001</v>
      </c>
      <c r="AG312" s="40">
        <f t="shared" si="94"/>
        <v>0.23930000000000001</v>
      </c>
      <c r="AH312" s="41">
        <f t="shared" si="95"/>
        <v>0.76070000000000004</v>
      </c>
      <c r="AI312" s="41">
        <f t="shared" si="96"/>
        <v>0.52190000000000003</v>
      </c>
      <c r="AJ312" s="42">
        <f t="shared" si="97"/>
        <v>0</v>
      </c>
      <c r="AK312" s="43">
        <f t="shared" si="98"/>
        <v>26.5</v>
      </c>
      <c r="AL312" s="43">
        <v>26.7</v>
      </c>
      <c r="AM312" s="43">
        <v>26.3</v>
      </c>
      <c r="AN312" s="43">
        <v>26.5</v>
      </c>
      <c r="AO312" s="44">
        <f t="shared" si="99"/>
        <v>1</v>
      </c>
      <c r="AP312" s="43"/>
    </row>
    <row r="313" spans="1:42" x14ac:dyDescent="0.2">
      <c r="A313" s="32">
        <v>121394603</v>
      </c>
      <c r="B313" s="33" t="s">
        <v>170</v>
      </c>
      <c r="C313" s="33" t="s">
        <v>332</v>
      </c>
      <c r="D313" s="34">
        <f t="shared" si="80"/>
        <v>1543302.01</v>
      </c>
      <c r="E313" s="34">
        <v>1276342.95</v>
      </c>
      <c r="F313" s="34">
        <f t="shared" si="81"/>
        <v>266959.06</v>
      </c>
      <c r="G313" s="35">
        <f t="shared" si="82"/>
        <v>241.215</v>
      </c>
      <c r="H313" s="35">
        <f t="shared" si="83"/>
        <v>817</v>
      </c>
      <c r="I313" s="36">
        <f t="shared" si="84"/>
        <v>817</v>
      </c>
      <c r="J313" s="36">
        <f t="shared" si="85"/>
        <v>686</v>
      </c>
      <c r="K313" s="36">
        <f t="shared" si="86"/>
        <v>68</v>
      </c>
      <c r="L313" s="36">
        <f t="shared" si="87"/>
        <v>63</v>
      </c>
      <c r="M313" s="36">
        <v>422</v>
      </c>
      <c r="N313" s="36">
        <v>17</v>
      </c>
      <c r="O313" s="36">
        <v>12</v>
      </c>
      <c r="P313" s="36">
        <v>421</v>
      </c>
      <c r="Q313" s="36">
        <v>25</v>
      </c>
      <c r="R313" s="36">
        <v>8</v>
      </c>
      <c r="S313" s="36">
        <v>411</v>
      </c>
      <c r="T313" s="36">
        <v>23</v>
      </c>
      <c r="U313" s="36">
        <v>10</v>
      </c>
      <c r="V313" s="37">
        <v>107.218</v>
      </c>
      <c r="W313" s="38">
        <v>0.36449999999999999</v>
      </c>
      <c r="X313" s="39">
        <f t="shared" si="88"/>
        <v>2132.8150000000001</v>
      </c>
      <c r="Y313" s="39">
        <v>2086.9180000000001</v>
      </c>
      <c r="Z313" s="39">
        <v>2155.4</v>
      </c>
      <c r="AA313" s="39">
        <v>2156.127</v>
      </c>
      <c r="AB313" s="40">
        <f t="shared" si="89"/>
        <v>19.892299999999999</v>
      </c>
      <c r="AC313" s="40">
        <f t="shared" si="90"/>
        <v>0.53059999999999996</v>
      </c>
      <c r="AD313" s="41">
        <f t="shared" si="91"/>
        <v>0.26529999999999998</v>
      </c>
      <c r="AE313" s="41">
        <f t="shared" si="92"/>
        <v>0.73470000000000002</v>
      </c>
      <c r="AF313" s="40">
        <f t="shared" si="93"/>
        <v>0.62780000000000002</v>
      </c>
      <c r="AG313" s="40">
        <f t="shared" si="94"/>
        <v>0.31390000000000001</v>
      </c>
      <c r="AH313" s="41">
        <f t="shared" si="95"/>
        <v>0.68610000000000004</v>
      </c>
      <c r="AI313" s="41">
        <f t="shared" si="96"/>
        <v>0.70550000000000002</v>
      </c>
      <c r="AJ313" s="42">
        <f t="shared" si="97"/>
        <v>0</v>
      </c>
      <c r="AK313" s="43">
        <f t="shared" si="98"/>
        <v>17.7</v>
      </c>
      <c r="AL313" s="43">
        <v>18.100000000000001</v>
      </c>
      <c r="AM313" s="43">
        <v>17.399999999999999</v>
      </c>
      <c r="AN313" s="43">
        <v>17.7</v>
      </c>
      <c r="AO313" s="44">
        <f t="shared" si="99"/>
        <v>0.81</v>
      </c>
      <c r="AP313" s="43"/>
    </row>
    <row r="314" spans="1:42" x14ac:dyDescent="0.2">
      <c r="A314" s="32">
        <v>121395103</v>
      </c>
      <c r="B314" s="33" t="s">
        <v>171</v>
      </c>
      <c r="C314" s="33" t="s">
        <v>332</v>
      </c>
      <c r="D314" s="34">
        <f t="shared" si="80"/>
        <v>4283039.3899999997</v>
      </c>
      <c r="E314" s="34">
        <v>3276903.16</v>
      </c>
      <c r="F314" s="34">
        <f t="shared" si="81"/>
        <v>1006136.23</v>
      </c>
      <c r="G314" s="35">
        <f t="shared" si="82"/>
        <v>909.11</v>
      </c>
      <c r="H314" s="35">
        <f t="shared" si="83"/>
        <v>3704</v>
      </c>
      <c r="I314" s="36">
        <f t="shared" si="84"/>
        <v>3704</v>
      </c>
      <c r="J314" s="36">
        <f t="shared" si="85"/>
        <v>2626</v>
      </c>
      <c r="K314" s="36">
        <f t="shared" si="86"/>
        <v>431</v>
      </c>
      <c r="L314" s="36">
        <f t="shared" si="87"/>
        <v>647</v>
      </c>
      <c r="M314" s="36">
        <v>1665</v>
      </c>
      <c r="N314" s="36">
        <v>148</v>
      </c>
      <c r="O314" s="36">
        <v>96</v>
      </c>
      <c r="P314" s="36">
        <v>1616</v>
      </c>
      <c r="Q314" s="36">
        <v>102</v>
      </c>
      <c r="R314" s="36">
        <v>95</v>
      </c>
      <c r="S314" s="36">
        <v>1522</v>
      </c>
      <c r="T314" s="36">
        <v>171</v>
      </c>
      <c r="U314" s="36">
        <v>115</v>
      </c>
      <c r="V314" s="37">
        <v>73.021999999999991</v>
      </c>
      <c r="W314" s="38">
        <v>0.30680000000000002</v>
      </c>
      <c r="X314" s="39">
        <f t="shared" si="88"/>
        <v>9990.3629999999994</v>
      </c>
      <c r="Y314" s="39">
        <v>10085.584999999999</v>
      </c>
      <c r="Z314" s="39">
        <v>9953.9560000000001</v>
      </c>
      <c r="AA314" s="39">
        <v>9931.5470000000005</v>
      </c>
      <c r="AB314" s="40">
        <f t="shared" si="89"/>
        <v>136.81299999999999</v>
      </c>
      <c r="AC314" s="40">
        <f t="shared" si="90"/>
        <v>3.6495000000000002</v>
      </c>
      <c r="AD314" s="41">
        <f t="shared" si="91"/>
        <v>1.8247</v>
      </c>
      <c r="AE314" s="41">
        <f t="shared" si="92"/>
        <v>-0.82469999999999999</v>
      </c>
      <c r="AF314" s="40">
        <f t="shared" si="93"/>
        <v>2.9409999999999998</v>
      </c>
      <c r="AG314" s="40">
        <f t="shared" si="94"/>
        <v>1.4704999999999999</v>
      </c>
      <c r="AH314" s="41">
        <f t="shared" si="95"/>
        <v>-0.47049999999999997</v>
      </c>
      <c r="AI314" s="41">
        <f t="shared" si="96"/>
        <v>-0.61209999999999998</v>
      </c>
      <c r="AJ314" s="42">
        <f t="shared" si="97"/>
        <v>0</v>
      </c>
      <c r="AK314" s="43">
        <f t="shared" si="98"/>
        <v>17.5</v>
      </c>
      <c r="AL314" s="43">
        <v>17.3</v>
      </c>
      <c r="AM314" s="43">
        <v>17</v>
      </c>
      <c r="AN314" s="43">
        <v>18.100000000000001</v>
      </c>
      <c r="AO314" s="44">
        <f t="shared" si="99"/>
        <v>0.8</v>
      </c>
      <c r="AP314" s="43"/>
    </row>
    <row r="315" spans="1:42" x14ac:dyDescent="0.2">
      <c r="A315" s="32">
        <v>121395603</v>
      </c>
      <c r="B315" s="33" t="s">
        <v>172</v>
      </c>
      <c r="C315" s="33" t="s">
        <v>332</v>
      </c>
      <c r="D315" s="34">
        <f t="shared" si="80"/>
        <v>1128423.6499999999</v>
      </c>
      <c r="E315" s="34">
        <v>785840.86</v>
      </c>
      <c r="F315" s="34">
        <f t="shared" si="81"/>
        <v>342582.79</v>
      </c>
      <c r="G315" s="35">
        <f t="shared" si="82"/>
        <v>309.54599999999999</v>
      </c>
      <c r="H315" s="35">
        <f t="shared" si="83"/>
        <v>870</v>
      </c>
      <c r="I315" s="36">
        <f t="shared" si="84"/>
        <v>870</v>
      </c>
      <c r="J315" s="36">
        <f t="shared" si="85"/>
        <v>590</v>
      </c>
      <c r="K315" s="36">
        <f t="shared" si="86"/>
        <v>179</v>
      </c>
      <c r="L315" s="36">
        <f t="shared" si="87"/>
        <v>101</v>
      </c>
      <c r="M315" s="36">
        <v>371</v>
      </c>
      <c r="N315" s="36">
        <v>47</v>
      </c>
      <c r="O315" s="36">
        <v>8</v>
      </c>
      <c r="P315" s="36">
        <v>367</v>
      </c>
      <c r="Q315" s="36">
        <v>60</v>
      </c>
      <c r="R315" s="36">
        <v>15</v>
      </c>
      <c r="S315" s="36">
        <v>342</v>
      </c>
      <c r="T315" s="36">
        <v>67</v>
      </c>
      <c r="U315" s="36">
        <v>26</v>
      </c>
      <c r="V315" s="37">
        <v>11.290000000000001</v>
      </c>
      <c r="W315" s="38">
        <v>0.35580000000000001</v>
      </c>
      <c r="X315" s="39">
        <f t="shared" si="88"/>
        <v>1658.2059999999999</v>
      </c>
      <c r="Y315" s="39">
        <v>1590.7729999999999</v>
      </c>
      <c r="Z315" s="39">
        <v>1673.5450000000001</v>
      </c>
      <c r="AA315" s="39">
        <v>1710.3</v>
      </c>
      <c r="AB315" s="40">
        <f t="shared" si="89"/>
        <v>146.87379999999999</v>
      </c>
      <c r="AC315" s="40">
        <f t="shared" si="90"/>
        <v>3.9178000000000002</v>
      </c>
      <c r="AD315" s="41">
        <f t="shared" si="91"/>
        <v>1.9589000000000001</v>
      </c>
      <c r="AE315" s="41">
        <f t="shared" si="92"/>
        <v>-0.95889999999999997</v>
      </c>
      <c r="AF315" s="40">
        <f t="shared" si="93"/>
        <v>0.48809999999999998</v>
      </c>
      <c r="AG315" s="40">
        <f t="shared" si="94"/>
        <v>0.24399999999999999</v>
      </c>
      <c r="AH315" s="41">
        <f t="shared" si="95"/>
        <v>0.75600000000000001</v>
      </c>
      <c r="AI315" s="41">
        <f t="shared" si="96"/>
        <v>7.0000000000000007E-2</v>
      </c>
      <c r="AJ315" s="42">
        <f t="shared" si="97"/>
        <v>0</v>
      </c>
      <c r="AK315" s="43">
        <f t="shared" si="98"/>
        <v>24.1</v>
      </c>
      <c r="AL315" s="43">
        <v>25.1</v>
      </c>
      <c r="AM315" s="43">
        <v>24</v>
      </c>
      <c r="AN315" s="43">
        <v>23.3</v>
      </c>
      <c r="AO315" s="44">
        <f t="shared" si="99"/>
        <v>1</v>
      </c>
      <c r="AP315" s="43"/>
    </row>
    <row r="316" spans="1:42" x14ac:dyDescent="0.2">
      <c r="A316" s="32">
        <v>121395703</v>
      </c>
      <c r="B316" s="33" t="s">
        <v>173</v>
      </c>
      <c r="C316" s="33" t="s">
        <v>332</v>
      </c>
      <c r="D316" s="34">
        <f t="shared" si="80"/>
        <v>1258047.6399999999</v>
      </c>
      <c r="E316" s="34">
        <v>1145424.93</v>
      </c>
      <c r="F316" s="34">
        <f t="shared" si="81"/>
        <v>112622.71</v>
      </c>
      <c r="G316" s="35">
        <f t="shared" si="82"/>
        <v>101.762</v>
      </c>
      <c r="H316" s="35">
        <f t="shared" si="83"/>
        <v>736</v>
      </c>
      <c r="I316" s="36">
        <f t="shared" si="84"/>
        <v>736</v>
      </c>
      <c r="J316" s="36">
        <f t="shared" si="85"/>
        <v>623</v>
      </c>
      <c r="K316" s="36">
        <f t="shared" si="86"/>
        <v>31</v>
      </c>
      <c r="L316" s="36">
        <f t="shared" si="87"/>
        <v>82</v>
      </c>
      <c r="M316" s="36">
        <v>378</v>
      </c>
      <c r="N316" s="36">
        <v>15</v>
      </c>
      <c r="O316" s="36">
        <v>19</v>
      </c>
      <c r="P316" s="36">
        <v>397</v>
      </c>
      <c r="Q316" s="36">
        <v>9</v>
      </c>
      <c r="R316" s="36">
        <v>19</v>
      </c>
      <c r="S316" s="36">
        <v>366</v>
      </c>
      <c r="T316" s="36">
        <v>5</v>
      </c>
      <c r="U316" s="36">
        <v>2</v>
      </c>
      <c r="V316" s="37">
        <v>45.265999999999998</v>
      </c>
      <c r="W316" s="38">
        <v>0.1646</v>
      </c>
      <c r="X316" s="39">
        <f t="shared" si="88"/>
        <v>3274.85</v>
      </c>
      <c r="Y316" s="39">
        <v>3292.172</v>
      </c>
      <c r="Z316" s="39">
        <v>3257.9430000000002</v>
      </c>
      <c r="AA316" s="39">
        <v>3274.4360000000001</v>
      </c>
      <c r="AB316" s="40">
        <f t="shared" si="89"/>
        <v>72.346699999999998</v>
      </c>
      <c r="AC316" s="40">
        <f t="shared" si="90"/>
        <v>1.9298</v>
      </c>
      <c r="AD316" s="41">
        <f t="shared" si="91"/>
        <v>0.96489999999999998</v>
      </c>
      <c r="AE316" s="41">
        <f t="shared" si="92"/>
        <v>3.5099999999999999E-2</v>
      </c>
      <c r="AF316" s="40">
        <f t="shared" si="93"/>
        <v>0.96399999999999997</v>
      </c>
      <c r="AG316" s="40">
        <f t="shared" si="94"/>
        <v>0.48199999999999998</v>
      </c>
      <c r="AH316" s="41">
        <f t="shared" si="95"/>
        <v>0.51800000000000002</v>
      </c>
      <c r="AI316" s="41">
        <f t="shared" si="96"/>
        <v>0.32479999999999998</v>
      </c>
      <c r="AJ316" s="42">
        <f t="shared" si="97"/>
        <v>0</v>
      </c>
      <c r="AK316" s="43">
        <f t="shared" si="98"/>
        <v>18.399999999999999</v>
      </c>
      <c r="AL316" s="43">
        <v>18.8</v>
      </c>
      <c r="AM316" s="43">
        <v>18.100000000000001</v>
      </c>
      <c r="AN316" s="43">
        <v>18.3</v>
      </c>
      <c r="AO316" s="44">
        <f t="shared" si="99"/>
        <v>0.84</v>
      </c>
      <c r="AP316" s="43"/>
    </row>
    <row r="317" spans="1:42" x14ac:dyDescent="0.2">
      <c r="A317" s="32">
        <v>121397803</v>
      </c>
      <c r="B317" s="33" t="s">
        <v>174</v>
      </c>
      <c r="C317" s="33" t="s">
        <v>332</v>
      </c>
      <c r="D317" s="34">
        <f t="shared" si="80"/>
        <v>2860118.09</v>
      </c>
      <c r="E317" s="34">
        <v>1753259.78</v>
      </c>
      <c r="F317" s="34">
        <f t="shared" si="81"/>
        <v>1106858.31</v>
      </c>
      <c r="G317" s="35">
        <f t="shared" si="82"/>
        <v>1000.119</v>
      </c>
      <c r="H317" s="35">
        <f t="shared" si="83"/>
        <v>1714</v>
      </c>
      <c r="I317" s="36">
        <f t="shared" si="84"/>
        <v>1714</v>
      </c>
      <c r="J317" s="36">
        <f t="shared" si="85"/>
        <v>1405</v>
      </c>
      <c r="K317" s="36">
        <f t="shared" si="86"/>
        <v>55</v>
      </c>
      <c r="L317" s="36">
        <f t="shared" si="87"/>
        <v>254</v>
      </c>
      <c r="M317" s="36">
        <v>834</v>
      </c>
      <c r="N317" s="36">
        <v>22</v>
      </c>
      <c r="O317" s="36">
        <v>40</v>
      </c>
      <c r="P317" s="36">
        <v>851</v>
      </c>
      <c r="Q317" s="36">
        <v>12</v>
      </c>
      <c r="R317" s="36">
        <v>43</v>
      </c>
      <c r="S317" s="36">
        <v>886</v>
      </c>
      <c r="T317" s="36">
        <v>21</v>
      </c>
      <c r="U317" s="36">
        <v>36</v>
      </c>
      <c r="V317" s="37">
        <v>13.488</v>
      </c>
      <c r="W317" s="38">
        <v>0.58350000000000002</v>
      </c>
      <c r="X317" s="39">
        <f t="shared" si="88"/>
        <v>4582.6629999999996</v>
      </c>
      <c r="Y317" s="39">
        <v>4535.3379999999997</v>
      </c>
      <c r="Z317" s="39">
        <v>4568.5659999999998</v>
      </c>
      <c r="AA317" s="39">
        <v>4644.0860000000002</v>
      </c>
      <c r="AB317" s="40">
        <f t="shared" si="89"/>
        <v>339.75850000000003</v>
      </c>
      <c r="AC317" s="40">
        <f t="shared" si="90"/>
        <v>9.0631000000000004</v>
      </c>
      <c r="AD317" s="41">
        <f t="shared" si="91"/>
        <v>4.5315000000000003</v>
      </c>
      <c r="AE317" s="41">
        <f t="shared" si="92"/>
        <v>-3.5314999999999999</v>
      </c>
      <c r="AF317" s="40">
        <f t="shared" si="93"/>
        <v>1.3491</v>
      </c>
      <c r="AG317" s="40">
        <f t="shared" si="94"/>
        <v>0.67449999999999999</v>
      </c>
      <c r="AH317" s="41">
        <f t="shared" si="95"/>
        <v>0.32550000000000001</v>
      </c>
      <c r="AI317" s="41">
        <f t="shared" si="96"/>
        <v>-1.2173</v>
      </c>
      <c r="AJ317" s="42">
        <f t="shared" si="97"/>
        <v>0</v>
      </c>
      <c r="AK317" s="43">
        <f t="shared" si="98"/>
        <v>22.4</v>
      </c>
      <c r="AL317" s="43">
        <v>23</v>
      </c>
      <c r="AM317" s="43">
        <v>22.4</v>
      </c>
      <c r="AN317" s="43">
        <v>21.9</v>
      </c>
      <c r="AO317" s="44">
        <f t="shared" si="99"/>
        <v>1</v>
      </c>
      <c r="AP317" s="43"/>
    </row>
    <row r="318" spans="1:42" x14ac:dyDescent="0.2">
      <c r="A318" s="32">
        <v>118401403</v>
      </c>
      <c r="B318" s="33" t="s">
        <v>116</v>
      </c>
      <c r="C318" s="33" t="s">
        <v>323</v>
      </c>
      <c r="D318" s="34">
        <f t="shared" si="80"/>
        <v>1771897.05</v>
      </c>
      <c r="E318" s="34">
        <v>1392792.28</v>
      </c>
      <c r="F318" s="34">
        <f t="shared" si="81"/>
        <v>379104.77</v>
      </c>
      <c r="G318" s="35">
        <f t="shared" si="82"/>
        <v>342.54599999999999</v>
      </c>
      <c r="H318" s="35">
        <f t="shared" si="83"/>
        <v>952</v>
      </c>
      <c r="I318" s="36">
        <f t="shared" si="84"/>
        <v>952</v>
      </c>
      <c r="J318" s="36">
        <f t="shared" si="85"/>
        <v>771</v>
      </c>
      <c r="K318" s="36">
        <f t="shared" si="86"/>
        <v>86</v>
      </c>
      <c r="L318" s="36">
        <f t="shared" si="87"/>
        <v>95</v>
      </c>
      <c r="M318" s="36">
        <v>469</v>
      </c>
      <c r="N318" s="36">
        <v>34</v>
      </c>
      <c r="O318" s="36">
        <v>23</v>
      </c>
      <c r="P318" s="36">
        <v>493</v>
      </c>
      <c r="Q318" s="36">
        <v>26</v>
      </c>
      <c r="R318" s="36">
        <v>8</v>
      </c>
      <c r="S318" s="36">
        <v>449</v>
      </c>
      <c r="T318" s="36">
        <v>24</v>
      </c>
      <c r="U318" s="36">
        <v>14</v>
      </c>
      <c r="V318" s="37">
        <v>107.801</v>
      </c>
      <c r="W318" s="38">
        <v>0.4929</v>
      </c>
      <c r="X318" s="39">
        <f t="shared" si="88"/>
        <v>2885.65</v>
      </c>
      <c r="Y318" s="39">
        <v>2846.6610000000001</v>
      </c>
      <c r="Z318" s="39">
        <v>2894.7260000000001</v>
      </c>
      <c r="AA318" s="39">
        <v>2915.5619999999999</v>
      </c>
      <c r="AB318" s="40">
        <f t="shared" si="89"/>
        <v>26.7683</v>
      </c>
      <c r="AC318" s="40">
        <f t="shared" si="90"/>
        <v>0.71399999999999997</v>
      </c>
      <c r="AD318" s="41">
        <f t="shared" si="91"/>
        <v>0.35699999999999998</v>
      </c>
      <c r="AE318" s="41">
        <f t="shared" si="92"/>
        <v>0.64300000000000002</v>
      </c>
      <c r="AF318" s="40">
        <f t="shared" si="93"/>
        <v>0.84950000000000003</v>
      </c>
      <c r="AG318" s="40">
        <f t="shared" si="94"/>
        <v>0.42470000000000002</v>
      </c>
      <c r="AH318" s="41">
        <f t="shared" si="95"/>
        <v>0.57530000000000003</v>
      </c>
      <c r="AI318" s="41">
        <f t="shared" si="96"/>
        <v>0.60229999999999995</v>
      </c>
      <c r="AJ318" s="42">
        <f t="shared" si="97"/>
        <v>0</v>
      </c>
      <c r="AK318" s="43">
        <f t="shared" si="98"/>
        <v>15.9</v>
      </c>
      <c r="AL318" s="43">
        <v>16.3</v>
      </c>
      <c r="AM318" s="43">
        <v>15.5</v>
      </c>
      <c r="AN318" s="43">
        <v>15.8</v>
      </c>
      <c r="AO318" s="44">
        <f t="shared" si="99"/>
        <v>0.73</v>
      </c>
      <c r="AP318" s="43"/>
    </row>
    <row r="319" spans="1:42" x14ac:dyDescent="0.2">
      <c r="A319" s="32">
        <v>118401603</v>
      </c>
      <c r="B319" s="33" t="s">
        <v>117</v>
      </c>
      <c r="C319" s="33" t="s">
        <v>323</v>
      </c>
      <c r="D319" s="34">
        <f t="shared" si="80"/>
        <v>1445863.41</v>
      </c>
      <c r="E319" s="34">
        <v>1112014.8999999999</v>
      </c>
      <c r="F319" s="34">
        <f t="shared" si="81"/>
        <v>333848.51</v>
      </c>
      <c r="G319" s="35">
        <f t="shared" si="82"/>
        <v>301.654</v>
      </c>
      <c r="H319" s="35">
        <f t="shared" si="83"/>
        <v>867</v>
      </c>
      <c r="I319" s="36">
        <f t="shared" si="84"/>
        <v>867</v>
      </c>
      <c r="J319" s="36">
        <f t="shared" si="85"/>
        <v>786</v>
      </c>
      <c r="K319" s="36">
        <f t="shared" si="86"/>
        <v>62</v>
      </c>
      <c r="L319" s="36">
        <f t="shared" si="87"/>
        <v>19</v>
      </c>
      <c r="M319" s="36">
        <v>501</v>
      </c>
      <c r="N319" s="36">
        <v>27</v>
      </c>
      <c r="O319" s="36">
        <v>2</v>
      </c>
      <c r="P319" s="36">
        <v>473</v>
      </c>
      <c r="Q319" s="36">
        <v>17</v>
      </c>
      <c r="R319" s="36">
        <v>2</v>
      </c>
      <c r="S319" s="36">
        <v>462</v>
      </c>
      <c r="T319" s="36">
        <v>16</v>
      </c>
      <c r="U319" s="36">
        <v>6</v>
      </c>
      <c r="V319" s="37">
        <v>48.043999999999997</v>
      </c>
      <c r="W319" s="38">
        <v>0.41420000000000001</v>
      </c>
      <c r="X319" s="39">
        <f t="shared" si="88"/>
        <v>2561.8470000000002</v>
      </c>
      <c r="Y319" s="39">
        <v>2574.7089999999998</v>
      </c>
      <c r="Z319" s="39">
        <v>2537.4899999999998</v>
      </c>
      <c r="AA319" s="39">
        <v>2573.3420000000001</v>
      </c>
      <c r="AB319" s="40">
        <f t="shared" si="89"/>
        <v>53.322899999999997</v>
      </c>
      <c r="AC319" s="40">
        <f t="shared" si="90"/>
        <v>1.4224000000000001</v>
      </c>
      <c r="AD319" s="41">
        <f t="shared" si="91"/>
        <v>0.71120000000000005</v>
      </c>
      <c r="AE319" s="41">
        <f t="shared" si="92"/>
        <v>0.2888</v>
      </c>
      <c r="AF319" s="40">
        <f t="shared" si="93"/>
        <v>0.75409999999999999</v>
      </c>
      <c r="AG319" s="40">
        <f t="shared" si="94"/>
        <v>0.377</v>
      </c>
      <c r="AH319" s="41">
        <f t="shared" si="95"/>
        <v>0.623</v>
      </c>
      <c r="AI319" s="41">
        <f t="shared" si="96"/>
        <v>0.48930000000000001</v>
      </c>
      <c r="AJ319" s="42">
        <f t="shared" si="97"/>
        <v>0</v>
      </c>
      <c r="AK319" s="43">
        <f t="shared" si="98"/>
        <v>18.3</v>
      </c>
      <c r="AL319" s="43">
        <v>18</v>
      </c>
      <c r="AM319" s="43">
        <v>18.2</v>
      </c>
      <c r="AN319" s="43">
        <v>18.7</v>
      </c>
      <c r="AO319" s="44">
        <f t="shared" si="99"/>
        <v>0.84</v>
      </c>
      <c r="AP319" s="43"/>
    </row>
    <row r="320" spans="1:42" x14ac:dyDescent="0.2">
      <c r="A320" s="32">
        <v>118402603</v>
      </c>
      <c r="B320" s="33" t="s">
        <v>118</v>
      </c>
      <c r="C320" s="33" t="s">
        <v>323</v>
      </c>
      <c r="D320" s="34">
        <f t="shared" si="80"/>
        <v>2079771.68</v>
      </c>
      <c r="E320" s="34">
        <v>1269123.21</v>
      </c>
      <c r="F320" s="34">
        <f t="shared" si="81"/>
        <v>810648.47</v>
      </c>
      <c r="G320" s="35">
        <f t="shared" si="82"/>
        <v>732.47400000000005</v>
      </c>
      <c r="H320" s="35">
        <f t="shared" si="83"/>
        <v>1209</v>
      </c>
      <c r="I320" s="36">
        <f t="shared" si="84"/>
        <v>1209</v>
      </c>
      <c r="J320" s="36">
        <f t="shared" si="85"/>
        <v>1032</v>
      </c>
      <c r="K320" s="36">
        <f t="shared" si="86"/>
        <v>120</v>
      </c>
      <c r="L320" s="36">
        <f t="shared" si="87"/>
        <v>57</v>
      </c>
      <c r="M320" s="36">
        <v>642</v>
      </c>
      <c r="N320" s="36">
        <v>36</v>
      </c>
      <c r="O320" s="36">
        <v>7</v>
      </c>
      <c r="P320" s="36">
        <v>625</v>
      </c>
      <c r="Q320" s="36">
        <v>36</v>
      </c>
      <c r="R320" s="36">
        <v>8</v>
      </c>
      <c r="S320" s="36">
        <v>620</v>
      </c>
      <c r="T320" s="36">
        <v>45</v>
      </c>
      <c r="U320" s="36">
        <v>11</v>
      </c>
      <c r="V320" s="37">
        <v>53.167000000000002</v>
      </c>
      <c r="W320" s="38">
        <v>0.76690000000000003</v>
      </c>
      <c r="X320" s="39">
        <f t="shared" si="88"/>
        <v>2416.9850000000001</v>
      </c>
      <c r="Y320" s="39">
        <v>2453.163</v>
      </c>
      <c r="Z320" s="39">
        <v>2366.0410000000002</v>
      </c>
      <c r="AA320" s="39">
        <v>2431.7510000000002</v>
      </c>
      <c r="AB320" s="40">
        <f t="shared" si="89"/>
        <v>45.4602</v>
      </c>
      <c r="AC320" s="40">
        <f t="shared" si="90"/>
        <v>1.2125999999999999</v>
      </c>
      <c r="AD320" s="41">
        <f t="shared" si="91"/>
        <v>0.60629999999999995</v>
      </c>
      <c r="AE320" s="41">
        <f t="shared" si="92"/>
        <v>0.39369999999999999</v>
      </c>
      <c r="AF320" s="40">
        <f t="shared" si="93"/>
        <v>0.71150000000000002</v>
      </c>
      <c r="AG320" s="40">
        <f t="shared" si="94"/>
        <v>0.35570000000000002</v>
      </c>
      <c r="AH320" s="41">
        <f t="shared" si="95"/>
        <v>0.64429999999999998</v>
      </c>
      <c r="AI320" s="41">
        <f t="shared" si="96"/>
        <v>0.54400000000000004</v>
      </c>
      <c r="AJ320" s="42">
        <f t="shared" si="97"/>
        <v>0</v>
      </c>
      <c r="AK320" s="43">
        <f t="shared" si="98"/>
        <v>17.3</v>
      </c>
      <c r="AL320" s="43">
        <v>17.600000000000001</v>
      </c>
      <c r="AM320" s="43">
        <v>17.600000000000001</v>
      </c>
      <c r="AN320" s="43">
        <v>16.8</v>
      </c>
      <c r="AO320" s="44">
        <f t="shared" si="99"/>
        <v>0.79</v>
      </c>
      <c r="AP320" s="43"/>
    </row>
    <row r="321" spans="1:42" x14ac:dyDescent="0.2">
      <c r="A321" s="32">
        <v>118403003</v>
      </c>
      <c r="B321" s="33" t="s">
        <v>119</v>
      </c>
      <c r="C321" s="33" t="s">
        <v>323</v>
      </c>
      <c r="D321" s="34">
        <f t="shared" si="80"/>
        <v>2104929.3199999998</v>
      </c>
      <c r="E321" s="34">
        <v>1186736.9099999999</v>
      </c>
      <c r="F321" s="34">
        <f t="shared" si="81"/>
        <v>918192.41</v>
      </c>
      <c r="G321" s="35">
        <f t="shared" si="82"/>
        <v>829.64700000000005</v>
      </c>
      <c r="H321" s="35">
        <f t="shared" si="83"/>
        <v>1170</v>
      </c>
      <c r="I321" s="36">
        <f t="shared" si="84"/>
        <v>1170</v>
      </c>
      <c r="J321" s="36">
        <f t="shared" si="85"/>
        <v>891</v>
      </c>
      <c r="K321" s="36">
        <f t="shared" si="86"/>
        <v>209</v>
      </c>
      <c r="L321" s="36">
        <f t="shared" si="87"/>
        <v>70</v>
      </c>
      <c r="M321" s="36">
        <v>521</v>
      </c>
      <c r="N321" s="36">
        <v>80</v>
      </c>
      <c r="O321" s="36">
        <v>10</v>
      </c>
      <c r="P321" s="36">
        <v>542</v>
      </c>
      <c r="Q321" s="36">
        <v>64</v>
      </c>
      <c r="R321" s="36">
        <v>11</v>
      </c>
      <c r="S321" s="36">
        <v>567</v>
      </c>
      <c r="T321" s="36">
        <v>60</v>
      </c>
      <c r="U321" s="36">
        <v>13</v>
      </c>
      <c r="V321" s="37">
        <v>21.861999999999998</v>
      </c>
      <c r="W321" s="38">
        <v>0.70909999999999995</v>
      </c>
      <c r="X321" s="39">
        <f t="shared" si="88"/>
        <v>2151.8150000000001</v>
      </c>
      <c r="Y321" s="39">
        <v>2149.0129999999999</v>
      </c>
      <c r="Z321" s="39">
        <v>2159.643</v>
      </c>
      <c r="AA321" s="39">
        <v>2146.79</v>
      </c>
      <c r="AB321" s="40">
        <f t="shared" si="89"/>
        <v>98.427099999999996</v>
      </c>
      <c r="AC321" s="40">
        <f t="shared" si="90"/>
        <v>2.6255000000000002</v>
      </c>
      <c r="AD321" s="41">
        <f t="shared" si="91"/>
        <v>1.3127</v>
      </c>
      <c r="AE321" s="41">
        <f t="shared" si="92"/>
        <v>-0.31269999999999998</v>
      </c>
      <c r="AF321" s="40">
        <f t="shared" si="93"/>
        <v>0.63339999999999996</v>
      </c>
      <c r="AG321" s="40">
        <f t="shared" si="94"/>
        <v>0.31669999999999998</v>
      </c>
      <c r="AH321" s="41">
        <f t="shared" si="95"/>
        <v>0.68330000000000002</v>
      </c>
      <c r="AI321" s="41">
        <f t="shared" si="96"/>
        <v>0.28489999999999999</v>
      </c>
      <c r="AJ321" s="42">
        <f t="shared" si="97"/>
        <v>0</v>
      </c>
      <c r="AK321" s="43">
        <f t="shared" si="98"/>
        <v>22.4</v>
      </c>
      <c r="AL321" s="43">
        <v>22.6</v>
      </c>
      <c r="AM321" s="43">
        <v>24.5</v>
      </c>
      <c r="AN321" s="43">
        <v>20.100000000000001</v>
      </c>
      <c r="AO321" s="44">
        <f t="shared" si="99"/>
        <v>1</v>
      </c>
      <c r="AP321" s="43"/>
    </row>
    <row r="322" spans="1:42" x14ac:dyDescent="0.2">
      <c r="A322" s="32">
        <v>118403302</v>
      </c>
      <c r="B322" s="33" t="s">
        <v>120</v>
      </c>
      <c r="C322" s="33" t="s">
        <v>323</v>
      </c>
      <c r="D322" s="34">
        <f t="shared" ref="D322:D385" si="100">ROUND(F322+E322,2)</f>
        <v>6519393.0899999999</v>
      </c>
      <c r="E322" s="34">
        <v>4562848.75</v>
      </c>
      <c r="F322" s="34">
        <f t="shared" ref="F322:F385" si="101">ROUND(G322*$F$507/$G$503,2)</f>
        <v>1956544.34</v>
      </c>
      <c r="G322" s="35">
        <f t="shared" ref="G322:G385" si="102">ROUND(H322*W322*AO322,3)</f>
        <v>1767.866</v>
      </c>
      <c r="H322" s="35">
        <f t="shared" ref="H322:H385" si="103">ROUND(I322+AJ322,3)</f>
        <v>3364</v>
      </c>
      <c r="I322" s="36">
        <f t="shared" ref="I322:I385" si="104">ROUND(J322+K322+L322,0)</f>
        <v>3364</v>
      </c>
      <c r="J322" s="36">
        <f t="shared" ref="J322:J385" si="105">ROUND(ROUND(AVERAGE(M322,P322,S322),0)*1.64,0)</f>
        <v>2143</v>
      </c>
      <c r="K322" s="36">
        <f t="shared" ref="K322:K385" si="106">ROUND(ROUND(AVERAGE(N322,Q322,T322),0)*3.08,0)</f>
        <v>428</v>
      </c>
      <c r="L322" s="36">
        <f t="shared" ref="L322:L385" si="107">ROUND(ROUND(AVERAGE(O322,R322,U322),0)*6.34,0)</f>
        <v>793</v>
      </c>
      <c r="M322" s="36">
        <v>1410</v>
      </c>
      <c r="N322" s="36">
        <v>125</v>
      </c>
      <c r="O322" s="36">
        <v>225</v>
      </c>
      <c r="P322" s="36">
        <v>1160</v>
      </c>
      <c r="Q322" s="36">
        <v>133</v>
      </c>
      <c r="R322" s="36">
        <v>120</v>
      </c>
      <c r="S322" s="36">
        <v>1350</v>
      </c>
      <c r="T322" s="36">
        <v>160</v>
      </c>
      <c r="U322" s="36">
        <v>31</v>
      </c>
      <c r="V322" s="37">
        <v>251.22499999999999</v>
      </c>
      <c r="W322" s="38">
        <v>0.70069999999999999</v>
      </c>
      <c r="X322" s="39">
        <f t="shared" ref="X322:X385" si="108">ROUND(AVERAGE(Y322:AA322),3)</f>
        <v>12086.286</v>
      </c>
      <c r="Y322" s="39">
        <v>12357.246999999999</v>
      </c>
      <c r="Z322" s="39">
        <v>11981.25</v>
      </c>
      <c r="AA322" s="39">
        <v>11920.36</v>
      </c>
      <c r="AB322" s="40">
        <f t="shared" ref="AB322:AB385" si="109">TRUNC(X322/V322,4)</f>
        <v>48.109400000000001</v>
      </c>
      <c r="AC322" s="40">
        <f t="shared" ref="AC322:AC385" si="110">TRUNC(AB322/$AB$503,4)</f>
        <v>1.2833000000000001</v>
      </c>
      <c r="AD322" s="41">
        <f t="shared" ref="AD322:AD385" si="111">TRUNC(AC322*0.5,4)</f>
        <v>0.64159999999999995</v>
      </c>
      <c r="AE322" s="41">
        <f t="shared" ref="AE322:AE385" si="112">TRUNC(1-AD322,4)</f>
        <v>0.3584</v>
      </c>
      <c r="AF322" s="40">
        <f t="shared" ref="AF322:AF385" si="113">TRUNC(X322/$X$504,4)</f>
        <v>3.5581</v>
      </c>
      <c r="AG322" s="40">
        <f t="shared" ref="AG322:AG385" si="114">TRUNC(AF322*0.5,4)</f>
        <v>1.7789999999999999</v>
      </c>
      <c r="AH322" s="41">
        <f t="shared" ref="AH322:AH385" si="115">TRUNC(1-AG322,4)</f>
        <v>-0.77900000000000003</v>
      </c>
      <c r="AI322" s="41">
        <f t="shared" ref="AI322:AI385" si="116">TRUNC((AE322*0.4)+(AH322*0.6),4)</f>
        <v>-0.32400000000000001</v>
      </c>
      <c r="AJ322" s="42">
        <f t="shared" ref="AJ322:AJ385" si="117">TRUNC(IF(AI322&lt;=$AI$503,0,((AI322/$AI$503)-1)*0.5*I322),3)</f>
        <v>0</v>
      </c>
      <c r="AK322" s="43">
        <f t="shared" ref="AK322:AK385" si="118">ROUND(AVERAGE(AL322:AN322),1)</f>
        <v>16.399999999999999</v>
      </c>
      <c r="AL322" s="43">
        <v>17.100000000000001</v>
      </c>
      <c r="AM322" s="43">
        <v>16.2</v>
      </c>
      <c r="AN322" s="43">
        <v>15.8</v>
      </c>
      <c r="AO322" s="44">
        <f t="shared" ref="AO322:AO385" si="119">TRUNC(IF(AK322&gt;=$AK$503,1,AK322/$AK$503),2)</f>
        <v>0.75</v>
      </c>
      <c r="AP322" s="43"/>
    </row>
    <row r="323" spans="1:42" x14ac:dyDescent="0.2">
      <c r="A323" s="32">
        <v>118403903</v>
      </c>
      <c r="B323" s="33" t="s">
        <v>121</v>
      </c>
      <c r="C323" s="33" t="s">
        <v>323</v>
      </c>
      <c r="D323" s="34">
        <f t="shared" si="100"/>
        <v>1368970.54</v>
      </c>
      <c r="E323" s="34">
        <v>1113913.22</v>
      </c>
      <c r="F323" s="34">
        <f t="shared" si="101"/>
        <v>255057.32</v>
      </c>
      <c r="G323" s="35">
        <f t="shared" si="102"/>
        <v>230.46100000000001</v>
      </c>
      <c r="H323" s="35">
        <f t="shared" si="103"/>
        <v>767.36</v>
      </c>
      <c r="I323" s="36">
        <f t="shared" si="104"/>
        <v>764</v>
      </c>
      <c r="J323" s="36">
        <f t="shared" si="105"/>
        <v>740</v>
      </c>
      <c r="K323" s="36">
        <f t="shared" si="106"/>
        <v>18</v>
      </c>
      <c r="L323" s="36">
        <f t="shared" si="107"/>
        <v>6</v>
      </c>
      <c r="M323" s="36">
        <v>448</v>
      </c>
      <c r="N323" s="36">
        <v>8</v>
      </c>
      <c r="O323" s="36">
        <v>2</v>
      </c>
      <c r="P323" s="36">
        <v>456</v>
      </c>
      <c r="Q323" s="36">
        <v>7</v>
      </c>
      <c r="R323" s="36">
        <v>2</v>
      </c>
      <c r="S323" s="36">
        <v>450</v>
      </c>
      <c r="T323" s="36">
        <v>4</v>
      </c>
      <c r="U323" s="36">
        <v>0</v>
      </c>
      <c r="V323" s="37">
        <v>142.17099999999999</v>
      </c>
      <c r="W323" s="38">
        <v>0.42299999999999999</v>
      </c>
      <c r="X323" s="39">
        <f t="shared" si="108"/>
        <v>1750.212</v>
      </c>
      <c r="Y323" s="39">
        <v>1708.0820000000001</v>
      </c>
      <c r="Z323" s="39">
        <v>1752.335</v>
      </c>
      <c r="AA323" s="39">
        <v>1790.2180000000001</v>
      </c>
      <c r="AB323" s="40">
        <f t="shared" si="109"/>
        <v>12.310600000000001</v>
      </c>
      <c r="AC323" s="40">
        <f t="shared" si="110"/>
        <v>0.32829999999999998</v>
      </c>
      <c r="AD323" s="41">
        <f t="shared" si="111"/>
        <v>0.1641</v>
      </c>
      <c r="AE323" s="41">
        <f t="shared" si="112"/>
        <v>0.83589999999999998</v>
      </c>
      <c r="AF323" s="40">
        <f t="shared" si="113"/>
        <v>0.51519999999999999</v>
      </c>
      <c r="AG323" s="40">
        <f t="shared" si="114"/>
        <v>0.2576</v>
      </c>
      <c r="AH323" s="41">
        <f t="shared" si="115"/>
        <v>0.74239999999999995</v>
      </c>
      <c r="AI323" s="41">
        <f t="shared" si="116"/>
        <v>0.77980000000000005</v>
      </c>
      <c r="AJ323" s="42">
        <f t="shared" si="117"/>
        <v>3.36</v>
      </c>
      <c r="AK323" s="43">
        <f t="shared" si="118"/>
        <v>15.5</v>
      </c>
      <c r="AL323" s="43">
        <v>15.7</v>
      </c>
      <c r="AM323" s="43">
        <v>15.2</v>
      </c>
      <c r="AN323" s="43">
        <v>15.6</v>
      </c>
      <c r="AO323" s="44">
        <f t="shared" si="119"/>
        <v>0.71</v>
      </c>
      <c r="AP323" s="43"/>
    </row>
    <row r="324" spans="1:42" x14ac:dyDescent="0.2">
      <c r="A324" s="32">
        <v>118406003</v>
      </c>
      <c r="B324" s="33" t="s">
        <v>122</v>
      </c>
      <c r="C324" s="33" t="s">
        <v>323</v>
      </c>
      <c r="D324" s="34">
        <f t="shared" si="100"/>
        <v>1031727.66</v>
      </c>
      <c r="E324" s="34">
        <v>824454.37</v>
      </c>
      <c r="F324" s="34">
        <f t="shared" si="101"/>
        <v>207273.29</v>
      </c>
      <c r="G324" s="35">
        <f t="shared" si="102"/>
        <v>187.285</v>
      </c>
      <c r="H324" s="35">
        <f t="shared" si="103"/>
        <v>523.976</v>
      </c>
      <c r="I324" s="36">
        <f t="shared" si="104"/>
        <v>495</v>
      </c>
      <c r="J324" s="36">
        <f t="shared" si="105"/>
        <v>417</v>
      </c>
      <c r="K324" s="36">
        <f t="shared" si="106"/>
        <v>34</v>
      </c>
      <c r="L324" s="36">
        <f t="shared" si="107"/>
        <v>44</v>
      </c>
      <c r="M324" s="36">
        <v>263</v>
      </c>
      <c r="N324" s="36">
        <v>10</v>
      </c>
      <c r="O324" s="36">
        <v>7</v>
      </c>
      <c r="P324" s="36">
        <v>279</v>
      </c>
      <c r="Q324" s="36">
        <v>12</v>
      </c>
      <c r="R324" s="36">
        <v>7</v>
      </c>
      <c r="S324" s="36">
        <v>220</v>
      </c>
      <c r="T324" s="36">
        <v>12</v>
      </c>
      <c r="U324" s="36">
        <v>8</v>
      </c>
      <c r="V324" s="37">
        <v>119.938</v>
      </c>
      <c r="W324" s="38">
        <v>0.57650000000000001</v>
      </c>
      <c r="X324" s="39">
        <f t="shared" si="108"/>
        <v>1027.848</v>
      </c>
      <c r="Y324" s="39">
        <v>968.39099999999996</v>
      </c>
      <c r="Z324" s="39">
        <v>1024.4480000000001</v>
      </c>
      <c r="AA324" s="39">
        <v>1090.704</v>
      </c>
      <c r="AB324" s="40">
        <f t="shared" si="109"/>
        <v>8.5698000000000008</v>
      </c>
      <c r="AC324" s="40">
        <f t="shared" si="110"/>
        <v>0.2286</v>
      </c>
      <c r="AD324" s="41">
        <f t="shared" si="111"/>
        <v>0.1143</v>
      </c>
      <c r="AE324" s="41">
        <f t="shared" si="112"/>
        <v>0.88570000000000004</v>
      </c>
      <c r="AF324" s="40">
        <f t="shared" si="113"/>
        <v>0.30249999999999999</v>
      </c>
      <c r="AG324" s="40">
        <f t="shared" si="114"/>
        <v>0.1512</v>
      </c>
      <c r="AH324" s="41">
        <f t="shared" si="115"/>
        <v>0.8488</v>
      </c>
      <c r="AI324" s="41">
        <f t="shared" si="116"/>
        <v>0.86350000000000005</v>
      </c>
      <c r="AJ324" s="42">
        <f t="shared" si="117"/>
        <v>28.975999999999999</v>
      </c>
      <c r="AK324" s="43">
        <f t="shared" si="118"/>
        <v>13.6</v>
      </c>
      <c r="AL324" s="43">
        <v>13.9</v>
      </c>
      <c r="AM324" s="43">
        <v>13.5</v>
      </c>
      <c r="AN324" s="43">
        <v>13.3</v>
      </c>
      <c r="AO324" s="44">
        <f t="shared" si="119"/>
        <v>0.62</v>
      </c>
      <c r="AP324" s="43"/>
    </row>
    <row r="325" spans="1:42" x14ac:dyDescent="0.2">
      <c r="A325" s="32">
        <v>118406602</v>
      </c>
      <c r="B325" s="33" t="s">
        <v>123</v>
      </c>
      <c r="C325" s="33" t="s">
        <v>323</v>
      </c>
      <c r="D325" s="34">
        <f t="shared" si="100"/>
        <v>2201591.7599999998</v>
      </c>
      <c r="E325" s="34">
        <v>1530913.22</v>
      </c>
      <c r="F325" s="34">
        <f t="shared" si="101"/>
        <v>670678.54</v>
      </c>
      <c r="G325" s="35">
        <f t="shared" si="102"/>
        <v>606.00199999999995</v>
      </c>
      <c r="H325" s="35">
        <f t="shared" si="103"/>
        <v>1185</v>
      </c>
      <c r="I325" s="36">
        <f t="shared" si="104"/>
        <v>1185</v>
      </c>
      <c r="J325" s="36">
        <f t="shared" si="105"/>
        <v>1114</v>
      </c>
      <c r="K325" s="36">
        <f t="shared" si="106"/>
        <v>46</v>
      </c>
      <c r="L325" s="36">
        <f t="shared" si="107"/>
        <v>25</v>
      </c>
      <c r="M325" s="36">
        <v>723</v>
      </c>
      <c r="N325" s="36">
        <v>14</v>
      </c>
      <c r="O325" s="36">
        <v>3</v>
      </c>
      <c r="P325" s="36">
        <v>573</v>
      </c>
      <c r="Q325" s="36">
        <v>13</v>
      </c>
      <c r="R325" s="36">
        <v>4</v>
      </c>
      <c r="S325" s="36">
        <v>741</v>
      </c>
      <c r="T325" s="36">
        <v>18</v>
      </c>
      <c r="U325" s="36">
        <v>6</v>
      </c>
      <c r="V325" s="37">
        <v>38.879000000000005</v>
      </c>
      <c r="W325" s="38">
        <v>0.5746</v>
      </c>
      <c r="X325" s="39">
        <f t="shared" si="108"/>
        <v>3297.3090000000002</v>
      </c>
      <c r="Y325" s="39">
        <v>3249.4960000000001</v>
      </c>
      <c r="Z325" s="39">
        <v>3298.2820000000002</v>
      </c>
      <c r="AA325" s="39">
        <v>3344.1489999999999</v>
      </c>
      <c r="AB325" s="40">
        <f t="shared" si="109"/>
        <v>84.8095</v>
      </c>
      <c r="AC325" s="40">
        <f t="shared" si="110"/>
        <v>2.2623000000000002</v>
      </c>
      <c r="AD325" s="41">
        <f t="shared" si="111"/>
        <v>1.1311</v>
      </c>
      <c r="AE325" s="41">
        <f t="shared" si="112"/>
        <v>-0.13109999999999999</v>
      </c>
      <c r="AF325" s="40">
        <f t="shared" si="113"/>
        <v>0.97070000000000001</v>
      </c>
      <c r="AG325" s="40">
        <f t="shared" si="114"/>
        <v>0.48530000000000001</v>
      </c>
      <c r="AH325" s="41">
        <f t="shared" si="115"/>
        <v>0.51470000000000005</v>
      </c>
      <c r="AI325" s="41">
        <f t="shared" si="116"/>
        <v>0.25629999999999997</v>
      </c>
      <c r="AJ325" s="42">
        <f t="shared" si="117"/>
        <v>0</v>
      </c>
      <c r="AK325" s="43">
        <f t="shared" si="118"/>
        <v>19.5</v>
      </c>
      <c r="AL325" s="43">
        <v>20</v>
      </c>
      <c r="AM325" s="43">
        <v>20.3</v>
      </c>
      <c r="AN325" s="43">
        <v>18.2</v>
      </c>
      <c r="AO325" s="44">
        <f t="shared" si="119"/>
        <v>0.89</v>
      </c>
      <c r="AP325" s="43"/>
    </row>
    <row r="326" spans="1:42" x14ac:dyDescent="0.2">
      <c r="A326" s="32">
        <v>118408852</v>
      </c>
      <c r="B326" s="33" t="s">
        <v>124</v>
      </c>
      <c r="C326" s="33" t="s">
        <v>323</v>
      </c>
      <c r="D326" s="34">
        <f t="shared" si="100"/>
        <v>6702185.9199999999</v>
      </c>
      <c r="E326" s="34">
        <v>3916914.73</v>
      </c>
      <c r="F326" s="34">
        <f t="shared" si="101"/>
        <v>2785271.19</v>
      </c>
      <c r="G326" s="35">
        <f t="shared" si="102"/>
        <v>2516.6750000000002</v>
      </c>
      <c r="H326" s="35">
        <f t="shared" si="103"/>
        <v>3650</v>
      </c>
      <c r="I326" s="36">
        <f t="shared" si="104"/>
        <v>3650</v>
      </c>
      <c r="J326" s="36">
        <f t="shared" si="105"/>
        <v>3088</v>
      </c>
      <c r="K326" s="36">
        <f t="shared" si="106"/>
        <v>416</v>
      </c>
      <c r="L326" s="36">
        <f t="shared" si="107"/>
        <v>146</v>
      </c>
      <c r="M326" s="36">
        <v>1997</v>
      </c>
      <c r="N326" s="36">
        <v>149</v>
      </c>
      <c r="O326" s="36">
        <v>25</v>
      </c>
      <c r="P326" s="36">
        <v>1816</v>
      </c>
      <c r="Q326" s="36">
        <v>131</v>
      </c>
      <c r="R326" s="36">
        <v>22</v>
      </c>
      <c r="S326" s="36">
        <v>1836</v>
      </c>
      <c r="T326" s="36">
        <v>124</v>
      </c>
      <c r="U326" s="36">
        <v>22</v>
      </c>
      <c r="V326" s="37">
        <v>117.99499999999999</v>
      </c>
      <c r="W326" s="38">
        <v>0.6895</v>
      </c>
      <c r="X326" s="39">
        <f t="shared" si="108"/>
        <v>8148.0060000000003</v>
      </c>
      <c r="Y326" s="39">
        <v>8498.4719999999998</v>
      </c>
      <c r="Z326" s="39">
        <v>7976.1989999999996</v>
      </c>
      <c r="AA326" s="39">
        <v>7969.348</v>
      </c>
      <c r="AB326" s="40">
        <f t="shared" si="109"/>
        <v>69.053799999999995</v>
      </c>
      <c r="AC326" s="40">
        <f t="shared" si="110"/>
        <v>1.8420000000000001</v>
      </c>
      <c r="AD326" s="41">
        <f t="shared" si="111"/>
        <v>0.92100000000000004</v>
      </c>
      <c r="AE326" s="41">
        <f t="shared" si="112"/>
        <v>7.9000000000000001E-2</v>
      </c>
      <c r="AF326" s="40">
        <f t="shared" si="113"/>
        <v>2.3986999999999998</v>
      </c>
      <c r="AG326" s="40">
        <f t="shared" si="114"/>
        <v>1.1993</v>
      </c>
      <c r="AH326" s="41">
        <f t="shared" si="115"/>
        <v>-0.1993</v>
      </c>
      <c r="AI326" s="41">
        <f t="shared" si="116"/>
        <v>-8.7900000000000006E-2</v>
      </c>
      <c r="AJ326" s="42">
        <f t="shared" si="117"/>
        <v>0</v>
      </c>
      <c r="AK326" s="43">
        <f t="shared" si="118"/>
        <v>23</v>
      </c>
      <c r="AL326" s="43">
        <v>23.4</v>
      </c>
      <c r="AM326" s="43">
        <v>22.9</v>
      </c>
      <c r="AN326" s="43">
        <v>22.7</v>
      </c>
      <c r="AO326" s="44">
        <f t="shared" si="119"/>
        <v>1</v>
      </c>
      <c r="AP326" s="43"/>
    </row>
    <row r="327" spans="1:42" x14ac:dyDescent="0.2">
      <c r="A327" s="32">
        <v>118409203</v>
      </c>
      <c r="B327" s="33" t="s">
        <v>125</v>
      </c>
      <c r="C327" s="33" t="s">
        <v>323</v>
      </c>
      <c r="D327" s="34">
        <f t="shared" si="100"/>
        <v>1855676.53</v>
      </c>
      <c r="E327" s="34">
        <v>1361652.59</v>
      </c>
      <c r="F327" s="34">
        <f t="shared" si="101"/>
        <v>494023.94</v>
      </c>
      <c r="G327" s="35">
        <f t="shared" si="102"/>
        <v>446.38299999999998</v>
      </c>
      <c r="H327" s="35">
        <f t="shared" si="103"/>
        <v>754</v>
      </c>
      <c r="I327" s="36">
        <f t="shared" si="104"/>
        <v>754</v>
      </c>
      <c r="J327" s="36">
        <f t="shared" si="105"/>
        <v>581</v>
      </c>
      <c r="K327" s="36">
        <f t="shared" si="106"/>
        <v>129</v>
      </c>
      <c r="L327" s="36">
        <f t="shared" si="107"/>
        <v>44</v>
      </c>
      <c r="M327" s="36">
        <v>420</v>
      </c>
      <c r="N327" s="36">
        <v>17</v>
      </c>
      <c r="O327" s="36">
        <v>9</v>
      </c>
      <c r="P327" s="36">
        <v>324</v>
      </c>
      <c r="Q327" s="36">
        <v>48</v>
      </c>
      <c r="R327" s="36">
        <v>4</v>
      </c>
      <c r="S327" s="36">
        <v>319</v>
      </c>
      <c r="T327" s="36">
        <v>61</v>
      </c>
      <c r="U327" s="36">
        <v>7</v>
      </c>
      <c r="V327" s="37">
        <v>27.882999999999999</v>
      </c>
      <c r="W327" s="38">
        <v>0.59799999999999998</v>
      </c>
      <c r="X327" s="39">
        <f t="shared" si="108"/>
        <v>2203.904</v>
      </c>
      <c r="Y327" s="39">
        <v>2180.5219999999999</v>
      </c>
      <c r="Z327" s="39">
        <v>2197.75</v>
      </c>
      <c r="AA327" s="39">
        <v>2233.44</v>
      </c>
      <c r="AB327" s="40">
        <f t="shared" si="109"/>
        <v>79.0411</v>
      </c>
      <c r="AC327" s="40">
        <f t="shared" si="110"/>
        <v>2.1084000000000001</v>
      </c>
      <c r="AD327" s="41">
        <f t="shared" si="111"/>
        <v>1.0542</v>
      </c>
      <c r="AE327" s="41">
        <f t="shared" si="112"/>
        <v>-5.4199999999999998E-2</v>
      </c>
      <c r="AF327" s="40">
        <f t="shared" si="113"/>
        <v>0.64880000000000004</v>
      </c>
      <c r="AG327" s="40">
        <f t="shared" si="114"/>
        <v>0.32440000000000002</v>
      </c>
      <c r="AH327" s="41">
        <f t="shared" si="115"/>
        <v>0.67559999999999998</v>
      </c>
      <c r="AI327" s="41">
        <f t="shared" si="116"/>
        <v>0.3836</v>
      </c>
      <c r="AJ327" s="42">
        <f t="shared" si="117"/>
        <v>0</v>
      </c>
      <c r="AK327" s="43">
        <f t="shared" si="118"/>
        <v>21.5</v>
      </c>
      <c r="AL327" s="43">
        <v>22.1</v>
      </c>
      <c r="AM327" s="43">
        <v>21.4</v>
      </c>
      <c r="AN327" s="43">
        <v>21.1</v>
      </c>
      <c r="AO327" s="44">
        <f t="shared" si="119"/>
        <v>0.99</v>
      </c>
      <c r="AP327" s="43"/>
    </row>
    <row r="328" spans="1:42" x14ac:dyDescent="0.2">
      <c r="A328" s="32">
        <v>118409302</v>
      </c>
      <c r="B328" s="33" t="s">
        <v>126</v>
      </c>
      <c r="C328" s="33" t="s">
        <v>323</v>
      </c>
      <c r="D328" s="34">
        <f t="shared" si="100"/>
        <v>5011744.17</v>
      </c>
      <c r="E328" s="34">
        <v>2797647.95</v>
      </c>
      <c r="F328" s="34">
        <f t="shared" si="101"/>
        <v>2214096.2200000002</v>
      </c>
      <c r="G328" s="35">
        <f t="shared" si="102"/>
        <v>2000.5809999999999</v>
      </c>
      <c r="H328" s="35">
        <f t="shared" si="103"/>
        <v>2918</v>
      </c>
      <c r="I328" s="36">
        <f t="shared" si="104"/>
        <v>2918</v>
      </c>
      <c r="J328" s="36">
        <f t="shared" si="105"/>
        <v>2204</v>
      </c>
      <c r="K328" s="36">
        <f t="shared" si="106"/>
        <v>613</v>
      </c>
      <c r="L328" s="36">
        <f t="shared" si="107"/>
        <v>101</v>
      </c>
      <c r="M328" s="36">
        <v>1387</v>
      </c>
      <c r="N328" s="36">
        <v>194</v>
      </c>
      <c r="O328" s="36">
        <v>23</v>
      </c>
      <c r="P328" s="36">
        <v>1341</v>
      </c>
      <c r="Q328" s="36">
        <v>197</v>
      </c>
      <c r="R328" s="36">
        <v>13</v>
      </c>
      <c r="S328" s="36">
        <v>1303</v>
      </c>
      <c r="T328" s="36">
        <v>207</v>
      </c>
      <c r="U328" s="36">
        <v>13</v>
      </c>
      <c r="V328" s="37">
        <v>15.323</v>
      </c>
      <c r="W328" s="38">
        <v>0.68559999999999999</v>
      </c>
      <c r="X328" s="39">
        <f t="shared" si="108"/>
        <v>5268.4449999999997</v>
      </c>
      <c r="Y328" s="39">
        <v>5384.7489999999998</v>
      </c>
      <c r="Z328" s="39">
        <v>5218.53</v>
      </c>
      <c r="AA328" s="39">
        <v>5202.0550000000003</v>
      </c>
      <c r="AB328" s="40">
        <f t="shared" si="109"/>
        <v>343.82589999999999</v>
      </c>
      <c r="AC328" s="40">
        <f t="shared" si="110"/>
        <v>9.1715999999999998</v>
      </c>
      <c r="AD328" s="41">
        <f t="shared" si="111"/>
        <v>4.5857999999999999</v>
      </c>
      <c r="AE328" s="41">
        <f t="shared" si="112"/>
        <v>-3.5857999999999999</v>
      </c>
      <c r="AF328" s="40">
        <f t="shared" si="113"/>
        <v>1.5508999999999999</v>
      </c>
      <c r="AG328" s="40">
        <f t="shared" si="114"/>
        <v>0.77539999999999998</v>
      </c>
      <c r="AH328" s="41">
        <f t="shared" si="115"/>
        <v>0.22459999999999999</v>
      </c>
      <c r="AI328" s="41">
        <f t="shared" si="116"/>
        <v>-1.2995000000000001</v>
      </c>
      <c r="AJ328" s="42">
        <f t="shared" si="117"/>
        <v>0</v>
      </c>
      <c r="AK328" s="43">
        <f t="shared" si="118"/>
        <v>23</v>
      </c>
      <c r="AL328" s="43">
        <v>23.6</v>
      </c>
      <c r="AM328" s="43">
        <v>22.3</v>
      </c>
      <c r="AN328" s="43">
        <v>23</v>
      </c>
      <c r="AO328" s="44">
        <f t="shared" si="119"/>
        <v>1</v>
      </c>
      <c r="AP328" s="43"/>
    </row>
    <row r="329" spans="1:42" x14ac:dyDescent="0.2">
      <c r="A329" s="32">
        <v>117412003</v>
      </c>
      <c r="B329" s="33" t="s">
        <v>104</v>
      </c>
      <c r="C329" s="33" t="s">
        <v>320</v>
      </c>
      <c r="D329" s="34">
        <f t="shared" si="100"/>
        <v>1281127.8999999999</v>
      </c>
      <c r="E329" s="34">
        <v>999966.22</v>
      </c>
      <c r="F329" s="34">
        <f t="shared" si="101"/>
        <v>281161.68</v>
      </c>
      <c r="G329" s="35">
        <f t="shared" si="102"/>
        <v>254.048</v>
      </c>
      <c r="H329" s="35">
        <f t="shared" si="103"/>
        <v>576.91300000000001</v>
      </c>
      <c r="I329" s="36">
        <f t="shared" si="104"/>
        <v>569</v>
      </c>
      <c r="J329" s="36">
        <f t="shared" si="105"/>
        <v>482</v>
      </c>
      <c r="K329" s="36">
        <f t="shared" si="106"/>
        <v>68</v>
      </c>
      <c r="L329" s="36">
        <f t="shared" si="107"/>
        <v>19</v>
      </c>
      <c r="M329" s="36">
        <v>306</v>
      </c>
      <c r="N329" s="36">
        <v>18</v>
      </c>
      <c r="O329" s="36">
        <v>4</v>
      </c>
      <c r="P329" s="36">
        <v>299</v>
      </c>
      <c r="Q329" s="36">
        <v>24</v>
      </c>
      <c r="R329" s="36">
        <v>2</v>
      </c>
      <c r="S329" s="36">
        <v>276</v>
      </c>
      <c r="T329" s="36">
        <v>24</v>
      </c>
      <c r="U329" s="36">
        <v>2</v>
      </c>
      <c r="V329" s="37">
        <v>147.208</v>
      </c>
      <c r="W329" s="38">
        <v>0.63819999999999999</v>
      </c>
      <c r="X329" s="39">
        <f t="shared" si="108"/>
        <v>1650.154</v>
      </c>
      <c r="Y329" s="39">
        <v>1638.548</v>
      </c>
      <c r="Z329" s="39">
        <v>1644.7360000000001</v>
      </c>
      <c r="AA329" s="39">
        <v>1667.1780000000001</v>
      </c>
      <c r="AB329" s="40">
        <f t="shared" si="109"/>
        <v>11.2096</v>
      </c>
      <c r="AC329" s="40">
        <f t="shared" si="110"/>
        <v>0.29899999999999999</v>
      </c>
      <c r="AD329" s="41">
        <f t="shared" si="111"/>
        <v>0.14949999999999999</v>
      </c>
      <c r="AE329" s="41">
        <f t="shared" si="112"/>
        <v>0.85050000000000003</v>
      </c>
      <c r="AF329" s="40">
        <f t="shared" si="113"/>
        <v>0.48570000000000002</v>
      </c>
      <c r="AG329" s="40">
        <f t="shared" si="114"/>
        <v>0.24279999999999999</v>
      </c>
      <c r="AH329" s="41">
        <f t="shared" si="115"/>
        <v>0.75719999999999998</v>
      </c>
      <c r="AI329" s="41">
        <f t="shared" si="116"/>
        <v>0.79449999999999998</v>
      </c>
      <c r="AJ329" s="42">
        <f t="shared" si="117"/>
        <v>7.9130000000000003</v>
      </c>
      <c r="AK329" s="43">
        <f t="shared" si="118"/>
        <v>15</v>
      </c>
      <c r="AL329" s="43">
        <v>15.5</v>
      </c>
      <c r="AM329" s="43">
        <v>14.5</v>
      </c>
      <c r="AN329" s="43">
        <v>15</v>
      </c>
      <c r="AO329" s="44">
        <f t="shared" si="119"/>
        <v>0.69</v>
      </c>
      <c r="AP329" s="43"/>
    </row>
    <row r="330" spans="1:42" x14ac:dyDescent="0.2">
      <c r="A330" s="32">
        <v>117414003</v>
      </c>
      <c r="B330" s="33" t="s">
        <v>105</v>
      </c>
      <c r="C330" s="33" t="s">
        <v>320</v>
      </c>
      <c r="D330" s="34">
        <f t="shared" si="100"/>
        <v>2090497.8</v>
      </c>
      <c r="E330" s="34">
        <v>1673186.61</v>
      </c>
      <c r="F330" s="34">
        <f t="shared" si="101"/>
        <v>417311.19</v>
      </c>
      <c r="G330" s="35">
        <f t="shared" si="102"/>
        <v>377.06799999999998</v>
      </c>
      <c r="H330" s="35">
        <f t="shared" si="103"/>
        <v>796</v>
      </c>
      <c r="I330" s="36">
        <f t="shared" si="104"/>
        <v>796</v>
      </c>
      <c r="J330" s="36">
        <f t="shared" si="105"/>
        <v>740</v>
      </c>
      <c r="K330" s="36">
        <f t="shared" si="106"/>
        <v>43</v>
      </c>
      <c r="L330" s="36">
        <f t="shared" si="107"/>
        <v>13</v>
      </c>
      <c r="M330" s="36">
        <v>468</v>
      </c>
      <c r="N330" s="36">
        <v>8</v>
      </c>
      <c r="O330" s="36">
        <v>2</v>
      </c>
      <c r="P330" s="36">
        <v>439</v>
      </c>
      <c r="Q330" s="36">
        <v>17</v>
      </c>
      <c r="R330" s="36">
        <v>3</v>
      </c>
      <c r="S330" s="36">
        <v>447</v>
      </c>
      <c r="T330" s="36">
        <v>16</v>
      </c>
      <c r="U330" s="36">
        <v>2</v>
      </c>
      <c r="V330" s="37">
        <v>391.93600000000004</v>
      </c>
      <c r="W330" s="38">
        <v>0.61519999999999997</v>
      </c>
      <c r="X330" s="39">
        <f t="shared" si="108"/>
        <v>2395.759</v>
      </c>
      <c r="Y330" s="39">
        <v>2363.944</v>
      </c>
      <c r="Z330" s="39">
        <v>2384.1</v>
      </c>
      <c r="AA330" s="39">
        <v>2439.2339999999999</v>
      </c>
      <c r="AB330" s="40">
        <f t="shared" si="109"/>
        <v>6.1125999999999996</v>
      </c>
      <c r="AC330" s="40">
        <f t="shared" si="110"/>
        <v>0.16300000000000001</v>
      </c>
      <c r="AD330" s="41">
        <f t="shared" si="111"/>
        <v>8.1500000000000003E-2</v>
      </c>
      <c r="AE330" s="41">
        <f t="shared" si="112"/>
        <v>0.91849999999999998</v>
      </c>
      <c r="AF330" s="40">
        <f t="shared" si="113"/>
        <v>0.70520000000000005</v>
      </c>
      <c r="AG330" s="40">
        <f t="shared" si="114"/>
        <v>0.35260000000000002</v>
      </c>
      <c r="AH330" s="41">
        <f t="shared" si="115"/>
        <v>0.64739999999999998</v>
      </c>
      <c r="AI330" s="41">
        <f t="shared" si="116"/>
        <v>0.75580000000000003</v>
      </c>
      <c r="AJ330" s="42">
        <f t="shared" si="117"/>
        <v>0</v>
      </c>
      <c r="AK330" s="43">
        <f t="shared" si="118"/>
        <v>16.899999999999999</v>
      </c>
      <c r="AL330" s="43">
        <v>16.899999999999999</v>
      </c>
      <c r="AM330" s="43">
        <v>17</v>
      </c>
      <c r="AN330" s="43">
        <v>16.899999999999999</v>
      </c>
      <c r="AO330" s="44">
        <f t="shared" si="119"/>
        <v>0.77</v>
      </c>
      <c r="AP330" s="43"/>
    </row>
    <row r="331" spans="1:42" x14ac:dyDescent="0.2">
      <c r="A331" s="32">
        <v>117414203</v>
      </c>
      <c r="B331" s="33" t="s">
        <v>106</v>
      </c>
      <c r="C331" s="33" t="s">
        <v>320</v>
      </c>
      <c r="D331" s="34">
        <f t="shared" si="100"/>
        <v>907078.43</v>
      </c>
      <c r="E331" s="34">
        <v>687415.33</v>
      </c>
      <c r="F331" s="34">
        <f t="shared" si="101"/>
        <v>219663.1</v>
      </c>
      <c r="G331" s="35">
        <f t="shared" si="102"/>
        <v>198.48</v>
      </c>
      <c r="H331" s="35">
        <f t="shared" si="103"/>
        <v>498</v>
      </c>
      <c r="I331" s="36">
        <f t="shared" si="104"/>
        <v>498</v>
      </c>
      <c r="J331" s="36">
        <f t="shared" si="105"/>
        <v>449</v>
      </c>
      <c r="K331" s="36">
        <f t="shared" si="106"/>
        <v>43</v>
      </c>
      <c r="L331" s="36">
        <f t="shared" si="107"/>
        <v>6</v>
      </c>
      <c r="M331" s="36">
        <v>276</v>
      </c>
      <c r="N331" s="36">
        <v>17</v>
      </c>
      <c r="O331" s="36">
        <v>1</v>
      </c>
      <c r="P331" s="36">
        <v>281</v>
      </c>
      <c r="Q331" s="36">
        <v>11</v>
      </c>
      <c r="R331" s="36">
        <v>1</v>
      </c>
      <c r="S331" s="36">
        <v>265</v>
      </c>
      <c r="T331" s="36">
        <v>13</v>
      </c>
      <c r="U331" s="36">
        <v>1</v>
      </c>
      <c r="V331" s="37">
        <v>21.451000000000001</v>
      </c>
      <c r="W331" s="38">
        <v>0.50449999999999995</v>
      </c>
      <c r="X331" s="39">
        <f t="shared" si="108"/>
        <v>1593.616</v>
      </c>
      <c r="Y331" s="39">
        <v>1598.367</v>
      </c>
      <c r="Z331" s="39">
        <v>1594.596</v>
      </c>
      <c r="AA331" s="39">
        <v>1587.884</v>
      </c>
      <c r="AB331" s="40">
        <f t="shared" si="109"/>
        <v>74.290899999999993</v>
      </c>
      <c r="AC331" s="40">
        <f t="shared" si="110"/>
        <v>1.9817</v>
      </c>
      <c r="AD331" s="41">
        <f t="shared" si="111"/>
        <v>0.99080000000000001</v>
      </c>
      <c r="AE331" s="41">
        <f t="shared" si="112"/>
        <v>9.1000000000000004E-3</v>
      </c>
      <c r="AF331" s="40">
        <f t="shared" si="113"/>
        <v>0.46910000000000002</v>
      </c>
      <c r="AG331" s="40">
        <f t="shared" si="114"/>
        <v>0.23449999999999999</v>
      </c>
      <c r="AH331" s="41">
        <f t="shared" si="115"/>
        <v>0.76549999999999996</v>
      </c>
      <c r="AI331" s="41">
        <f t="shared" si="116"/>
        <v>0.46289999999999998</v>
      </c>
      <c r="AJ331" s="42">
        <f t="shared" si="117"/>
        <v>0</v>
      </c>
      <c r="AK331" s="43">
        <f t="shared" si="118"/>
        <v>17.2</v>
      </c>
      <c r="AL331" s="43">
        <v>17.600000000000001</v>
      </c>
      <c r="AM331" s="43">
        <v>17.399999999999999</v>
      </c>
      <c r="AN331" s="43">
        <v>16.7</v>
      </c>
      <c r="AO331" s="44">
        <f t="shared" si="119"/>
        <v>0.79</v>
      </c>
      <c r="AP331" s="43"/>
    </row>
    <row r="332" spans="1:42" x14ac:dyDescent="0.2">
      <c r="A332" s="32">
        <v>117415004</v>
      </c>
      <c r="B332" s="33" t="s">
        <v>107</v>
      </c>
      <c r="C332" s="33" t="s">
        <v>320</v>
      </c>
      <c r="D332" s="34">
        <f t="shared" si="100"/>
        <v>717505.8</v>
      </c>
      <c r="E332" s="34">
        <v>565605.36</v>
      </c>
      <c r="F332" s="34">
        <f t="shared" si="101"/>
        <v>151900.44</v>
      </c>
      <c r="G332" s="35">
        <f t="shared" si="102"/>
        <v>137.25200000000001</v>
      </c>
      <c r="H332" s="35">
        <f t="shared" si="103"/>
        <v>299.67599999999999</v>
      </c>
      <c r="I332" s="36">
        <f t="shared" si="104"/>
        <v>283</v>
      </c>
      <c r="J332" s="36">
        <f t="shared" si="105"/>
        <v>280</v>
      </c>
      <c r="K332" s="36">
        <f t="shared" si="106"/>
        <v>3</v>
      </c>
      <c r="L332" s="36">
        <f t="shared" si="107"/>
        <v>0</v>
      </c>
      <c r="M332" s="36">
        <v>183</v>
      </c>
      <c r="N332" s="36">
        <v>1</v>
      </c>
      <c r="O332" s="36">
        <v>0</v>
      </c>
      <c r="P332" s="36">
        <v>175</v>
      </c>
      <c r="Q332" s="36">
        <v>0</v>
      </c>
      <c r="R332" s="36">
        <v>0</v>
      </c>
      <c r="S332" s="36">
        <v>155</v>
      </c>
      <c r="T332" s="36">
        <v>1</v>
      </c>
      <c r="U332" s="36">
        <v>0</v>
      </c>
      <c r="V332" s="37">
        <v>86.268000000000001</v>
      </c>
      <c r="W332" s="38">
        <v>0.62739999999999996</v>
      </c>
      <c r="X332" s="39">
        <f t="shared" si="108"/>
        <v>905.01599999999996</v>
      </c>
      <c r="Y332" s="39">
        <v>917.16300000000001</v>
      </c>
      <c r="Z332" s="39">
        <v>908.34100000000001</v>
      </c>
      <c r="AA332" s="39">
        <v>889.54399999999998</v>
      </c>
      <c r="AB332" s="40">
        <f t="shared" si="109"/>
        <v>10.4907</v>
      </c>
      <c r="AC332" s="40">
        <f t="shared" si="110"/>
        <v>0.27979999999999999</v>
      </c>
      <c r="AD332" s="41">
        <f t="shared" si="111"/>
        <v>0.1399</v>
      </c>
      <c r="AE332" s="41">
        <f t="shared" si="112"/>
        <v>0.86009999999999998</v>
      </c>
      <c r="AF332" s="40">
        <f t="shared" si="113"/>
        <v>0.26640000000000003</v>
      </c>
      <c r="AG332" s="40">
        <f t="shared" si="114"/>
        <v>0.13320000000000001</v>
      </c>
      <c r="AH332" s="41">
        <f t="shared" si="115"/>
        <v>0.86680000000000001</v>
      </c>
      <c r="AI332" s="41">
        <f t="shared" si="116"/>
        <v>0.86409999999999998</v>
      </c>
      <c r="AJ332" s="42">
        <f t="shared" si="117"/>
        <v>16.675999999999998</v>
      </c>
      <c r="AK332" s="43">
        <f t="shared" si="118"/>
        <v>16</v>
      </c>
      <c r="AL332" s="43">
        <v>16.399999999999999</v>
      </c>
      <c r="AM332" s="43">
        <v>16</v>
      </c>
      <c r="AN332" s="43">
        <v>15.6</v>
      </c>
      <c r="AO332" s="44">
        <f t="shared" si="119"/>
        <v>0.73</v>
      </c>
      <c r="AP332" s="43"/>
    </row>
    <row r="333" spans="1:42" x14ac:dyDescent="0.2">
      <c r="A333" s="32">
        <v>117415103</v>
      </c>
      <c r="B333" s="33" t="s">
        <v>108</v>
      </c>
      <c r="C333" s="33" t="s">
        <v>320</v>
      </c>
      <c r="D333" s="34">
        <f t="shared" si="100"/>
        <v>1481843.13</v>
      </c>
      <c r="E333" s="34">
        <v>1196703.8700000001</v>
      </c>
      <c r="F333" s="34">
        <f t="shared" si="101"/>
        <v>285139.26</v>
      </c>
      <c r="G333" s="35">
        <f t="shared" si="102"/>
        <v>257.642</v>
      </c>
      <c r="H333" s="35">
        <f t="shared" si="103"/>
        <v>651.89099999999996</v>
      </c>
      <c r="I333" s="36">
        <f t="shared" si="104"/>
        <v>650</v>
      </c>
      <c r="J333" s="36">
        <f t="shared" si="105"/>
        <v>538</v>
      </c>
      <c r="K333" s="36">
        <f t="shared" si="106"/>
        <v>74</v>
      </c>
      <c r="L333" s="36">
        <f t="shared" si="107"/>
        <v>38</v>
      </c>
      <c r="M333" s="36">
        <v>339</v>
      </c>
      <c r="N333" s="36">
        <v>22</v>
      </c>
      <c r="O333" s="36">
        <v>7</v>
      </c>
      <c r="P333" s="36">
        <v>323</v>
      </c>
      <c r="Q333" s="36">
        <v>23</v>
      </c>
      <c r="R333" s="36">
        <v>5</v>
      </c>
      <c r="S333" s="36">
        <v>322</v>
      </c>
      <c r="T333" s="36">
        <v>26</v>
      </c>
      <c r="U333" s="36">
        <v>5</v>
      </c>
      <c r="V333" s="37">
        <v>188.375</v>
      </c>
      <c r="W333" s="38">
        <v>0.54139999999999999</v>
      </c>
      <c r="X333" s="39">
        <f t="shared" si="108"/>
        <v>1907.104</v>
      </c>
      <c r="Y333" s="39">
        <v>1850.6469999999999</v>
      </c>
      <c r="Z333" s="39">
        <v>1896.414</v>
      </c>
      <c r="AA333" s="39">
        <v>1974.252</v>
      </c>
      <c r="AB333" s="40">
        <f t="shared" si="109"/>
        <v>10.123900000000001</v>
      </c>
      <c r="AC333" s="40">
        <f t="shared" si="110"/>
        <v>0.27</v>
      </c>
      <c r="AD333" s="41">
        <f t="shared" si="111"/>
        <v>0.13500000000000001</v>
      </c>
      <c r="AE333" s="41">
        <f t="shared" si="112"/>
        <v>0.86499999999999999</v>
      </c>
      <c r="AF333" s="40">
        <f t="shared" si="113"/>
        <v>0.56140000000000001</v>
      </c>
      <c r="AG333" s="40">
        <f t="shared" si="114"/>
        <v>0.28070000000000001</v>
      </c>
      <c r="AH333" s="41">
        <f t="shared" si="115"/>
        <v>0.71930000000000005</v>
      </c>
      <c r="AI333" s="41">
        <f t="shared" si="116"/>
        <v>0.77749999999999997</v>
      </c>
      <c r="AJ333" s="42">
        <f t="shared" si="117"/>
        <v>1.891</v>
      </c>
      <c r="AK333" s="43">
        <f t="shared" si="118"/>
        <v>16</v>
      </c>
      <c r="AL333" s="43">
        <v>16</v>
      </c>
      <c r="AM333" s="43">
        <v>16.100000000000001</v>
      </c>
      <c r="AN333" s="43">
        <v>15.9</v>
      </c>
      <c r="AO333" s="44">
        <f t="shared" si="119"/>
        <v>0.73</v>
      </c>
      <c r="AP333" s="43"/>
    </row>
    <row r="334" spans="1:42" x14ac:dyDescent="0.2">
      <c r="A334" s="32">
        <v>117415303</v>
      </c>
      <c r="B334" s="33" t="s">
        <v>109</v>
      </c>
      <c r="C334" s="33" t="s">
        <v>320</v>
      </c>
      <c r="D334" s="34">
        <f t="shared" si="100"/>
        <v>749701.55</v>
      </c>
      <c r="E334" s="34">
        <v>596820.55000000005</v>
      </c>
      <c r="F334" s="34">
        <f t="shared" si="101"/>
        <v>152881</v>
      </c>
      <c r="G334" s="35">
        <f t="shared" si="102"/>
        <v>138.13800000000001</v>
      </c>
      <c r="H334" s="35">
        <f t="shared" si="103"/>
        <v>345</v>
      </c>
      <c r="I334" s="36">
        <f t="shared" si="104"/>
        <v>345</v>
      </c>
      <c r="J334" s="36">
        <f t="shared" si="105"/>
        <v>292</v>
      </c>
      <c r="K334" s="36">
        <f t="shared" si="106"/>
        <v>40</v>
      </c>
      <c r="L334" s="36">
        <f t="shared" si="107"/>
        <v>13</v>
      </c>
      <c r="M334" s="36">
        <v>167</v>
      </c>
      <c r="N334" s="36">
        <v>9</v>
      </c>
      <c r="O334" s="36">
        <v>3</v>
      </c>
      <c r="P334" s="36">
        <v>171</v>
      </c>
      <c r="Q334" s="36">
        <v>14</v>
      </c>
      <c r="R334" s="36">
        <v>2</v>
      </c>
      <c r="S334" s="36">
        <v>195</v>
      </c>
      <c r="T334" s="36">
        <v>15</v>
      </c>
      <c r="U334" s="36">
        <v>2</v>
      </c>
      <c r="V334" s="37">
        <v>37.276000000000003</v>
      </c>
      <c r="W334" s="38">
        <v>0.52</v>
      </c>
      <c r="X334" s="39">
        <f t="shared" si="108"/>
        <v>1008.413</v>
      </c>
      <c r="Y334" s="39">
        <v>999.55600000000004</v>
      </c>
      <c r="Z334" s="39">
        <v>1001.505</v>
      </c>
      <c r="AA334" s="39">
        <v>1024.1769999999999</v>
      </c>
      <c r="AB334" s="40">
        <f t="shared" si="109"/>
        <v>27.052600000000002</v>
      </c>
      <c r="AC334" s="40">
        <f t="shared" si="110"/>
        <v>0.72160000000000002</v>
      </c>
      <c r="AD334" s="41">
        <f t="shared" si="111"/>
        <v>0.36080000000000001</v>
      </c>
      <c r="AE334" s="41">
        <f t="shared" si="112"/>
        <v>0.63919999999999999</v>
      </c>
      <c r="AF334" s="40">
        <f t="shared" si="113"/>
        <v>0.29680000000000001</v>
      </c>
      <c r="AG334" s="40">
        <f t="shared" si="114"/>
        <v>0.1484</v>
      </c>
      <c r="AH334" s="41">
        <f t="shared" si="115"/>
        <v>0.85160000000000002</v>
      </c>
      <c r="AI334" s="41">
        <f t="shared" si="116"/>
        <v>0.76659999999999995</v>
      </c>
      <c r="AJ334" s="42">
        <f t="shared" si="117"/>
        <v>0</v>
      </c>
      <c r="AK334" s="43">
        <f t="shared" si="118"/>
        <v>16.899999999999999</v>
      </c>
      <c r="AL334" s="43">
        <v>16.899999999999999</v>
      </c>
      <c r="AM334" s="43">
        <v>17</v>
      </c>
      <c r="AN334" s="43">
        <v>16.8</v>
      </c>
      <c r="AO334" s="44">
        <f t="shared" si="119"/>
        <v>0.77</v>
      </c>
      <c r="AP334" s="43"/>
    </row>
    <row r="335" spans="1:42" x14ac:dyDescent="0.2">
      <c r="A335" s="32">
        <v>117416103</v>
      </c>
      <c r="B335" s="33" t="s">
        <v>110</v>
      </c>
      <c r="C335" s="33" t="s">
        <v>320</v>
      </c>
      <c r="D335" s="34">
        <f t="shared" si="100"/>
        <v>1003683.91</v>
      </c>
      <c r="E335" s="34">
        <v>804885.93</v>
      </c>
      <c r="F335" s="34">
        <f t="shared" si="101"/>
        <v>198797.98</v>
      </c>
      <c r="G335" s="35">
        <f t="shared" si="102"/>
        <v>179.62700000000001</v>
      </c>
      <c r="H335" s="35">
        <f t="shared" si="103"/>
        <v>338</v>
      </c>
      <c r="I335" s="36">
        <f t="shared" si="104"/>
        <v>338</v>
      </c>
      <c r="J335" s="36">
        <f t="shared" si="105"/>
        <v>307</v>
      </c>
      <c r="K335" s="36">
        <f t="shared" si="106"/>
        <v>31</v>
      </c>
      <c r="L335" s="36">
        <f t="shared" si="107"/>
        <v>0</v>
      </c>
      <c r="M335" s="36">
        <v>213</v>
      </c>
      <c r="N335" s="36">
        <v>12</v>
      </c>
      <c r="O335" s="36">
        <v>1</v>
      </c>
      <c r="P335" s="36">
        <v>172</v>
      </c>
      <c r="Q335" s="36">
        <v>10</v>
      </c>
      <c r="R335" s="36">
        <v>0</v>
      </c>
      <c r="S335" s="36">
        <v>176</v>
      </c>
      <c r="T335" s="36">
        <v>9</v>
      </c>
      <c r="U335" s="36">
        <v>0</v>
      </c>
      <c r="V335" s="37">
        <v>35.524999999999999</v>
      </c>
      <c r="W335" s="38">
        <v>0.65610000000000002</v>
      </c>
      <c r="X335" s="39">
        <f t="shared" si="108"/>
        <v>1275.058</v>
      </c>
      <c r="Y335" s="39">
        <v>1258.0730000000001</v>
      </c>
      <c r="Z335" s="39">
        <v>1259.67</v>
      </c>
      <c r="AA335" s="39">
        <v>1307.431</v>
      </c>
      <c r="AB335" s="40">
        <f t="shared" si="109"/>
        <v>35.891800000000003</v>
      </c>
      <c r="AC335" s="40">
        <f t="shared" si="110"/>
        <v>0.95740000000000003</v>
      </c>
      <c r="AD335" s="41">
        <f t="shared" si="111"/>
        <v>0.47870000000000001</v>
      </c>
      <c r="AE335" s="41">
        <f t="shared" si="112"/>
        <v>0.52129999999999999</v>
      </c>
      <c r="AF335" s="40">
        <f t="shared" si="113"/>
        <v>0.37530000000000002</v>
      </c>
      <c r="AG335" s="40">
        <f t="shared" si="114"/>
        <v>0.18759999999999999</v>
      </c>
      <c r="AH335" s="41">
        <f t="shared" si="115"/>
        <v>0.81240000000000001</v>
      </c>
      <c r="AI335" s="41">
        <f t="shared" si="116"/>
        <v>0.69589999999999996</v>
      </c>
      <c r="AJ335" s="42">
        <f t="shared" si="117"/>
        <v>0</v>
      </c>
      <c r="AK335" s="43">
        <f t="shared" si="118"/>
        <v>17.600000000000001</v>
      </c>
      <c r="AL335" s="43">
        <v>17.7</v>
      </c>
      <c r="AM335" s="43">
        <v>17.8</v>
      </c>
      <c r="AN335" s="43">
        <v>17.399999999999999</v>
      </c>
      <c r="AO335" s="44">
        <f t="shared" si="119"/>
        <v>0.81</v>
      </c>
      <c r="AP335" s="43"/>
    </row>
    <row r="336" spans="1:42" x14ac:dyDescent="0.2">
      <c r="A336" s="32">
        <v>117417202</v>
      </c>
      <c r="B336" s="33" t="s">
        <v>111</v>
      </c>
      <c r="C336" s="33" t="s">
        <v>320</v>
      </c>
      <c r="D336" s="34">
        <f t="shared" si="100"/>
        <v>5389383.4500000002</v>
      </c>
      <c r="E336" s="34">
        <v>4252042.57</v>
      </c>
      <c r="F336" s="34">
        <f t="shared" si="101"/>
        <v>1137340.8799999999</v>
      </c>
      <c r="G336" s="35">
        <f t="shared" si="102"/>
        <v>1027.662</v>
      </c>
      <c r="H336" s="35">
        <f t="shared" si="103"/>
        <v>1727</v>
      </c>
      <c r="I336" s="36">
        <f t="shared" si="104"/>
        <v>1727</v>
      </c>
      <c r="J336" s="36">
        <f t="shared" si="105"/>
        <v>1527</v>
      </c>
      <c r="K336" s="36">
        <f t="shared" si="106"/>
        <v>92</v>
      </c>
      <c r="L336" s="36">
        <f t="shared" si="107"/>
        <v>108</v>
      </c>
      <c r="M336" s="36">
        <v>1004</v>
      </c>
      <c r="N336" s="36">
        <v>33</v>
      </c>
      <c r="O336" s="36">
        <v>13</v>
      </c>
      <c r="P336" s="36">
        <v>918</v>
      </c>
      <c r="Q336" s="36">
        <v>29</v>
      </c>
      <c r="R336" s="36">
        <v>16</v>
      </c>
      <c r="S336" s="36">
        <v>872</v>
      </c>
      <c r="T336" s="36">
        <v>28</v>
      </c>
      <c r="U336" s="36">
        <v>21</v>
      </c>
      <c r="V336" s="37">
        <v>101.94499999999999</v>
      </c>
      <c r="W336" s="38">
        <v>0.67620000000000002</v>
      </c>
      <c r="X336" s="39">
        <f t="shared" si="108"/>
        <v>5020.3389999999999</v>
      </c>
      <c r="Y336" s="39">
        <v>5035.9859999999999</v>
      </c>
      <c r="Z336" s="39">
        <v>4962.6400000000003</v>
      </c>
      <c r="AA336" s="39">
        <v>5062.3900000000003</v>
      </c>
      <c r="AB336" s="40">
        <f t="shared" si="109"/>
        <v>49.2455</v>
      </c>
      <c r="AC336" s="40">
        <f t="shared" si="110"/>
        <v>1.3136000000000001</v>
      </c>
      <c r="AD336" s="41">
        <f t="shared" si="111"/>
        <v>0.65680000000000005</v>
      </c>
      <c r="AE336" s="41">
        <f t="shared" si="112"/>
        <v>0.34320000000000001</v>
      </c>
      <c r="AF336" s="40">
        <f t="shared" si="113"/>
        <v>1.4779</v>
      </c>
      <c r="AG336" s="40">
        <f t="shared" si="114"/>
        <v>0.7389</v>
      </c>
      <c r="AH336" s="41">
        <f t="shared" si="115"/>
        <v>0.2611</v>
      </c>
      <c r="AI336" s="41">
        <f t="shared" si="116"/>
        <v>0.29389999999999999</v>
      </c>
      <c r="AJ336" s="42">
        <f t="shared" si="117"/>
        <v>0</v>
      </c>
      <c r="AK336" s="43">
        <f t="shared" si="118"/>
        <v>19.2</v>
      </c>
      <c r="AL336" s="43">
        <v>19.3</v>
      </c>
      <c r="AM336" s="43">
        <v>19.399999999999999</v>
      </c>
      <c r="AN336" s="43">
        <v>18.899999999999999</v>
      </c>
      <c r="AO336" s="44">
        <f t="shared" si="119"/>
        <v>0.88</v>
      </c>
      <c r="AP336" s="43"/>
    </row>
    <row r="337" spans="1:42" x14ac:dyDescent="0.2">
      <c r="A337" s="32">
        <v>109420803</v>
      </c>
      <c r="B337" s="33" t="s">
        <v>523</v>
      </c>
      <c r="C337" s="33" t="s">
        <v>570</v>
      </c>
      <c r="D337" s="34">
        <f t="shared" si="100"/>
        <v>2491843.85</v>
      </c>
      <c r="E337" s="34">
        <v>1726629.83</v>
      </c>
      <c r="F337" s="34">
        <f t="shared" si="101"/>
        <v>765214.02</v>
      </c>
      <c r="G337" s="35">
        <f t="shared" si="102"/>
        <v>691.42100000000005</v>
      </c>
      <c r="H337" s="35">
        <f t="shared" si="103"/>
        <v>899</v>
      </c>
      <c r="I337" s="36">
        <f t="shared" si="104"/>
        <v>899</v>
      </c>
      <c r="J337" s="36">
        <f t="shared" si="105"/>
        <v>846</v>
      </c>
      <c r="K337" s="36">
        <f t="shared" si="106"/>
        <v>28</v>
      </c>
      <c r="L337" s="36">
        <f t="shared" si="107"/>
        <v>25</v>
      </c>
      <c r="M337" s="36">
        <v>514</v>
      </c>
      <c r="N337" s="36">
        <v>17</v>
      </c>
      <c r="O337" s="36">
        <v>5</v>
      </c>
      <c r="P337" s="36">
        <v>527</v>
      </c>
      <c r="Q337" s="36">
        <v>4</v>
      </c>
      <c r="R337" s="36">
        <v>4</v>
      </c>
      <c r="S337" s="36">
        <v>507</v>
      </c>
      <c r="T337" s="36">
        <v>5</v>
      </c>
      <c r="U337" s="36">
        <v>4</v>
      </c>
      <c r="V337" s="37">
        <v>252.17000000000002</v>
      </c>
      <c r="W337" s="38">
        <v>0.76910000000000001</v>
      </c>
      <c r="X337" s="39">
        <f t="shared" si="108"/>
        <v>2510.7020000000002</v>
      </c>
      <c r="Y337" s="39">
        <v>2455.9029999999998</v>
      </c>
      <c r="Z337" s="39">
        <v>2506.2779999999998</v>
      </c>
      <c r="AA337" s="39">
        <v>2569.9250000000002</v>
      </c>
      <c r="AB337" s="40">
        <f t="shared" si="109"/>
        <v>9.9563000000000006</v>
      </c>
      <c r="AC337" s="40">
        <f t="shared" si="110"/>
        <v>0.26550000000000001</v>
      </c>
      <c r="AD337" s="41">
        <f t="shared" si="111"/>
        <v>0.13270000000000001</v>
      </c>
      <c r="AE337" s="41">
        <f t="shared" si="112"/>
        <v>0.86729999999999996</v>
      </c>
      <c r="AF337" s="40">
        <f t="shared" si="113"/>
        <v>0.73909999999999998</v>
      </c>
      <c r="AG337" s="40">
        <f t="shared" si="114"/>
        <v>0.3695</v>
      </c>
      <c r="AH337" s="41">
        <f t="shared" si="115"/>
        <v>0.63049999999999995</v>
      </c>
      <c r="AI337" s="41">
        <f t="shared" si="116"/>
        <v>0.72519999999999996</v>
      </c>
      <c r="AJ337" s="42">
        <f t="shared" si="117"/>
        <v>0</v>
      </c>
      <c r="AK337" s="43">
        <f t="shared" si="118"/>
        <v>21.8</v>
      </c>
      <c r="AL337" s="43">
        <v>21.6</v>
      </c>
      <c r="AM337" s="43">
        <v>22</v>
      </c>
      <c r="AN337" s="43">
        <v>21.8</v>
      </c>
      <c r="AO337" s="44">
        <f t="shared" si="119"/>
        <v>1</v>
      </c>
      <c r="AP337" s="43"/>
    </row>
    <row r="338" spans="1:42" x14ac:dyDescent="0.2">
      <c r="A338" s="32">
        <v>109422303</v>
      </c>
      <c r="B338" s="33" t="s">
        <v>524</v>
      </c>
      <c r="C338" s="33" t="s">
        <v>570</v>
      </c>
      <c r="D338" s="34">
        <f t="shared" si="100"/>
        <v>1070556.49</v>
      </c>
      <c r="E338" s="34">
        <v>755439.33</v>
      </c>
      <c r="F338" s="34">
        <f t="shared" si="101"/>
        <v>315117.15999999997</v>
      </c>
      <c r="G338" s="35">
        <f t="shared" si="102"/>
        <v>284.72899999999998</v>
      </c>
      <c r="H338" s="35">
        <f t="shared" si="103"/>
        <v>391.15899999999999</v>
      </c>
      <c r="I338" s="36">
        <f t="shared" si="104"/>
        <v>365</v>
      </c>
      <c r="J338" s="36">
        <f t="shared" si="105"/>
        <v>344</v>
      </c>
      <c r="K338" s="36">
        <f t="shared" si="106"/>
        <v>15</v>
      </c>
      <c r="L338" s="36">
        <f t="shared" si="107"/>
        <v>6</v>
      </c>
      <c r="M338" s="36">
        <v>202</v>
      </c>
      <c r="N338" s="36">
        <v>9</v>
      </c>
      <c r="O338" s="36">
        <v>0</v>
      </c>
      <c r="P338" s="36">
        <v>216</v>
      </c>
      <c r="Q338" s="36">
        <v>4</v>
      </c>
      <c r="R338" s="36">
        <v>1</v>
      </c>
      <c r="S338" s="36">
        <v>212</v>
      </c>
      <c r="T338" s="36">
        <v>3</v>
      </c>
      <c r="U338" s="36">
        <v>2</v>
      </c>
      <c r="V338" s="37">
        <v>245.55800000000002</v>
      </c>
      <c r="W338" s="38">
        <v>0.78269999999999995</v>
      </c>
      <c r="X338" s="39">
        <f t="shared" si="108"/>
        <v>1056.3</v>
      </c>
      <c r="Y338" s="39">
        <v>1015.788</v>
      </c>
      <c r="Z338" s="39">
        <v>1070.3630000000001</v>
      </c>
      <c r="AA338" s="39">
        <v>1082.749</v>
      </c>
      <c r="AB338" s="40">
        <f t="shared" si="109"/>
        <v>4.3015999999999996</v>
      </c>
      <c r="AC338" s="40">
        <f t="shared" si="110"/>
        <v>0.1147</v>
      </c>
      <c r="AD338" s="41">
        <f t="shared" si="111"/>
        <v>5.7299999999999997E-2</v>
      </c>
      <c r="AE338" s="41">
        <f t="shared" si="112"/>
        <v>0.94269999999999998</v>
      </c>
      <c r="AF338" s="40">
        <f t="shared" si="113"/>
        <v>0.31090000000000001</v>
      </c>
      <c r="AG338" s="40">
        <f t="shared" si="114"/>
        <v>0.15540000000000001</v>
      </c>
      <c r="AH338" s="41">
        <f t="shared" si="115"/>
        <v>0.84460000000000002</v>
      </c>
      <c r="AI338" s="41">
        <f t="shared" si="116"/>
        <v>0.88380000000000003</v>
      </c>
      <c r="AJ338" s="42">
        <f t="shared" si="117"/>
        <v>26.158999999999999</v>
      </c>
      <c r="AK338" s="43">
        <f t="shared" si="118"/>
        <v>20.3</v>
      </c>
      <c r="AL338" s="43">
        <v>20.6</v>
      </c>
      <c r="AM338" s="43">
        <v>20.2</v>
      </c>
      <c r="AN338" s="43">
        <v>20.100000000000001</v>
      </c>
      <c r="AO338" s="44">
        <f t="shared" si="119"/>
        <v>0.93</v>
      </c>
      <c r="AP338" s="43"/>
    </row>
    <row r="339" spans="1:42" x14ac:dyDescent="0.2">
      <c r="A339" s="32">
        <v>109426003</v>
      </c>
      <c r="B339" s="33" t="s">
        <v>525</v>
      </c>
      <c r="C339" s="33" t="s">
        <v>570</v>
      </c>
      <c r="D339" s="34">
        <f t="shared" si="100"/>
        <v>688614.11</v>
      </c>
      <c r="E339" s="34">
        <v>526505.22</v>
      </c>
      <c r="F339" s="34">
        <f t="shared" si="101"/>
        <v>162108.89000000001</v>
      </c>
      <c r="G339" s="35">
        <f t="shared" si="102"/>
        <v>146.476</v>
      </c>
      <c r="H339" s="35">
        <f t="shared" si="103"/>
        <v>198.62200000000001</v>
      </c>
      <c r="I339" s="36">
        <f t="shared" si="104"/>
        <v>182</v>
      </c>
      <c r="J339" s="36">
        <f t="shared" si="105"/>
        <v>154</v>
      </c>
      <c r="K339" s="36">
        <f t="shared" si="106"/>
        <v>22</v>
      </c>
      <c r="L339" s="36">
        <f t="shared" si="107"/>
        <v>6</v>
      </c>
      <c r="M339" s="36">
        <v>118</v>
      </c>
      <c r="N339" s="36">
        <v>9</v>
      </c>
      <c r="O339" s="36">
        <v>1</v>
      </c>
      <c r="P339" s="36">
        <v>38</v>
      </c>
      <c r="Q339" s="36">
        <v>3</v>
      </c>
      <c r="R339" s="36">
        <v>2</v>
      </c>
      <c r="S339" s="36">
        <v>126</v>
      </c>
      <c r="T339" s="36">
        <v>9</v>
      </c>
      <c r="U339" s="36">
        <v>0</v>
      </c>
      <c r="V339" s="37">
        <v>87.278999999999996</v>
      </c>
      <c r="W339" s="38">
        <v>0.81940000000000002</v>
      </c>
      <c r="X339" s="39">
        <f t="shared" si="108"/>
        <v>574.00300000000004</v>
      </c>
      <c r="Y339" s="39">
        <v>541.50699999999995</v>
      </c>
      <c r="Z339" s="39">
        <v>574.20500000000004</v>
      </c>
      <c r="AA339" s="39">
        <v>606.29600000000005</v>
      </c>
      <c r="AB339" s="40">
        <f t="shared" si="109"/>
        <v>6.5766</v>
      </c>
      <c r="AC339" s="40">
        <f t="shared" si="110"/>
        <v>0.1754</v>
      </c>
      <c r="AD339" s="41">
        <f t="shared" si="111"/>
        <v>8.77E-2</v>
      </c>
      <c r="AE339" s="41">
        <f t="shared" si="112"/>
        <v>0.9123</v>
      </c>
      <c r="AF339" s="40">
        <f t="shared" si="113"/>
        <v>0.16889999999999999</v>
      </c>
      <c r="AG339" s="40">
        <f t="shared" si="114"/>
        <v>8.4400000000000003E-2</v>
      </c>
      <c r="AH339" s="41">
        <f t="shared" si="115"/>
        <v>0.91559999999999997</v>
      </c>
      <c r="AI339" s="41">
        <f t="shared" si="116"/>
        <v>0.91420000000000001</v>
      </c>
      <c r="AJ339" s="42">
        <f t="shared" si="117"/>
        <v>16.622</v>
      </c>
      <c r="AK339" s="43">
        <f t="shared" si="118"/>
        <v>19.600000000000001</v>
      </c>
      <c r="AL339" s="43">
        <v>20.7</v>
      </c>
      <c r="AM339" s="43">
        <v>19.100000000000001</v>
      </c>
      <c r="AN339" s="43">
        <v>18.899999999999999</v>
      </c>
      <c r="AO339" s="44">
        <f t="shared" si="119"/>
        <v>0.9</v>
      </c>
      <c r="AP339" s="43"/>
    </row>
    <row r="340" spans="1:42" x14ac:dyDescent="0.2">
      <c r="A340" s="32">
        <v>109426303</v>
      </c>
      <c r="B340" s="33" t="s">
        <v>526</v>
      </c>
      <c r="C340" s="33" t="s">
        <v>570</v>
      </c>
      <c r="D340" s="34">
        <f t="shared" si="100"/>
        <v>937766.9</v>
      </c>
      <c r="E340" s="34">
        <v>669578.27</v>
      </c>
      <c r="F340" s="34">
        <f t="shared" si="101"/>
        <v>268188.63</v>
      </c>
      <c r="G340" s="35">
        <f t="shared" si="102"/>
        <v>242.32599999999999</v>
      </c>
      <c r="H340" s="35">
        <f t="shared" si="103"/>
        <v>431.86599999999999</v>
      </c>
      <c r="I340" s="36">
        <f t="shared" si="104"/>
        <v>401</v>
      </c>
      <c r="J340" s="36">
        <f t="shared" si="105"/>
        <v>330</v>
      </c>
      <c r="K340" s="36">
        <f t="shared" si="106"/>
        <v>52</v>
      </c>
      <c r="L340" s="36">
        <f t="shared" si="107"/>
        <v>19</v>
      </c>
      <c r="M340" s="36">
        <v>212</v>
      </c>
      <c r="N340" s="36">
        <v>19</v>
      </c>
      <c r="O340" s="36">
        <v>5</v>
      </c>
      <c r="P340" s="36">
        <v>213</v>
      </c>
      <c r="Q340" s="36">
        <v>18</v>
      </c>
      <c r="R340" s="36">
        <v>3</v>
      </c>
      <c r="S340" s="36">
        <v>178</v>
      </c>
      <c r="T340" s="36">
        <v>13</v>
      </c>
      <c r="U340" s="36">
        <v>1</v>
      </c>
      <c r="V340" s="37">
        <v>172.286</v>
      </c>
      <c r="W340" s="38">
        <v>0.7903</v>
      </c>
      <c r="X340" s="39">
        <f t="shared" si="108"/>
        <v>905.48699999999997</v>
      </c>
      <c r="Y340" s="39">
        <v>899.22400000000005</v>
      </c>
      <c r="Z340" s="39">
        <v>908.85299999999995</v>
      </c>
      <c r="AA340" s="39">
        <v>908.38400000000001</v>
      </c>
      <c r="AB340" s="40">
        <f t="shared" si="109"/>
        <v>5.2557</v>
      </c>
      <c r="AC340" s="40">
        <f t="shared" si="110"/>
        <v>0.1401</v>
      </c>
      <c r="AD340" s="41">
        <f t="shared" si="111"/>
        <v>7.0000000000000007E-2</v>
      </c>
      <c r="AE340" s="41">
        <f t="shared" si="112"/>
        <v>0.93</v>
      </c>
      <c r="AF340" s="40">
        <f t="shared" si="113"/>
        <v>0.26650000000000001</v>
      </c>
      <c r="AG340" s="40">
        <f t="shared" si="114"/>
        <v>0.13320000000000001</v>
      </c>
      <c r="AH340" s="41">
        <f t="shared" si="115"/>
        <v>0.86680000000000001</v>
      </c>
      <c r="AI340" s="41">
        <f t="shared" si="116"/>
        <v>0.89200000000000002</v>
      </c>
      <c r="AJ340" s="42">
        <f t="shared" si="117"/>
        <v>30.866</v>
      </c>
      <c r="AK340" s="43">
        <f t="shared" si="118"/>
        <v>15.5</v>
      </c>
      <c r="AL340" s="43">
        <v>15.7</v>
      </c>
      <c r="AM340" s="43">
        <v>15.4</v>
      </c>
      <c r="AN340" s="43">
        <v>15.4</v>
      </c>
      <c r="AO340" s="44">
        <f t="shared" si="119"/>
        <v>0.71</v>
      </c>
      <c r="AP340" s="43"/>
    </row>
    <row r="341" spans="1:42" x14ac:dyDescent="0.2">
      <c r="A341" s="32">
        <v>109427503</v>
      </c>
      <c r="B341" s="33" t="s">
        <v>527</v>
      </c>
      <c r="C341" s="33" t="s">
        <v>570</v>
      </c>
      <c r="D341" s="34">
        <f t="shared" si="100"/>
        <v>843979.17</v>
      </c>
      <c r="E341" s="34">
        <v>605155.31000000006</v>
      </c>
      <c r="F341" s="34">
        <f t="shared" si="101"/>
        <v>238823.86</v>
      </c>
      <c r="G341" s="35">
        <f t="shared" si="102"/>
        <v>215.79300000000001</v>
      </c>
      <c r="H341" s="35">
        <f t="shared" si="103"/>
        <v>313.43400000000003</v>
      </c>
      <c r="I341" s="36">
        <f t="shared" si="104"/>
        <v>286</v>
      </c>
      <c r="J341" s="36">
        <f t="shared" si="105"/>
        <v>261</v>
      </c>
      <c r="K341" s="36">
        <f t="shared" si="106"/>
        <v>12</v>
      </c>
      <c r="L341" s="36">
        <f t="shared" si="107"/>
        <v>13</v>
      </c>
      <c r="M341" s="36">
        <v>151</v>
      </c>
      <c r="N341" s="36">
        <v>6</v>
      </c>
      <c r="O341" s="36">
        <v>1</v>
      </c>
      <c r="P341" s="36">
        <v>164</v>
      </c>
      <c r="Q341" s="36">
        <v>2</v>
      </c>
      <c r="R341" s="36">
        <v>2</v>
      </c>
      <c r="S341" s="36">
        <v>162</v>
      </c>
      <c r="T341" s="36">
        <v>5</v>
      </c>
      <c r="U341" s="36">
        <v>2</v>
      </c>
      <c r="V341" s="37">
        <v>340.29899999999998</v>
      </c>
      <c r="W341" s="38">
        <v>0.74029999999999996</v>
      </c>
      <c r="X341" s="39">
        <f t="shared" si="108"/>
        <v>757.40800000000002</v>
      </c>
      <c r="Y341" s="39">
        <v>742.53300000000002</v>
      </c>
      <c r="Z341" s="39">
        <v>754.904</v>
      </c>
      <c r="AA341" s="39">
        <v>774.78599999999994</v>
      </c>
      <c r="AB341" s="40">
        <f t="shared" si="109"/>
        <v>2.2256999999999998</v>
      </c>
      <c r="AC341" s="40">
        <f t="shared" si="110"/>
        <v>5.9299999999999999E-2</v>
      </c>
      <c r="AD341" s="41">
        <f t="shared" si="111"/>
        <v>2.9600000000000001E-2</v>
      </c>
      <c r="AE341" s="41">
        <f t="shared" si="112"/>
        <v>0.97040000000000004</v>
      </c>
      <c r="AF341" s="40">
        <f t="shared" si="113"/>
        <v>0.22289999999999999</v>
      </c>
      <c r="AG341" s="40">
        <f t="shared" si="114"/>
        <v>0.1114</v>
      </c>
      <c r="AH341" s="41">
        <f t="shared" si="115"/>
        <v>0.88859999999999995</v>
      </c>
      <c r="AI341" s="41">
        <f t="shared" si="116"/>
        <v>0.92130000000000001</v>
      </c>
      <c r="AJ341" s="42">
        <f t="shared" si="117"/>
        <v>27.434000000000001</v>
      </c>
      <c r="AK341" s="43">
        <f t="shared" si="118"/>
        <v>20.2</v>
      </c>
      <c r="AL341" s="43">
        <v>20.5</v>
      </c>
      <c r="AM341" s="43">
        <v>20.2</v>
      </c>
      <c r="AN341" s="43">
        <v>19.899999999999999</v>
      </c>
      <c r="AO341" s="44">
        <f t="shared" si="119"/>
        <v>0.93</v>
      </c>
      <c r="AP341" s="43"/>
    </row>
    <row r="342" spans="1:42" x14ac:dyDescent="0.2">
      <c r="A342" s="32">
        <v>104431304</v>
      </c>
      <c r="B342" s="33" t="s">
        <v>421</v>
      </c>
      <c r="C342" s="33" t="s">
        <v>282</v>
      </c>
      <c r="D342" s="34">
        <f t="shared" si="100"/>
        <v>453813.32</v>
      </c>
      <c r="E342" s="34">
        <v>378697.57</v>
      </c>
      <c r="F342" s="34">
        <f t="shared" si="101"/>
        <v>75115.75</v>
      </c>
      <c r="G342" s="35">
        <f t="shared" si="102"/>
        <v>67.872</v>
      </c>
      <c r="H342" s="35">
        <f t="shared" si="103"/>
        <v>183.678</v>
      </c>
      <c r="I342" s="36">
        <f t="shared" si="104"/>
        <v>167</v>
      </c>
      <c r="J342" s="36">
        <f t="shared" si="105"/>
        <v>151</v>
      </c>
      <c r="K342" s="36">
        <f t="shared" si="106"/>
        <v>3</v>
      </c>
      <c r="L342" s="36">
        <f t="shared" si="107"/>
        <v>13</v>
      </c>
      <c r="M342" s="36">
        <v>104</v>
      </c>
      <c r="N342" s="36">
        <v>1</v>
      </c>
      <c r="O342" s="36">
        <v>2</v>
      </c>
      <c r="P342" s="36">
        <v>78</v>
      </c>
      <c r="Q342" s="36">
        <v>1</v>
      </c>
      <c r="R342" s="36">
        <v>2</v>
      </c>
      <c r="S342" s="36">
        <v>94</v>
      </c>
      <c r="T342" s="36">
        <v>1</v>
      </c>
      <c r="U342" s="36">
        <v>2</v>
      </c>
      <c r="V342" s="37">
        <v>74.309999999999988</v>
      </c>
      <c r="W342" s="38">
        <v>0.6371</v>
      </c>
      <c r="X342" s="39">
        <f t="shared" si="108"/>
        <v>453.49799999999999</v>
      </c>
      <c r="Y342" s="39">
        <v>432.15800000000002</v>
      </c>
      <c r="Z342" s="39">
        <v>462.43900000000002</v>
      </c>
      <c r="AA342" s="39">
        <v>465.89699999999999</v>
      </c>
      <c r="AB342" s="40">
        <f t="shared" si="109"/>
        <v>6.1026999999999996</v>
      </c>
      <c r="AC342" s="40">
        <f t="shared" si="110"/>
        <v>0.16270000000000001</v>
      </c>
      <c r="AD342" s="41">
        <f t="shared" si="111"/>
        <v>8.1299999999999997E-2</v>
      </c>
      <c r="AE342" s="41">
        <f t="shared" si="112"/>
        <v>0.91869999999999996</v>
      </c>
      <c r="AF342" s="40">
        <f t="shared" si="113"/>
        <v>0.13350000000000001</v>
      </c>
      <c r="AG342" s="40">
        <f t="shared" si="114"/>
        <v>6.6699999999999995E-2</v>
      </c>
      <c r="AH342" s="41">
        <f t="shared" si="115"/>
        <v>0.93330000000000002</v>
      </c>
      <c r="AI342" s="41">
        <f t="shared" si="116"/>
        <v>0.9274</v>
      </c>
      <c r="AJ342" s="42">
        <f t="shared" si="117"/>
        <v>16.678000000000001</v>
      </c>
      <c r="AK342" s="43">
        <f t="shared" si="118"/>
        <v>12.8</v>
      </c>
      <c r="AL342" s="43">
        <v>13</v>
      </c>
      <c r="AM342" s="43">
        <v>12.4</v>
      </c>
      <c r="AN342" s="43">
        <v>13.1</v>
      </c>
      <c r="AO342" s="44">
        <f t="shared" si="119"/>
        <v>0.57999999999999996</v>
      </c>
      <c r="AP342" s="43"/>
    </row>
    <row r="343" spans="1:42" x14ac:dyDescent="0.2">
      <c r="A343" s="32">
        <v>104432503</v>
      </c>
      <c r="B343" s="33" t="s">
        <v>422</v>
      </c>
      <c r="C343" s="33" t="s">
        <v>282</v>
      </c>
      <c r="D343" s="34">
        <f t="shared" si="100"/>
        <v>1104489.47</v>
      </c>
      <c r="E343" s="34">
        <v>748236.39</v>
      </c>
      <c r="F343" s="34">
        <f t="shared" si="101"/>
        <v>356253.08</v>
      </c>
      <c r="G343" s="35">
        <f t="shared" si="102"/>
        <v>321.89800000000002</v>
      </c>
      <c r="H343" s="35">
        <f t="shared" si="103"/>
        <v>389</v>
      </c>
      <c r="I343" s="36">
        <f t="shared" si="104"/>
        <v>389</v>
      </c>
      <c r="J343" s="36">
        <f t="shared" si="105"/>
        <v>336</v>
      </c>
      <c r="K343" s="36">
        <f t="shared" si="106"/>
        <v>28</v>
      </c>
      <c r="L343" s="36">
        <f t="shared" si="107"/>
        <v>25</v>
      </c>
      <c r="M343" s="36">
        <v>234</v>
      </c>
      <c r="N343" s="36">
        <v>9</v>
      </c>
      <c r="O343" s="36">
        <v>3</v>
      </c>
      <c r="P343" s="36">
        <v>198</v>
      </c>
      <c r="Q343" s="36">
        <v>8</v>
      </c>
      <c r="R343" s="36">
        <v>4</v>
      </c>
      <c r="S343" s="36">
        <v>182</v>
      </c>
      <c r="T343" s="36">
        <v>9</v>
      </c>
      <c r="U343" s="36">
        <v>4</v>
      </c>
      <c r="V343" s="37">
        <v>3.2069999999999999</v>
      </c>
      <c r="W343" s="38">
        <v>0.82750000000000001</v>
      </c>
      <c r="X343" s="39">
        <f t="shared" si="108"/>
        <v>700.63900000000001</v>
      </c>
      <c r="Y343" s="39">
        <v>710.654</v>
      </c>
      <c r="Z343" s="39">
        <v>696.91499999999996</v>
      </c>
      <c r="AA343" s="39">
        <v>694.34699999999998</v>
      </c>
      <c r="AB343" s="40">
        <f t="shared" si="109"/>
        <v>218.4717</v>
      </c>
      <c r="AC343" s="40">
        <f t="shared" si="110"/>
        <v>5.8277000000000001</v>
      </c>
      <c r="AD343" s="41">
        <f t="shared" si="111"/>
        <v>2.9138000000000002</v>
      </c>
      <c r="AE343" s="41">
        <f t="shared" si="112"/>
        <v>-1.9137999999999999</v>
      </c>
      <c r="AF343" s="40">
        <f t="shared" si="113"/>
        <v>0.20619999999999999</v>
      </c>
      <c r="AG343" s="40">
        <f t="shared" si="114"/>
        <v>0.1031</v>
      </c>
      <c r="AH343" s="41">
        <f t="shared" si="115"/>
        <v>0.89690000000000003</v>
      </c>
      <c r="AI343" s="41">
        <f t="shared" si="116"/>
        <v>-0.2273</v>
      </c>
      <c r="AJ343" s="42">
        <f t="shared" si="117"/>
        <v>0</v>
      </c>
      <c r="AK343" s="43">
        <f t="shared" si="118"/>
        <v>29.1</v>
      </c>
      <c r="AL343" s="43">
        <v>28.8</v>
      </c>
      <c r="AM343" s="43">
        <v>27.6</v>
      </c>
      <c r="AN343" s="43">
        <v>31</v>
      </c>
      <c r="AO343" s="44">
        <f t="shared" si="119"/>
        <v>1</v>
      </c>
      <c r="AP343" s="43"/>
    </row>
    <row r="344" spans="1:42" x14ac:dyDescent="0.2">
      <c r="A344" s="32">
        <v>104432803</v>
      </c>
      <c r="B344" s="33" t="s">
        <v>423</v>
      </c>
      <c r="C344" s="33" t="s">
        <v>282</v>
      </c>
      <c r="D344" s="34">
        <f t="shared" si="100"/>
        <v>1277013.05</v>
      </c>
      <c r="E344" s="34">
        <v>929573.94</v>
      </c>
      <c r="F344" s="34">
        <f t="shared" si="101"/>
        <v>347439.11</v>
      </c>
      <c r="G344" s="35">
        <f t="shared" si="102"/>
        <v>313.93400000000003</v>
      </c>
      <c r="H344" s="35">
        <f t="shared" si="103"/>
        <v>523</v>
      </c>
      <c r="I344" s="36">
        <f t="shared" si="104"/>
        <v>523</v>
      </c>
      <c r="J344" s="36">
        <f t="shared" si="105"/>
        <v>505</v>
      </c>
      <c r="K344" s="36">
        <f t="shared" si="106"/>
        <v>18</v>
      </c>
      <c r="L344" s="36">
        <f t="shared" si="107"/>
        <v>0</v>
      </c>
      <c r="M344" s="36">
        <v>299</v>
      </c>
      <c r="N344" s="36">
        <v>14</v>
      </c>
      <c r="O344" s="36">
        <v>1</v>
      </c>
      <c r="P344" s="36">
        <v>311</v>
      </c>
      <c r="Q344" s="36">
        <v>3</v>
      </c>
      <c r="R344" s="36">
        <v>0</v>
      </c>
      <c r="S344" s="36">
        <v>314</v>
      </c>
      <c r="T344" s="36">
        <v>2</v>
      </c>
      <c r="U344" s="36">
        <v>0</v>
      </c>
      <c r="V344" s="37">
        <v>28.465</v>
      </c>
      <c r="W344" s="38">
        <v>0.72319999999999995</v>
      </c>
      <c r="X344" s="39">
        <f t="shared" si="108"/>
        <v>1291.8109999999999</v>
      </c>
      <c r="Y344" s="39">
        <v>1282.424</v>
      </c>
      <c r="Z344" s="39">
        <v>1272.6990000000001</v>
      </c>
      <c r="AA344" s="39">
        <v>1320.3109999999999</v>
      </c>
      <c r="AB344" s="40">
        <f t="shared" si="109"/>
        <v>45.382399999999997</v>
      </c>
      <c r="AC344" s="40">
        <f t="shared" si="110"/>
        <v>1.2104999999999999</v>
      </c>
      <c r="AD344" s="41">
        <f t="shared" si="111"/>
        <v>0.60519999999999996</v>
      </c>
      <c r="AE344" s="41">
        <f t="shared" si="112"/>
        <v>0.39479999999999998</v>
      </c>
      <c r="AF344" s="40">
        <f t="shared" si="113"/>
        <v>0.38019999999999998</v>
      </c>
      <c r="AG344" s="40">
        <f t="shared" si="114"/>
        <v>0.19009999999999999</v>
      </c>
      <c r="AH344" s="41">
        <f t="shared" si="115"/>
        <v>0.80989999999999995</v>
      </c>
      <c r="AI344" s="41">
        <f t="shared" si="116"/>
        <v>0.64380000000000004</v>
      </c>
      <c r="AJ344" s="42">
        <f t="shared" si="117"/>
        <v>0</v>
      </c>
      <c r="AK344" s="43">
        <f t="shared" si="118"/>
        <v>18.2</v>
      </c>
      <c r="AL344" s="43">
        <v>18.3</v>
      </c>
      <c r="AM344" s="43">
        <v>17.899999999999999</v>
      </c>
      <c r="AN344" s="43">
        <v>18.399999999999999</v>
      </c>
      <c r="AO344" s="44">
        <f t="shared" si="119"/>
        <v>0.83</v>
      </c>
      <c r="AP344" s="43"/>
    </row>
    <row r="345" spans="1:42" x14ac:dyDescent="0.2">
      <c r="A345" s="32">
        <v>104432903</v>
      </c>
      <c r="B345" s="33" t="s">
        <v>424</v>
      </c>
      <c r="C345" s="33" t="s">
        <v>282</v>
      </c>
      <c r="D345" s="34">
        <f t="shared" si="100"/>
        <v>1570106.4</v>
      </c>
      <c r="E345" s="34">
        <v>1273731.6499999999</v>
      </c>
      <c r="F345" s="34">
        <f t="shared" si="101"/>
        <v>296374.75</v>
      </c>
      <c r="G345" s="35">
        <f t="shared" si="102"/>
        <v>267.79399999999998</v>
      </c>
      <c r="H345" s="35">
        <f t="shared" si="103"/>
        <v>719</v>
      </c>
      <c r="I345" s="36">
        <f t="shared" si="104"/>
        <v>719</v>
      </c>
      <c r="J345" s="36">
        <f t="shared" si="105"/>
        <v>669</v>
      </c>
      <c r="K345" s="36">
        <f t="shared" si="106"/>
        <v>37</v>
      </c>
      <c r="L345" s="36">
        <f t="shared" si="107"/>
        <v>13</v>
      </c>
      <c r="M345" s="36">
        <v>409</v>
      </c>
      <c r="N345" s="36">
        <v>12</v>
      </c>
      <c r="O345" s="36">
        <v>2</v>
      </c>
      <c r="P345" s="36">
        <v>413</v>
      </c>
      <c r="Q345" s="36">
        <v>12</v>
      </c>
      <c r="R345" s="36">
        <v>3</v>
      </c>
      <c r="S345" s="36">
        <v>403</v>
      </c>
      <c r="T345" s="36">
        <v>11</v>
      </c>
      <c r="U345" s="36">
        <v>2</v>
      </c>
      <c r="V345" s="37">
        <v>87.75500000000001</v>
      </c>
      <c r="W345" s="38">
        <v>0.55589999999999995</v>
      </c>
      <c r="X345" s="39">
        <f t="shared" si="108"/>
        <v>1871.2739999999999</v>
      </c>
      <c r="Y345" s="39">
        <v>1848.3119999999999</v>
      </c>
      <c r="Z345" s="39">
        <v>1867.9670000000001</v>
      </c>
      <c r="AA345" s="39">
        <v>1897.5429999999999</v>
      </c>
      <c r="AB345" s="40">
        <f t="shared" si="109"/>
        <v>21.323799999999999</v>
      </c>
      <c r="AC345" s="40">
        <f t="shared" si="110"/>
        <v>0.56879999999999997</v>
      </c>
      <c r="AD345" s="41">
        <f t="shared" si="111"/>
        <v>0.28439999999999999</v>
      </c>
      <c r="AE345" s="41">
        <f t="shared" si="112"/>
        <v>0.71560000000000001</v>
      </c>
      <c r="AF345" s="40">
        <f t="shared" si="113"/>
        <v>0.55079999999999996</v>
      </c>
      <c r="AG345" s="40">
        <f t="shared" si="114"/>
        <v>0.27539999999999998</v>
      </c>
      <c r="AH345" s="41">
        <f t="shared" si="115"/>
        <v>0.72460000000000002</v>
      </c>
      <c r="AI345" s="41">
        <f t="shared" si="116"/>
        <v>0.72099999999999997</v>
      </c>
      <c r="AJ345" s="42">
        <f t="shared" si="117"/>
        <v>0</v>
      </c>
      <c r="AK345" s="43">
        <f t="shared" si="118"/>
        <v>14.7</v>
      </c>
      <c r="AL345" s="43">
        <v>14.6</v>
      </c>
      <c r="AM345" s="43">
        <v>14.3</v>
      </c>
      <c r="AN345" s="43">
        <v>15.1</v>
      </c>
      <c r="AO345" s="44">
        <f t="shared" si="119"/>
        <v>0.67</v>
      </c>
      <c r="AP345" s="43"/>
    </row>
    <row r="346" spans="1:42" x14ac:dyDescent="0.2">
      <c r="A346" s="32">
        <v>104433303</v>
      </c>
      <c r="B346" s="33" t="s">
        <v>425</v>
      </c>
      <c r="C346" s="33" t="s">
        <v>282</v>
      </c>
      <c r="D346" s="34">
        <f t="shared" si="100"/>
        <v>1441565.56</v>
      </c>
      <c r="E346" s="34">
        <v>1094947.6399999999</v>
      </c>
      <c r="F346" s="34">
        <f t="shared" si="101"/>
        <v>346617.92</v>
      </c>
      <c r="G346" s="35">
        <f t="shared" si="102"/>
        <v>313.19200000000001</v>
      </c>
      <c r="H346" s="35">
        <f t="shared" si="103"/>
        <v>758</v>
      </c>
      <c r="I346" s="36">
        <f t="shared" si="104"/>
        <v>758</v>
      </c>
      <c r="J346" s="36">
        <f t="shared" si="105"/>
        <v>671</v>
      </c>
      <c r="K346" s="36">
        <f t="shared" si="106"/>
        <v>68</v>
      </c>
      <c r="L346" s="36">
        <f t="shared" si="107"/>
        <v>19</v>
      </c>
      <c r="M346" s="36">
        <v>425</v>
      </c>
      <c r="N346" s="36">
        <v>21</v>
      </c>
      <c r="O346" s="36">
        <v>4</v>
      </c>
      <c r="P346" s="36">
        <v>403</v>
      </c>
      <c r="Q346" s="36">
        <v>20</v>
      </c>
      <c r="R346" s="36">
        <v>2</v>
      </c>
      <c r="S346" s="36">
        <v>399</v>
      </c>
      <c r="T346" s="36">
        <v>26</v>
      </c>
      <c r="U346" s="36">
        <v>4</v>
      </c>
      <c r="V346" s="37">
        <v>29.498999999999999</v>
      </c>
      <c r="W346" s="38">
        <v>0.53659999999999997</v>
      </c>
      <c r="X346" s="39">
        <f t="shared" si="108"/>
        <v>2091.1</v>
      </c>
      <c r="Y346" s="39">
        <v>2088.8339999999998</v>
      </c>
      <c r="Z346" s="39">
        <v>2082.9659999999999</v>
      </c>
      <c r="AA346" s="39">
        <v>2101.4989999999998</v>
      </c>
      <c r="AB346" s="40">
        <f t="shared" si="109"/>
        <v>70.887100000000004</v>
      </c>
      <c r="AC346" s="40">
        <f t="shared" si="110"/>
        <v>1.8909</v>
      </c>
      <c r="AD346" s="41">
        <f t="shared" si="111"/>
        <v>0.94540000000000002</v>
      </c>
      <c r="AE346" s="41">
        <f t="shared" si="112"/>
        <v>5.4600000000000003E-2</v>
      </c>
      <c r="AF346" s="40">
        <f t="shared" si="113"/>
        <v>0.61560000000000004</v>
      </c>
      <c r="AG346" s="40">
        <f t="shared" si="114"/>
        <v>0.30780000000000002</v>
      </c>
      <c r="AH346" s="41">
        <f t="shared" si="115"/>
        <v>0.69220000000000004</v>
      </c>
      <c r="AI346" s="41">
        <f t="shared" si="116"/>
        <v>0.43709999999999999</v>
      </c>
      <c r="AJ346" s="42">
        <f t="shared" si="117"/>
        <v>0</v>
      </c>
      <c r="AK346" s="43">
        <f t="shared" si="118"/>
        <v>16.8</v>
      </c>
      <c r="AL346" s="43">
        <v>16.399999999999999</v>
      </c>
      <c r="AM346" s="43">
        <v>16.600000000000001</v>
      </c>
      <c r="AN346" s="43">
        <v>17.399999999999999</v>
      </c>
      <c r="AO346" s="44">
        <f t="shared" si="119"/>
        <v>0.77</v>
      </c>
      <c r="AP346" s="43"/>
    </row>
    <row r="347" spans="1:42" x14ac:dyDescent="0.2">
      <c r="A347" s="32">
        <v>104433604</v>
      </c>
      <c r="B347" s="33" t="s">
        <v>426</v>
      </c>
      <c r="C347" s="33" t="s">
        <v>282</v>
      </c>
      <c r="D347" s="34">
        <f t="shared" si="100"/>
        <v>475231.57</v>
      </c>
      <c r="E347" s="34">
        <v>399573.53</v>
      </c>
      <c r="F347" s="34">
        <f t="shared" si="101"/>
        <v>75658.039999999994</v>
      </c>
      <c r="G347" s="35">
        <f t="shared" si="102"/>
        <v>68.361999999999995</v>
      </c>
      <c r="H347" s="35">
        <f t="shared" si="103"/>
        <v>182.61</v>
      </c>
      <c r="I347" s="36">
        <f t="shared" si="104"/>
        <v>166</v>
      </c>
      <c r="J347" s="36">
        <f t="shared" si="105"/>
        <v>141</v>
      </c>
      <c r="K347" s="36">
        <f t="shared" si="106"/>
        <v>25</v>
      </c>
      <c r="L347" s="36">
        <f t="shared" si="107"/>
        <v>0</v>
      </c>
      <c r="M347" s="36">
        <v>72</v>
      </c>
      <c r="N347" s="36">
        <v>11</v>
      </c>
      <c r="O347" s="36">
        <v>0</v>
      </c>
      <c r="P347" s="36">
        <v>87</v>
      </c>
      <c r="Q347" s="36">
        <v>5</v>
      </c>
      <c r="R347" s="36">
        <v>0</v>
      </c>
      <c r="S347" s="36">
        <v>98</v>
      </c>
      <c r="T347" s="36">
        <v>8</v>
      </c>
      <c r="U347" s="36">
        <v>0</v>
      </c>
      <c r="V347" s="37">
        <v>61.609000000000002</v>
      </c>
      <c r="W347" s="38">
        <v>0.53480000000000005</v>
      </c>
      <c r="X347" s="39">
        <f t="shared" si="108"/>
        <v>413.596</v>
      </c>
      <c r="Y347" s="39">
        <v>418.976</v>
      </c>
      <c r="Z347" s="39">
        <v>381.94200000000001</v>
      </c>
      <c r="AA347" s="39">
        <v>439.87099999999998</v>
      </c>
      <c r="AB347" s="40">
        <f t="shared" si="109"/>
        <v>6.7131999999999996</v>
      </c>
      <c r="AC347" s="40">
        <f t="shared" si="110"/>
        <v>0.17899999999999999</v>
      </c>
      <c r="AD347" s="41">
        <f t="shared" si="111"/>
        <v>8.9499999999999996E-2</v>
      </c>
      <c r="AE347" s="41">
        <f t="shared" si="112"/>
        <v>0.91049999999999998</v>
      </c>
      <c r="AF347" s="40">
        <f t="shared" si="113"/>
        <v>0.1217</v>
      </c>
      <c r="AG347" s="40">
        <f t="shared" si="114"/>
        <v>6.08E-2</v>
      </c>
      <c r="AH347" s="41">
        <f t="shared" si="115"/>
        <v>0.93920000000000003</v>
      </c>
      <c r="AI347" s="41">
        <f t="shared" si="116"/>
        <v>0.92769999999999997</v>
      </c>
      <c r="AJ347" s="42">
        <f t="shared" si="117"/>
        <v>16.61</v>
      </c>
      <c r="AK347" s="43">
        <f t="shared" si="118"/>
        <v>15.2</v>
      </c>
      <c r="AL347" s="43">
        <v>15.2</v>
      </c>
      <c r="AM347" s="43">
        <v>14.9</v>
      </c>
      <c r="AN347" s="43">
        <v>15.5</v>
      </c>
      <c r="AO347" s="44">
        <f t="shared" si="119"/>
        <v>0.7</v>
      </c>
      <c r="AP347" s="43"/>
    </row>
    <row r="348" spans="1:42" x14ac:dyDescent="0.2">
      <c r="A348" s="32">
        <v>104433903</v>
      </c>
      <c r="B348" s="33" t="s">
        <v>427</v>
      </c>
      <c r="C348" s="33" t="s">
        <v>282</v>
      </c>
      <c r="D348" s="34">
        <f t="shared" si="100"/>
        <v>850200.17</v>
      </c>
      <c r="E348" s="34">
        <v>724648.68</v>
      </c>
      <c r="F348" s="34">
        <f t="shared" si="101"/>
        <v>125551.49</v>
      </c>
      <c r="G348" s="35">
        <f t="shared" si="102"/>
        <v>113.444</v>
      </c>
      <c r="H348" s="35">
        <f t="shared" si="103"/>
        <v>394.32600000000002</v>
      </c>
      <c r="I348" s="36">
        <f t="shared" si="104"/>
        <v>368</v>
      </c>
      <c r="J348" s="36">
        <f t="shared" si="105"/>
        <v>349</v>
      </c>
      <c r="K348" s="36">
        <f t="shared" si="106"/>
        <v>6</v>
      </c>
      <c r="L348" s="36">
        <f t="shared" si="107"/>
        <v>13</v>
      </c>
      <c r="M348" s="36">
        <v>207</v>
      </c>
      <c r="N348" s="36">
        <v>1</v>
      </c>
      <c r="O348" s="36">
        <v>2</v>
      </c>
      <c r="P348" s="36">
        <v>219</v>
      </c>
      <c r="Q348" s="36">
        <v>3</v>
      </c>
      <c r="R348" s="36">
        <v>1</v>
      </c>
      <c r="S348" s="36">
        <v>213</v>
      </c>
      <c r="T348" s="36">
        <v>1</v>
      </c>
      <c r="U348" s="36">
        <v>4</v>
      </c>
      <c r="V348" s="37">
        <v>144.16800000000001</v>
      </c>
      <c r="W348" s="38">
        <v>0.56410000000000005</v>
      </c>
      <c r="X348" s="39">
        <f t="shared" si="108"/>
        <v>928.67399999999998</v>
      </c>
      <c r="Y348" s="39">
        <v>898.37300000000005</v>
      </c>
      <c r="Z348" s="39">
        <v>912.87099999999998</v>
      </c>
      <c r="AA348" s="39">
        <v>974.77800000000002</v>
      </c>
      <c r="AB348" s="40">
        <f t="shared" si="109"/>
        <v>6.4416000000000002</v>
      </c>
      <c r="AC348" s="40">
        <f t="shared" si="110"/>
        <v>0.17180000000000001</v>
      </c>
      <c r="AD348" s="41">
        <f t="shared" si="111"/>
        <v>8.5900000000000004E-2</v>
      </c>
      <c r="AE348" s="41">
        <f t="shared" si="112"/>
        <v>0.91410000000000002</v>
      </c>
      <c r="AF348" s="40">
        <f t="shared" si="113"/>
        <v>0.27329999999999999</v>
      </c>
      <c r="AG348" s="40">
        <f t="shared" si="114"/>
        <v>0.1366</v>
      </c>
      <c r="AH348" s="41">
        <f t="shared" si="115"/>
        <v>0.86339999999999995</v>
      </c>
      <c r="AI348" s="41">
        <f t="shared" si="116"/>
        <v>0.88360000000000005</v>
      </c>
      <c r="AJ348" s="42">
        <f t="shared" si="117"/>
        <v>26.326000000000001</v>
      </c>
      <c r="AK348" s="43">
        <f t="shared" si="118"/>
        <v>11.2</v>
      </c>
      <c r="AL348" s="43">
        <v>11.2</v>
      </c>
      <c r="AM348" s="43">
        <v>11.2</v>
      </c>
      <c r="AN348" s="43">
        <v>11.3</v>
      </c>
      <c r="AO348" s="44">
        <f t="shared" si="119"/>
        <v>0.51</v>
      </c>
      <c r="AP348" s="43"/>
    </row>
    <row r="349" spans="1:42" x14ac:dyDescent="0.2">
      <c r="A349" s="32">
        <v>104435003</v>
      </c>
      <c r="B349" s="33" t="s">
        <v>428</v>
      </c>
      <c r="C349" s="33" t="s">
        <v>282</v>
      </c>
      <c r="D349" s="34">
        <f t="shared" si="100"/>
        <v>1046467.35</v>
      </c>
      <c r="E349" s="34">
        <v>802641.09</v>
      </c>
      <c r="F349" s="34">
        <f t="shared" si="101"/>
        <v>243826.26</v>
      </c>
      <c r="G349" s="35">
        <f t="shared" si="102"/>
        <v>220.31299999999999</v>
      </c>
      <c r="H349" s="35">
        <f t="shared" si="103"/>
        <v>586.50900000000001</v>
      </c>
      <c r="I349" s="36">
        <f t="shared" si="104"/>
        <v>561</v>
      </c>
      <c r="J349" s="36">
        <f t="shared" si="105"/>
        <v>530</v>
      </c>
      <c r="K349" s="36">
        <f t="shared" si="106"/>
        <v>18</v>
      </c>
      <c r="L349" s="36">
        <f t="shared" si="107"/>
        <v>13</v>
      </c>
      <c r="M349" s="36">
        <v>326</v>
      </c>
      <c r="N349" s="36">
        <v>8</v>
      </c>
      <c r="O349" s="36">
        <v>4</v>
      </c>
      <c r="P349" s="36">
        <v>324</v>
      </c>
      <c r="Q349" s="36">
        <v>8</v>
      </c>
      <c r="R349" s="36">
        <v>1</v>
      </c>
      <c r="S349" s="36">
        <v>320</v>
      </c>
      <c r="T349" s="36">
        <v>3</v>
      </c>
      <c r="U349" s="36">
        <v>1</v>
      </c>
      <c r="V349" s="37">
        <v>88.346999999999994</v>
      </c>
      <c r="W349" s="38">
        <v>0.57789999999999997</v>
      </c>
      <c r="X349" s="39">
        <f t="shared" si="108"/>
        <v>1054.105</v>
      </c>
      <c r="Y349" s="39">
        <v>1059.8399999999999</v>
      </c>
      <c r="Z349" s="39">
        <v>1035.125</v>
      </c>
      <c r="AA349" s="39">
        <v>1067.3489999999999</v>
      </c>
      <c r="AB349" s="40">
        <f t="shared" si="109"/>
        <v>11.9314</v>
      </c>
      <c r="AC349" s="40">
        <f t="shared" si="110"/>
        <v>0.31819999999999998</v>
      </c>
      <c r="AD349" s="41">
        <f t="shared" si="111"/>
        <v>0.15909999999999999</v>
      </c>
      <c r="AE349" s="41">
        <f t="shared" si="112"/>
        <v>0.84089999999999998</v>
      </c>
      <c r="AF349" s="40">
        <f t="shared" si="113"/>
        <v>0.31030000000000002</v>
      </c>
      <c r="AG349" s="40">
        <f t="shared" si="114"/>
        <v>0.15509999999999999</v>
      </c>
      <c r="AH349" s="41">
        <f t="shared" si="115"/>
        <v>0.84489999999999998</v>
      </c>
      <c r="AI349" s="41">
        <f t="shared" si="116"/>
        <v>0.84330000000000005</v>
      </c>
      <c r="AJ349" s="42">
        <f t="shared" si="117"/>
        <v>25.509</v>
      </c>
      <c r="AK349" s="43">
        <f t="shared" si="118"/>
        <v>14.3</v>
      </c>
      <c r="AL349" s="43">
        <v>14.5</v>
      </c>
      <c r="AM349" s="43">
        <v>13.7</v>
      </c>
      <c r="AN349" s="43">
        <v>14.6</v>
      </c>
      <c r="AO349" s="44">
        <f t="shared" si="119"/>
        <v>0.65</v>
      </c>
      <c r="AP349" s="43"/>
    </row>
    <row r="350" spans="1:42" x14ac:dyDescent="0.2">
      <c r="A350" s="32">
        <v>104435303</v>
      </c>
      <c r="B350" s="33" t="s">
        <v>429</v>
      </c>
      <c r="C350" s="33" t="s">
        <v>282</v>
      </c>
      <c r="D350" s="34">
        <f t="shared" si="100"/>
        <v>1181112.56</v>
      </c>
      <c r="E350" s="34">
        <v>939226.39</v>
      </c>
      <c r="F350" s="34">
        <f t="shared" si="101"/>
        <v>241886.17</v>
      </c>
      <c r="G350" s="35">
        <f t="shared" si="102"/>
        <v>218.56</v>
      </c>
      <c r="H350" s="35">
        <f t="shared" si="103"/>
        <v>429.74099999999999</v>
      </c>
      <c r="I350" s="36">
        <f t="shared" si="104"/>
        <v>409</v>
      </c>
      <c r="J350" s="36">
        <f t="shared" si="105"/>
        <v>356</v>
      </c>
      <c r="K350" s="36">
        <f t="shared" si="106"/>
        <v>40</v>
      </c>
      <c r="L350" s="36">
        <f t="shared" si="107"/>
        <v>13</v>
      </c>
      <c r="M350" s="36">
        <v>241</v>
      </c>
      <c r="N350" s="36">
        <v>11</v>
      </c>
      <c r="O350" s="36">
        <v>1</v>
      </c>
      <c r="P350" s="36">
        <v>213</v>
      </c>
      <c r="Q350" s="36">
        <v>5</v>
      </c>
      <c r="R350" s="36">
        <v>3</v>
      </c>
      <c r="S350" s="36">
        <v>196</v>
      </c>
      <c r="T350" s="36">
        <v>24</v>
      </c>
      <c r="U350" s="36">
        <v>2</v>
      </c>
      <c r="V350" s="37">
        <v>88.006999999999991</v>
      </c>
      <c r="W350" s="38">
        <v>0.66049999999999998</v>
      </c>
      <c r="X350" s="39">
        <f t="shared" si="108"/>
        <v>997.37300000000005</v>
      </c>
      <c r="Y350" s="39">
        <v>990.85599999999999</v>
      </c>
      <c r="Z350" s="39">
        <v>986.947</v>
      </c>
      <c r="AA350" s="39">
        <v>1014.317</v>
      </c>
      <c r="AB350" s="40">
        <f t="shared" si="109"/>
        <v>11.332800000000001</v>
      </c>
      <c r="AC350" s="40">
        <f t="shared" si="110"/>
        <v>0.30230000000000001</v>
      </c>
      <c r="AD350" s="41">
        <f t="shared" si="111"/>
        <v>0.15110000000000001</v>
      </c>
      <c r="AE350" s="41">
        <f t="shared" si="112"/>
        <v>0.84889999999999999</v>
      </c>
      <c r="AF350" s="40">
        <f t="shared" si="113"/>
        <v>0.29360000000000003</v>
      </c>
      <c r="AG350" s="40">
        <f t="shared" si="114"/>
        <v>0.14680000000000001</v>
      </c>
      <c r="AH350" s="41">
        <f t="shared" si="115"/>
        <v>0.85319999999999996</v>
      </c>
      <c r="AI350" s="41">
        <f t="shared" si="116"/>
        <v>0.85140000000000005</v>
      </c>
      <c r="AJ350" s="42">
        <f t="shared" si="117"/>
        <v>20.741</v>
      </c>
      <c r="AK350" s="43">
        <f t="shared" si="118"/>
        <v>16.8</v>
      </c>
      <c r="AL350" s="43">
        <v>16.8</v>
      </c>
      <c r="AM350" s="43">
        <v>16.100000000000001</v>
      </c>
      <c r="AN350" s="43">
        <v>17.5</v>
      </c>
      <c r="AO350" s="44">
        <f t="shared" si="119"/>
        <v>0.77</v>
      </c>
      <c r="AP350" s="43"/>
    </row>
    <row r="351" spans="1:42" x14ac:dyDescent="0.2">
      <c r="A351" s="32">
        <v>104435603</v>
      </c>
      <c r="B351" s="33" t="s">
        <v>430</v>
      </c>
      <c r="C351" s="33" t="s">
        <v>282</v>
      </c>
      <c r="D351" s="34">
        <f t="shared" si="100"/>
        <v>2438980.81</v>
      </c>
      <c r="E351" s="34">
        <v>1472354.72</v>
      </c>
      <c r="F351" s="34">
        <f t="shared" si="101"/>
        <v>966626.09</v>
      </c>
      <c r="G351" s="35">
        <f t="shared" si="102"/>
        <v>873.41</v>
      </c>
      <c r="H351" s="35">
        <f t="shared" si="103"/>
        <v>1046</v>
      </c>
      <c r="I351" s="36">
        <f t="shared" si="104"/>
        <v>1046</v>
      </c>
      <c r="J351" s="36">
        <f t="shared" si="105"/>
        <v>994</v>
      </c>
      <c r="K351" s="36">
        <f t="shared" si="106"/>
        <v>46</v>
      </c>
      <c r="L351" s="36">
        <f t="shared" si="107"/>
        <v>6</v>
      </c>
      <c r="M351" s="36">
        <v>621</v>
      </c>
      <c r="N351" s="36">
        <v>22</v>
      </c>
      <c r="O351" s="36">
        <v>1</v>
      </c>
      <c r="P351" s="36">
        <v>611</v>
      </c>
      <c r="Q351" s="36">
        <v>12</v>
      </c>
      <c r="R351" s="36">
        <v>0</v>
      </c>
      <c r="S351" s="36">
        <v>586</v>
      </c>
      <c r="T351" s="36">
        <v>12</v>
      </c>
      <c r="U351" s="36">
        <v>2</v>
      </c>
      <c r="V351" s="37">
        <v>3.7719999999999998</v>
      </c>
      <c r="W351" s="38">
        <v>0.83499999999999996</v>
      </c>
      <c r="X351" s="39">
        <f t="shared" si="108"/>
        <v>2050.0680000000002</v>
      </c>
      <c r="Y351" s="39">
        <v>2044.481</v>
      </c>
      <c r="Z351" s="39">
        <v>2065.4740000000002</v>
      </c>
      <c r="AA351" s="39">
        <v>2040.248</v>
      </c>
      <c r="AB351" s="40">
        <f t="shared" si="109"/>
        <v>543.49620000000004</v>
      </c>
      <c r="AC351" s="40">
        <f t="shared" si="110"/>
        <v>14.4979</v>
      </c>
      <c r="AD351" s="41">
        <f t="shared" si="111"/>
        <v>7.2488999999999999</v>
      </c>
      <c r="AE351" s="41">
        <f t="shared" si="112"/>
        <v>-6.2488999999999999</v>
      </c>
      <c r="AF351" s="40">
        <f t="shared" si="113"/>
        <v>0.60350000000000004</v>
      </c>
      <c r="AG351" s="40">
        <f t="shared" si="114"/>
        <v>0.30170000000000002</v>
      </c>
      <c r="AH351" s="41">
        <f t="shared" si="115"/>
        <v>0.69830000000000003</v>
      </c>
      <c r="AI351" s="41">
        <f t="shared" si="116"/>
        <v>-2.0804999999999998</v>
      </c>
      <c r="AJ351" s="42">
        <f t="shared" si="117"/>
        <v>0</v>
      </c>
      <c r="AK351" s="43">
        <f t="shared" si="118"/>
        <v>25.8</v>
      </c>
      <c r="AL351" s="43">
        <v>25.7</v>
      </c>
      <c r="AM351" s="43">
        <v>25.6</v>
      </c>
      <c r="AN351" s="43">
        <v>26.1</v>
      </c>
      <c r="AO351" s="44">
        <f t="shared" si="119"/>
        <v>1</v>
      </c>
      <c r="AP351" s="43"/>
    </row>
    <row r="352" spans="1:42" x14ac:dyDescent="0.2">
      <c r="A352" s="32">
        <v>104435703</v>
      </c>
      <c r="B352" s="33" t="s">
        <v>431</v>
      </c>
      <c r="C352" s="33" t="s">
        <v>282</v>
      </c>
      <c r="D352" s="34">
        <f t="shared" si="100"/>
        <v>953728.53</v>
      </c>
      <c r="E352" s="34">
        <v>669289.82999999996</v>
      </c>
      <c r="F352" s="34">
        <f t="shared" si="101"/>
        <v>284438.7</v>
      </c>
      <c r="G352" s="35">
        <f t="shared" si="102"/>
        <v>257.00900000000001</v>
      </c>
      <c r="H352" s="35">
        <f t="shared" si="103"/>
        <v>398</v>
      </c>
      <c r="I352" s="36">
        <f t="shared" si="104"/>
        <v>398</v>
      </c>
      <c r="J352" s="36">
        <f t="shared" si="105"/>
        <v>335</v>
      </c>
      <c r="K352" s="36">
        <f t="shared" si="106"/>
        <v>31</v>
      </c>
      <c r="L352" s="36">
        <f t="shared" si="107"/>
        <v>32</v>
      </c>
      <c r="M352" s="36">
        <v>184</v>
      </c>
      <c r="N352" s="36">
        <v>9</v>
      </c>
      <c r="O352" s="36">
        <v>5</v>
      </c>
      <c r="P352" s="36">
        <v>213</v>
      </c>
      <c r="Q352" s="36">
        <v>11</v>
      </c>
      <c r="R352" s="36">
        <v>4</v>
      </c>
      <c r="S352" s="36">
        <v>214</v>
      </c>
      <c r="T352" s="36">
        <v>11</v>
      </c>
      <c r="U352" s="36">
        <v>6</v>
      </c>
      <c r="V352" s="37">
        <v>26.652000000000001</v>
      </c>
      <c r="W352" s="38">
        <v>0.71750000000000003</v>
      </c>
      <c r="X352" s="39">
        <f t="shared" si="108"/>
        <v>1094.7829999999999</v>
      </c>
      <c r="Y352" s="39">
        <v>1073.7940000000001</v>
      </c>
      <c r="Z352" s="39">
        <v>1080.6769999999999</v>
      </c>
      <c r="AA352" s="39">
        <v>1129.8779999999999</v>
      </c>
      <c r="AB352" s="40">
        <f t="shared" si="109"/>
        <v>41.076900000000002</v>
      </c>
      <c r="AC352" s="40">
        <f t="shared" si="110"/>
        <v>1.0956999999999999</v>
      </c>
      <c r="AD352" s="41">
        <f t="shared" si="111"/>
        <v>0.54779999999999995</v>
      </c>
      <c r="AE352" s="41">
        <f t="shared" si="112"/>
        <v>0.45219999999999999</v>
      </c>
      <c r="AF352" s="40">
        <f t="shared" si="113"/>
        <v>0.32219999999999999</v>
      </c>
      <c r="AG352" s="40">
        <f t="shared" si="114"/>
        <v>0.16109999999999999</v>
      </c>
      <c r="AH352" s="41">
        <f t="shared" si="115"/>
        <v>0.83889999999999998</v>
      </c>
      <c r="AI352" s="41">
        <f t="shared" si="116"/>
        <v>0.68420000000000003</v>
      </c>
      <c r="AJ352" s="42">
        <f t="shared" si="117"/>
        <v>0</v>
      </c>
      <c r="AK352" s="43">
        <f t="shared" si="118"/>
        <v>19.7</v>
      </c>
      <c r="AL352" s="43">
        <v>19.5</v>
      </c>
      <c r="AM352" s="43">
        <v>19.5</v>
      </c>
      <c r="AN352" s="43">
        <v>20</v>
      </c>
      <c r="AO352" s="44">
        <f t="shared" si="119"/>
        <v>0.9</v>
      </c>
      <c r="AP352" s="43"/>
    </row>
    <row r="353" spans="1:42" x14ac:dyDescent="0.2">
      <c r="A353" s="32">
        <v>104437503</v>
      </c>
      <c r="B353" s="33" t="s">
        <v>432</v>
      </c>
      <c r="C353" s="33" t="s">
        <v>282</v>
      </c>
      <c r="D353" s="34">
        <f t="shared" si="100"/>
        <v>841957.67</v>
      </c>
      <c r="E353" s="34">
        <v>645607.77</v>
      </c>
      <c r="F353" s="34">
        <f t="shared" si="101"/>
        <v>196349.9</v>
      </c>
      <c r="G353" s="35">
        <f t="shared" si="102"/>
        <v>177.41499999999999</v>
      </c>
      <c r="H353" s="35">
        <f t="shared" si="103"/>
        <v>388.35599999999999</v>
      </c>
      <c r="I353" s="36">
        <f t="shared" si="104"/>
        <v>370</v>
      </c>
      <c r="J353" s="36">
        <f t="shared" si="105"/>
        <v>339</v>
      </c>
      <c r="K353" s="36">
        <f t="shared" si="106"/>
        <v>25</v>
      </c>
      <c r="L353" s="36">
        <f t="shared" si="107"/>
        <v>6</v>
      </c>
      <c r="M353" s="36">
        <v>215</v>
      </c>
      <c r="N353" s="36">
        <v>12</v>
      </c>
      <c r="O353" s="36">
        <v>2</v>
      </c>
      <c r="P353" s="36">
        <v>209</v>
      </c>
      <c r="Q353" s="36">
        <v>4</v>
      </c>
      <c r="R353" s="36">
        <v>0</v>
      </c>
      <c r="S353" s="36">
        <v>196</v>
      </c>
      <c r="T353" s="36">
        <v>7</v>
      </c>
      <c r="U353" s="36">
        <v>0</v>
      </c>
      <c r="V353" s="37">
        <v>51.783999999999999</v>
      </c>
      <c r="W353" s="38">
        <v>0.60109999999999997</v>
      </c>
      <c r="X353" s="39">
        <f t="shared" si="108"/>
        <v>785.66499999999996</v>
      </c>
      <c r="Y353" s="39">
        <v>759.59400000000005</v>
      </c>
      <c r="Z353" s="39">
        <v>782.31500000000005</v>
      </c>
      <c r="AA353" s="39">
        <v>815.08600000000001</v>
      </c>
      <c r="AB353" s="40">
        <f t="shared" si="109"/>
        <v>15.171900000000001</v>
      </c>
      <c r="AC353" s="40">
        <f t="shared" si="110"/>
        <v>0.4047</v>
      </c>
      <c r="AD353" s="41">
        <f t="shared" si="111"/>
        <v>0.20230000000000001</v>
      </c>
      <c r="AE353" s="41">
        <f t="shared" si="112"/>
        <v>0.79769999999999996</v>
      </c>
      <c r="AF353" s="40">
        <f t="shared" si="113"/>
        <v>0.23119999999999999</v>
      </c>
      <c r="AG353" s="40">
        <f t="shared" si="114"/>
        <v>0.11559999999999999</v>
      </c>
      <c r="AH353" s="41">
        <f t="shared" si="115"/>
        <v>0.88439999999999996</v>
      </c>
      <c r="AI353" s="41">
        <f t="shared" si="116"/>
        <v>0.84970000000000001</v>
      </c>
      <c r="AJ353" s="42">
        <f t="shared" si="117"/>
        <v>18.356000000000002</v>
      </c>
      <c r="AK353" s="43">
        <f t="shared" si="118"/>
        <v>16.600000000000001</v>
      </c>
      <c r="AL353" s="43">
        <v>16.5</v>
      </c>
      <c r="AM353" s="43">
        <v>15.8</v>
      </c>
      <c r="AN353" s="43">
        <v>17.600000000000001</v>
      </c>
      <c r="AO353" s="44">
        <f t="shared" si="119"/>
        <v>0.76</v>
      </c>
      <c r="AP353" s="43"/>
    </row>
    <row r="354" spans="1:42" x14ac:dyDescent="0.2">
      <c r="A354" s="32">
        <v>111444602</v>
      </c>
      <c r="B354" s="33" t="s">
        <v>553</v>
      </c>
      <c r="C354" s="33" t="s">
        <v>304</v>
      </c>
      <c r="D354" s="34">
        <f t="shared" si="100"/>
        <v>4197584.12</v>
      </c>
      <c r="E354" s="34">
        <v>3162967.39</v>
      </c>
      <c r="F354" s="34">
        <f t="shared" si="101"/>
        <v>1034616.73</v>
      </c>
      <c r="G354" s="35">
        <f t="shared" si="102"/>
        <v>934.84400000000005</v>
      </c>
      <c r="H354" s="35">
        <f t="shared" si="103"/>
        <v>1778</v>
      </c>
      <c r="I354" s="36">
        <f t="shared" si="104"/>
        <v>1778</v>
      </c>
      <c r="J354" s="36">
        <f t="shared" si="105"/>
        <v>1351</v>
      </c>
      <c r="K354" s="36">
        <f t="shared" si="106"/>
        <v>326</v>
      </c>
      <c r="L354" s="36">
        <f t="shared" si="107"/>
        <v>101</v>
      </c>
      <c r="M354" s="36">
        <v>827</v>
      </c>
      <c r="N354" s="36">
        <v>97</v>
      </c>
      <c r="O354" s="36">
        <v>18</v>
      </c>
      <c r="P354" s="36">
        <v>834</v>
      </c>
      <c r="Q354" s="36">
        <v>109</v>
      </c>
      <c r="R354" s="36">
        <v>10</v>
      </c>
      <c r="S354" s="36">
        <v>810</v>
      </c>
      <c r="T354" s="36">
        <v>111</v>
      </c>
      <c r="U354" s="36">
        <v>19</v>
      </c>
      <c r="V354" s="37">
        <v>364.72999999999996</v>
      </c>
      <c r="W354" s="38">
        <v>0.64119999999999999</v>
      </c>
      <c r="X354" s="39">
        <f t="shared" si="108"/>
        <v>4977.2290000000003</v>
      </c>
      <c r="Y354" s="39">
        <v>4925.2129999999997</v>
      </c>
      <c r="Z354" s="39">
        <v>4971.9780000000001</v>
      </c>
      <c r="AA354" s="39">
        <v>5034.4949999999999</v>
      </c>
      <c r="AB354" s="40">
        <f t="shared" si="109"/>
        <v>13.6463</v>
      </c>
      <c r="AC354" s="40">
        <f t="shared" si="110"/>
        <v>0.36399999999999999</v>
      </c>
      <c r="AD354" s="41">
        <f t="shared" si="111"/>
        <v>0.182</v>
      </c>
      <c r="AE354" s="41">
        <f t="shared" si="112"/>
        <v>0.81799999999999995</v>
      </c>
      <c r="AF354" s="40">
        <f t="shared" si="113"/>
        <v>1.4652000000000001</v>
      </c>
      <c r="AG354" s="40">
        <f t="shared" si="114"/>
        <v>0.73260000000000003</v>
      </c>
      <c r="AH354" s="41">
        <f t="shared" si="115"/>
        <v>0.26740000000000003</v>
      </c>
      <c r="AI354" s="41">
        <f t="shared" si="116"/>
        <v>0.48759999999999998</v>
      </c>
      <c r="AJ354" s="42">
        <f t="shared" si="117"/>
        <v>0</v>
      </c>
      <c r="AK354" s="43">
        <f t="shared" si="118"/>
        <v>17.8</v>
      </c>
      <c r="AL354" s="43">
        <v>17.5</v>
      </c>
      <c r="AM354" s="43">
        <v>17.899999999999999</v>
      </c>
      <c r="AN354" s="43">
        <v>18</v>
      </c>
      <c r="AO354" s="44">
        <f t="shared" si="119"/>
        <v>0.82</v>
      </c>
      <c r="AP354" s="43"/>
    </row>
    <row r="355" spans="1:42" x14ac:dyDescent="0.2">
      <c r="A355" s="32">
        <v>120452003</v>
      </c>
      <c r="B355" s="33" t="s">
        <v>148</v>
      </c>
      <c r="C355" s="33" t="s">
        <v>328</v>
      </c>
      <c r="D355" s="34">
        <f t="shared" si="100"/>
        <v>6073774.5599999996</v>
      </c>
      <c r="E355" s="34">
        <v>3603295.16</v>
      </c>
      <c r="F355" s="34">
        <f t="shared" si="101"/>
        <v>2470479.4</v>
      </c>
      <c r="G355" s="35">
        <f t="shared" si="102"/>
        <v>2232.2399999999998</v>
      </c>
      <c r="H355" s="35">
        <f t="shared" si="103"/>
        <v>3275</v>
      </c>
      <c r="I355" s="36">
        <f t="shared" si="104"/>
        <v>3275</v>
      </c>
      <c r="J355" s="36">
        <f t="shared" si="105"/>
        <v>2430</v>
      </c>
      <c r="K355" s="36">
        <f t="shared" si="106"/>
        <v>465</v>
      </c>
      <c r="L355" s="36">
        <f t="shared" si="107"/>
        <v>380</v>
      </c>
      <c r="M355" s="36">
        <v>1621</v>
      </c>
      <c r="N355" s="36">
        <v>83</v>
      </c>
      <c r="O355" s="36">
        <v>57</v>
      </c>
      <c r="P355" s="36">
        <v>1367</v>
      </c>
      <c r="Q355" s="36">
        <v>169</v>
      </c>
      <c r="R355" s="36">
        <v>77</v>
      </c>
      <c r="S355" s="36">
        <v>1457</v>
      </c>
      <c r="T355" s="36">
        <v>200</v>
      </c>
      <c r="U355" s="36">
        <v>46</v>
      </c>
      <c r="V355" s="37">
        <v>216.71299999999999</v>
      </c>
      <c r="W355" s="38">
        <v>0.68159999999999998</v>
      </c>
      <c r="X355" s="39">
        <f t="shared" si="108"/>
        <v>6859.951</v>
      </c>
      <c r="Y355" s="39">
        <v>6875.3109999999997</v>
      </c>
      <c r="Z355" s="39">
        <v>6797.8310000000001</v>
      </c>
      <c r="AA355" s="39">
        <v>6906.7120000000004</v>
      </c>
      <c r="AB355" s="40">
        <f t="shared" si="109"/>
        <v>31.654499999999999</v>
      </c>
      <c r="AC355" s="40">
        <f t="shared" si="110"/>
        <v>0.84430000000000005</v>
      </c>
      <c r="AD355" s="41">
        <f t="shared" si="111"/>
        <v>0.42209999999999998</v>
      </c>
      <c r="AE355" s="41">
        <f t="shared" si="112"/>
        <v>0.57789999999999997</v>
      </c>
      <c r="AF355" s="40">
        <f t="shared" si="113"/>
        <v>2.0194999999999999</v>
      </c>
      <c r="AG355" s="40">
        <f t="shared" si="114"/>
        <v>1.0097</v>
      </c>
      <c r="AH355" s="41">
        <f t="shared" si="115"/>
        <v>-9.7000000000000003E-3</v>
      </c>
      <c r="AI355" s="41">
        <f t="shared" si="116"/>
        <v>0.2253</v>
      </c>
      <c r="AJ355" s="42">
        <f t="shared" si="117"/>
        <v>0</v>
      </c>
      <c r="AK355" s="43">
        <f t="shared" si="118"/>
        <v>36.700000000000003</v>
      </c>
      <c r="AL355" s="43">
        <v>38.200000000000003</v>
      </c>
      <c r="AM355" s="43">
        <v>37.200000000000003</v>
      </c>
      <c r="AN355" s="43">
        <v>34.799999999999997</v>
      </c>
      <c r="AO355" s="44">
        <f t="shared" si="119"/>
        <v>1</v>
      </c>
      <c r="AP355" s="43"/>
    </row>
    <row r="356" spans="1:42" x14ac:dyDescent="0.2">
      <c r="A356" s="32">
        <v>120455203</v>
      </c>
      <c r="B356" s="33" t="s">
        <v>149</v>
      </c>
      <c r="C356" s="33" t="s">
        <v>328</v>
      </c>
      <c r="D356" s="34">
        <f t="shared" si="100"/>
        <v>4399307.28</v>
      </c>
      <c r="E356" s="34">
        <v>3098165.33</v>
      </c>
      <c r="F356" s="34">
        <f t="shared" si="101"/>
        <v>1301141.95</v>
      </c>
      <c r="G356" s="35">
        <f t="shared" si="102"/>
        <v>1175.6669999999999</v>
      </c>
      <c r="H356" s="35">
        <f t="shared" si="103"/>
        <v>1862</v>
      </c>
      <c r="I356" s="36">
        <f t="shared" si="104"/>
        <v>1862</v>
      </c>
      <c r="J356" s="36">
        <f t="shared" si="105"/>
        <v>1547</v>
      </c>
      <c r="K356" s="36">
        <f t="shared" si="106"/>
        <v>163</v>
      </c>
      <c r="L356" s="36">
        <f t="shared" si="107"/>
        <v>152</v>
      </c>
      <c r="M356" s="36">
        <v>909</v>
      </c>
      <c r="N356" s="36">
        <v>61</v>
      </c>
      <c r="O356" s="36">
        <v>27</v>
      </c>
      <c r="P356" s="36">
        <v>982</v>
      </c>
      <c r="Q356" s="36">
        <v>50</v>
      </c>
      <c r="R356" s="36">
        <v>18</v>
      </c>
      <c r="S356" s="36">
        <v>939</v>
      </c>
      <c r="T356" s="36">
        <v>48</v>
      </c>
      <c r="U356" s="36">
        <v>28</v>
      </c>
      <c r="V356" s="37">
        <v>116.143</v>
      </c>
      <c r="W356" s="38">
        <v>0.63139999999999996</v>
      </c>
      <c r="X356" s="39">
        <f t="shared" si="108"/>
        <v>4545.723</v>
      </c>
      <c r="Y356" s="39">
        <v>4579.8810000000003</v>
      </c>
      <c r="Z356" s="39">
        <v>4452.2650000000003</v>
      </c>
      <c r="AA356" s="39">
        <v>4605.0230000000001</v>
      </c>
      <c r="AB356" s="40">
        <f t="shared" si="109"/>
        <v>39.139000000000003</v>
      </c>
      <c r="AC356" s="40">
        <f t="shared" si="110"/>
        <v>1.044</v>
      </c>
      <c r="AD356" s="41">
        <f t="shared" si="111"/>
        <v>0.52200000000000002</v>
      </c>
      <c r="AE356" s="41">
        <f t="shared" si="112"/>
        <v>0.47799999999999998</v>
      </c>
      <c r="AF356" s="40">
        <f t="shared" si="113"/>
        <v>1.3382000000000001</v>
      </c>
      <c r="AG356" s="40">
        <f t="shared" si="114"/>
        <v>0.66910000000000003</v>
      </c>
      <c r="AH356" s="41">
        <f t="shared" si="115"/>
        <v>0.33090000000000003</v>
      </c>
      <c r="AI356" s="41">
        <f t="shared" si="116"/>
        <v>0.38969999999999999</v>
      </c>
      <c r="AJ356" s="42">
        <f t="shared" si="117"/>
        <v>0</v>
      </c>
      <c r="AK356" s="43">
        <f t="shared" si="118"/>
        <v>26.7</v>
      </c>
      <c r="AL356" s="43">
        <v>27.7</v>
      </c>
      <c r="AM356" s="43">
        <v>26.8</v>
      </c>
      <c r="AN356" s="43">
        <v>25.6</v>
      </c>
      <c r="AO356" s="44">
        <f t="shared" si="119"/>
        <v>1</v>
      </c>
      <c r="AP356" s="43"/>
    </row>
    <row r="357" spans="1:42" x14ac:dyDescent="0.2">
      <c r="A357" s="32">
        <v>120455403</v>
      </c>
      <c r="B357" s="33" t="s">
        <v>150</v>
      </c>
      <c r="C357" s="33" t="s">
        <v>328</v>
      </c>
      <c r="D357" s="34">
        <f t="shared" si="100"/>
        <v>7752916.9299999997</v>
      </c>
      <c r="E357" s="34">
        <v>4975285.4800000004</v>
      </c>
      <c r="F357" s="34">
        <f t="shared" si="101"/>
        <v>2777631.45</v>
      </c>
      <c r="G357" s="35">
        <f t="shared" si="102"/>
        <v>2509.7719999999999</v>
      </c>
      <c r="H357" s="35">
        <f t="shared" si="103"/>
        <v>4358</v>
      </c>
      <c r="I357" s="36">
        <f t="shared" si="104"/>
        <v>4358</v>
      </c>
      <c r="J357" s="36">
        <f t="shared" si="105"/>
        <v>3442</v>
      </c>
      <c r="K357" s="36">
        <f t="shared" si="106"/>
        <v>548</v>
      </c>
      <c r="L357" s="36">
        <f t="shared" si="107"/>
        <v>368</v>
      </c>
      <c r="M357" s="36">
        <v>2054</v>
      </c>
      <c r="N357" s="36">
        <v>171</v>
      </c>
      <c r="O357" s="36">
        <v>61</v>
      </c>
      <c r="P357" s="36">
        <v>2091</v>
      </c>
      <c r="Q357" s="36">
        <v>172</v>
      </c>
      <c r="R357" s="36">
        <v>62</v>
      </c>
      <c r="S357" s="36">
        <v>2153</v>
      </c>
      <c r="T357" s="36">
        <v>190</v>
      </c>
      <c r="U357" s="36">
        <v>52</v>
      </c>
      <c r="V357" s="37">
        <v>321.47300000000001</v>
      </c>
      <c r="W357" s="38">
        <v>0.57589999999999997</v>
      </c>
      <c r="X357" s="39">
        <f t="shared" si="108"/>
        <v>9167.25</v>
      </c>
      <c r="Y357" s="39">
        <v>9021.33</v>
      </c>
      <c r="Z357" s="39">
        <v>9177.741</v>
      </c>
      <c r="AA357" s="39">
        <v>9302.6779999999999</v>
      </c>
      <c r="AB357" s="40">
        <f t="shared" si="109"/>
        <v>28.516300000000001</v>
      </c>
      <c r="AC357" s="40">
        <f t="shared" si="110"/>
        <v>0.76060000000000005</v>
      </c>
      <c r="AD357" s="41">
        <f t="shared" si="111"/>
        <v>0.38030000000000003</v>
      </c>
      <c r="AE357" s="41">
        <f t="shared" si="112"/>
        <v>0.61970000000000003</v>
      </c>
      <c r="AF357" s="40">
        <f t="shared" si="113"/>
        <v>2.6987000000000001</v>
      </c>
      <c r="AG357" s="40">
        <f t="shared" si="114"/>
        <v>1.3492999999999999</v>
      </c>
      <c r="AH357" s="41">
        <f t="shared" si="115"/>
        <v>-0.3493</v>
      </c>
      <c r="AI357" s="41">
        <f t="shared" si="116"/>
        <v>3.8300000000000001E-2</v>
      </c>
      <c r="AJ357" s="42">
        <f t="shared" si="117"/>
        <v>0</v>
      </c>
      <c r="AK357" s="43">
        <f t="shared" si="118"/>
        <v>25.2</v>
      </c>
      <c r="AL357" s="43">
        <v>25.5</v>
      </c>
      <c r="AM357" s="43">
        <v>25.4</v>
      </c>
      <c r="AN357" s="43">
        <v>24.6</v>
      </c>
      <c r="AO357" s="44">
        <f t="shared" si="119"/>
        <v>1</v>
      </c>
      <c r="AP357" s="43"/>
    </row>
    <row r="358" spans="1:42" x14ac:dyDescent="0.2">
      <c r="A358" s="32">
        <v>120456003</v>
      </c>
      <c r="B358" s="33" t="s">
        <v>151</v>
      </c>
      <c r="C358" s="33" t="s">
        <v>328</v>
      </c>
      <c r="D358" s="34">
        <f t="shared" si="100"/>
        <v>4039503.85</v>
      </c>
      <c r="E358" s="34">
        <v>2606307.2799999998</v>
      </c>
      <c r="F358" s="34">
        <f t="shared" si="101"/>
        <v>1433196.57</v>
      </c>
      <c r="G358" s="35">
        <f t="shared" si="102"/>
        <v>1294.9870000000001</v>
      </c>
      <c r="H358" s="35">
        <f t="shared" si="103"/>
        <v>2069</v>
      </c>
      <c r="I358" s="36">
        <f t="shared" si="104"/>
        <v>2069</v>
      </c>
      <c r="J358" s="36">
        <f t="shared" si="105"/>
        <v>1807</v>
      </c>
      <c r="K358" s="36">
        <f t="shared" si="106"/>
        <v>123</v>
      </c>
      <c r="L358" s="36">
        <f t="shared" si="107"/>
        <v>139</v>
      </c>
      <c r="M358" s="36">
        <v>1137</v>
      </c>
      <c r="N358" s="36">
        <v>35</v>
      </c>
      <c r="O358" s="36">
        <v>22</v>
      </c>
      <c r="P358" s="36">
        <v>1103</v>
      </c>
      <c r="Q358" s="36">
        <v>40</v>
      </c>
      <c r="R358" s="36">
        <v>20</v>
      </c>
      <c r="S358" s="36">
        <v>1066</v>
      </c>
      <c r="T358" s="36">
        <v>46</v>
      </c>
      <c r="U358" s="36">
        <v>23</v>
      </c>
      <c r="V358" s="37">
        <v>73.629000000000005</v>
      </c>
      <c r="W358" s="38">
        <v>0.62590000000000001</v>
      </c>
      <c r="X358" s="39">
        <f t="shared" si="108"/>
        <v>5159.6480000000001</v>
      </c>
      <c r="Y358" s="39">
        <v>5070.4459999999999</v>
      </c>
      <c r="Z358" s="39">
        <v>5142.7089999999998</v>
      </c>
      <c r="AA358" s="39">
        <v>5265.79</v>
      </c>
      <c r="AB358" s="40">
        <f t="shared" si="109"/>
        <v>70.076300000000003</v>
      </c>
      <c r="AC358" s="40">
        <f t="shared" si="110"/>
        <v>1.8693</v>
      </c>
      <c r="AD358" s="41">
        <f t="shared" si="111"/>
        <v>0.93459999999999999</v>
      </c>
      <c r="AE358" s="41">
        <f t="shared" si="112"/>
        <v>6.54E-2</v>
      </c>
      <c r="AF358" s="40">
        <f t="shared" si="113"/>
        <v>1.5188999999999999</v>
      </c>
      <c r="AG358" s="40">
        <f t="shared" si="114"/>
        <v>0.75939999999999996</v>
      </c>
      <c r="AH358" s="41">
        <f t="shared" si="115"/>
        <v>0.24060000000000001</v>
      </c>
      <c r="AI358" s="41">
        <f t="shared" si="116"/>
        <v>0.17050000000000001</v>
      </c>
      <c r="AJ358" s="42">
        <f t="shared" si="117"/>
        <v>0</v>
      </c>
      <c r="AK358" s="43">
        <f t="shared" si="118"/>
        <v>31.7</v>
      </c>
      <c r="AL358" s="43">
        <v>33.1</v>
      </c>
      <c r="AM358" s="43">
        <v>32</v>
      </c>
      <c r="AN358" s="43">
        <v>29.9</v>
      </c>
      <c r="AO358" s="44">
        <f t="shared" si="119"/>
        <v>1</v>
      </c>
      <c r="AP358" s="43"/>
    </row>
    <row r="359" spans="1:42" x14ac:dyDescent="0.2">
      <c r="A359" s="32">
        <v>123460302</v>
      </c>
      <c r="B359" s="33" t="s">
        <v>188</v>
      </c>
      <c r="C359" s="33" t="s">
        <v>334</v>
      </c>
      <c r="D359" s="34">
        <f t="shared" si="100"/>
        <v>4263795.75</v>
      </c>
      <c r="E359" s="34">
        <v>3164576.07</v>
      </c>
      <c r="F359" s="34">
        <f t="shared" si="101"/>
        <v>1099219.68</v>
      </c>
      <c r="G359" s="35">
        <f t="shared" si="102"/>
        <v>993.21699999999998</v>
      </c>
      <c r="H359" s="35">
        <f t="shared" si="103"/>
        <v>3067</v>
      </c>
      <c r="I359" s="36">
        <f t="shared" si="104"/>
        <v>3067</v>
      </c>
      <c r="J359" s="36">
        <f t="shared" si="105"/>
        <v>2557</v>
      </c>
      <c r="K359" s="36">
        <f t="shared" si="106"/>
        <v>225</v>
      </c>
      <c r="L359" s="36">
        <f t="shared" si="107"/>
        <v>285</v>
      </c>
      <c r="M359" s="36">
        <v>1602</v>
      </c>
      <c r="N359" s="36">
        <v>72</v>
      </c>
      <c r="O359" s="36">
        <v>47</v>
      </c>
      <c r="P359" s="36">
        <v>1633</v>
      </c>
      <c r="Q359" s="36">
        <v>55</v>
      </c>
      <c r="R359" s="36">
        <v>45</v>
      </c>
      <c r="S359" s="36">
        <v>1441</v>
      </c>
      <c r="T359" s="36">
        <v>92</v>
      </c>
      <c r="U359" s="36">
        <v>43</v>
      </c>
      <c r="V359" s="37">
        <v>15.869</v>
      </c>
      <c r="W359" s="38">
        <v>0.35199999999999998</v>
      </c>
      <c r="X359" s="39">
        <f t="shared" si="108"/>
        <v>8529.5259999999998</v>
      </c>
      <c r="Y359" s="39">
        <v>8478.8230000000003</v>
      </c>
      <c r="Z359" s="39">
        <v>8488.92</v>
      </c>
      <c r="AA359" s="39">
        <v>8620.8340000000007</v>
      </c>
      <c r="AB359" s="40">
        <f t="shared" si="109"/>
        <v>537.49609999999996</v>
      </c>
      <c r="AC359" s="40">
        <f t="shared" si="110"/>
        <v>14.3378</v>
      </c>
      <c r="AD359" s="41">
        <f t="shared" si="111"/>
        <v>7.1688999999999998</v>
      </c>
      <c r="AE359" s="41">
        <f t="shared" si="112"/>
        <v>-6.1688999999999998</v>
      </c>
      <c r="AF359" s="40">
        <f t="shared" si="113"/>
        <v>2.5110000000000001</v>
      </c>
      <c r="AG359" s="40">
        <f t="shared" si="114"/>
        <v>1.2555000000000001</v>
      </c>
      <c r="AH359" s="41">
        <f t="shared" si="115"/>
        <v>-0.2555</v>
      </c>
      <c r="AI359" s="41">
        <f t="shared" si="116"/>
        <v>-2.6208</v>
      </c>
      <c r="AJ359" s="42">
        <f t="shared" si="117"/>
        <v>0</v>
      </c>
      <c r="AK359" s="43">
        <f t="shared" si="118"/>
        <v>20.100000000000001</v>
      </c>
      <c r="AL359" s="43">
        <v>20.5</v>
      </c>
      <c r="AM359" s="43">
        <v>19.600000000000001</v>
      </c>
      <c r="AN359" s="43">
        <v>20.3</v>
      </c>
      <c r="AO359" s="44">
        <f t="shared" si="119"/>
        <v>0.92</v>
      </c>
      <c r="AP359" s="43"/>
    </row>
    <row r="360" spans="1:42" x14ac:dyDescent="0.2">
      <c r="A360" s="32">
        <v>123460504</v>
      </c>
      <c r="B360" s="33" t="s">
        <v>189</v>
      </c>
      <c r="C360" s="33" t="s">
        <v>334</v>
      </c>
      <c r="D360" s="34">
        <f t="shared" si="100"/>
        <v>6130.33</v>
      </c>
      <c r="E360" s="34">
        <v>6130.33</v>
      </c>
      <c r="F360" s="34">
        <f t="shared" si="101"/>
        <v>0</v>
      </c>
      <c r="G360" s="35">
        <f t="shared" si="102"/>
        <v>0</v>
      </c>
      <c r="H360" s="35">
        <f t="shared" si="103"/>
        <v>0</v>
      </c>
      <c r="I360" s="36">
        <f t="shared" si="104"/>
        <v>0</v>
      </c>
      <c r="J360" s="36">
        <f t="shared" si="105"/>
        <v>0</v>
      </c>
      <c r="K360" s="36">
        <f t="shared" si="106"/>
        <v>0</v>
      </c>
      <c r="L360" s="36">
        <f t="shared" si="107"/>
        <v>0</v>
      </c>
      <c r="M360" s="36">
        <v>0</v>
      </c>
      <c r="N360" s="36">
        <v>0</v>
      </c>
      <c r="O360" s="36">
        <v>0</v>
      </c>
      <c r="P360" s="36">
        <v>0</v>
      </c>
      <c r="Q360" s="36">
        <v>0</v>
      </c>
      <c r="R360" s="36">
        <v>0</v>
      </c>
      <c r="S360" s="36">
        <v>0</v>
      </c>
      <c r="T360" s="36">
        <v>0</v>
      </c>
      <c r="U360" s="36">
        <v>0</v>
      </c>
      <c r="V360" s="37">
        <v>1.931</v>
      </c>
      <c r="W360" s="38">
        <v>0.15</v>
      </c>
      <c r="X360" s="39">
        <f t="shared" si="108"/>
        <v>3.1259999999999999</v>
      </c>
      <c r="Y360" s="39">
        <v>5</v>
      </c>
      <c r="Z360" s="39">
        <v>3.379</v>
      </c>
      <c r="AA360" s="39">
        <v>1</v>
      </c>
      <c r="AB360" s="40">
        <f t="shared" si="109"/>
        <v>1.6188</v>
      </c>
      <c r="AC360" s="40">
        <f t="shared" si="110"/>
        <v>4.3099999999999999E-2</v>
      </c>
      <c r="AD360" s="41">
        <f t="shared" si="111"/>
        <v>2.1499999999999998E-2</v>
      </c>
      <c r="AE360" s="41">
        <f t="shared" si="112"/>
        <v>0.97850000000000004</v>
      </c>
      <c r="AF360" s="40">
        <f t="shared" si="113"/>
        <v>8.9999999999999998E-4</v>
      </c>
      <c r="AG360" s="40">
        <f t="shared" si="114"/>
        <v>4.0000000000000002E-4</v>
      </c>
      <c r="AH360" s="41">
        <f t="shared" si="115"/>
        <v>0.99960000000000004</v>
      </c>
      <c r="AI360" s="41">
        <f t="shared" si="116"/>
        <v>0.99109999999999998</v>
      </c>
      <c r="AJ360" s="42">
        <f t="shared" si="117"/>
        <v>0</v>
      </c>
      <c r="AK360" s="43">
        <f t="shared" si="118"/>
        <v>1</v>
      </c>
      <c r="AL360" s="43">
        <v>0.8</v>
      </c>
      <c r="AM360" s="43">
        <v>1.2</v>
      </c>
      <c r="AN360" s="43">
        <v>0.9</v>
      </c>
      <c r="AO360" s="44">
        <f t="shared" si="119"/>
        <v>0.04</v>
      </c>
      <c r="AP360" s="43"/>
    </row>
    <row r="361" spans="1:42" x14ac:dyDescent="0.2">
      <c r="A361" s="32">
        <v>123461302</v>
      </c>
      <c r="B361" s="33" t="s">
        <v>190</v>
      </c>
      <c r="C361" s="33" t="s">
        <v>334</v>
      </c>
      <c r="D361" s="34">
        <f t="shared" si="100"/>
        <v>3053414.18</v>
      </c>
      <c r="E361" s="34">
        <v>2244406.9900000002</v>
      </c>
      <c r="F361" s="34">
        <f t="shared" si="101"/>
        <v>809007.19</v>
      </c>
      <c r="G361" s="35">
        <f t="shared" si="102"/>
        <v>730.99099999999999</v>
      </c>
      <c r="H361" s="35">
        <f t="shared" si="103"/>
        <v>1954</v>
      </c>
      <c r="I361" s="36">
        <f t="shared" si="104"/>
        <v>1954</v>
      </c>
      <c r="J361" s="36">
        <f t="shared" si="105"/>
        <v>1448</v>
      </c>
      <c r="K361" s="36">
        <f t="shared" si="106"/>
        <v>157</v>
      </c>
      <c r="L361" s="36">
        <f t="shared" si="107"/>
        <v>349</v>
      </c>
      <c r="M361" s="36">
        <v>900</v>
      </c>
      <c r="N361" s="36">
        <v>57</v>
      </c>
      <c r="O361" s="36">
        <v>46</v>
      </c>
      <c r="P361" s="36">
        <v>873</v>
      </c>
      <c r="Q361" s="36">
        <v>52</v>
      </c>
      <c r="R361" s="36">
        <v>42</v>
      </c>
      <c r="S361" s="36">
        <v>877</v>
      </c>
      <c r="T361" s="36">
        <v>43</v>
      </c>
      <c r="U361" s="36">
        <v>76</v>
      </c>
      <c r="V361" s="37">
        <v>9.0310000000000006</v>
      </c>
      <c r="W361" s="38">
        <v>0.37409999999999999</v>
      </c>
      <c r="X361" s="39">
        <f t="shared" si="108"/>
        <v>4387.8370000000004</v>
      </c>
      <c r="Y361" s="39">
        <v>4332.4939999999997</v>
      </c>
      <c r="Z361" s="39">
        <v>4323.2979999999998</v>
      </c>
      <c r="AA361" s="39">
        <v>4507.7190000000001</v>
      </c>
      <c r="AB361" s="40">
        <f t="shared" si="109"/>
        <v>485.8639</v>
      </c>
      <c r="AC361" s="40">
        <f t="shared" si="110"/>
        <v>12.9605</v>
      </c>
      <c r="AD361" s="41">
        <f t="shared" si="111"/>
        <v>6.4802</v>
      </c>
      <c r="AE361" s="41">
        <f t="shared" si="112"/>
        <v>-5.4802</v>
      </c>
      <c r="AF361" s="40">
        <f t="shared" si="113"/>
        <v>1.2917000000000001</v>
      </c>
      <c r="AG361" s="40">
        <f t="shared" si="114"/>
        <v>0.64580000000000004</v>
      </c>
      <c r="AH361" s="41">
        <f t="shared" si="115"/>
        <v>0.35420000000000001</v>
      </c>
      <c r="AI361" s="41">
        <f t="shared" si="116"/>
        <v>-1.9795</v>
      </c>
      <c r="AJ361" s="42">
        <f t="shared" si="117"/>
        <v>0</v>
      </c>
      <c r="AK361" s="43">
        <f t="shared" si="118"/>
        <v>31.5</v>
      </c>
      <c r="AL361" s="43">
        <v>32.4</v>
      </c>
      <c r="AM361" s="43">
        <v>30.8</v>
      </c>
      <c r="AN361" s="43">
        <v>31.4</v>
      </c>
      <c r="AO361" s="44">
        <f t="shared" si="119"/>
        <v>1</v>
      </c>
      <c r="AP361" s="43"/>
    </row>
    <row r="362" spans="1:42" x14ac:dyDescent="0.2">
      <c r="A362" s="32">
        <v>123461602</v>
      </c>
      <c r="B362" s="33" t="s">
        <v>191</v>
      </c>
      <c r="C362" s="33" t="s">
        <v>334</v>
      </c>
      <c r="D362" s="34">
        <f t="shared" si="100"/>
        <v>2207668.77</v>
      </c>
      <c r="E362" s="34">
        <v>1984263.83</v>
      </c>
      <c r="F362" s="34">
        <f t="shared" si="101"/>
        <v>223404.94</v>
      </c>
      <c r="G362" s="35">
        <f t="shared" si="102"/>
        <v>201.86099999999999</v>
      </c>
      <c r="H362" s="35">
        <f t="shared" si="103"/>
        <v>2039</v>
      </c>
      <c r="I362" s="36">
        <f t="shared" si="104"/>
        <v>2039</v>
      </c>
      <c r="J362" s="36">
        <f t="shared" si="105"/>
        <v>1629</v>
      </c>
      <c r="K362" s="36">
        <f t="shared" si="106"/>
        <v>163</v>
      </c>
      <c r="L362" s="36">
        <f t="shared" si="107"/>
        <v>247</v>
      </c>
      <c r="M362" s="36">
        <v>997</v>
      </c>
      <c r="N362" s="36">
        <v>70</v>
      </c>
      <c r="O362" s="36">
        <v>43</v>
      </c>
      <c r="P362" s="36">
        <v>995</v>
      </c>
      <c r="Q362" s="36">
        <v>40</v>
      </c>
      <c r="R362" s="36">
        <v>34</v>
      </c>
      <c r="S362" s="36">
        <v>988</v>
      </c>
      <c r="T362" s="36">
        <v>49</v>
      </c>
      <c r="U362" s="36">
        <v>40</v>
      </c>
      <c r="V362" s="37">
        <v>24.32</v>
      </c>
      <c r="W362" s="38">
        <v>0.15</v>
      </c>
      <c r="X362" s="39">
        <f t="shared" si="108"/>
        <v>5335.4830000000002</v>
      </c>
      <c r="Y362" s="39">
        <v>5377.7650000000003</v>
      </c>
      <c r="Z362" s="39">
        <v>5300.6409999999996</v>
      </c>
      <c r="AA362" s="39">
        <v>5328.0429999999997</v>
      </c>
      <c r="AB362" s="40">
        <f t="shared" si="109"/>
        <v>219.38659999999999</v>
      </c>
      <c r="AC362" s="40">
        <f t="shared" si="110"/>
        <v>5.8521000000000001</v>
      </c>
      <c r="AD362" s="41">
        <f t="shared" si="111"/>
        <v>2.9260000000000002</v>
      </c>
      <c r="AE362" s="41">
        <f t="shared" si="112"/>
        <v>-1.9259999999999999</v>
      </c>
      <c r="AF362" s="40">
        <f t="shared" si="113"/>
        <v>1.5707</v>
      </c>
      <c r="AG362" s="40">
        <f t="shared" si="114"/>
        <v>0.7853</v>
      </c>
      <c r="AH362" s="41">
        <f t="shared" si="115"/>
        <v>0.2147</v>
      </c>
      <c r="AI362" s="41">
        <f t="shared" si="116"/>
        <v>-0.64149999999999996</v>
      </c>
      <c r="AJ362" s="42">
        <f t="shared" si="117"/>
        <v>0</v>
      </c>
      <c r="AK362" s="43">
        <f t="shared" si="118"/>
        <v>14.4</v>
      </c>
      <c r="AL362" s="43">
        <v>14.8</v>
      </c>
      <c r="AM362" s="43">
        <v>14</v>
      </c>
      <c r="AN362" s="43">
        <v>14.5</v>
      </c>
      <c r="AO362" s="44">
        <f t="shared" si="119"/>
        <v>0.66</v>
      </c>
      <c r="AP362" s="43"/>
    </row>
    <row r="363" spans="1:42" x14ac:dyDescent="0.2">
      <c r="A363" s="32">
        <v>123463603</v>
      </c>
      <c r="B363" s="33" t="s">
        <v>192</v>
      </c>
      <c r="C363" s="33" t="s">
        <v>334</v>
      </c>
      <c r="D363" s="34">
        <f t="shared" si="100"/>
        <v>2460704.13</v>
      </c>
      <c r="E363" s="34">
        <v>2212721.0099999998</v>
      </c>
      <c r="F363" s="34">
        <f t="shared" si="101"/>
        <v>247983.12</v>
      </c>
      <c r="G363" s="35">
        <f t="shared" si="102"/>
        <v>224.06899999999999</v>
      </c>
      <c r="H363" s="35">
        <f t="shared" si="103"/>
        <v>1717</v>
      </c>
      <c r="I363" s="36">
        <f t="shared" si="104"/>
        <v>1717</v>
      </c>
      <c r="J363" s="36">
        <f t="shared" si="105"/>
        <v>1333</v>
      </c>
      <c r="K363" s="36">
        <f t="shared" si="106"/>
        <v>206</v>
      </c>
      <c r="L363" s="36">
        <f t="shared" si="107"/>
        <v>178</v>
      </c>
      <c r="M363" s="36">
        <v>799</v>
      </c>
      <c r="N363" s="36">
        <v>69</v>
      </c>
      <c r="O363" s="36">
        <v>41</v>
      </c>
      <c r="P363" s="36">
        <v>792</v>
      </c>
      <c r="Q363" s="36">
        <v>80</v>
      </c>
      <c r="R363" s="36">
        <v>26</v>
      </c>
      <c r="S363" s="36">
        <v>847</v>
      </c>
      <c r="T363" s="36">
        <v>52</v>
      </c>
      <c r="U363" s="36">
        <v>18</v>
      </c>
      <c r="V363" s="37">
        <v>18.742999999999999</v>
      </c>
      <c r="W363" s="38">
        <v>0.15</v>
      </c>
      <c r="X363" s="39">
        <f t="shared" si="108"/>
        <v>4449.3119999999999</v>
      </c>
      <c r="Y363" s="39">
        <v>4297.2560000000003</v>
      </c>
      <c r="Z363" s="39">
        <v>4385.9399999999996</v>
      </c>
      <c r="AA363" s="39">
        <v>4664.741</v>
      </c>
      <c r="AB363" s="40">
        <f t="shared" si="109"/>
        <v>237.3852</v>
      </c>
      <c r="AC363" s="40">
        <f t="shared" si="110"/>
        <v>6.3323</v>
      </c>
      <c r="AD363" s="41">
        <f t="shared" si="111"/>
        <v>3.1661000000000001</v>
      </c>
      <c r="AE363" s="41">
        <f t="shared" si="112"/>
        <v>-2.1661000000000001</v>
      </c>
      <c r="AF363" s="40">
        <f t="shared" si="113"/>
        <v>1.3098000000000001</v>
      </c>
      <c r="AG363" s="40">
        <f t="shared" si="114"/>
        <v>0.65490000000000004</v>
      </c>
      <c r="AH363" s="41">
        <f t="shared" si="115"/>
        <v>0.34510000000000002</v>
      </c>
      <c r="AI363" s="41">
        <f t="shared" si="116"/>
        <v>-0.6593</v>
      </c>
      <c r="AJ363" s="42">
        <f t="shared" si="117"/>
        <v>0</v>
      </c>
      <c r="AK363" s="43">
        <f t="shared" si="118"/>
        <v>19</v>
      </c>
      <c r="AL363" s="43">
        <v>19.600000000000001</v>
      </c>
      <c r="AM363" s="43">
        <v>18.899999999999999</v>
      </c>
      <c r="AN363" s="43">
        <v>18.600000000000001</v>
      </c>
      <c r="AO363" s="44">
        <f t="shared" si="119"/>
        <v>0.87</v>
      </c>
      <c r="AP363" s="43"/>
    </row>
    <row r="364" spans="1:42" x14ac:dyDescent="0.2">
      <c r="A364" s="32">
        <v>123463803</v>
      </c>
      <c r="B364" s="33" t="s">
        <v>193</v>
      </c>
      <c r="C364" s="33" t="s">
        <v>334</v>
      </c>
      <c r="D364" s="34">
        <f t="shared" si="100"/>
        <v>371280.38</v>
      </c>
      <c r="E364" s="34">
        <v>257306.35</v>
      </c>
      <c r="F364" s="34">
        <f t="shared" si="101"/>
        <v>113974.03</v>
      </c>
      <c r="G364" s="35">
        <f t="shared" si="102"/>
        <v>102.983</v>
      </c>
      <c r="H364" s="35">
        <f t="shared" si="103"/>
        <v>243</v>
      </c>
      <c r="I364" s="36">
        <f t="shared" si="104"/>
        <v>243</v>
      </c>
      <c r="J364" s="36">
        <f t="shared" si="105"/>
        <v>190</v>
      </c>
      <c r="K364" s="36">
        <f t="shared" si="106"/>
        <v>15</v>
      </c>
      <c r="L364" s="36">
        <f t="shared" si="107"/>
        <v>38</v>
      </c>
      <c r="M364" s="36">
        <v>105</v>
      </c>
      <c r="N364" s="36">
        <v>4</v>
      </c>
      <c r="O364" s="36">
        <v>8</v>
      </c>
      <c r="P364" s="36">
        <v>120</v>
      </c>
      <c r="Q364" s="36">
        <v>4</v>
      </c>
      <c r="R364" s="36">
        <v>6</v>
      </c>
      <c r="S364" s="36">
        <v>122</v>
      </c>
      <c r="T364" s="36">
        <v>7</v>
      </c>
      <c r="U364" s="36">
        <v>4</v>
      </c>
      <c r="V364" s="37">
        <v>0.57899999999999996</v>
      </c>
      <c r="W364" s="38">
        <v>0.42380000000000001</v>
      </c>
      <c r="X364" s="39">
        <f t="shared" si="108"/>
        <v>732.14300000000003</v>
      </c>
      <c r="Y364" s="39">
        <v>727.20899999999995</v>
      </c>
      <c r="Z364" s="39">
        <v>735.64400000000001</v>
      </c>
      <c r="AA364" s="39">
        <v>733.57600000000002</v>
      </c>
      <c r="AB364" s="40">
        <f t="shared" si="109"/>
        <v>1264.4956</v>
      </c>
      <c r="AC364" s="40">
        <f t="shared" si="110"/>
        <v>33.730699999999999</v>
      </c>
      <c r="AD364" s="41">
        <f t="shared" si="111"/>
        <v>16.865300000000001</v>
      </c>
      <c r="AE364" s="41">
        <f t="shared" si="112"/>
        <v>-15.8653</v>
      </c>
      <c r="AF364" s="40">
        <f t="shared" si="113"/>
        <v>0.2155</v>
      </c>
      <c r="AG364" s="40">
        <f t="shared" si="114"/>
        <v>0.1077</v>
      </c>
      <c r="AH364" s="41">
        <f t="shared" si="115"/>
        <v>0.89229999999999998</v>
      </c>
      <c r="AI364" s="41">
        <f t="shared" si="116"/>
        <v>-5.8106999999999998</v>
      </c>
      <c r="AJ364" s="42">
        <f t="shared" si="117"/>
        <v>0</v>
      </c>
      <c r="AK364" s="43">
        <f t="shared" si="118"/>
        <v>28.7</v>
      </c>
      <c r="AL364" s="43">
        <v>29.3</v>
      </c>
      <c r="AM364" s="43">
        <v>28.7</v>
      </c>
      <c r="AN364" s="43">
        <v>28.1</v>
      </c>
      <c r="AO364" s="44">
        <f t="shared" si="119"/>
        <v>1</v>
      </c>
      <c r="AP364" s="43"/>
    </row>
    <row r="365" spans="1:42" x14ac:dyDescent="0.2">
      <c r="A365" s="32">
        <v>123464502</v>
      </c>
      <c r="B365" s="33" t="s">
        <v>194</v>
      </c>
      <c r="C365" s="33" t="s">
        <v>334</v>
      </c>
      <c r="D365" s="34">
        <f t="shared" si="100"/>
        <v>3332610.17</v>
      </c>
      <c r="E365" s="34">
        <v>2864773.59</v>
      </c>
      <c r="F365" s="34">
        <f t="shared" si="101"/>
        <v>467836.58</v>
      </c>
      <c r="G365" s="35">
        <f t="shared" si="102"/>
        <v>422.721</v>
      </c>
      <c r="H365" s="35">
        <f t="shared" si="103"/>
        <v>3613</v>
      </c>
      <c r="I365" s="36">
        <f t="shared" si="104"/>
        <v>3613</v>
      </c>
      <c r="J365" s="36">
        <f t="shared" si="105"/>
        <v>2685</v>
      </c>
      <c r="K365" s="36">
        <f t="shared" si="106"/>
        <v>148</v>
      </c>
      <c r="L365" s="36">
        <f t="shared" si="107"/>
        <v>780</v>
      </c>
      <c r="M365" s="36">
        <v>1722</v>
      </c>
      <c r="N365" s="36">
        <v>56</v>
      </c>
      <c r="O365" s="36">
        <v>117</v>
      </c>
      <c r="P365" s="36">
        <v>1664</v>
      </c>
      <c r="Q365" s="36">
        <v>51</v>
      </c>
      <c r="R365" s="36">
        <v>114</v>
      </c>
      <c r="S365" s="36">
        <v>1525</v>
      </c>
      <c r="T365" s="36">
        <v>38</v>
      </c>
      <c r="U365" s="36">
        <v>139</v>
      </c>
      <c r="V365" s="37">
        <v>24.332000000000001</v>
      </c>
      <c r="W365" s="38">
        <v>0.15</v>
      </c>
      <c r="X365" s="39">
        <f t="shared" si="108"/>
        <v>8714.3979999999992</v>
      </c>
      <c r="Y365" s="39">
        <v>8589.2659999999996</v>
      </c>
      <c r="Z365" s="39">
        <v>8674.4009999999998</v>
      </c>
      <c r="AA365" s="39">
        <v>8879.5280000000002</v>
      </c>
      <c r="AB365" s="40">
        <f t="shared" si="109"/>
        <v>358.14550000000003</v>
      </c>
      <c r="AC365" s="40">
        <f t="shared" si="110"/>
        <v>9.5535999999999994</v>
      </c>
      <c r="AD365" s="41">
        <f t="shared" si="111"/>
        <v>4.7767999999999997</v>
      </c>
      <c r="AE365" s="41">
        <f t="shared" si="112"/>
        <v>-3.7768000000000002</v>
      </c>
      <c r="AF365" s="40">
        <f t="shared" si="113"/>
        <v>2.5653999999999999</v>
      </c>
      <c r="AG365" s="40">
        <f t="shared" si="114"/>
        <v>1.2827</v>
      </c>
      <c r="AH365" s="41">
        <f t="shared" si="115"/>
        <v>-0.28270000000000001</v>
      </c>
      <c r="AI365" s="41">
        <f t="shared" si="116"/>
        <v>-1.6802999999999999</v>
      </c>
      <c r="AJ365" s="42">
        <f t="shared" si="117"/>
        <v>0</v>
      </c>
      <c r="AK365" s="43">
        <f t="shared" si="118"/>
        <v>17</v>
      </c>
      <c r="AL365" s="43">
        <v>17.399999999999999</v>
      </c>
      <c r="AM365" s="43">
        <v>16.8</v>
      </c>
      <c r="AN365" s="43">
        <v>16.899999999999999</v>
      </c>
      <c r="AO365" s="44">
        <f t="shared" si="119"/>
        <v>0.78</v>
      </c>
      <c r="AP365" s="43"/>
    </row>
    <row r="366" spans="1:42" x14ac:dyDescent="0.2">
      <c r="A366" s="32">
        <v>123464603</v>
      </c>
      <c r="B366" s="33" t="s">
        <v>195</v>
      </c>
      <c r="C366" s="33" t="s">
        <v>334</v>
      </c>
      <c r="D366" s="34">
        <f t="shared" si="100"/>
        <v>914726.18</v>
      </c>
      <c r="E366" s="34">
        <v>668686.47</v>
      </c>
      <c r="F366" s="34">
        <f t="shared" si="101"/>
        <v>246039.71</v>
      </c>
      <c r="G366" s="35">
        <f t="shared" si="102"/>
        <v>222.31299999999999</v>
      </c>
      <c r="H366" s="35">
        <f t="shared" si="103"/>
        <v>698</v>
      </c>
      <c r="I366" s="36">
        <f t="shared" si="104"/>
        <v>698</v>
      </c>
      <c r="J366" s="36">
        <f t="shared" si="105"/>
        <v>592</v>
      </c>
      <c r="K366" s="36">
        <f t="shared" si="106"/>
        <v>62</v>
      </c>
      <c r="L366" s="36">
        <f t="shared" si="107"/>
        <v>44</v>
      </c>
      <c r="M366" s="36">
        <v>358</v>
      </c>
      <c r="N366" s="36">
        <v>21</v>
      </c>
      <c r="O366" s="36">
        <v>8</v>
      </c>
      <c r="P366" s="36">
        <v>361</v>
      </c>
      <c r="Q366" s="36">
        <v>19</v>
      </c>
      <c r="R366" s="36">
        <v>6</v>
      </c>
      <c r="S366" s="36">
        <v>363</v>
      </c>
      <c r="T366" s="36">
        <v>19</v>
      </c>
      <c r="U366" s="36">
        <v>6</v>
      </c>
      <c r="V366" s="37">
        <v>7.2809999999999997</v>
      </c>
      <c r="W366" s="38">
        <v>0.31850000000000001</v>
      </c>
      <c r="X366" s="39">
        <f t="shared" si="108"/>
        <v>2473.1170000000002</v>
      </c>
      <c r="Y366" s="39">
        <v>2546.1669999999999</v>
      </c>
      <c r="Z366" s="39">
        <v>2455.759</v>
      </c>
      <c r="AA366" s="39">
        <v>2417.4250000000002</v>
      </c>
      <c r="AB366" s="40">
        <f t="shared" si="109"/>
        <v>339.66719999999998</v>
      </c>
      <c r="AC366" s="40">
        <f t="shared" si="110"/>
        <v>9.0607000000000006</v>
      </c>
      <c r="AD366" s="41">
        <f t="shared" si="111"/>
        <v>4.5303000000000004</v>
      </c>
      <c r="AE366" s="41">
        <f t="shared" si="112"/>
        <v>-3.5303</v>
      </c>
      <c r="AF366" s="40">
        <f t="shared" si="113"/>
        <v>0.72799999999999998</v>
      </c>
      <c r="AG366" s="40">
        <f t="shared" si="114"/>
        <v>0.36399999999999999</v>
      </c>
      <c r="AH366" s="41">
        <f t="shared" si="115"/>
        <v>0.63600000000000001</v>
      </c>
      <c r="AI366" s="41">
        <f t="shared" si="116"/>
        <v>-1.0305</v>
      </c>
      <c r="AJ366" s="42">
        <f t="shared" si="117"/>
        <v>0</v>
      </c>
      <c r="AK366" s="43">
        <f t="shared" si="118"/>
        <v>23.4</v>
      </c>
      <c r="AL366" s="43">
        <v>23.7</v>
      </c>
      <c r="AM366" s="43">
        <v>23.8</v>
      </c>
      <c r="AN366" s="43">
        <v>22.7</v>
      </c>
      <c r="AO366" s="44">
        <f t="shared" si="119"/>
        <v>1</v>
      </c>
      <c r="AP366" s="43"/>
    </row>
    <row r="367" spans="1:42" x14ac:dyDescent="0.2">
      <c r="A367" s="32">
        <v>123465303</v>
      </c>
      <c r="B367" s="33" t="s">
        <v>196</v>
      </c>
      <c r="C367" s="33" t="s">
        <v>334</v>
      </c>
      <c r="D367" s="34">
        <f t="shared" si="100"/>
        <v>2682143.2799999998</v>
      </c>
      <c r="E367" s="34">
        <v>2346812.86</v>
      </c>
      <c r="F367" s="34">
        <f t="shared" si="101"/>
        <v>335330.42</v>
      </c>
      <c r="G367" s="35">
        <f t="shared" si="102"/>
        <v>302.99299999999999</v>
      </c>
      <c r="H367" s="35">
        <f t="shared" si="103"/>
        <v>1775</v>
      </c>
      <c r="I367" s="36">
        <f t="shared" si="104"/>
        <v>1775</v>
      </c>
      <c r="J367" s="36">
        <f t="shared" si="105"/>
        <v>1476</v>
      </c>
      <c r="K367" s="36">
        <f t="shared" si="106"/>
        <v>185</v>
      </c>
      <c r="L367" s="36">
        <f t="shared" si="107"/>
        <v>114</v>
      </c>
      <c r="M367" s="36">
        <v>919</v>
      </c>
      <c r="N367" s="36">
        <v>56</v>
      </c>
      <c r="O367" s="36">
        <v>17</v>
      </c>
      <c r="P367" s="36">
        <v>889</v>
      </c>
      <c r="Q367" s="36">
        <v>55</v>
      </c>
      <c r="R367" s="36">
        <v>15</v>
      </c>
      <c r="S367" s="36">
        <v>893</v>
      </c>
      <c r="T367" s="36">
        <v>69</v>
      </c>
      <c r="U367" s="36">
        <v>21</v>
      </c>
      <c r="V367" s="37">
        <v>31.684999999999999</v>
      </c>
      <c r="W367" s="38">
        <v>0.17069999999999999</v>
      </c>
      <c r="X367" s="39">
        <f t="shared" si="108"/>
        <v>4730.2139999999999</v>
      </c>
      <c r="Y367" s="39">
        <v>4627.5150000000003</v>
      </c>
      <c r="Z367" s="39">
        <v>4737.95</v>
      </c>
      <c r="AA367" s="39">
        <v>4825.1779999999999</v>
      </c>
      <c r="AB367" s="40">
        <f t="shared" si="109"/>
        <v>149.28870000000001</v>
      </c>
      <c r="AC367" s="40">
        <f t="shared" si="110"/>
        <v>3.9823</v>
      </c>
      <c r="AD367" s="41">
        <f t="shared" si="111"/>
        <v>1.9911000000000001</v>
      </c>
      <c r="AE367" s="41">
        <f t="shared" si="112"/>
        <v>-0.99109999999999998</v>
      </c>
      <c r="AF367" s="40">
        <f t="shared" si="113"/>
        <v>1.3925000000000001</v>
      </c>
      <c r="AG367" s="40">
        <f t="shared" si="114"/>
        <v>0.69620000000000004</v>
      </c>
      <c r="AH367" s="41">
        <f t="shared" si="115"/>
        <v>0.30380000000000001</v>
      </c>
      <c r="AI367" s="41">
        <f t="shared" si="116"/>
        <v>-0.21410000000000001</v>
      </c>
      <c r="AJ367" s="42">
        <f t="shared" si="117"/>
        <v>0</v>
      </c>
      <c r="AK367" s="43">
        <f t="shared" si="118"/>
        <v>21.7</v>
      </c>
      <c r="AL367" s="43">
        <v>23.1</v>
      </c>
      <c r="AM367" s="43">
        <v>20.9</v>
      </c>
      <c r="AN367" s="43">
        <v>21.1</v>
      </c>
      <c r="AO367" s="44">
        <f t="shared" si="119"/>
        <v>1</v>
      </c>
      <c r="AP367" s="43"/>
    </row>
    <row r="368" spans="1:42" x14ac:dyDescent="0.2">
      <c r="A368" s="32">
        <v>123465602</v>
      </c>
      <c r="B368" s="33" t="s">
        <v>197</v>
      </c>
      <c r="C368" s="33" t="s">
        <v>334</v>
      </c>
      <c r="D368" s="34">
        <f t="shared" si="100"/>
        <v>6178433.5999999996</v>
      </c>
      <c r="E368" s="34">
        <v>3941692.64</v>
      </c>
      <c r="F368" s="34">
        <f t="shared" si="101"/>
        <v>2236740.96</v>
      </c>
      <c r="G368" s="35">
        <f t="shared" si="102"/>
        <v>2021.0419999999999</v>
      </c>
      <c r="H368" s="35">
        <f t="shared" si="103"/>
        <v>3684</v>
      </c>
      <c r="I368" s="36">
        <f t="shared" si="104"/>
        <v>3684</v>
      </c>
      <c r="J368" s="36">
        <f t="shared" si="105"/>
        <v>2854</v>
      </c>
      <c r="K368" s="36">
        <f t="shared" si="106"/>
        <v>551</v>
      </c>
      <c r="L368" s="36">
        <f t="shared" si="107"/>
        <v>279</v>
      </c>
      <c r="M368" s="36">
        <v>1735</v>
      </c>
      <c r="N368" s="36">
        <v>204</v>
      </c>
      <c r="O368" s="36">
        <v>56</v>
      </c>
      <c r="P368" s="36">
        <v>1797</v>
      </c>
      <c r="Q368" s="36">
        <v>117</v>
      </c>
      <c r="R368" s="36">
        <v>27</v>
      </c>
      <c r="S368" s="36">
        <v>1689</v>
      </c>
      <c r="T368" s="36">
        <v>217</v>
      </c>
      <c r="U368" s="36">
        <v>49</v>
      </c>
      <c r="V368" s="37">
        <v>15.883000000000001</v>
      </c>
      <c r="W368" s="38">
        <v>0.54859999999999998</v>
      </c>
      <c r="X368" s="39">
        <f t="shared" si="108"/>
        <v>8313.7720000000008</v>
      </c>
      <c r="Y368" s="39">
        <v>8413.2440000000006</v>
      </c>
      <c r="Z368" s="39">
        <v>8303.241</v>
      </c>
      <c r="AA368" s="39">
        <v>8224.8310000000001</v>
      </c>
      <c r="AB368" s="40">
        <f t="shared" si="109"/>
        <v>523.43830000000003</v>
      </c>
      <c r="AC368" s="40">
        <f t="shared" si="110"/>
        <v>13.9628</v>
      </c>
      <c r="AD368" s="41">
        <f t="shared" si="111"/>
        <v>6.9813999999999998</v>
      </c>
      <c r="AE368" s="41">
        <f t="shared" si="112"/>
        <v>-5.9813999999999998</v>
      </c>
      <c r="AF368" s="40">
        <f t="shared" si="113"/>
        <v>2.4474999999999998</v>
      </c>
      <c r="AG368" s="40">
        <f t="shared" si="114"/>
        <v>1.2237</v>
      </c>
      <c r="AH368" s="41">
        <f t="shared" si="115"/>
        <v>-0.22370000000000001</v>
      </c>
      <c r="AI368" s="41">
        <f t="shared" si="116"/>
        <v>-2.5266999999999999</v>
      </c>
      <c r="AJ368" s="42">
        <f t="shared" si="117"/>
        <v>0</v>
      </c>
      <c r="AK368" s="43">
        <f t="shared" si="118"/>
        <v>26.8</v>
      </c>
      <c r="AL368" s="43">
        <v>27.5</v>
      </c>
      <c r="AM368" s="43">
        <v>26.5</v>
      </c>
      <c r="AN368" s="43">
        <v>26.5</v>
      </c>
      <c r="AO368" s="44">
        <f t="shared" si="119"/>
        <v>1</v>
      </c>
      <c r="AP368" s="43"/>
    </row>
    <row r="369" spans="1:42" x14ac:dyDescent="0.2">
      <c r="A369" s="32">
        <v>123465702</v>
      </c>
      <c r="B369" s="33" t="s">
        <v>198</v>
      </c>
      <c r="C369" s="33" t="s">
        <v>334</v>
      </c>
      <c r="D369" s="34">
        <f t="shared" si="100"/>
        <v>7294787.54</v>
      </c>
      <c r="E369" s="34">
        <v>6276524.9100000001</v>
      </c>
      <c r="F369" s="34">
        <f t="shared" si="101"/>
        <v>1018262.63</v>
      </c>
      <c r="G369" s="35">
        <f t="shared" si="102"/>
        <v>920.06700000000001</v>
      </c>
      <c r="H369" s="35">
        <f t="shared" si="103"/>
        <v>5318</v>
      </c>
      <c r="I369" s="36">
        <f t="shared" si="104"/>
        <v>5318</v>
      </c>
      <c r="J369" s="36">
        <f t="shared" si="105"/>
        <v>3908</v>
      </c>
      <c r="K369" s="36">
        <f t="shared" si="106"/>
        <v>687</v>
      </c>
      <c r="L369" s="36">
        <f t="shared" si="107"/>
        <v>723</v>
      </c>
      <c r="M369" s="36">
        <v>2532</v>
      </c>
      <c r="N369" s="36">
        <v>232</v>
      </c>
      <c r="O369" s="36">
        <v>128</v>
      </c>
      <c r="P369" s="36">
        <v>2328</v>
      </c>
      <c r="Q369" s="36">
        <v>228</v>
      </c>
      <c r="R369" s="36">
        <v>111</v>
      </c>
      <c r="S369" s="36">
        <v>2290</v>
      </c>
      <c r="T369" s="36">
        <v>209</v>
      </c>
      <c r="U369" s="36">
        <v>102</v>
      </c>
      <c r="V369" s="37">
        <v>42.731999999999999</v>
      </c>
      <c r="W369" s="38">
        <v>0.219</v>
      </c>
      <c r="X369" s="39">
        <f t="shared" si="108"/>
        <v>13002.25</v>
      </c>
      <c r="Y369" s="39">
        <v>13124.143</v>
      </c>
      <c r="Z369" s="39">
        <v>12852.566999999999</v>
      </c>
      <c r="AA369" s="39">
        <v>13030.040999999999</v>
      </c>
      <c r="AB369" s="40">
        <f t="shared" si="109"/>
        <v>304.27429999999998</v>
      </c>
      <c r="AC369" s="40">
        <f t="shared" si="110"/>
        <v>8.1166</v>
      </c>
      <c r="AD369" s="41">
        <f t="shared" si="111"/>
        <v>4.0583</v>
      </c>
      <c r="AE369" s="41">
        <f t="shared" si="112"/>
        <v>-3.0583</v>
      </c>
      <c r="AF369" s="40">
        <f t="shared" si="113"/>
        <v>3.8277000000000001</v>
      </c>
      <c r="AG369" s="40">
        <f t="shared" si="114"/>
        <v>1.9137999999999999</v>
      </c>
      <c r="AH369" s="41">
        <f t="shared" si="115"/>
        <v>-0.91379999999999995</v>
      </c>
      <c r="AI369" s="41">
        <f t="shared" si="116"/>
        <v>-1.7716000000000001</v>
      </c>
      <c r="AJ369" s="42">
        <f t="shared" si="117"/>
        <v>0</v>
      </c>
      <c r="AK369" s="43">
        <f t="shared" si="118"/>
        <v>17.3</v>
      </c>
      <c r="AL369" s="43">
        <v>17.600000000000001</v>
      </c>
      <c r="AM369" s="43">
        <v>17.2</v>
      </c>
      <c r="AN369" s="43">
        <v>17.100000000000001</v>
      </c>
      <c r="AO369" s="44">
        <f t="shared" si="119"/>
        <v>0.79</v>
      </c>
      <c r="AP369" s="43"/>
    </row>
    <row r="370" spans="1:42" x14ac:dyDescent="0.2">
      <c r="A370" s="32">
        <v>123466103</v>
      </c>
      <c r="B370" s="33" t="s">
        <v>199</v>
      </c>
      <c r="C370" s="33" t="s">
        <v>334</v>
      </c>
      <c r="D370" s="34">
        <f t="shared" si="100"/>
        <v>2909998.94</v>
      </c>
      <c r="E370" s="34">
        <v>2019971.61</v>
      </c>
      <c r="F370" s="34">
        <f t="shared" si="101"/>
        <v>890027.33</v>
      </c>
      <c r="G370" s="35">
        <f t="shared" si="102"/>
        <v>804.19799999999998</v>
      </c>
      <c r="H370" s="35">
        <f t="shared" si="103"/>
        <v>2224</v>
      </c>
      <c r="I370" s="36">
        <f t="shared" si="104"/>
        <v>2224</v>
      </c>
      <c r="J370" s="36">
        <f t="shared" si="105"/>
        <v>1010</v>
      </c>
      <c r="K370" s="36">
        <f t="shared" si="106"/>
        <v>878</v>
      </c>
      <c r="L370" s="36">
        <f t="shared" si="107"/>
        <v>336</v>
      </c>
      <c r="M370" s="36">
        <v>573</v>
      </c>
      <c r="N370" s="36">
        <v>283</v>
      </c>
      <c r="O370" s="36">
        <v>56</v>
      </c>
      <c r="P370" s="36">
        <v>655</v>
      </c>
      <c r="Q370" s="36">
        <v>242</v>
      </c>
      <c r="R370" s="36">
        <v>56</v>
      </c>
      <c r="S370" s="36">
        <v>619</v>
      </c>
      <c r="T370" s="36">
        <v>331</v>
      </c>
      <c r="U370" s="36">
        <v>48</v>
      </c>
      <c r="V370" s="37">
        <v>31.135999999999999</v>
      </c>
      <c r="W370" s="38">
        <v>0.36159999999999998</v>
      </c>
      <c r="X370" s="39">
        <f t="shared" si="108"/>
        <v>5322.5389999999998</v>
      </c>
      <c r="Y370" s="39">
        <v>5218.0630000000001</v>
      </c>
      <c r="Z370" s="39">
        <v>5269.8670000000002</v>
      </c>
      <c r="AA370" s="39">
        <v>5479.6859999999997</v>
      </c>
      <c r="AB370" s="40">
        <f t="shared" si="109"/>
        <v>170.94479999999999</v>
      </c>
      <c r="AC370" s="40">
        <f t="shared" si="110"/>
        <v>4.5598999999999998</v>
      </c>
      <c r="AD370" s="41">
        <f t="shared" si="111"/>
        <v>2.2799</v>
      </c>
      <c r="AE370" s="41">
        <f t="shared" si="112"/>
        <v>-1.2799</v>
      </c>
      <c r="AF370" s="40">
        <f t="shared" si="113"/>
        <v>1.5669</v>
      </c>
      <c r="AG370" s="40">
        <f t="shared" si="114"/>
        <v>0.78339999999999999</v>
      </c>
      <c r="AH370" s="41">
        <f t="shared" si="115"/>
        <v>0.21659999999999999</v>
      </c>
      <c r="AI370" s="41">
        <f t="shared" si="116"/>
        <v>-0.38200000000000001</v>
      </c>
      <c r="AJ370" s="42">
        <f t="shared" si="117"/>
        <v>0</v>
      </c>
      <c r="AK370" s="43">
        <f t="shared" si="118"/>
        <v>24.8</v>
      </c>
      <c r="AL370" s="43">
        <v>25</v>
      </c>
      <c r="AM370" s="43">
        <v>24.7</v>
      </c>
      <c r="AN370" s="43">
        <v>24.7</v>
      </c>
      <c r="AO370" s="44">
        <f t="shared" si="119"/>
        <v>1</v>
      </c>
      <c r="AP370" s="43"/>
    </row>
    <row r="371" spans="1:42" x14ac:dyDescent="0.2">
      <c r="A371" s="32">
        <v>123466303</v>
      </c>
      <c r="B371" s="33" t="s">
        <v>200</v>
      </c>
      <c r="C371" s="33" t="s">
        <v>334</v>
      </c>
      <c r="D371" s="34">
        <f t="shared" si="100"/>
        <v>2466471.44</v>
      </c>
      <c r="E371" s="34">
        <v>1580127.3</v>
      </c>
      <c r="F371" s="34">
        <f t="shared" si="101"/>
        <v>886344.14</v>
      </c>
      <c r="G371" s="35">
        <f t="shared" si="102"/>
        <v>800.87</v>
      </c>
      <c r="H371" s="35">
        <f t="shared" si="103"/>
        <v>1395</v>
      </c>
      <c r="I371" s="36">
        <f t="shared" si="104"/>
        <v>1395</v>
      </c>
      <c r="J371" s="36">
        <f t="shared" si="105"/>
        <v>1220</v>
      </c>
      <c r="K371" s="36">
        <f t="shared" si="106"/>
        <v>74</v>
      </c>
      <c r="L371" s="36">
        <f t="shared" si="107"/>
        <v>101</v>
      </c>
      <c r="M371" s="36">
        <v>684</v>
      </c>
      <c r="N371" s="36">
        <v>19</v>
      </c>
      <c r="O371" s="36">
        <v>18</v>
      </c>
      <c r="P371" s="36">
        <v>828</v>
      </c>
      <c r="Q371" s="36">
        <v>23</v>
      </c>
      <c r="R371" s="36">
        <v>15</v>
      </c>
      <c r="S371" s="36">
        <v>721</v>
      </c>
      <c r="T371" s="36">
        <v>30</v>
      </c>
      <c r="U371" s="36">
        <v>16</v>
      </c>
      <c r="V371" s="37">
        <v>15.487</v>
      </c>
      <c r="W371" s="38">
        <v>0.57410000000000005</v>
      </c>
      <c r="X371" s="39">
        <f t="shared" si="108"/>
        <v>3265.2530000000002</v>
      </c>
      <c r="Y371" s="39">
        <v>3182.3589999999999</v>
      </c>
      <c r="Z371" s="39">
        <v>3253.5920000000001</v>
      </c>
      <c r="AA371" s="39">
        <v>3359.8069999999998</v>
      </c>
      <c r="AB371" s="40">
        <f t="shared" si="109"/>
        <v>210.8383</v>
      </c>
      <c r="AC371" s="40">
        <f t="shared" si="110"/>
        <v>5.6241000000000003</v>
      </c>
      <c r="AD371" s="41">
        <f t="shared" si="111"/>
        <v>2.8119999999999998</v>
      </c>
      <c r="AE371" s="41">
        <f t="shared" si="112"/>
        <v>-1.8120000000000001</v>
      </c>
      <c r="AF371" s="40">
        <f t="shared" si="113"/>
        <v>0.96120000000000005</v>
      </c>
      <c r="AG371" s="40">
        <f t="shared" si="114"/>
        <v>0.48060000000000003</v>
      </c>
      <c r="AH371" s="41">
        <f t="shared" si="115"/>
        <v>0.51939999999999997</v>
      </c>
      <c r="AI371" s="41">
        <f t="shared" si="116"/>
        <v>-0.41310000000000002</v>
      </c>
      <c r="AJ371" s="42">
        <f t="shared" si="117"/>
        <v>0</v>
      </c>
      <c r="AK371" s="43">
        <f t="shared" si="118"/>
        <v>28.4</v>
      </c>
      <c r="AL371" s="43">
        <v>28.4</v>
      </c>
      <c r="AM371" s="43">
        <v>27.9</v>
      </c>
      <c r="AN371" s="43">
        <v>29</v>
      </c>
      <c r="AO371" s="44">
        <f t="shared" si="119"/>
        <v>1</v>
      </c>
      <c r="AP371" s="43"/>
    </row>
    <row r="372" spans="1:42" x14ac:dyDescent="0.2">
      <c r="A372" s="32">
        <v>123466403</v>
      </c>
      <c r="B372" s="33" t="s">
        <v>201</v>
      </c>
      <c r="C372" s="33" t="s">
        <v>334</v>
      </c>
      <c r="D372" s="34">
        <f t="shared" si="100"/>
        <v>3210320.89</v>
      </c>
      <c r="E372" s="34">
        <v>1884429.21</v>
      </c>
      <c r="F372" s="34">
        <f t="shared" si="101"/>
        <v>1325891.68</v>
      </c>
      <c r="G372" s="35">
        <f t="shared" si="102"/>
        <v>1198.03</v>
      </c>
      <c r="H372" s="35">
        <f t="shared" si="103"/>
        <v>1652</v>
      </c>
      <c r="I372" s="36">
        <f t="shared" si="104"/>
        <v>1652</v>
      </c>
      <c r="J372" s="36">
        <f t="shared" si="105"/>
        <v>1389</v>
      </c>
      <c r="K372" s="36">
        <f t="shared" si="106"/>
        <v>92</v>
      </c>
      <c r="L372" s="36">
        <f t="shared" si="107"/>
        <v>171</v>
      </c>
      <c r="M372" s="36">
        <v>864</v>
      </c>
      <c r="N372" s="36">
        <v>27</v>
      </c>
      <c r="O372" s="36">
        <v>13</v>
      </c>
      <c r="P372" s="36">
        <v>819</v>
      </c>
      <c r="Q372" s="36">
        <v>37</v>
      </c>
      <c r="R372" s="36">
        <v>36</v>
      </c>
      <c r="S372" s="36">
        <v>859</v>
      </c>
      <c r="T372" s="36">
        <v>27</v>
      </c>
      <c r="U372" s="36">
        <v>31</v>
      </c>
      <c r="V372" s="37">
        <v>4.9380000000000006</v>
      </c>
      <c r="W372" s="38">
        <v>0.72519999999999996</v>
      </c>
      <c r="X372" s="39">
        <f t="shared" si="108"/>
        <v>3413.395</v>
      </c>
      <c r="Y372" s="39">
        <v>3421.1280000000002</v>
      </c>
      <c r="Z372" s="39">
        <v>3374.422</v>
      </c>
      <c r="AA372" s="39">
        <v>3444.636</v>
      </c>
      <c r="AB372" s="40">
        <f t="shared" si="109"/>
        <v>691.25049999999999</v>
      </c>
      <c r="AC372" s="40">
        <f t="shared" si="110"/>
        <v>18.4392</v>
      </c>
      <c r="AD372" s="41">
        <f t="shared" si="111"/>
        <v>9.2195999999999998</v>
      </c>
      <c r="AE372" s="41">
        <f t="shared" si="112"/>
        <v>-8.2195999999999998</v>
      </c>
      <c r="AF372" s="40">
        <f t="shared" si="113"/>
        <v>1.0047999999999999</v>
      </c>
      <c r="AG372" s="40">
        <f t="shared" si="114"/>
        <v>0.50239999999999996</v>
      </c>
      <c r="AH372" s="41">
        <f t="shared" si="115"/>
        <v>0.49759999999999999</v>
      </c>
      <c r="AI372" s="41">
        <f t="shared" si="116"/>
        <v>-2.9891999999999999</v>
      </c>
      <c r="AJ372" s="42">
        <f t="shared" si="117"/>
        <v>0</v>
      </c>
      <c r="AK372" s="43">
        <f t="shared" si="118"/>
        <v>34.200000000000003</v>
      </c>
      <c r="AL372" s="43">
        <v>34.200000000000003</v>
      </c>
      <c r="AM372" s="43">
        <v>33.6</v>
      </c>
      <c r="AN372" s="43">
        <v>34.799999999999997</v>
      </c>
      <c r="AO372" s="44">
        <f t="shared" si="119"/>
        <v>1</v>
      </c>
      <c r="AP372" s="43"/>
    </row>
    <row r="373" spans="1:42" x14ac:dyDescent="0.2">
      <c r="A373" s="32">
        <v>123467103</v>
      </c>
      <c r="B373" s="33" t="s">
        <v>202</v>
      </c>
      <c r="C373" s="33" t="s">
        <v>334</v>
      </c>
      <c r="D373" s="34">
        <f t="shared" si="100"/>
        <v>3814642.72</v>
      </c>
      <c r="E373" s="34">
        <v>2842412.17</v>
      </c>
      <c r="F373" s="34">
        <f t="shared" si="101"/>
        <v>972230.55</v>
      </c>
      <c r="G373" s="35">
        <f t="shared" si="102"/>
        <v>878.47400000000005</v>
      </c>
      <c r="H373" s="35">
        <f t="shared" si="103"/>
        <v>2616</v>
      </c>
      <c r="I373" s="36">
        <f t="shared" si="104"/>
        <v>2616</v>
      </c>
      <c r="J373" s="36">
        <f t="shared" si="105"/>
        <v>1976</v>
      </c>
      <c r="K373" s="36">
        <f t="shared" si="106"/>
        <v>336</v>
      </c>
      <c r="L373" s="36">
        <f t="shared" si="107"/>
        <v>304</v>
      </c>
      <c r="M373" s="36">
        <v>1142</v>
      </c>
      <c r="N373" s="36">
        <v>180</v>
      </c>
      <c r="O373" s="36">
        <v>45</v>
      </c>
      <c r="P373" s="36">
        <v>1257</v>
      </c>
      <c r="Q373" s="36">
        <v>69</v>
      </c>
      <c r="R373" s="36">
        <v>51</v>
      </c>
      <c r="S373" s="36">
        <v>1216</v>
      </c>
      <c r="T373" s="36">
        <v>79</v>
      </c>
      <c r="U373" s="36">
        <v>48</v>
      </c>
      <c r="V373" s="37">
        <v>49.016999999999996</v>
      </c>
      <c r="W373" s="38">
        <v>0.3498</v>
      </c>
      <c r="X373" s="39">
        <f t="shared" si="108"/>
        <v>6568.4669999999996</v>
      </c>
      <c r="Y373" s="39">
        <v>6469.7870000000003</v>
      </c>
      <c r="Z373" s="39">
        <v>6487.8239999999996</v>
      </c>
      <c r="AA373" s="39">
        <v>6747.7889999999998</v>
      </c>
      <c r="AB373" s="40">
        <f t="shared" si="109"/>
        <v>134.00380000000001</v>
      </c>
      <c r="AC373" s="40">
        <f t="shared" si="110"/>
        <v>3.5745</v>
      </c>
      <c r="AD373" s="41">
        <f t="shared" si="111"/>
        <v>1.7871999999999999</v>
      </c>
      <c r="AE373" s="41">
        <f t="shared" si="112"/>
        <v>-0.78720000000000001</v>
      </c>
      <c r="AF373" s="40">
        <f t="shared" si="113"/>
        <v>1.9337</v>
      </c>
      <c r="AG373" s="40">
        <f t="shared" si="114"/>
        <v>0.96679999999999999</v>
      </c>
      <c r="AH373" s="41">
        <f t="shared" si="115"/>
        <v>3.32E-2</v>
      </c>
      <c r="AI373" s="41">
        <f t="shared" si="116"/>
        <v>-0.2949</v>
      </c>
      <c r="AJ373" s="42">
        <f t="shared" si="117"/>
        <v>0</v>
      </c>
      <c r="AK373" s="43">
        <f t="shared" si="118"/>
        <v>20.9</v>
      </c>
      <c r="AL373" s="43">
        <v>21</v>
      </c>
      <c r="AM373" s="43">
        <v>20.6</v>
      </c>
      <c r="AN373" s="43">
        <v>21</v>
      </c>
      <c r="AO373" s="44">
        <f t="shared" si="119"/>
        <v>0.96</v>
      </c>
      <c r="AP373" s="43"/>
    </row>
    <row r="374" spans="1:42" x14ac:dyDescent="0.2">
      <c r="A374" s="32">
        <v>123467203</v>
      </c>
      <c r="B374" s="33" t="s">
        <v>203</v>
      </c>
      <c r="C374" s="33" t="s">
        <v>334</v>
      </c>
      <c r="D374" s="34">
        <f t="shared" si="100"/>
        <v>1027284.57</v>
      </c>
      <c r="E374" s="34">
        <v>886243.33</v>
      </c>
      <c r="F374" s="34">
        <f t="shared" si="101"/>
        <v>141041.24</v>
      </c>
      <c r="G374" s="35">
        <f t="shared" si="102"/>
        <v>127.44</v>
      </c>
      <c r="H374" s="35">
        <f t="shared" si="103"/>
        <v>944</v>
      </c>
      <c r="I374" s="36">
        <f t="shared" si="104"/>
        <v>944</v>
      </c>
      <c r="J374" s="36">
        <f t="shared" si="105"/>
        <v>884</v>
      </c>
      <c r="K374" s="36">
        <f t="shared" si="106"/>
        <v>28</v>
      </c>
      <c r="L374" s="36">
        <f t="shared" si="107"/>
        <v>32</v>
      </c>
      <c r="M374" s="36">
        <v>605</v>
      </c>
      <c r="N374" s="36">
        <v>11</v>
      </c>
      <c r="O374" s="36">
        <v>4</v>
      </c>
      <c r="P374" s="36">
        <v>521</v>
      </c>
      <c r="Q374" s="36">
        <v>10</v>
      </c>
      <c r="R374" s="36">
        <v>4</v>
      </c>
      <c r="S374" s="36">
        <v>491</v>
      </c>
      <c r="T374" s="36">
        <v>7</v>
      </c>
      <c r="U374" s="36">
        <v>6</v>
      </c>
      <c r="V374" s="37">
        <v>6.7409999999999997</v>
      </c>
      <c r="W374" s="38">
        <v>0.15</v>
      </c>
      <c r="X374" s="39">
        <f t="shared" si="108"/>
        <v>2598.5929999999998</v>
      </c>
      <c r="Y374" s="39">
        <v>2605.1750000000002</v>
      </c>
      <c r="Z374" s="39">
        <v>2585.3829999999998</v>
      </c>
      <c r="AA374" s="39">
        <v>2605.221</v>
      </c>
      <c r="AB374" s="40">
        <f t="shared" si="109"/>
        <v>385.4907</v>
      </c>
      <c r="AC374" s="40">
        <f t="shared" si="110"/>
        <v>10.282999999999999</v>
      </c>
      <c r="AD374" s="41">
        <f t="shared" si="111"/>
        <v>5.1414999999999997</v>
      </c>
      <c r="AE374" s="41">
        <f t="shared" si="112"/>
        <v>-4.1414999999999997</v>
      </c>
      <c r="AF374" s="40">
        <f t="shared" si="113"/>
        <v>0.76500000000000001</v>
      </c>
      <c r="AG374" s="40">
        <f t="shared" si="114"/>
        <v>0.38250000000000001</v>
      </c>
      <c r="AH374" s="41">
        <f t="shared" si="115"/>
        <v>0.61750000000000005</v>
      </c>
      <c r="AI374" s="41">
        <f t="shared" si="116"/>
        <v>-1.2861</v>
      </c>
      <c r="AJ374" s="42">
        <f t="shared" si="117"/>
        <v>0</v>
      </c>
      <c r="AK374" s="43">
        <f t="shared" si="118"/>
        <v>19.600000000000001</v>
      </c>
      <c r="AL374" s="43">
        <v>20.2</v>
      </c>
      <c r="AM374" s="43">
        <v>19.100000000000001</v>
      </c>
      <c r="AN374" s="43">
        <v>19.5</v>
      </c>
      <c r="AO374" s="44">
        <f t="shared" si="119"/>
        <v>0.9</v>
      </c>
      <c r="AP374" s="43"/>
    </row>
    <row r="375" spans="1:42" x14ac:dyDescent="0.2">
      <c r="A375" s="32">
        <v>123467303</v>
      </c>
      <c r="B375" s="33" t="s">
        <v>204</v>
      </c>
      <c r="C375" s="33" t="s">
        <v>334</v>
      </c>
      <c r="D375" s="34">
        <f t="shared" si="100"/>
        <v>3183245.61</v>
      </c>
      <c r="E375" s="34">
        <v>2275553.8199999998</v>
      </c>
      <c r="F375" s="34">
        <f t="shared" si="101"/>
        <v>907691.79</v>
      </c>
      <c r="G375" s="35">
        <f t="shared" si="102"/>
        <v>820.15899999999999</v>
      </c>
      <c r="H375" s="35">
        <f t="shared" si="103"/>
        <v>3284</v>
      </c>
      <c r="I375" s="36">
        <f t="shared" si="104"/>
        <v>3284</v>
      </c>
      <c r="J375" s="36">
        <f t="shared" si="105"/>
        <v>2493</v>
      </c>
      <c r="K375" s="36">
        <f t="shared" si="106"/>
        <v>373</v>
      </c>
      <c r="L375" s="36">
        <f t="shared" si="107"/>
        <v>418</v>
      </c>
      <c r="M375" s="36">
        <v>1459</v>
      </c>
      <c r="N375" s="36">
        <v>210</v>
      </c>
      <c r="O375" s="36">
        <v>91</v>
      </c>
      <c r="P375" s="36">
        <v>1559</v>
      </c>
      <c r="Q375" s="36">
        <v>66</v>
      </c>
      <c r="R375" s="36">
        <v>46</v>
      </c>
      <c r="S375" s="36">
        <v>1541</v>
      </c>
      <c r="T375" s="36">
        <v>87</v>
      </c>
      <c r="U375" s="36">
        <v>60</v>
      </c>
      <c r="V375" s="37">
        <v>42.521000000000001</v>
      </c>
      <c r="W375" s="38">
        <v>0.2838</v>
      </c>
      <c r="X375" s="39">
        <f t="shared" si="108"/>
        <v>8222.9529999999995</v>
      </c>
      <c r="Y375" s="39">
        <v>8177.2560000000003</v>
      </c>
      <c r="Z375" s="39">
        <v>8185.3069999999998</v>
      </c>
      <c r="AA375" s="39">
        <v>8306.2960000000003</v>
      </c>
      <c r="AB375" s="40">
        <f t="shared" si="109"/>
        <v>193.38560000000001</v>
      </c>
      <c r="AC375" s="40">
        <f t="shared" si="110"/>
        <v>5.1585999999999999</v>
      </c>
      <c r="AD375" s="41">
        <f t="shared" si="111"/>
        <v>2.5792999999999999</v>
      </c>
      <c r="AE375" s="41">
        <f t="shared" si="112"/>
        <v>-1.5792999999999999</v>
      </c>
      <c r="AF375" s="40">
        <f t="shared" si="113"/>
        <v>2.4207000000000001</v>
      </c>
      <c r="AG375" s="40">
        <f t="shared" si="114"/>
        <v>1.2102999999999999</v>
      </c>
      <c r="AH375" s="41">
        <f t="shared" si="115"/>
        <v>-0.21029999999999999</v>
      </c>
      <c r="AI375" s="41">
        <f t="shared" si="116"/>
        <v>-0.75790000000000002</v>
      </c>
      <c r="AJ375" s="42">
        <f t="shared" si="117"/>
        <v>0</v>
      </c>
      <c r="AK375" s="43">
        <f t="shared" si="118"/>
        <v>19.100000000000001</v>
      </c>
      <c r="AL375" s="43">
        <v>19.7</v>
      </c>
      <c r="AM375" s="43">
        <v>18.8</v>
      </c>
      <c r="AN375" s="43">
        <v>18.7</v>
      </c>
      <c r="AO375" s="44">
        <f t="shared" si="119"/>
        <v>0.88</v>
      </c>
      <c r="AP375" s="43"/>
    </row>
    <row r="376" spans="1:42" x14ac:dyDescent="0.2">
      <c r="A376" s="32">
        <v>123468303</v>
      </c>
      <c r="B376" s="33" t="s">
        <v>205</v>
      </c>
      <c r="C376" s="33" t="s">
        <v>334</v>
      </c>
      <c r="D376" s="34">
        <f t="shared" si="100"/>
        <v>2042760.02</v>
      </c>
      <c r="E376" s="34">
        <v>1806197.21</v>
      </c>
      <c r="F376" s="34">
        <f t="shared" si="101"/>
        <v>236562.81</v>
      </c>
      <c r="G376" s="35">
        <f t="shared" si="102"/>
        <v>213.75</v>
      </c>
      <c r="H376" s="35">
        <f t="shared" si="103"/>
        <v>1425</v>
      </c>
      <c r="I376" s="36">
        <f t="shared" si="104"/>
        <v>1425</v>
      </c>
      <c r="J376" s="36">
        <f t="shared" si="105"/>
        <v>1076</v>
      </c>
      <c r="K376" s="36">
        <f t="shared" si="106"/>
        <v>114</v>
      </c>
      <c r="L376" s="36">
        <f t="shared" si="107"/>
        <v>235</v>
      </c>
      <c r="M376" s="36">
        <v>680</v>
      </c>
      <c r="N376" s="36">
        <v>50</v>
      </c>
      <c r="O376" s="36">
        <v>36</v>
      </c>
      <c r="P376" s="36">
        <v>613</v>
      </c>
      <c r="Q376" s="36">
        <v>36</v>
      </c>
      <c r="R376" s="36">
        <v>43</v>
      </c>
      <c r="S376" s="36">
        <v>674</v>
      </c>
      <c r="T376" s="36">
        <v>26</v>
      </c>
      <c r="U376" s="36">
        <v>32</v>
      </c>
      <c r="V376" s="37">
        <v>13.263999999999999</v>
      </c>
      <c r="W376" s="38">
        <v>0.15</v>
      </c>
      <c r="X376" s="39">
        <f t="shared" si="108"/>
        <v>4072.473</v>
      </c>
      <c r="Y376" s="39">
        <v>4110.6450000000004</v>
      </c>
      <c r="Z376" s="39">
        <v>4003.54</v>
      </c>
      <c r="AA376" s="39">
        <v>4103.2349999999997</v>
      </c>
      <c r="AB376" s="40">
        <f t="shared" si="109"/>
        <v>307.03199999999998</v>
      </c>
      <c r="AC376" s="40">
        <f t="shared" si="110"/>
        <v>8.1900999999999993</v>
      </c>
      <c r="AD376" s="41">
        <f t="shared" si="111"/>
        <v>4.0949999999999998</v>
      </c>
      <c r="AE376" s="41">
        <f t="shared" si="112"/>
        <v>-3.0950000000000002</v>
      </c>
      <c r="AF376" s="40">
        <f t="shared" si="113"/>
        <v>1.1989000000000001</v>
      </c>
      <c r="AG376" s="40">
        <f t="shared" si="114"/>
        <v>0.59940000000000004</v>
      </c>
      <c r="AH376" s="41">
        <f t="shared" si="115"/>
        <v>0.40060000000000001</v>
      </c>
      <c r="AI376" s="41">
        <f t="shared" si="116"/>
        <v>-0.99760000000000004</v>
      </c>
      <c r="AJ376" s="42">
        <f t="shared" si="117"/>
        <v>0</v>
      </c>
      <c r="AK376" s="43">
        <f t="shared" si="118"/>
        <v>23.2</v>
      </c>
      <c r="AL376" s="43">
        <v>24.3</v>
      </c>
      <c r="AM376" s="43">
        <v>22.7</v>
      </c>
      <c r="AN376" s="43">
        <v>22.5</v>
      </c>
      <c r="AO376" s="44">
        <f t="shared" si="119"/>
        <v>1</v>
      </c>
      <c r="AP376" s="43"/>
    </row>
    <row r="377" spans="1:42" x14ac:dyDescent="0.2">
      <c r="A377" s="32">
        <v>123468402</v>
      </c>
      <c r="B377" s="33" t="s">
        <v>206</v>
      </c>
      <c r="C377" s="33" t="s">
        <v>334</v>
      </c>
      <c r="D377" s="34">
        <f t="shared" si="100"/>
        <v>1546395.95</v>
      </c>
      <c r="E377" s="34">
        <v>1398213</v>
      </c>
      <c r="F377" s="34">
        <f t="shared" si="101"/>
        <v>148182.95000000001</v>
      </c>
      <c r="G377" s="35">
        <f t="shared" si="102"/>
        <v>133.893</v>
      </c>
      <c r="H377" s="35">
        <f t="shared" si="103"/>
        <v>1539</v>
      </c>
      <c r="I377" s="36">
        <f t="shared" si="104"/>
        <v>1539</v>
      </c>
      <c r="J377" s="36">
        <f t="shared" si="105"/>
        <v>1305</v>
      </c>
      <c r="K377" s="36">
        <f t="shared" si="106"/>
        <v>31</v>
      </c>
      <c r="L377" s="36">
        <f t="shared" si="107"/>
        <v>203</v>
      </c>
      <c r="M377" s="36">
        <v>861</v>
      </c>
      <c r="N377" s="36">
        <v>7</v>
      </c>
      <c r="O377" s="36">
        <v>23</v>
      </c>
      <c r="P377" s="36">
        <v>788</v>
      </c>
      <c r="Q377" s="36">
        <v>11</v>
      </c>
      <c r="R377" s="36">
        <v>36</v>
      </c>
      <c r="S377" s="36">
        <v>738</v>
      </c>
      <c r="T377" s="36">
        <v>13</v>
      </c>
      <c r="U377" s="36">
        <v>37</v>
      </c>
      <c r="V377" s="37">
        <v>18.898</v>
      </c>
      <c r="W377" s="38">
        <v>0.15</v>
      </c>
      <c r="X377" s="39">
        <f t="shared" si="108"/>
        <v>4337.2110000000002</v>
      </c>
      <c r="Y377" s="39">
        <v>4454.9070000000002</v>
      </c>
      <c r="Z377" s="39">
        <v>4279.9290000000001</v>
      </c>
      <c r="AA377" s="39">
        <v>4276.7979999999998</v>
      </c>
      <c r="AB377" s="40">
        <f t="shared" si="109"/>
        <v>229.50630000000001</v>
      </c>
      <c r="AC377" s="40">
        <f t="shared" si="110"/>
        <v>6.1220999999999997</v>
      </c>
      <c r="AD377" s="41">
        <f t="shared" si="111"/>
        <v>3.0609999999999999</v>
      </c>
      <c r="AE377" s="41">
        <f t="shared" si="112"/>
        <v>-2.0609999999999999</v>
      </c>
      <c r="AF377" s="40">
        <f t="shared" si="113"/>
        <v>1.2767999999999999</v>
      </c>
      <c r="AG377" s="40">
        <f t="shared" si="114"/>
        <v>0.63839999999999997</v>
      </c>
      <c r="AH377" s="41">
        <f t="shared" si="115"/>
        <v>0.36159999999999998</v>
      </c>
      <c r="AI377" s="41">
        <f t="shared" si="116"/>
        <v>-0.60740000000000005</v>
      </c>
      <c r="AJ377" s="42">
        <f t="shared" si="117"/>
        <v>0</v>
      </c>
      <c r="AK377" s="43">
        <f t="shared" si="118"/>
        <v>12.7</v>
      </c>
      <c r="AL377" s="43">
        <v>12.5</v>
      </c>
      <c r="AM377" s="43">
        <v>12.7</v>
      </c>
      <c r="AN377" s="43">
        <v>12.9</v>
      </c>
      <c r="AO377" s="44">
        <f t="shared" si="119"/>
        <v>0.57999999999999996</v>
      </c>
      <c r="AP377" s="43"/>
    </row>
    <row r="378" spans="1:42" x14ac:dyDescent="0.2">
      <c r="A378" s="32">
        <v>123468503</v>
      </c>
      <c r="B378" s="33" t="s">
        <v>207</v>
      </c>
      <c r="C378" s="33" t="s">
        <v>334</v>
      </c>
      <c r="D378" s="34">
        <f t="shared" si="100"/>
        <v>1922049.69</v>
      </c>
      <c r="E378" s="34">
        <v>1437286.83</v>
      </c>
      <c r="F378" s="34">
        <f t="shared" si="101"/>
        <v>484762.86</v>
      </c>
      <c r="G378" s="35">
        <f t="shared" si="102"/>
        <v>438.01499999999999</v>
      </c>
      <c r="H378" s="35">
        <f t="shared" si="103"/>
        <v>1209</v>
      </c>
      <c r="I378" s="36">
        <f t="shared" si="104"/>
        <v>1209</v>
      </c>
      <c r="J378" s="36">
        <f t="shared" si="105"/>
        <v>1089</v>
      </c>
      <c r="K378" s="36">
        <f t="shared" si="106"/>
        <v>31</v>
      </c>
      <c r="L378" s="36">
        <f t="shared" si="107"/>
        <v>89</v>
      </c>
      <c r="M378" s="36">
        <v>766</v>
      </c>
      <c r="N378" s="36">
        <v>6</v>
      </c>
      <c r="O378" s="36">
        <v>14</v>
      </c>
      <c r="P378" s="36">
        <v>642</v>
      </c>
      <c r="Q378" s="36">
        <v>11</v>
      </c>
      <c r="R378" s="36">
        <v>15</v>
      </c>
      <c r="S378" s="36">
        <v>584</v>
      </c>
      <c r="T378" s="36">
        <v>13</v>
      </c>
      <c r="U378" s="36">
        <v>13</v>
      </c>
      <c r="V378" s="37">
        <v>7.9770000000000003</v>
      </c>
      <c r="W378" s="38">
        <v>0.3735</v>
      </c>
      <c r="X378" s="39">
        <f t="shared" si="108"/>
        <v>3329.0309999999999</v>
      </c>
      <c r="Y378" s="39">
        <v>3411.451</v>
      </c>
      <c r="Z378" s="39">
        <v>3302.77</v>
      </c>
      <c r="AA378" s="39">
        <v>3272.8710000000001</v>
      </c>
      <c r="AB378" s="40">
        <f t="shared" si="109"/>
        <v>417.32859999999999</v>
      </c>
      <c r="AC378" s="40">
        <f t="shared" si="110"/>
        <v>11.132300000000001</v>
      </c>
      <c r="AD378" s="41">
        <f t="shared" si="111"/>
        <v>5.5660999999999996</v>
      </c>
      <c r="AE378" s="41">
        <f t="shared" si="112"/>
        <v>-4.5660999999999996</v>
      </c>
      <c r="AF378" s="40">
        <f t="shared" si="113"/>
        <v>0.98</v>
      </c>
      <c r="AG378" s="40">
        <f t="shared" si="114"/>
        <v>0.49</v>
      </c>
      <c r="AH378" s="41">
        <f t="shared" si="115"/>
        <v>0.51</v>
      </c>
      <c r="AI378" s="41">
        <f t="shared" si="116"/>
        <v>-1.5204</v>
      </c>
      <c r="AJ378" s="42">
        <f t="shared" si="117"/>
        <v>0</v>
      </c>
      <c r="AK378" s="43">
        <f t="shared" si="118"/>
        <v>21.2</v>
      </c>
      <c r="AL378" s="43">
        <v>21.6</v>
      </c>
      <c r="AM378" s="43">
        <v>21.2</v>
      </c>
      <c r="AN378" s="43">
        <v>20.9</v>
      </c>
      <c r="AO378" s="44">
        <f t="shared" si="119"/>
        <v>0.97</v>
      </c>
      <c r="AP378" s="43"/>
    </row>
    <row r="379" spans="1:42" x14ac:dyDescent="0.2">
      <c r="A379" s="32">
        <v>123468603</v>
      </c>
      <c r="B379" s="33" t="s">
        <v>208</v>
      </c>
      <c r="C379" s="33" t="s">
        <v>334</v>
      </c>
      <c r="D379" s="34">
        <f t="shared" si="100"/>
        <v>2192008.38</v>
      </c>
      <c r="E379" s="34">
        <v>1612776.45</v>
      </c>
      <c r="F379" s="34">
        <f t="shared" si="101"/>
        <v>579231.93000000005</v>
      </c>
      <c r="G379" s="35">
        <f t="shared" si="102"/>
        <v>523.37400000000002</v>
      </c>
      <c r="H379" s="35">
        <f t="shared" si="103"/>
        <v>1140</v>
      </c>
      <c r="I379" s="36">
        <f t="shared" si="104"/>
        <v>1140</v>
      </c>
      <c r="J379" s="36">
        <f t="shared" si="105"/>
        <v>922</v>
      </c>
      <c r="K379" s="36">
        <f t="shared" si="106"/>
        <v>123</v>
      </c>
      <c r="L379" s="36">
        <f t="shared" si="107"/>
        <v>95</v>
      </c>
      <c r="M379" s="36">
        <v>563</v>
      </c>
      <c r="N379" s="36">
        <v>45</v>
      </c>
      <c r="O379" s="36">
        <v>17</v>
      </c>
      <c r="P379" s="36">
        <v>566</v>
      </c>
      <c r="Q379" s="36">
        <v>42</v>
      </c>
      <c r="R379" s="36">
        <v>15</v>
      </c>
      <c r="S379" s="36">
        <v>558</v>
      </c>
      <c r="T379" s="36">
        <v>34</v>
      </c>
      <c r="U379" s="36">
        <v>13</v>
      </c>
      <c r="V379" s="37">
        <v>51.612000000000002</v>
      </c>
      <c r="W379" s="38">
        <v>0.45910000000000001</v>
      </c>
      <c r="X379" s="39">
        <f t="shared" si="108"/>
        <v>3420.6970000000001</v>
      </c>
      <c r="Y379" s="39">
        <v>3405.5410000000002</v>
      </c>
      <c r="Z379" s="39">
        <v>3383.395</v>
      </c>
      <c r="AA379" s="39">
        <v>3473.1550000000002</v>
      </c>
      <c r="AB379" s="40">
        <f t="shared" si="109"/>
        <v>66.277100000000004</v>
      </c>
      <c r="AC379" s="40">
        <f t="shared" si="110"/>
        <v>1.7679</v>
      </c>
      <c r="AD379" s="41">
        <f t="shared" si="111"/>
        <v>0.88390000000000002</v>
      </c>
      <c r="AE379" s="41">
        <f t="shared" si="112"/>
        <v>0.11609999999999999</v>
      </c>
      <c r="AF379" s="40">
        <f t="shared" si="113"/>
        <v>1.0069999999999999</v>
      </c>
      <c r="AG379" s="40">
        <f t="shared" si="114"/>
        <v>0.50349999999999995</v>
      </c>
      <c r="AH379" s="41">
        <f t="shared" si="115"/>
        <v>0.4965</v>
      </c>
      <c r="AI379" s="41">
        <f t="shared" si="116"/>
        <v>0.34429999999999999</v>
      </c>
      <c r="AJ379" s="42">
        <f t="shared" si="117"/>
        <v>0</v>
      </c>
      <c r="AK379" s="43">
        <f t="shared" si="118"/>
        <v>22.1</v>
      </c>
      <c r="AL379" s="43">
        <v>22.2</v>
      </c>
      <c r="AM379" s="43">
        <v>22.1</v>
      </c>
      <c r="AN379" s="43">
        <v>21.9</v>
      </c>
      <c r="AO379" s="44">
        <f t="shared" si="119"/>
        <v>1</v>
      </c>
      <c r="AP379" s="43"/>
    </row>
    <row r="380" spans="1:42" x14ac:dyDescent="0.2">
      <c r="A380" s="32">
        <v>123469303</v>
      </c>
      <c r="B380" s="33" t="s">
        <v>209</v>
      </c>
      <c r="C380" s="33" t="s">
        <v>334</v>
      </c>
      <c r="D380" s="34">
        <f t="shared" si="100"/>
        <v>2122406.2000000002</v>
      </c>
      <c r="E380" s="34">
        <v>1914902.71</v>
      </c>
      <c r="F380" s="34">
        <f t="shared" si="101"/>
        <v>207503.49</v>
      </c>
      <c r="G380" s="35">
        <f t="shared" si="102"/>
        <v>187.49299999999999</v>
      </c>
      <c r="H380" s="35">
        <f t="shared" si="103"/>
        <v>1923</v>
      </c>
      <c r="I380" s="36">
        <f t="shared" si="104"/>
        <v>1923</v>
      </c>
      <c r="J380" s="36">
        <f t="shared" si="105"/>
        <v>1643</v>
      </c>
      <c r="K380" s="36">
        <f t="shared" si="106"/>
        <v>172</v>
      </c>
      <c r="L380" s="36">
        <f t="shared" si="107"/>
        <v>108</v>
      </c>
      <c r="M380" s="36">
        <v>1028</v>
      </c>
      <c r="N380" s="36">
        <v>56</v>
      </c>
      <c r="O380" s="36">
        <v>10</v>
      </c>
      <c r="P380" s="36">
        <v>1013</v>
      </c>
      <c r="Q380" s="36">
        <v>46</v>
      </c>
      <c r="R380" s="36">
        <v>12</v>
      </c>
      <c r="S380" s="36">
        <v>965</v>
      </c>
      <c r="T380" s="36">
        <v>66</v>
      </c>
      <c r="U380" s="36">
        <v>28</v>
      </c>
      <c r="V380" s="37">
        <v>23.016999999999999</v>
      </c>
      <c r="W380" s="38">
        <v>0.15</v>
      </c>
      <c r="X380" s="39">
        <f t="shared" si="108"/>
        <v>4946.2439999999997</v>
      </c>
      <c r="Y380" s="39">
        <v>5044.7160000000003</v>
      </c>
      <c r="Z380" s="39">
        <v>4879</v>
      </c>
      <c r="AA380" s="39">
        <v>4915.0150000000003</v>
      </c>
      <c r="AB380" s="40">
        <f t="shared" si="109"/>
        <v>214.89519999999999</v>
      </c>
      <c r="AC380" s="40">
        <f t="shared" si="110"/>
        <v>5.7323000000000004</v>
      </c>
      <c r="AD380" s="41">
        <f t="shared" si="111"/>
        <v>2.8660999999999999</v>
      </c>
      <c r="AE380" s="41">
        <f t="shared" si="112"/>
        <v>-1.8661000000000001</v>
      </c>
      <c r="AF380" s="40">
        <f t="shared" si="113"/>
        <v>1.4560999999999999</v>
      </c>
      <c r="AG380" s="40">
        <f t="shared" si="114"/>
        <v>0.72799999999999998</v>
      </c>
      <c r="AH380" s="41">
        <f t="shared" si="115"/>
        <v>0.27200000000000002</v>
      </c>
      <c r="AI380" s="41">
        <f t="shared" si="116"/>
        <v>-0.58320000000000005</v>
      </c>
      <c r="AJ380" s="42">
        <f t="shared" si="117"/>
        <v>0</v>
      </c>
      <c r="AK380" s="43">
        <f t="shared" si="118"/>
        <v>14.3</v>
      </c>
      <c r="AL380" s="43">
        <v>14.6</v>
      </c>
      <c r="AM380" s="43">
        <v>14</v>
      </c>
      <c r="AN380" s="43">
        <v>14.2</v>
      </c>
      <c r="AO380" s="44">
        <f t="shared" si="119"/>
        <v>0.65</v>
      </c>
      <c r="AP380" s="43"/>
    </row>
    <row r="381" spans="1:42" x14ac:dyDescent="0.2">
      <c r="A381" s="32">
        <v>116471803</v>
      </c>
      <c r="B381" s="33" t="s">
        <v>86</v>
      </c>
      <c r="C381" s="33" t="s">
        <v>315</v>
      </c>
      <c r="D381" s="34">
        <f t="shared" si="100"/>
        <v>1627255.2</v>
      </c>
      <c r="E381" s="34">
        <v>1387003.67</v>
      </c>
      <c r="F381" s="34">
        <f t="shared" si="101"/>
        <v>240251.53</v>
      </c>
      <c r="G381" s="35">
        <f t="shared" si="102"/>
        <v>217.083</v>
      </c>
      <c r="H381" s="35">
        <f t="shared" si="103"/>
        <v>826</v>
      </c>
      <c r="I381" s="36">
        <f t="shared" si="104"/>
        <v>826</v>
      </c>
      <c r="J381" s="36">
        <f t="shared" si="105"/>
        <v>736</v>
      </c>
      <c r="K381" s="36">
        <f t="shared" si="106"/>
        <v>46</v>
      </c>
      <c r="L381" s="36">
        <f t="shared" si="107"/>
        <v>44</v>
      </c>
      <c r="M381" s="36">
        <v>458</v>
      </c>
      <c r="N381" s="36">
        <v>18</v>
      </c>
      <c r="O381" s="36">
        <v>8</v>
      </c>
      <c r="P381" s="36">
        <v>478</v>
      </c>
      <c r="Q381" s="36">
        <v>11</v>
      </c>
      <c r="R381" s="36">
        <v>6</v>
      </c>
      <c r="S381" s="36">
        <v>410</v>
      </c>
      <c r="T381" s="36">
        <v>17</v>
      </c>
      <c r="U381" s="36">
        <v>7</v>
      </c>
      <c r="V381" s="37">
        <v>125.41199999999999</v>
      </c>
      <c r="W381" s="38">
        <v>0.3982</v>
      </c>
      <c r="X381" s="39">
        <f t="shared" si="108"/>
        <v>2366.7620000000002</v>
      </c>
      <c r="Y381" s="39">
        <v>2324.2829999999999</v>
      </c>
      <c r="Z381" s="39">
        <v>2341.7359999999999</v>
      </c>
      <c r="AA381" s="39">
        <v>2434.2660000000001</v>
      </c>
      <c r="AB381" s="40">
        <f t="shared" si="109"/>
        <v>18.8718</v>
      </c>
      <c r="AC381" s="40">
        <f t="shared" si="110"/>
        <v>0.50339999999999996</v>
      </c>
      <c r="AD381" s="41">
        <f t="shared" si="111"/>
        <v>0.25169999999999998</v>
      </c>
      <c r="AE381" s="41">
        <f t="shared" si="112"/>
        <v>0.74829999999999997</v>
      </c>
      <c r="AF381" s="40">
        <f t="shared" si="113"/>
        <v>0.69669999999999999</v>
      </c>
      <c r="AG381" s="40">
        <f t="shared" si="114"/>
        <v>0.3483</v>
      </c>
      <c r="AH381" s="41">
        <f t="shared" si="115"/>
        <v>0.65169999999999995</v>
      </c>
      <c r="AI381" s="41">
        <f t="shared" si="116"/>
        <v>0.69030000000000002</v>
      </c>
      <c r="AJ381" s="42">
        <f t="shared" si="117"/>
        <v>0</v>
      </c>
      <c r="AK381" s="43">
        <f t="shared" si="118"/>
        <v>14.4</v>
      </c>
      <c r="AL381" s="43">
        <v>14.8</v>
      </c>
      <c r="AM381" s="43">
        <v>13.8</v>
      </c>
      <c r="AN381" s="43">
        <v>14.5</v>
      </c>
      <c r="AO381" s="44">
        <f t="shared" si="119"/>
        <v>0.66</v>
      </c>
      <c r="AP381" s="43"/>
    </row>
    <row r="382" spans="1:42" x14ac:dyDescent="0.2">
      <c r="A382" s="32">
        <v>120480803</v>
      </c>
      <c r="B382" s="33" t="s">
        <v>152</v>
      </c>
      <c r="C382" s="33" t="s">
        <v>329</v>
      </c>
      <c r="D382" s="34">
        <f t="shared" si="100"/>
        <v>2565967.2599999998</v>
      </c>
      <c r="E382" s="34">
        <v>1832367.99</v>
      </c>
      <c r="F382" s="34">
        <f t="shared" si="101"/>
        <v>733599.27</v>
      </c>
      <c r="G382" s="35">
        <f t="shared" si="102"/>
        <v>662.85500000000002</v>
      </c>
      <c r="H382" s="35">
        <f t="shared" si="103"/>
        <v>1186</v>
      </c>
      <c r="I382" s="36">
        <f t="shared" si="104"/>
        <v>1186</v>
      </c>
      <c r="J382" s="36">
        <f t="shared" si="105"/>
        <v>981</v>
      </c>
      <c r="K382" s="36">
        <f t="shared" si="106"/>
        <v>148</v>
      </c>
      <c r="L382" s="36">
        <f t="shared" si="107"/>
        <v>57</v>
      </c>
      <c r="M382" s="36">
        <v>559</v>
      </c>
      <c r="N382" s="36">
        <v>93</v>
      </c>
      <c r="O382" s="36">
        <v>25</v>
      </c>
      <c r="P382" s="36">
        <v>617</v>
      </c>
      <c r="Q382" s="36">
        <v>20</v>
      </c>
      <c r="R382" s="36">
        <v>1</v>
      </c>
      <c r="S382" s="36">
        <v>618</v>
      </c>
      <c r="T382" s="36">
        <v>31</v>
      </c>
      <c r="U382" s="36">
        <v>2</v>
      </c>
      <c r="V382" s="37">
        <v>86.953000000000003</v>
      </c>
      <c r="W382" s="38">
        <v>0.55889999999999995</v>
      </c>
      <c r="X382" s="39">
        <f t="shared" si="108"/>
        <v>3049.2860000000001</v>
      </c>
      <c r="Y382" s="39">
        <v>3003.8789999999999</v>
      </c>
      <c r="Z382" s="39">
        <v>3018.502</v>
      </c>
      <c r="AA382" s="39">
        <v>3125.4780000000001</v>
      </c>
      <c r="AB382" s="40">
        <f t="shared" si="109"/>
        <v>35.068199999999997</v>
      </c>
      <c r="AC382" s="40">
        <f t="shared" si="110"/>
        <v>0.93540000000000001</v>
      </c>
      <c r="AD382" s="41">
        <f t="shared" si="111"/>
        <v>0.4677</v>
      </c>
      <c r="AE382" s="41">
        <f t="shared" si="112"/>
        <v>0.5323</v>
      </c>
      <c r="AF382" s="40">
        <f t="shared" si="113"/>
        <v>0.89759999999999995</v>
      </c>
      <c r="AG382" s="40">
        <f t="shared" si="114"/>
        <v>0.44879999999999998</v>
      </c>
      <c r="AH382" s="41">
        <f t="shared" si="115"/>
        <v>0.55120000000000002</v>
      </c>
      <c r="AI382" s="41">
        <f t="shared" si="116"/>
        <v>0.54359999999999997</v>
      </c>
      <c r="AJ382" s="42">
        <f t="shared" si="117"/>
        <v>0</v>
      </c>
      <c r="AK382" s="43">
        <f t="shared" si="118"/>
        <v>22.5</v>
      </c>
      <c r="AL382" s="43">
        <v>22.3</v>
      </c>
      <c r="AM382" s="43">
        <v>22.6</v>
      </c>
      <c r="AN382" s="43">
        <v>22.5</v>
      </c>
      <c r="AO382" s="44">
        <f t="shared" si="119"/>
        <v>1</v>
      </c>
      <c r="AP382" s="43"/>
    </row>
    <row r="383" spans="1:42" x14ac:dyDescent="0.2">
      <c r="A383" s="32">
        <v>120481002</v>
      </c>
      <c r="B383" s="33" t="s">
        <v>153</v>
      </c>
      <c r="C383" s="33" t="s">
        <v>329</v>
      </c>
      <c r="D383" s="34">
        <f t="shared" si="100"/>
        <v>9428940.4800000004</v>
      </c>
      <c r="E383" s="34">
        <v>6584843.4500000002</v>
      </c>
      <c r="F383" s="34">
        <f t="shared" si="101"/>
        <v>2844097.03</v>
      </c>
      <c r="G383" s="35">
        <f t="shared" si="102"/>
        <v>2569.828</v>
      </c>
      <c r="H383" s="35">
        <f t="shared" si="103"/>
        <v>6431</v>
      </c>
      <c r="I383" s="36">
        <f t="shared" si="104"/>
        <v>6431</v>
      </c>
      <c r="J383" s="36">
        <f t="shared" si="105"/>
        <v>5048</v>
      </c>
      <c r="K383" s="36">
        <f t="shared" si="106"/>
        <v>933</v>
      </c>
      <c r="L383" s="36">
        <f t="shared" si="107"/>
        <v>450</v>
      </c>
      <c r="M383" s="36">
        <v>3108</v>
      </c>
      <c r="N383" s="36">
        <v>285</v>
      </c>
      <c r="O383" s="36">
        <v>90</v>
      </c>
      <c r="P383" s="36">
        <v>3066</v>
      </c>
      <c r="Q383" s="36">
        <v>305</v>
      </c>
      <c r="R383" s="36">
        <v>71</v>
      </c>
      <c r="S383" s="36">
        <v>3061</v>
      </c>
      <c r="T383" s="36">
        <v>318</v>
      </c>
      <c r="U383" s="36">
        <v>51</v>
      </c>
      <c r="V383" s="37">
        <v>42.103999999999999</v>
      </c>
      <c r="W383" s="38">
        <v>0.44400000000000001</v>
      </c>
      <c r="X383" s="39">
        <f t="shared" si="108"/>
        <v>15335.886</v>
      </c>
      <c r="Y383" s="39">
        <v>15224.227000000001</v>
      </c>
      <c r="Z383" s="39">
        <v>15225.871999999999</v>
      </c>
      <c r="AA383" s="39">
        <v>15557.56</v>
      </c>
      <c r="AB383" s="40">
        <f t="shared" si="109"/>
        <v>364.23820000000001</v>
      </c>
      <c r="AC383" s="40">
        <f t="shared" si="110"/>
        <v>9.7161000000000008</v>
      </c>
      <c r="AD383" s="41">
        <f t="shared" si="111"/>
        <v>4.8579999999999997</v>
      </c>
      <c r="AE383" s="41">
        <f t="shared" si="112"/>
        <v>-3.8580000000000001</v>
      </c>
      <c r="AF383" s="40">
        <f t="shared" si="113"/>
        <v>4.5147000000000004</v>
      </c>
      <c r="AG383" s="40">
        <f t="shared" si="114"/>
        <v>2.2572999999999999</v>
      </c>
      <c r="AH383" s="41">
        <f t="shared" si="115"/>
        <v>-1.2573000000000001</v>
      </c>
      <c r="AI383" s="41">
        <f t="shared" si="116"/>
        <v>-2.2974999999999999</v>
      </c>
      <c r="AJ383" s="42">
        <f t="shared" si="117"/>
        <v>0</v>
      </c>
      <c r="AK383" s="43">
        <f t="shared" si="118"/>
        <v>19.7</v>
      </c>
      <c r="AL383" s="43">
        <v>19.7</v>
      </c>
      <c r="AM383" s="43">
        <v>19.2</v>
      </c>
      <c r="AN383" s="43">
        <v>20.2</v>
      </c>
      <c r="AO383" s="44">
        <f t="shared" si="119"/>
        <v>0.9</v>
      </c>
      <c r="AP383" s="43"/>
    </row>
    <row r="384" spans="1:42" x14ac:dyDescent="0.2">
      <c r="A384" s="32">
        <v>120483302</v>
      </c>
      <c r="B384" s="33" t="s">
        <v>154</v>
      </c>
      <c r="C384" s="33" t="s">
        <v>329</v>
      </c>
      <c r="D384" s="34">
        <f t="shared" si="100"/>
        <v>5977915.21</v>
      </c>
      <c r="E384" s="34">
        <v>3838430.07</v>
      </c>
      <c r="F384" s="34">
        <f t="shared" si="101"/>
        <v>2139485.14</v>
      </c>
      <c r="G384" s="35">
        <f t="shared" si="102"/>
        <v>1933.165</v>
      </c>
      <c r="H384" s="35">
        <f t="shared" si="103"/>
        <v>3449</v>
      </c>
      <c r="I384" s="36">
        <f t="shared" si="104"/>
        <v>3449</v>
      </c>
      <c r="J384" s="36">
        <f t="shared" si="105"/>
        <v>2968</v>
      </c>
      <c r="K384" s="36">
        <f t="shared" si="106"/>
        <v>462</v>
      </c>
      <c r="L384" s="36">
        <f t="shared" si="107"/>
        <v>19</v>
      </c>
      <c r="M384" s="36">
        <v>1901</v>
      </c>
      <c r="N384" s="36">
        <v>150</v>
      </c>
      <c r="O384" s="36">
        <v>3</v>
      </c>
      <c r="P384" s="36">
        <v>1721</v>
      </c>
      <c r="Q384" s="36">
        <v>205</v>
      </c>
      <c r="R384" s="36">
        <v>5</v>
      </c>
      <c r="S384" s="36">
        <v>1809</v>
      </c>
      <c r="T384" s="36">
        <v>95</v>
      </c>
      <c r="U384" s="36">
        <v>1</v>
      </c>
      <c r="V384" s="37">
        <v>30.736999999999998</v>
      </c>
      <c r="W384" s="38">
        <v>0.5605</v>
      </c>
      <c r="X384" s="39">
        <f t="shared" si="108"/>
        <v>9157.3950000000004</v>
      </c>
      <c r="Y384" s="39">
        <v>9087.634</v>
      </c>
      <c r="Z384" s="39">
        <v>9087.3670000000002</v>
      </c>
      <c r="AA384" s="39">
        <v>9297.1839999999993</v>
      </c>
      <c r="AB384" s="40">
        <f t="shared" si="109"/>
        <v>297.92739999999998</v>
      </c>
      <c r="AC384" s="40">
        <f t="shared" si="110"/>
        <v>7.9471999999999996</v>
      </c>
      <c r="AD384" s="41">
        <f t="shared" si="111"/>
        <v>3.9735999999999998</v>
      </c>
      <c r="AE384" s="41">
        <f t="shared" si="112"/>
        <v>-2.9735999999999998</v>
      </c>
      <c r="AF384" s="40">
        <f t="shared" si="113"/>
        <v>2.6958000000000002</v>
      </c>
      <c r="AG384" s="40">
        <f t="shared" si="114"/>
        <v>1.3479000000000001</v>
      </c>
      <c r="AH384" s="41">
        <f t="shared" si="115"/>
        <v>-0.34789999999999999</v>
      </c>
      <c r="AI384" s="41">
        <f t="shared" si="116"/>
        <v>-1.3980999999999999</v>
      </c>
      <c r="AJ384" s="42">
        <f t="shared" si="117"/>
        <v>0</v>
      </c>
      <c r="AK384" s="43">
        <f t="shared" si="118"/>
        <v>25</v>
      </c>
      <c r="AL384" s="43">
        <v>25.1</v>
      </c>
      <c r="AM384" s="43">
        <v>24.3</v>
      </c>
      <c r="AN384" s="43">
        <v>25.5</v>
      </c>
      <c r="AO384" s="44">
        <f t="shared" si="119"/>
        <v>1</v>
      </c>
      <c r="AP384" s="43"/>
    </row>
    <row r="385" spans="1:42" x14ac:dyDescent="0.2">
      <c r="A385" s="32">
        <v>120484803</v>
      </c>
      <c r="B385" s="33" t="s">
        <v>155</v>
      </c>
      <c r="C385" s="33" t="s">
        <v>329</v>
      </c>
      <c r="D385" s="34">
        <f t="shared" si="100"/>
        <v>2513301.9700000002</v>
      </c>
      <c r="E385" s="34">
        <v>1913559.07</v>
      </c>
      <c r="F385" s="34">
        <f t="shared" si="101"/>
        <v>599742.9</v>
      </c>
      <c r="G385" s="35">
        <f t="shared" si="102"/>
        <v>541.90700000000004</v>
      </c>
      <c r="H385" s="35">
        <f t="shared" si="103"/>
        <v>1357</v>
      </c>
      <c r="I385" s="36">
        <f t="shared" si="104"/>
        <v>1357</v>
      </c>
      <c r="J385" s="36">
        <f t="shared" si="105"/>
        <v>1145</v>
      </c>
      <c r="K385" s="36">
        <f t="shared" si="106"/>
        <v>123</v>
      </c>
      <c r="L385" s="36">
        <f t="shared" si="107"/>
        <v>89</v>
      </c>
      <c r="M385" s="36">
        <v>785</v>
      </c>
      <c r="N385" s="36">
        <v>47</v>
      </c>
      <c r="O385" s="36">
        <v>13</v>
      </c>
      <c r="P385" s="36">
        <v>689</v>
      </c>
      <c r="Q385" s="36">
        <v>41</v>
      </c>
      <c r="R385" s="36">
        <v>10</v>
      </c>
      <c r="S385" s="36">
        <v>619</v>
      </c>
      <c r="T385" s="36">
        <v>31</v>
      </c>
      <c r="U385" s="36">
        <v>19</v>
      </c>
      <c r="V385" s="37">
        <v>49.521999999999998</v>
      </c>
      <c r="W385" s="38">
        <v>0.4294</v>
      </c>
      <c r="X385" s="39">
        <f t="shared" si="108"/>
        <v>5007.8040000000001</v>
      </c>
      <c r="Y385" s="39">
        <v>5097.18</v>
      </c>
      <c r="Z385" s="39">
        <v>4953.1450000000004</v>
      </c>
      <c r="AA385" s="39">
        <v>4973.0879999999997</v>
      </c>
      <c r="AB385" s="40">
        <f t="shared" si="109"/>
        <v>101.1228</v>
      </c>
      <c r="AC385" s="40">
        <f t="shared" si="110"/>
        <v>2.6974</v>
      </c>
      <c r="AD385" s="41">
        <f t="shared" si="111"/>
        <v>1.3487</v>
      </c>
      <c r="AE385" s="41">
        <f t="shared" si="112"/>
        <v>-0.34870000000000001</v>
      </c>
      <c r="AF385" s="40">
        <f t="shared" si="113"/>
        <v>1.4742</v>
      </c>
      <c r="AG385" s="40">
        <f t="shared" si="114"/>
        <v>0.73709999999999998</v>
      </c>
      <c r="AH385" s="41">
        <f t="shared" si="115"/>
        <v>0.26290000000000002</v>
      </c>
      <c r="AI385" s="41">
        <f t="shared" si="116"/>
        <v>1.8200000000000001E-2</v>
      </c>
      <c r="AJ385" s="42">
        <f t="shared" si="117"/>
        <v>0</v>
      </c>
      <c r="AK385" s="43">
        <f t="shared" si="118"/>
        <v>20.3</v>
      </c>
      <c r="AL385" s="43">
        <v>20.5</v>
      </c>
      <c r="AM385" s="43">
        <v>19.7</v>
      </c>
      <c r="AN385" s="43">
        <v>20.8</v>
      </c>
      <c r="AO385" s="44">
        <f t="shared" si="119"/>
        <v>0.93</v>
      </c>
      <c r="AP385" s="43"/>
    </row>
    <row r="386" spans="1:42" x14ac:dyDescent="0.2">
      <c r="A386" s="32">
        <v>120484903</v>
      </c>
      <c r="B386" s="33" t="s">
        <v>156</v>
      </c>
      <c r="C386" s="33" t="s">
        <v>329</v>
      </c>
      <c r="D386" s="34">
        <f t="shared" ref="D386:D449" si="120">ROUND(F386+E386,2)</f>
        <v>3851633.79</v>
      </c>
      <c r="E386" s="34">
        <v>2621655.4700000002</v>
      </c>
      <c r="F386" s="34">
        <f t="shared" ref="F386:F449" si="121">ROUND(G386*$F$507/$G$503,2)</f>
        <v>1229978.32</v>
      </c>
      <c r="G386" s="35">
        <f t="shared" ref="G386:G449" si="122">ROUND(H386*W386*AO386,3)</f>
        <v>1111.366</v>
      </c>
      <c r="H386" s="35">
        <f t="shared" ref="H386:H449" si="123">ROUND(I386+AJ386,3)</f>
        <v>2247</v>
      </c>
      <c r="I386" s="36">
        <f t="shared" ref="I386:I449" si="124">ROUND(J386+K386+L386,0)</f>
        <v>2247</v>
      </c>
      <c r="J386" s="36">
        <f t="shared" ref="J386:J449" si="125">ROUND(ROUND(AVERAGE(M386,P386,S386),0)*1.64,0)</f>
        <v>1776</v>
      </c>
      <c r="K386" s="36">
        <f t="shared" ref="K386:K449" si="126">ROUND(ROUND(AVERAGE(N386,Q386,T386),0)*3.08,0)</f>
        <v>268</v>
      </c>
      <c r="L386" s="36">
        <f t="shared" ref="L386:L449" si="127">ROUND(ROUND(AVERAGE(O386,R386,U386),0)*6.34,0)</f>
        <v>203</v>
      </c>
      <c r="M386" s="36">
        <v>1109</v>
      </c>
      <c r="N386" s="36">
        <v>110</v>
      </c>
      <c r="O386" s="36">
        <v>25</v>
      </c>
      <c r="P386" s="36">
        <v>1041</v>
      </c>
      <c r="Q386" s="36">
        <v>79</v>
      </c>
      <c r="R386" s="36">
        <v>36</v>
      </c>
      <c r="S386" s="36">
        <v>1099</v>
      </c>
      <c r="T386" s="36">
        <v>72</v>
      </c>
      <c r="U386" s="36">
        <v>35</v>
      </c>
      <c r="V386" s="37">
        <v>97.137999999999991</v>
      </c>
      <c r="W386" s="38">
        <v>0.49459999999999998</v>
      </c>
      <c r="X386" s="39">
        <f t="shared" ref="X386:X449" si="128">ROUND(AVERAGE(Y386:AA386),3)</f>
        <v>5681.2340000000004</v>
      </c>
      <c r="Y386" s="39">
        <v>5664.1779999999999</v>
      </c>
      <c r="Z386" s="39">
        <v>5649.0889999999999</v>
      </c>
      <c r="AA386" s="39">
        <v>5730.4350000000004</v>
      </c>
      <c r="AB386" s="40">
        <f t="shared" ref="AB386:AB449" si="129">TRUNC(X386/V386,4)</f>
        <v>58.486199999999997</v>
      </c>
      <c r="AC386" s="40">
        <f t="shared" ref="AC386:AC449" si="130">TRUNC(AB386/$AB$503,4)</f>
        <v>1.5601</v>
      </c>
      <c r="AD386" s="41">
        <f t="shared" ref="AD386:AD449" si="131">TRUNC(AC386*0.5,4)</f>
        <v>0.78</v>
      </c>
      <c r="AE386" s="41">
        <f t="shared" ref="AE386:AE449" si="132">TRUNC(1-AD386,4)</f>
        <v>0.22</v>
      </c>
      <c r="AF386" s="40">
        <f t="shared" ref="AF386:AF449" si="133">TRUNC(X386/$X$504,4)</f>
        <v>1.6725000000000001</v>
      </c>
      <c r="AG386" s="40">
        <f t="shared" ref="AG386:AG449" si="134">TRUNC(AF386*0.5,4)</f>
        <v>0.83620000000000005</v>
      </c>
      <c r="AH386" s="41">
        <f t="shared" ref="AH386:AH449" si="135">TRUNC(1-AG386,4)</f>
        <v>0.1638</v>
      </c>
      <c r="AI386" s="41">
        <f t="shared" ref="AI386:AI449" si="136">TRUNC((AE386*0.4)+(AH386*0.6),4)</f>
        <v>0.1862</v>
      </c>
      <c r="AJ386" s="42">
        <f t="shared" ref="AJ386:AJ449" si="137">TRUNC(IF(AI386&lt;=$AI$503,0,((AI386/$AI$503)-1)*0.5*I386),3)</f>
        <v>0</v>
      </c>
      <c r="AK386" s="43">
        <f t="shared" ref="AK386:AK449" si="138">ROUND(AVERAGE(AL386:AN386),1)</f>
        <v>22.8</v>
      </c>
      <c r="AL386" s="43">
        <v>23.5</v>
      </c>
      <c r="AM386" s="43">
        <v>22.7</v>
      </c>
      <c r="AN386" s="43">
        <v>22.2</v>
      </c>
      <c r="AO386" s="44">
        <f t="shared" ref="AO386:AO449" si="139">TRUNC(IF(AK386&gt;=$AK$503,1,AK386/$AK$503),2)</f>
        <v>1</v>
      </c>
      <c r="AP386" s="43"/>
    </row>
    <row r="387" spans="1:42" x14ac:dyDescent="0.2">
      <c r="A387" s="32">
        <v>120485603</v>
      </c>
      <c r="B387" s="33" t="s">
        <v>157</v>
      </c>
      <c r="C387" s="33" t="s">
        <v>329</v>
      </c>
      <c r="D387" s="34">
        <f t="shared" si="120"/>
        <v>1323188.55</v>
      </c>
      <c r="E387" s="34">
        <v>929013.48</v>
      </c>
      <c r="F387" s="34">
        <f t="shared" si="121"/>
        <v>394175.07</v>
      </c>
      <c r="G387" s="35">
        <f t="shared" si="122"/>
        <v>356.16300000000001</v>
      </c>
      <c r="H387" s="35">
        <f t="shared" si="123"/>
        <v>681</v>
      </c>
      <c r="I387" s="36">
        <f t="shared" si="124"/>
        <v>681</v>
      </c>
      <c r="J387" s="36">
        <f t="shared" si="125"/>
        <v>600</v>
      </c>
      <c r="K387" s="36">
        <f t="shared" si="126"/>
        <v>62</v>
      </c>
      <c r="L387" s="36">
        <f t="shared" si="127"/>
        <v>19</v>
      </c>
      <c r="M387" s="36">
        <v>379</v>
      </c>
      <c r="N387" s="36">
        <v>22</v>
      </c>
      <c r="O387" s="36">
        <v>1</v>
      </c>
      <c r="P387" s="36">
        <v>368</v>
      </c>
      <c r="Q387" s="36">
        <v>17</v>
      </c>
      <c r="R387" s="36">
        <v>2</v>
      </c>
      <c r="S387" s="36">
        <v>351</v>
      </c>
      <c r="T387" s="36">
        <v>21</v>
      </c>
      <c r="U387" s="36">
        <v>5</v>
      </c>
      <c r="V387" s="37">
        <v>27.738999999999997</v>
      </c>
      <c r="W387" s="38">
        <v>0.52300000000000002</v>
      </c>
      <c r="X387" s="39">
        <f t="shared" si="128"/>
        <v>1574.328</v>
      </c>
      <c r="Y387" s="39">
        <v>1561.001</v>
      </c>
      <c r="Z387" s="39">
        <v>1573.472</v>
      </c>
      <c r="AA387" s="39">
        <v>1588.51</v>
      </c>
      <c r="AB387" s="40">
        <f t="shared" si="129"/>
        <v>56.755000000000003</v>
      </c>
      <c r="AC387" s="40">
        <f t="shared" si="130"/>
        <v>1.5139</v>
      </c>
      <c r="AD387" s="41">
        <f t="shared" si="131"/>
        <v>0.75690000000000002</v>
      </c>
      <c r="AE387" s="41">
        <f t="shared" si="132"/>
        <v>0.24310000000000001</v>
      </c>
      <c r="AF387" s="40">
        <f t="shared" si="133"/>
        <v>0.46339999999999998</v>
      </c>
      <c r="AG387" s="40">
        <f t="shared" si="134"/>
        <v>0.23169999999999999</v>
      </c>
      <c r="AH387" s="41">
        <f t="shared" si="135"/>
        <v>0.76829999999999998</v>
      </c>
      <c r="AI387" s="41">
        <f t="shared" si="136"/>
        <v>0.55820000000000003</v>
      </c>
      <c r="AJ387" s="42">
        <f t="shared" si="137"/>
        <v>0</v>
      </c>
      <c r="AK387" s="43">
        <f t="shared" si="138"/>
        <v>23.3</v>
      </c>
      <c r="AL387" s="43">
        <v>23.5</v>
      </c>
      <c r="AM387" s="43">
        <v>22.9</v>
      </c>
      <c r="AN387" s="43">
        <v>23.5</v>
      </c>
      <c r="AO387" s="44">
        <f t="shared" si="139"/>
        <v>1</v>
      </c>
      <c r="AP387" s="43"/>
    </row>
    <row r="388" spans="1:42" x14ac:dyDescent="0.2">
      <c r="A388" s="32">
        <v>120486003</v>
      </c>
      <c r="B388" s="33" t="s">
        <v>158</v>
      </c>
      <c r="C388" s="33" t="s">
        <v>329</v>
      </c>
      <c r="D388" s="34">
        <f t="shared" si="120"/>
        <v>1058007.74</v>
      </c>
      <c r="E388" s="34">
        <v>932439.65</v>
      </c>
      <c r="F388" s="34">
        <f t="shared" si="121"/>
        <v>125568.09</v>
      </c>
      <c r="G388" s="35">
        <f t="shared" si="122"/>
        <v>113.459</v>
      </c>
      <c r="H388" s="35">
        <f t="shared" si="123"/>
        <v>601</v>
      </c>
      <c r="I388" s="36">
        <f t="shared" si="124"/>
        <v>601</v>
      </c>
      <c r="J388" s="36">
        <f t="shared" si="125"/>
        <v>592</v>
      </c>
      <c r="K388" s="36">
        <f t="shared" si="126"/>
        <v>9</v>
      </c>
      <c r="L388" s="36">
        <f t="shared" si="127"/>
        <v>0</v>
      </c>
      <c r="M388" s="36">
        <v>436</v>
      </c>
      <c r="N388" s="36">
        <v>7</v>
      </c>
      <c r="O388" s="36">
        <v>1</v>
      </c>
      <c r="P388" s="36">
        <v>397</v>
      </c>
      <c r="Q388" s="36">
        <v>0</v>
      </c>
      <c r="R388" s="36">
        <v>0</v>
      </c>
      <c r="S388" s="36">
        <v>249</v>
      </c>
      <c r="T388" s="36">
        <v>1</v>
      </c>
      <c r="U388" s="36">
        <v>0</v>
      </c>
      <c r="V388" s="37">
        <v>25.850999999999999</v>
      </c>
      <c r="W388" s="38">
        <v>0.20519999999999999</v>
      </c>
      <c r="X388" s="39">
        <f t="shared" si="128"/>
        <v>2164.2579999999998</v>
      </c>
      <c r="Y388" s="39">
        <v>2130.3780000000002</v>
      </c>
      <c r="Z388" s="39">
        <v>2114.181</v>
      </c>
      <c r="AA388" s="39">
        <v>2248.2159999999999</v>
      </c>
      <c r="AB388" s="40">
        <f t="shared" si="129"/>
        <v>83.720399999999998</v>
      </c>
      <c r="AC388" s="40">
        <f t="shared" si="130"/>
        <v>2.2332000000000001</v>
      </c>
      <c r="AD388" s="41">
        <f t="shared" si="131"/>
        <v>1.1166</v>
      </c>
      <c r="AE388" s="41">
        <f t="shared" si="132"/>
        <v>-0.1166</v>
      </c>
      <c r="AF388" s="40">
        <f t="shared" si="133"/>
        <v>0.6371</v>
      </c>
      <c r="AG388" s="40">
        <f t="shared" si="134"/>
        <v>0.31850000000000001</v>
      </c>
      <c r="AH388" s="41">
        <f t="shared" si="135"/>
        <v>0.68149999999999999</v>
      </c>
      <c r="AI388" s="41">
        <f t="shared" si="136"/>
        <v>0.36220000000000002</v>
      </c>
      <c r="AJ388" s="42">
        <f t="shared" si="137"/>
        <v>0</v>
      </c>
      <c r="AK388" s="43">
        <f t="shared" si="138"/>
        <v>20</v>
      </c>
      <c r="AL388" s="43">
        <v>19.8</v>
      </c>
      <c r="AM388" s="43">
        <v>19.8</v>
      </c>
      <c r="AN388" s="43">
        <v>20.5</v>
      </c>
      <c r="AO388" s="44">
        <f t="shared" si="139"/>
        <v>0.92</v>
      </c>
      <c r="AP388" s="43"/>
    </row>
    <row r="389" spans="1:42" x14ac:dyDescent="0.2">
      <c r="A389" s="32">
        <v>120488603</v>
      </c>
      <c r="B389" s="33" t="s">
        <v>159</v>
      </c>
      <c r="C389" s="33" t="s">
        <v>329</v>
      </c>
      <c r="D389" s="34">
        <f t="shared" si="120"/>
        <v>1851850.13</v>
      </c>
      <c r="E389" s="34">
        <v>1279703.46</v>
      </c>
      <c r="F389" s="34">
        <f t="shared" si="121"/>
        <v>572146.67000000004</v>
      </c>
      <c r="G389" s="35">
        <f t="shared" si="122"/>
        <v>516.97199999999998</v>
      </c>
      <c r="H389" s="35">
        <f t="shared" si="123"/>
        <v>923</v>
      </c>
      <c r="I389" s="36">
        <f t="shared" si="124"/>
        <v>923</v>
      </c>
      <c r="J389" s="36">
        <f t="shared" si="125"/>
        <v>817</v>
      </c>
      <c r="K389" s="36">
        <f t="shared" si="126"/>
        <v>68</v>
      </c>
      <c r="L389" s="36">
        <f t="shared" si="127"/>
        <v>38</v>
      </c>
      <c r="M389" s="36">
        <v>512</v>
      </c>
      <c r="N389" s="36">
        <v>24</v>
      </c>
      <c r="O389" s="36">
        <v>6</v>
      </c>
      <c r="P389" s="36">
        <v>491</v>
      </c>
      <c r="Q389" s="36">
        <v>21</v>
      </c>
      <c r="R389" s="36">
        <v>6</v>
      </c>
      <c r="S389" s="36">
        <v>490</v>
      </c>
      <c r="T389" s="36">
        <v>21</v>
      </c>
      <c r="U389" s="36">
        <v>6</v>
      </c>
      <c r="V389" s="37">
        <v>20.69</v>
      </c>
      <c r="W389" s="38">
        <v>0.56010000000000004</v>
      </c>
      <c r="X389" s="39">
        <f t="shared" si="128"/>
        <v>2361.17</v>
      </c>
      <c r="Y389" s="39">
        <v>2355.433</v>
      </c>
      <c r="Z389" s="39">
        <v>2329.018</v>
      </c>
      <c r="AA389" s="39">
        <v>2399.06</v>
      </c>
      <c r="AB389" s="40">
        <f t="shared" si="129"/>
        <v>114.12130000000001</v>
      </c>
      <c r="AC389" s="40">
        <f t="shared" si="130"/>
        <v>3.0442</v>
      </c>
      <c r="AD389" s="41">
        <f t="shared" si="131"/>
        <v>1.5221</v>
      </c>
      <c r="AE389" s="41">
        <f t="shared" si="132"/>
        <v>-0.52210000000000001</v>
      </c>
      <c r="AF389" s="40">
        <f t="shared" si="133"/>
        <v>0.69510000000000005</v>
      </c>
      <c r="AG389" s="40">
        <f t="shared" si="134"/>
        <v>0.34749999999999998</v>
      </c>
      <c r="AH389" s="41">
        <f t="shared" si="135"/>
        <v>0.65249999999999997</v>
      </c>
      <c r="AI389" s="41">
        <f t="shared" si="136"/>
        <v>0.18260000000000001</v>
      </c>
      <c r="AJ389" s="42">
        <f t="shared" si="137"/>
        <v>0</v>
      </c>
      <c r="AK389" s="43">
        <f t="shared" si="138"/>
        <v>23.2</v>
      </c>
      <c r="AL389" s="43">
        <v>22.9</v>
      </c>
      <c r="AM389" s="43">
        <v>23.3</v>
      </c>
      <c r="AN389" s="43">
        <v>23.4</v>
      </c>
      <c r="AO389" s="44">
        <f t="shared" si="139"/>
        <v>1</v>
      </c>
      <c r="AP389" s="43"/>
    </row>
    <row r="390" spans="1:42" x14ac:dyDescent="0.2">
      <c r="A390" s="32">
        <v>116493503</v>
      </c>
      <c r="B390" s="33" t="s">
        <v>87</v>
      </c>
      <c r="C390" s="33" t="s">
        <v>316</v>
      </c>
      <c r="D390" s="34">
        <f t="shared" si="120"/>
        <v>964988.32</v>
      </c>
      <c r="E390" s="34">
        <v>723333.46</v>
      </c>
      <c r="F390" s="34">
        <f t="shared" si="121"/>
        <v>241654.86</v>
      </c>
      <c r="G390" s="35">
        <f t="shared" si="122"/>
        <v>218.351</v>
      </c>
      <c r="H390" s="35">
        <f t="shared" si="123"/>
        <v>397.64499999999998</v>
      </c>
      <c r="I390" s="36">
        <f t="shared" si="124"/>
        <v>376</v>
      </c>
      <c r="J390" s="36">
        <f t="shared" si="125"/>
        <v>348</v>
      </c>
      <c r="K390" s="36">
        <f t="shared" si="126"/>
        <v>22</v>
      </c>
      <c r="L390" s="36">
        <f t="shared" si="127"/>
        <v>6</v>
      </c>
      <c r="M390" s="36">
        <v>219</v>
      </c>
      <c r="N390" s="36">
        <v>6</v>
      </c>
      <c r="O390" s="36">
        <v>2</v>
      </c>
      <c r="P390" s="36">
        <v>220</v>
      </c>
      <c r="Q390" s="36">
        <v>4</v>
      </c>
      <c r="R390" s="36">
        <v>0</v>
      </c>
      <c r="S390" s="36">
        <v>196</v>
      </c>
      <c r="T390" s="36">
        <v>12</v>
      </c>
      <c r="U390" s="36">
        <v>1</v>
      </c>
      <c r="V390" s="37">
        <v>154.97</v>
      </c>
      <c r="W390" s="38">
        <v>0.63849999999999996</v>
      </c>
      <c r="X390" s="39">
        <f t="shared" si="128"/>
        <v>1124.2260000000001</v>
      </c>
      <c r="Y390" s="39">
        <v>1106.115</v>
      </c>
      <c r="Z390" s="39">
        <v>1117.5409999999999</v>
      </c>
      <c r="AA390" s="39">
        <v>1149.0219999999999</v>
      </c>
      <c r="AB390" s="40">
        <f t="shared" si="129"/>
        <v>7.2544000000000004</v>
      </c>
      <c r="AC390" s="40">
        <f t="shared" si="130"/>
        <v>0.19350000000000001</v>
      </c>
      <c r="AD390" s="41">
        <f t="shared" si="131"/>
        <v>9.6699999999999994E-2</v>
      </c>
      <c r="AE390" s="41">
        <f t="shared" si="132"/>
        <v>0.90329999999999999</v>
      </c>
      <c r="AF390" s="40">
        <f t="shared" si="133"/>
        <v>0.33090000000000003</v>
      </c>
      <c r="AG390" s="40">
        <f t="shared" si="134"/>
        <v>0.16539999999999999</v>
      </c>
      <c r="AH390" s="41">
        <f t="shared" si="135"/>
        <v>0.83460000000000001</v>
      </c>
      <c r="AI390" s="41">
        <f t="shared" si="136"/>
        <v>0.86199999999999999</v>
      </c>
      <c r="AJ390" s="42">
        <f t="shared" si="137"/>
        <v>21.645</v>
      </c>
      <c r="AK390" s="43">
        <f t="shared" si="138"/>
        <v>18.8</v>
      </c>
      <c r="AL390" s="43">
        <v>18.899999999999999</v>
      </c>
      <c r="AM390" s="43">
        <v>18.399999999999999</v>
      </c>
      <c r="AN390" s="43">
        <v>19.100000000000001</v>
      </c>
      <c r="AO390" s="44">
        <f t="shared" si="139"/>
        <v>0.86</v>
      </c>
      <c r="AP390" s="43"/>
    </row>
    <row r="391" spans="1:42" x14ac:dyDescent="0.2">
      <c r="A391" s="32">
        <v>116495003</v>
      </c>
      <c r="B391" s="33" t="s">
        <v>88</v>
      </c>
      <c r="C391" s="33" t="s">
        <v>316</v>
      </c>
      <c r="D391" s="34">
        <f t="shared" si="120"/>
        <v>1772819.18</v>
      </c>
      <c r="E391" s="34">
        <v>1375321.72</v>
      </c>
      <c r="F391" s="34">
        <f t="shared" si="121"/>
        <v>397497.46</v>
      </c>
      <c r="G391" s="35">
        <f t="shared" si="122"/>
        <v>359.16500000000002</v>
      </c>
      <c r="H391" s="35">
        <f t="shared" si="123"/>
        <v>691</v>
      </c>
      <c r="I391" s="36">
        <f t="shared" si="124"/>
        <v>691</v>
      </c>
      <c r="J391" s="36">
        <f t="shared" si="125"/>
        <v>595</v>
      </c>
      <c r="K391" s="36">
        <f t="shared" si="126"/>
        <v>52</v>
      </c>
      <c r="L391" s="36">
        <f t="shared" si="127"/>
        <v>44</v>
      </c>
      <c r="M391" s="36">
        <v>376</v>
      </c>
      <c r="N391" s="36">
        <v>20</v>
      </c>
      <c r="O391" s="36">
        <v>8</v>
      </c>
      <c r="P391" s="36">
        <v>378</v>
      </c>
      <c r="Q391" s="36">
        <v>14</v>
      </c>
      <c r="R391" s="36">
        <v>7</v>
      </c>
      <c r="S391" s="36">
        <v>335</v>
      </c>
      <c r="T391" s="36">
        <v>18</v>
      </c>
      <c r="U391" s="36">
        <v>5</v>
      </c>
      <c r="V391" s="37">
        <v>86.278000000000006</v>
      </c>
      <c r="W391" s="38">
        <v>0.61150000000000004</v>
      </c>
      <c r="X391" s="39">
        <f t="shared" si="128"/>
        <v>1998.056</v>
      </c>
      <c r="Y391" s="39">
        <v>1949.165</v>
      </c>
      <c r="Z391" s="39">
        <v>2005.9839999999999</v>
      </c>
      <c r="AA391" s="39">
        <v>2039.018</v>
      </c>
      <c r="AB391" s="40">
        <f t="shared" si="129"/>
        <v>23.158300000000001</v>
      </c>
      <c r="AC391" s="40">
        <f t="shared" si="130"/>
        <v>0.61770000000000003</v>
      </c>
      <c r="AD391" s="41">
        <f t="shared" si="131"/>
        <v>0.30880000000000002</v>
      </c>
      <c r="AE391" s="41">
        <f t="shared" si="132"/>
        <v>0.69120000000000004</v>
      </c>
      <c r="AF391" s="40">
        <f t="shared" si="133"/>
        <v>0.58819999999999995</v>
      </c>
      <c r="AG391" s="40">
        <f t="shared" si="134"/>
        <v>0.29409999999999997</v>
      </c>
      <c r="AH391" s="41">
        <f t="shared" si="135"/>
        <v>0.70589999999999997</v>
      </c>
      <c r="AI391" s="41">
        <f t="shared" si="136"/>
        <v>0.7</v>
      </c>
      <c r="AJ391" s="42">
        <f t="shared" si="137"/>
        <v>0</v>
      </c>
      <c r="AK391" s="43">
        <f t="shared" si="138"/>
        <v>18.5</v>
      </c>
      <c r="AL391" s="43">
        <v>18.899999999999999</v>
      </c>
      <c r="AM391" s="43">
        <v>18.399999999999999</v>
      </c>
      <c r="AN391" s="43">
        <v>18.3</v>
      </c>
      <c r="AO391" s="44">
        <f t="shared" si="139"/>
        <v>0.85</v>
      </c>
      <c r="AP391" s="43"/>
    </row>
    <row r="392" spans="1:42" x14ac:dyDescent="0.2">
      <c r="A392" s="32">
        <v>116495103</v>
      </c>
      <c r="B392" s="33" t="s">
        <v>89</v>
      </c>
      <c r="C392" s="33" t="s">
        <v>316</v>
      </c>
      <c r="D392" s="34">
        <f t="shared" si="120"/>
        <v>1665997.28</v>
      </c>
      <c r="E392" s="34">
        <v>1050293.17</v>
      </c>
      <c r="F392" s="34">
        <f t="shared" si="121"/>
        <v>615704.11</v>
      </c>
      <c r="G392" s="35">
        <f t="shared" si="122"/>
        <v>556.32899999999995</v>
      </c>
      <c r="H392" s="35">
        <f t="shared" si="123"/>
        <v>751</v>
      </c>
      <c r="I392" s="36">
        <f t="shared" si="124"/>
        <v>751</v>
      </c>
      <c r="J392" s="36">
        <f t="shared" si="125"/>
        <v>704</v>
      </c>
      <c r="K392" s="36">
        <f t="shared" si="126"/>
        <v>22</v>
      </c>
      <c r="L392" s="36">
        <f t="shared" si="127"/>
        <v>25</v>
      </c>
      <c r="M392" s="36">
        <v>442</v>
      </c>
      <c r="N392" s="36">
        <v>12</v>
      </c>
      <c r="O392" s="36">
        <v>0</v>
      </c>
      <c r="P392" s="36">
        <v>415</v>
      </c>
      <c r="Q392" s="36">
        <v>2</v>
      </c>
      <c r="R392" s="36">
        <v>6</v>
      </c>
      <c r="S392" s="36">
        <v>430</v>
      </c>
      <c r="T392" s="36">
        <v>7</v>
      </c>
      <c r="U392" s="36">
        <v>5</v>
      </c>
      <c r="V392" s="37">
        <v>23.803000000000001</v>
      </c>
      <c r="W392" s="38">
        <v>0.80520000000000003</v>
      </c>
      <c r="X392" s="39">
        <f t="shared" si="128"/>
        <v>1544.499</v>
      </c>
      <c r="Y392" s="39">
        <v>1549.6379999999999</v>
      </c>
      <c r="Z392" s="39">
        <v>1529.646</v>
      </c>
      <c r="AA392" s="39">
        <v>1554.212</v>
      </c>
      <c r="AB392" s="40">
        <f t="shared" si="129"/>
        <v>64.886700000000005</v>
      </c>
      <c r="AC392" s="40">
        <f t="shared" si="130"/>
        <v>1.7307999999999999</v>
      </c>
      <c r="AD392" s="41">
        <f t="shared" si="131"/>
        <v>0.86539999999999995</v>
      </c>
      <c r="AE392" s="41">
        <f t="shared" si="132"/>
        <v>0.1346</v>
      </c>
      <c r="AF392" s="40">
        <f t="shared" si="133"/>
        <v>0.4546</v>
      </c>
      <c r="AG392" s="40">
        <f t="shared" si="134"/>
        <v>0.2273</v>
      </c>
      <c r="AH392" s="41">
        <f t="shared" si="135"/>
        <v>0.77270000000000005</v>
      </c>
      <c r="AI392" s="41">
        <f t="shared" si="136"/>
        <v>0.51739999999999997</v>
      </c>
      <c r="AJ392" s="42">
        <f t="shared" si="137"/>
        <v>0</v>
      </c>
      <c r="AK392" s="43">
        <f t="shared" si="138"/>
        <v>20.100000000000001</v>
      </c>
      <c r="AL392" s="43">
        <v>21.3</v>
      </c>
      <c r="AM392" s="43">
        <v>19.8</v>
      </c>
      <c r="AN392" s="43">
        <v>19.2</v>
      </c>
      <c r="AO392" s="44">
        <f t="shared" si="139"/>
        <v>0.92</v>
      </c>
      <c r="AP392" s="43"/>
    </row>
    <row r="393" spans="1:42" x14ac:dyDescent="0.2">
      <c r="A393" s="32">
        <v>116496503</v>
      </c>
      <c r="B393" s="33" t="s">
        <v>90</v>
      </c>
      <c r="C393" s="33" t="s">
        <v>316</v>
      </c>
      <c r="D393" s="34">
        <f t="shared" si="120"/>
        <v>2148728.79</v>
      </c>
      <c r="E393" s="34">
        <v>1564575.24</v>
      </c>
      <c r="F393" s="34">
        <f t="shared" si="121"/>
        <v>584153.55000000005</v>
      </c>
      <c r="G393" s="35">
        <f t="shared" si="122"/>
        <v>527.82100000000003</v>
      </c>
      <c r="H393" s="35">
        <f t="shared" si="123"/>
        <v>1040</v>
      </c>
      <c r="I393" s="36">
        <f t="shared" si="124"/>
        <v>1040</v>
      </c>
      <c r="J393" s="36">
        <f t="shared" si="125"/>
        <v>959</v>
      </c>
      <c r="K393" s="36">
        <f t="shared" si="126"/>
        <v>49</v>
      </c>
      <c r="L393" s="36">
        <f t="shared" si="127"/>
        <v>32</v>
      </c>
      <c r="M393" s="36">
        <v>592</v>
      </c>
      <c r="N393" s="36">
        <v>36</v>
      </c>
      <c r="O393" s="36">
        <v>14</v>
      </c>
      <c r="P393" s="36">
        <v>575</v>
      </c>
      <c r="Q393" s="36">
        <v>6</v>
      </c>
      <c r="R393" s="36">
        <v>0</v>
      </c>
      <c r="S393" s="36">
        <v>589</v>
      </c>
      <c r="T393" s="36">
        <v>6</v>
      </c>
      <c r="U393" s="36">
        <v>0</v>
      </c>
      <c r="V393" s="37">
        <v>70.105999999999995</v>
      </c>
      <c r="W393" s="38">
        <v>0.79300000000000004</v>
      </c>
      <c r="X393" s="39">
        <f t="shared" si="128"/>
        <v>2352.9479999999999</v>
      </c>
      <c r="Y393" s="39">
        <v>2392.7350000000001</v>
      </c>
      <c r="Z393" s="39">
        <v>2339.0410000000002</v>
      </c>
      <c r="AA393" s="39">
        <v>2327.067</v>
      </c>
      <c r="AB393" s="40">
        <f t="shared" si="129"/>
        <v>33.5627</v>
      </c>
      <c r="AC393" s="40">
        <f t="shared" si="130"/>
        <v>0.8952</v>
      </c>
      <c r="AD393" s="41">
        <f t="shared" si="131"/>
        <v>0.4476</v>
      </c>
      <c r="AE393" s="41">
        <f t="shared" si="132"/>
        <v>0.5524</v>
      </c>
      <c r="AF393" s="40">
        <f t="shared" si="133"/>
        <v>0.69259999999999999</v>
      </c>
      <c r="AG393" s="40">
        <f t="shared" si="134"/>
        <v>0.3463</v>
      </c>
      <c r="AH393" s="41">
        <f t="shared" si="135"/>
        <v>0.65369999999999995</v>
      </c>
      <c r="AI393" s="41">
        <f t="shared" si="136"/>
        <v>0.61309999999999998</v>
      </c>
      <c r="AJ393" s="42">
        <f t="shared" si="137"/>
        <v>0</v>
      </c>
      <c r="AK393" s="43">
        <f t="shared" si="138"/>
        <v>14</v>
      </c>
      <c r="AL393" s="43">
        <v>14.2</v>
      </c>
      <c r="AM393" s="43">
        <v>13.9</v>
      </c>
      <c r="AN393" s="43">
        <v>13.8</v>
      </c>
      <c r="AO393" s="44">
        <f t="shared" si="139"/>
        <v>0.64</v>
      </c>
      <c r="AP393" s="43"/>
    </row>
    <row r="394" spans="1:42" x14ac:dyDescent="0.2">
      <c r="A394" s="32">
        <v>116496603</v>
      </c>
      <c r="B394" s="33" t="s">
        <v>91</v>
      </c>
      <c r="C394" s="33" t="s">
        <v>316</v>
      </c>
      <c r="D394" s="34">
        <f t="shared" si="120"/>
        <v>2760385.88</v>
      </c>
      <c r="E394" s="34">
        <v>1769951.89</v>
      </c>
      <c r="F394" s="34">
        <f t="shared" si="121"/>
        <v>990433.99</v>
      </c>
      <c r="G394" s="35">
        <f t="shared" si="122"/>
        <v>894.92200000000003</v>
      </c>
      <c r="H394" s="35">
        <f t="shared" si="123"/>
        <v>1277</v>
      </c>
      <c r="I394" s="36">
        <f t="shared" si="124"/>
        <v>1277</v>
      </c>
      <c r="J394" s="36">
        <f t="shared" si="125"/>
        <v>1053</v>
      </c>
      <c r="K394" s="36">
        <f t="shared" si="126"/>
        <v>154</v>
      </c>
      <c r="L394" s="36">
        <f t="shared" si="127"/>
        <v>70</v>
      </c>
      <c r="M394" s="36">
        <v>634</v>
      </c>
      <c r="N394" s="36">
        <v>39</v>
      </c>
      <c r="O394" s="36">
        <v>13</v>
      </c>
      <c r="P394" s="36">
        <v>650</v>
      </c>
      <c r="Q394" s="36">
        <v>61</v>
      </c>
      <c r="R394" s="36">
        <v>5</v>
      </c>
      <c r="S394" s="36">
        <v>643</v>
      </c>
      <c r="T394" s="36">
        <v>49</v>
      </c>
      <c r="U394" s="36">
        <v>15</v>
      </c>
      <c r="V394" s="37">
        <v>78.381999999999991</v>
      </c>
      <c r="W394" s="38">
        <v>0.70079999999999998</v>
      </c>
      <c r="X394" s="39">
        <f t="shared" si="128"/>
        <v>3031.4850000000001</v>
      </c>
      <c r="Y394" s="39">
        <v>3014.8220000000001</v>
      </c>
      <c r="Z394" s="39">
        <v>3032.5859999999998</v>
      </c>
      <c r="AA394" s="39">
        <v>3047.047</v>
      </c>
      <c r="AB394" s="40">
        <f t="shared" si="129"/>
        <v>38.675699999999999</v>
      </c>
      <c r="AC394" s="40">
        <f t="shared" si="130"/>
        <v>1.0316000000000001</v>
      </c>
      <c r="AD394" s="41">
        <f t="shared" si="131"/>
        <v>0.51580000000000004</v>
      </c>
      <c r="AE394" s="41">
        <f t="shared" si="132"/>
        <v>0.48420000000000002</v>
      </c>
      <c r="AF394" s="40">
        <f t="shared" si="133"/>
        <v>0.89239999999999997</v>
      </c>
      <c r="AG394" s="40">
        <f t="shared" si="134"/>
        <v>0.44619999999999999</v>
      </c>
      <c r="AH394" s="41">
        <f t="shared" si="135"/>
        <v>0.55379999999999996</v>
      </c>
      <c r="AI394" s="41">
        <f t="shared" si="136"/>
        <v>0.52590000000000003</v>
      </c>
      <c r="AJ394" s="42">
        <f t="shared" si="137"/>
        <v>0</v>
      </c>
      <c r="AK394" s="43">
        <f t="shared" si="138"/>
        <v>22</v>
      </c>
      <c r="AL394" s="43">
        <v>22.3</v>
      </c>
      <c r="AM394" s="43">
        <v>21.9</v>
      </c>
      <c r="AN394" s="43">
        <v>21.9</v>
      </c>
      <c r="AO394" s="44">
        <f t="shared" si="139"/>
        <v>1</v>
      </c>
      <c r="AP394" s="43"/>
    </row>
    <row r="395" spans="1:42" x14ac:dyDescent="0.2">
      <c r="A395" s="32">
        <v>116498003</v>
      </c>
      <c r="B395" s="33" t="s">
        <v>92</v>
      </c>
      <c r="C395" s="33" t="s">
        <v>316</v>
      </c>
      <c r="D395" s="34">
        <f t="shared" si="120"/>
        <v>1225017.6200000001</v>
      </c>
      <c r="E395" s="34">
        <v>1011053.06</v>
      </c>
      <c r="F395" s="34">
        <f t="shared" si="121"/>
        <v>213964.56</v>
      </c>
      <c r="G395" s="35">
        <f t="shared" si="122"/>
        <v>193.33099999999999</v>
      </c>
      <c r="H395" s="35">
        <f t="shared" si="123"/>
        <v>450.077</v>
      </c>
      <c r="I395" s="36">
        <f t="shared" si="124"/>
        <v>443</v>
      </c>
      <c r="J395" s="36">
        <f t="shared" si="125"/>
        <v>394</v>
      </c>
      <c r="K395" s="36">
        <f t="shared" si="126"/>
        <v>43</v>
      </c>
      <c r="L395" s="36">
        <f t="shared" si="127"/>
        <v>6</v>
      </c>
      <c r="M395" s="36">
        <v>239</v>
      </c>
      <c r="N395" s="36">
        <v>10</v>
      </c>
      <c r="O395" s="36">
        <v>1</v>
      </c>
      <c r="P395" s="36">
        <v>238</v>
      </c>
      <c r="Q395" s="36">
        <v>8</v>
      </c>
      <c r="R395" s="36">
        <v>1</v>
      </c>
      <c r="S395" s="36">
        <v>242</v>
      </c>
      <c r="T395" s="36">
        <v>24</v>
      </c>
      <c r="U395" s="36">
        <v>0</v>
      </c>
      <c r="V395" s="37">
        <v>113.878</v>
      </c>
      <c r="W395" s="38">
        <v>0.56520000000000004</v>
      </c>
      <c r="X395" s="39">
        <f t="shared" si="128"/>
        <v>1497.31</v>
      </c>
      <c r="Y395" s="39">
        <v>1493.3219999999999</v>
      </c>
      <c r="Z395" s="39">
        <v>1470.693</v>
      </c>
      <c r="AA395" s="39">
        <v>1527.914</v>
      </c>
      <c r="AB395" s="40">
        <f t="shared" si="129"/>
        <v>13.148300000000001</v>
      </c>
      <c r="AC395" s="40">
        <f t="shared" si="130"/>
        <v>0.35070000000000001</v>
      </c>
      <c r="AD395" s="41">
        <f t="shared" si="131"/>
        <v>0.17530000000000001</v>
      </c>
      <c r="AE395" s="41">
        <f t="shared" si="132"/>
        <v>0.82469999999999999</v>
      </c>
      <c r="AF395" s="40">
        <f t="shared" si="133"/>
        <v>0.44069999999999998</v>
      </c>
      <c r="AG395" s="40">
        <f t="shared" si="134"/>
        <v>0.2203</v>
      </c>
      <c r="AH395" s="41">
        <f t="shared" si="135"/>
        <v>0.77969999999999995</v>
      </c>
      <c r="AI395" s="41">
        <f t="shared" si="136"/>
        <v>0.79769999999999996</v>
      </c>
      <c r="AJ395" s="42">
        <f t="shared" si="137"/>
        <v>7.077</v>
      </c>
      <c r="AK395" s="43">
        <f t="shared" si="138"/>
        <v>16.600000000000001</v>
      </c>
      <c r="AL395" s="43">
        <v>17</v>
      </c>
      <c r="AM395" s="43">
        <v>16.399999999999999</v>
      </c>
      <c r="AN395" s="43">
        <v>16.3</v>
      </c>
      <c r="AO395" s="44">
        <f t="shared" si="139"/>
        <v>0.76</v>
      </c>
      <c r="AP395" s="43"/>
    </row>
    <row r="396" spans="1:42" x14ac:dyDescent="0.2">
      <c r="A396" s="32">
        <v>115503004</v>
      </c>
      <c r="B396" s="33" t="s">
        <v>75</v>
      </c>
      <c r="C396" s="33" t="s">
        <v>313</v>
      </c>
      <c r="D396" s="34">
        <f t="shared" si="120"/>
        <v>609279.94999999995</v>
      </c>
      <c r="E396" s="34">
        <v>423235.89</v>
      </c>
      <c r="F396" s="34">
        <f t="shared" si="121"/>
        <v>186044.06</v>
      </c>
      <c r="G396" s="35">
        <f t="shared" si="122"/>
        <v>168.10300000000001</v>
      </c>
      <c r="H396" s="35">
        <f t="shared" si="123"/>
        <v>313.286</v>
      </c>
      <c r="I396" s="36">
        <f t="shared" si="124"/>
        <v>292</v>
      </c>
      <c r="J396" s="36">
        <f t="shared" si="125"/>
        <v>271</v>
      </c>
      <c r="K396" s="36">
        <f t="shared" si="126"/>
        <v>15</v>
      </c>
      <c r="L396" s="36">
        <f t="shared" si="127"/>
        <v>6</v>
      </c>
      <c r="M396" s="36">
        <v>162</v>
      </c>
      <c r="N396" s="36">
        <v>5</v>
      </c>
      <c r="O396" s="36">
        <v>0</v>
      </c>
      <c r="P396" s="36">
        <v>170</v>
      </c>
      <c r="Q396" s="36">
        <v>4</v>
      </c>
      <c r="R396" s="36">
        <v>0</v>
      </c>
      <c r="S396" s="36">
        <v>164</v>
      </c>
      <c r="T396" s="36">
        <v>6</v>
      </c>
      <c r="U396" s="36">
        <v>2</v>
      </c>
      <c r="V396" s="37">
        <v>97.077999999999989</v>
      </c>
      <c r="W396" s="38">
        <v>0.60289999999999999</v>
      </c>
      <c r="X396" s="39">
        <f t="shared" si="128"/>
        <v>797.827</v>
      </c>
      <c r="Y396" s="39">
        <v>799.92499999999995</v>
      </c>
      <c r="Z396" s="39">
        <v>794.11099999999999</v>
      </c>
      <c r="AA396" s="39">
        <v>799.44600000000003</v>
      </c>
      <c r="AB396" s="40">
        <f t="shared" si="129"/>
        <v>8.2184000000000008</v>
      </c>
      <c r="AC396" s="40">
        <f t="shared" si="130"/>
        <v>0.21920000000000001</v>
      </c>
      <c r="AD396" s="41">
        <f t="shared" si="131"/>
        <v>0.1096</v>
      </c>
      <c r="AE396" s="41">
        <f t="shared" si="132"/>
        <v>0.89039999999999997</v>
      </c>
      <c r="AF396" s="40">
        <f t="shared" si="133"/>
        <v>0.23480000000000001</v>
      </c>
      <c r="AG396" s="40">
        <f t="shared" si="134"/>
        <v>0.1174</v>
      </c>
      <c r="AH396" s="41">
        <f t="shared" si="135"/>
        <v>0.88260000000000005</v>
      </c>
      <c r="AI396" s="41">
        <f t="shared" si="136"/>
        <v>0.88570000000000004</v>
      </c>
      <c r="AJ396" s="42">
        <f t="shared" si="137"/>
        <v>21.286000000000001</v>
      </c>
      <c r="AK396" s="43">
        <f t="shared" si="138"/>
        <v>19.399999999999999</v>
      </c>
      <c r="AL396" s="43">
        <v>20</v>
      </c>
      <c r="AM396" s="43">
        <v>19.399999999999999</v>
      </c>
      <c r="AN396" s="43">
        <v>18.7</v>
      </c>
      <c r="AO396" s="44">
        <f t="shared" si="139"/>
        <v>0.89</v>
      </c>
      <c r="AP396" s="43"/>
    </row>
    <row r="397" spans="1:42" x14ac:dyDescent="0.2">
      <c r="A397" s="32">
        <v>115504003</v>
      </c>
      <c r="B397" s="33" t="s">
        <v>76</v>
      </c>
      <c r="C397" s="33" t="s">
        <v>313</v>
      </c>
      <c r="D397" s="34">
        <f t="shared" si="120"/>
        <v>1127761.06</v>
      </c>
      <c r="E397" s="34">
        <v>833204.67</v>
      </c>
      <c r="F397" s="34">
        <f t="shared" si="121"/>
        <v>294556.39</v>
      </c>
      <c r="G397" s="35">
        <f t="shared" si="122"/>
        <v>266.15100000000001</v>
      </c>
      <c r="H397" s="35">
        <f t="shared" si="123"/>
        <v>461.34699999999998</v>
      </c>
      <c r="I397" s="36">
        <f t="shared" si="124"/>
        <v>446</v>
      </c>
      <c r="J397" s="36">
        <f t="shared" si="125"/>
        <v>353</v>
      </c>
      <c r="K397" s="36">
        <f t="shared" si="126"/>
        <v>55</v>
      </c>
      <c r="L397" s="36">
        <f t="shared" si="127"/>
        <v>38</v>
      </c>
      <c r="M397" s="36">
        <v>211</v>
      </c>
      <c r="N397" s="36">
        <v>18</v>
      </c>
      <c r="O397" s="36">
        <v>8</v>
      </c>
      <c r="P397" s="36">
        <v>211</v>
      </c>
      <c r="Q397" s="36">
        <v>17</v>
      </c>
      <c r="R397" s="36">
        <v>7</v>
      </c>
      <c r="S397" s="36">
        <v>222</v>
      </c>
      <c r="T397" s="36">
        <v>20</v>
      </c>
      <c r="U397" s="36">
        <v>4</v>
      </c>
      <c r="V397" s="37">
        <v>71.543999999999997</v>
      </c>
      <c r="W397" s="38">
        <v>0.64100000000000001</v>
      </c>
      <c r="X397" s="39">
        <f t="shared" si="128"/>
        <v>1066.636</v>
      </c>
      <c r="Y397" s="39">
        <v>1068.0509999999999</v>
      </c>
      <c r="Z397" s="39">
        <v>1050.1880000000001</v>
      </c>
      <c r="AA397" s="39">
        <v>1081.67</v>
      </c>
      <c r="AB397" s="40">
        <f t="shared" si="129"/>
        <v>14.908799999999999</v>
      </c>
      <c r="AC397" s="40">
        <f t="shared" si="130"/>
        <v>0.39760000000000001</v>
      </c>
      <c r="AD397" s="41">
        <f t="shared" si="131"/>
        <v>0.1988</v>
      </c>
      <c r="AE397" s="41">
        <f t="shared" si="132"/>
        <v>0.80120000000000002</v>
      </c>
      <c r="AF397" s="40">
        <f t="shared" si="133"/>
        <v>0.314</v>
      </c>
      <c r="AG397" s="40">
        <f t="shared" si="134"/>
        <v>0.157</v>
      </c>
      <c r="AH397" s="41">
        <f t="shared" si="135"/>
        <v>0.84299999999999997</v>
      </c>
      <c r="AI397" s="41">
        <f t="shared" si="136"/>
        <v>0.82620000000000005</v>
      </c>
      <c r="AJ397" s="42">
        <f t="shared" si="137"/>
        <v>15.347</v>
      </c>
      <c r="AK397" s="43">
        <f t="shared" si="138"/>
        <v>19.7</v>
      </c>
      <c r="AL397" s="43">
        <v>20.399999999999999</v>
      </c>
      <c r="AM397" s="43">
        <v>19.399999999999999</v>
      </c>
      <c r="AN397" s="43">
        <v>19.3</v>
      </c>
      <c r="AO397" s="44">
        <f t="shared" si="139"/>
        <v>0.9</v>
      </c>
      <c r="AP397" s="43"/>
    </row>
    <row r="398" spans="1:42" x14ac:dyDescent="0.2">
      <c r="A398" s="32">
        <v>115506003</v>
      </c>
      <c r="B398" s="33" t="s">
        <v>77</v>
      </c>
      <c r="C398" s="33" t="s">
        <v>313</v>
      </c>
      <c r="D398" s="34">
        <f t="shared" si="120"/>
        <v>1771836.22</v>
      </c>
      <c r="E398" s="34">
        <v>1331924.57</v>
      </c>
      <c r="F398" s="34">
        <f t="shared" si="121"/>
        <v>439911.65</v>
      </c>
      <c r="G398" s="35">
        <f t="shared" si="122"/>
        <v>397.48899999999998</v>
      </c>
      <c r="H398" s="35">
        <f t="shared" si="123"/>
        <v>779</v>
      </c>
      <c r="I398" s="36">
        <f t="shared" si="124"/>
        <v>779</v>
      </c>
      <c r="J398" s="36">
        <f t="shared" si="125"/>
        <v>658</v>
      </c>
      <c r="K398" s="36">
        <f t="shared" si="126"/>
        <v>83</v>
      </c>
      <c r="L398" s="36">
        <f t="shared" si="127"/>
        <v>38</v>
      </c>
      <c r="M398" s="36">
        <v>410</v>
      </c>
      <c r="N398" s="36">
        <v>25</v>
      </c>
      <c r="O398" s="36">
        <v>6</v>
      </c>
      <c r="P398" s="36">
        <v>404</v>
      </c>
      <c r="Q398" s="36">
        <v>28</v>
      </c>
      <c r="R398" s="36">
        <v>6</v>
      </c>
      <c r="S398" s="36">
        <v>388</v>
      </c>
      <c r="T398" s="36">
        <v>27</v>
      </c>
      <c r="U398" s="36">
        <v>6</v>
      </c>
      <c r="V398" s="37">
        <v>91.733999999999995</v>
      </c>
      <c r="W398" s="38">
        <v>0.58650000000000002</v>
      </c>
      <c r="X398" s="39">
        <f t="shared" si="128"/>
        <v>1892.48</v>
      </c>
      <c r="Y398" s="39">
        <v>1914.3710000000001</v>
      </c>
      <c r="Z398" s="39">
        <v>1861.414</v>
      </c>
      <c r="AA398" s="39">
        <v>1901.6559999999999</v>
      </c>
      <c r="AB398" s="40">
        <f t="shared" si="129"/>
        <v>20.63</v>
      </c>
      <c r="AC398" s="40">
        <f t="shared" si="130"/>
        <v>0.55030000000000001</v>
      </c>
      <c r="AD398" s="41">
        <f t="shared" si="131"/>
        <v>0.27510000000000001</v>
      </c>
      <c r="AE398" s="41">
        <f t="shared" si="132"/>
        <v>0.72489999999999999</v>
      </c>
      <c r="AF398" s="40">
        <f t="shared" si="133"/>
        <v>0.55710000000000004</v>
      </c>
      <c r="AG398" s="40">
        <f t="shared" si="134"/>
        <v>0.27850000000000003</v>
      </c>
      <c r="AH398" s="41">
        <f t="shared" si="135"/>
        <v>0.72150000000000003</v>
      </c>
      <c r="AI398" s="41">
        <f t="shared" si="136"/>
        <v>0.7228</v>
      </c>
      <c r="AJ398" s="42">
        <f t="shared" si="137"/>
        <v>0</v>
      </c>
      <c r="AK398" s="43">
        <f t="shared" si="138"/>
        <v>19</v>
      </c>
      <c r="AL398" s="43">
        <v>19.2</v>
      </c>
      <c r="AM398" s="43">
        <v>18.600000000000001</v>
      </c>
      <c r="AN398" s="43">
        <v>19.3</v>
      </c>
      <c r="AO398" s="44">
        <f t="shared" si="139"/>
        <v>0.87</v>
      </c>
      <c r="AP398" s="43"/>
    </row>
    <row r="399" spans="1:42" x14ac:dyDescent="0.2">
      <c r="A399" s="32">
        <v>115508003</v>
      </c>
      <c r="B399" s="33" t="s">
        <v>78</v>
      </c>
      <c r="C399" s="33" t="s">
        <v>313</v>
      </c>
      <c r="D399" s="34">
        <f t="shared" si="120"/>
        <v>2166549.1800000002</v>
      </c>
      <c r="E399" s="34">
        <v>1684736.86</v>
      </c>
      <c r="F399" s="34">
        <f t="shared" si="121"/>
        <v>481812.32</v>
      </c>
      <c r="G399" s="35">
        <f t="shared" si="122"/>
        <v>435.34899999999999</v>
      </c>
      <c r="H399" s="35">
        <f t="shared" si="123"/>
        <v>885</v>
      </c>
      <c r="I399" s="36">
        <f t="shared" si="124"/>
        <v>885</v>
      </c>
      <c r="J399" s="36">
        <f t="shared" si="125"/>
        <v>735</v>
      </c>
      <c r="K399" s="36">
        <f t="shared" si="126"/>
        <v>49</v>
      </c>
      <c r="L399" s="36">
        <f t="shared" si="127"/>
        <v>101</v>
      </c>
      <c r="M399" s="36">
        <v>453</v>
      </c>
      <c r="N399" s="36">
        <v>15</v>
      </c>
      <c r="O399" s="36">
        <v>20</v>
      </c>
      <c r="P399" s="36">
        <v>460</v>
      </c>
      <c r="Q399" s="36">
        <v>17</v>
      </c>
      <c r="R399" s="36">
        <v>16</v>
      </c>
      <c r="S399" s="36">
        <v>431</v>
      </c>
      <c r="T399" s="36">
        <v>17</v>
      </c>
      <c r="U399" s="36">
        <v>12</v>
      </c>
      <c r="V399" s="37">
        <v>314.25400000000002</v>
      </c>
      <c r="W399" s="38">
        <v>0.57199999999999995</v>
      </c>
      <c r="X399" s="39">
        <f t="shared" si="128"/>
        <v>2373.67</v>
      </c>
      <c r="Y399" s="39">
        <v>2367.5929999999998</v>
      </c>
      <c r="Z399" s="39">
        <v>2358.3820000000001</v>
      </c>
      <c r="AA399" s="39">
        <v>2395.0340000000001</v>
      </c>
      <c r="AB399" s="40">
        <f t="shared" si="129"/>
        <v>7.5533000000000001</v>
      </c>
      <c r="AC399" s="40">
        <f t="shared" si="130"/>
        <v>0.2014</v>
      </c>
      <c r="AD399" s="41">
        <f t="shared" si="131"/>
        <v>0.1007</v>
      </c>
      <c r="AE399" s="41">
        <f t="shared" si="132"/>
        <v>0.89929999999999999</v>
      </c>
      <c r="AF399" s="40">
        <f t="shared" si="133"/>
        <v>0.69869999999999999</v>
      </c>
      <c r="AG399" s="40">
        <f t="shared" si="134"/>
        <v>0.3493</v>
      </c>
      <c r="AH399" s="41">
        <f t="shared" si="135"/>
        <v>0.65069999999999995</v>
      </c>
      <c r="AI399" s="41">
        <f t="shared" si="136"/>
        <v>0.75009999999999999</v>
      </c>
      <c r="AJ399" s="42">
        <f t="shared" si="137"/>
        <v>0</v>
      </c>
      <c r="AK399" s="43">
        <f t="shared" si="138"/>
        <v>18.8</v>
      </c>
      <c r="AL399" s="43">
        <v>19.5</v>
      </c>
      <c r="AM399" s="43">
        <v>18.5</v>
      </c>
      <c r="AN399" s="43">
        <v>18.5</v>
      </c>
      <c r="AO399" s="44">
        <f t="shared" si="139"/>
        <v>0.86</v>
      </c>
      <c r="AP399" s="43"/>
    </row>
    <row r="400" spans="1:42" x14ac:dyDescent="0.2">
      <c r="A400" s="32">
        <v>126515001</v>
      </c>
      <c r="B400" s="33" t="s">
        <v>237</v>
      </c>
      <c r="C400" s="33" t="s">
        <v>337</v>
      </c>
      <c r="D400" s="34">
        <f t="shared" si="120"/>
        <v>167651796.62</v>
      </c>
      <c r="E400" s="34">
        <v>127243862.37</v>
      </c>
      <c r="F400" s="34">
        <f t="shared" si="121"/>
        <v>40407934.25</v>
      </c>
      <c r="G400" s="35">
        <f t="shared" si="122"/>
        <v>36511.216</v>
      </c>
      <c r="H400" s="35">
        <f t="shared" si="123"/>
        <v>81214</v>
      </c>
      <c r="I400" s="36">
        <f t="shared" si="124"/>
        <v>81214</v>
      </c>
      <c r="J400" s="36">
        <f t="shared" si="125"/>
        <v>55873</v>
      </c>
      <c r="K400" s="36">
        <f t="shared" si="126"/>
        <v>13219</v>
      </c>
      <c r="L400" s="36">
        <f t="shared" si="127"/>
        <v>12122</v>
      </c>
      <c r="M400" s="36">
        <v>35598</v>
      </c>
      <c r="N400" s="36">
        <v>4574</v>
      </c>
      <c r="O400" s="36">
        <v>2041</v>
      </c>
      <c r="P400" s="36">
        <v>33242</v>
      </c>
      <c r="Q400" s="36">
        <v>3958</v>
      </c>
      <c r="R400" s="36">
        <v>1800</v>
      </c>
      <c r="S400" s="36">
        <v>33367</v>
      </c>
      <c r="T400" s="36">
        <v>4343</v>
      </c>
      <c r="U400" s="36">
        <v>1895</v>
      </c>
      <c r="V400" s="37">
        <v>142.69800000000001</v>
      </c>
      <c r="W400" s="38">
        <v>0.71360000000000001</v>
      </c>
      <c r="X400" s="39">
        <f t="shared" si="128"/>
        <v>201280.652</v>
      </c>
      <c r="Y400" s="39">
        <v>197718.34700000001</v>
      </c>
      <c r="Z400" s="39">
        <v>201624.761</v>
      </c>
      <c r="AA400" s="39">
        <v>204498.84899999999</v>
      </c>
      <c r="AB400" s="40">
        <f t="shared" si="129"/>
        <v>1410.5359000000001</v>
      </c>
      <c r="AC400" s="40">
        <f t="shared" si="130"/>
        <v>37.626399999999997</v>
      </c>
      <c r="AD400" s="41">
        <f t="shared" si="131"/>
        <v>18.813199999999998</v>
      </c>
      <c r="AE400" s="41">
        <f t="shared" si="132"/>
        <v>-17.813199999999998</v>
      </c>
      <c r="AF400" s="40">
        <f t="shared" si="133"/>
        <v>59.255400000000002</v>
      </c>
      <c r="AG400" s="40">
        <f t="shared" si="134"/>
        <v>29.627700000000001</v>
      </c>
      <c r="AH400" s="41">
        <f t="shared" si="135"/>
        <v>-28.627700000000001</v>
      </c>
      <c r="AI400" s="41">
        <f t="shared" si="136"/>
        <v>-24.3019</v>
      </c>
      <c r="AJ400" s="42">
        <f t="shared" si="137"/>
        <v>0</v>
      </c>
      <c r="AK400" s="43">
        <f t="shared" si="138"/>
        <v>13.7</v>
      </c>
      <c r="AL400" s="43">
        <v>13.3</v>
      </c>
      <c r="AM400" s="43">
        <v>13.5</v>
      </c>
      <c r="AN400" s="43">
        <v>14.2</v>
      </c>
      <c r="AO400" s="44">
        <f t="shared" si="139"/>
        <v>0.63</v>
      </c>
      <c r="AP400" s="43"/>
    </row>
    <row r="401" spans="1:42" x14ac:dyDescent="0.2">
      <c r="A401" s="32">
        <v>120522003</v>
      </c>
      <c r="B401" s="33" t="s">
        <v>160</v>
      </c>
      <c r="C401" s="33" t="s">
        <v>330</v>
      </c>
      <c r="D401" s="34">
        <f t="shared" si="120"/>
        <v>3372048.13</v>
      </c>
      <c r="E401" s="34">
        <v>2434216.86</v>
      </c>
      <c r="F401" s="34">
        <f t="shared" si="121"/>
        <v>937831.27</v>
      </c>
      <c r="G401" s="35">
        <f t="shared" si="122"/>
        <v>847.39200000000005</v>
      </c>
      <c r="H401" s="35">
        <f t="shared" si="123"/>
        <v>1552</v>
      </c>
      <c r="I401" s="36">
        <f t="shared" si="124"/>
        <v>1552</v>
      </c>
      <c r="J401" s="36">
        <f t="shared" si="125"/>
        <v>1282</v>
      </c>
      <c r="K401" s="36">
        <f t="shared" si="126"/>
        <v>194</v>
      </c>
      <c r="L401" s="36">
        <f t="shared" si="127"/>
        <v>76</v>
      </c>
      <c r="M401" s="36">
        <v>768</v>
      </c>
      <c r="N401" s="36">
        <v>65</v>
      </c>
      <c r="O401" s="36">
        <v>13</v>
      </c>
      <c r="P401" s="36">
        <v>786</v>
      </c>
      <c r="Q401" s="36">
        <v>61</v>
      </c>
      <c r="R401" s="36">
        <v>13</v>
      </c>
      <c r="S401" s="36">
        <v>793</v>
      </c>
      <c r="T401" s="36">
        <v>63</v>
      </c>
      <c r="U401" s="36">
        <v>11</v>
      </c>
      <c r="V401" s="37">
        <v>196.12899999999999</v>
      </c>
      <c r="W401" s="38">
        <v>0.6</v>
      </c>
      <c r="X401" s="39">
        <f t="shared" si="128"/>
        <v>4432.1229999999996</v>
      </c>
      <c r="Y401" s="39">
        <v>4424.1959999999999</v>
      </c>
      <c r="Z401" s="39">
        <v>4394.7939999999999</v>
      </c>
      <c r="AA401" s="39">
        <v>4477.3779999999997</v>
      </c>
      <c r="AB401" s="40">
        <f t="shared" si="129"/>
        <v>22.597899999999999</v>
      </c>
      <c r="AC401" s="40">
        <f t="shared" si="130"/>
        <v>0.6028</v>
      </c>
      <c r="AD401" s="41">
        <f t="shared" si="131"/>
        <v>0.3014</v>
      </c>
      <c r="AE401" s="41">
        <f t="shared" si="132"/>
        <v>0.6986</v>
      </c>
      <c r="AF401" s="40">
        <f t="shared" si="133"/>
        <v>1.3047</v>
      </c>
      <c r="AG401" s="40">
        <f t="shared" si="134"/>
        <v>0.65229999999999999</v>
      </c>
      <c r="AH401" s="41">
        <f t="shared" si="135"/>
        <v>0.34770000000000001</v>
      </c>
      <c r="AI401" s="41">
        <f t="shared" si="136"/>
        <v>0.48799999999999999</v>
      </c>
      <c r="AJ401" s="42">
        <f t="shared" si="137"/>
        <v>0</v>
      </c>
      <c r="AK401" s="43">
        <f t="shared" si="138"/>
        <v>19.899999999999999</v>
      </c>
      <c r="AL401" s="43">
        <v>19.899999999999999</v>
      </c>
      <c r="AM401" s="43">
        <v>19.899999999999999</v>
      </c>
      <c r="AN401" s="43">
        <v>19.899999999999999</v>
      </c>
      <c r="AO401" s="44">
        <f t="shared" si="139"/>
        <v>0.91</v>
      </c>
      <c r="AP401" s="43"/>
    </row>
    <row r="402" spans="1:42" x14ac:dyDescent="0.2">
      <c r="A402" s="32">
        <v>119648303</v>
      </c>
      <c r="B402" s="33" t="s">
        <v>144</v>
      </c>
      <c r="C402" s="33" t="s">
        <v>330</v>
      </c>
      <c r="D402" s="34">
        <f t="shared" si="120"/>
        <v>1926313.51</v>
      </c>
      <c r="E402" s="34">
        <v>1630662.56</v>
      </c>
      <c r="F402" s="34">
        <f t="shared" si="121"/>
        <v>295650.95</v>
      </c>
      <c r="G402" s="35">
        <f t="shared" si="122"/>
        <v>267.14</v>
      </c>
      <c r="H402" s="35">
        <f t="shared" si="123"/>
        <v>1344</v>
      </c>
      <c r="I402" s="36">
        <f t="shared" si="124"/>
        <v>1344</v>
      </c>
      <c r="J402" s="36">
        <f t="shared" si="125"/>
        <v>1209</v>
      </c>
      <c r="K402" s="36">
        <f t="shared" si="126"/>
        <v>65</v>
      </c>
      <c r="L402" s="36">
        <f t="shared" si="127"/>
        <v>70</v>
      </c>
      <c r="M402" s="36">
        <v>761</v>
      </c>
      <c r="N402" s="36">
        <v>19</v>
      </c>
      <c r="O402" s="36">
        <v>9</v>
      </c>
      <c r="P402" s="36">
        <v>744</v>
      </c>
      <c r="Q402" s="36">
        <v>16</v>
      </c>
      <c r="R402" s="36">
        <v>13</v>
      </c>
      <c r="S402" s="36">
        <v>707</v>
      </c>
      <c r="T402" s="36">
        <v>28</v>
      </c>
      <c r="U402" s="36">
        <v>10</v>
      </c>
      <c r="V402" s="37">
        <v>327.84100000000001</v>
      </c>
      <c r="W402" s="38">
        <v>0.3155</v>
      </c>
      <c r="X402" s="39">
        <f t="shared" si="128"/>
        <v>2924.8359999999998</v>
      </c>
      <c r="Y402" s="39">
        <v>2842.808</v>
      </c>
      <c r="Z402" s="39">
        <v>2949.2240000000002</v>
      </c>
      <c r="AA402" s="39">
        <v>2982.4749999999999</v>
      </c>
      <c r="AB402" s="40">
        <f t="shared" si="129"/>
        <v>8.9215</v>
      </c>
      <c r="AC402" s="40">
        <f t="shared" si="130"/>
        <v>0.2379</v>
      </c>
      <c r="AD402" s="41">
        <f t="shared" si="131"/>
        <v>0.11890000000000001</v>
      </c>
      <c r="AE402" s="41">
        <f t="shared" si="132"/>
        <v>0.88109999999999999</v>
      </c>
      <c r="AF402" s="40">
        <f t="shared" si="133"/>
        <v>0.86099999999999999</v>
      </c>
      <c r="AG402" s="40">
        <f t="shared" si="134"/>
        <v>0.43049999999999999</v>
      </c>
      <c r="AH402" s="41">
        <f t="shared" si="135"/>
        <v>0.56950000000000001</v>
      </c>
      <c r="AI402" s="41">
        <f t="shared" si="136"/>
        <v>0.69410000000000005</v>
      </c>
      <c r="AJ402" s="42">
        <f t="shared" si="137"/>
        <v>0</v>
      </c>
      <c r="AK402" s="43">
        <f t="shared" si="138"/>
        <v>13.7</v>
      </c>
      <c r="AL402" s="43">
        <v>13.6</v>
      </c>
      <c r="AM402" s="43">
        <v>13.9</v>
      </c>
      <c r="AN402" s="43">
        <v>13.7</v>
      </c>
      <c r="AO402" s="44">
        <f t="shared" si="139"/>
        <v>0.63</v>
      </c>
      <c r="AP402" s="43"/>
    </row>
    <row r="403" spans="1:42" x14ac:dyDescent="0.2">
      <c r="A403" s="32">
        <v>109530304</v>
      </c>
      <c r="B403" s="33" t="s">
        <v>528</v>
      </c>
      <c r="C403" s="33" t="s">
        <v>298</v>
      </c>
      <c r="D403" s="34">
        <f t="shared" si="120"/>
        <v>155691.45000000001</v>
      </c>
      <c r="E403" s="34">
        <v>131703.15</v>
      </c>
      <c r="F403" s="34">
        <f t="shared" si="121"/>
        <v>23988.3</v>
      </c>
      <c r="G403" s="35">
        <f t="shared" si="122"/>
        <v>21.675000000000001</v>
      </c>
      <c r="H403" s="35">
        <f t="shared" si="123"/>
        <v>52.232999999999997</v>
      </c>
      <c r="I403" s="36">
        <f t="shared" si="124"/>
        <v>46</v>
      </c>
      <c r="J403" s="36">
        <f t="shared" si="125"/>
        <v>43</v>
      </c>
      <c r="K403" s="36">
        <f t="shared" si="126"/>
        <v>3</v>
      </c>
      <c r="L403" s="36">
        <f t="shared" si="127"/>
        <v>0</v>
      </c>
      <c r="M403" s="36">
        <v>26</v>
      </c>
      <c r="N403" s="36">
        <v>0</v>
      </c>
      <c r="O403" s="36">
        <v>0</v>
      </c>
      <c r="P403" s="36">
        <v>32</v>
      </c>
      <c r="Q403" s="36">
        <v>2</v>
      </c>
      <c r="R403" s="36">
        <v>0</v>
      </c>
      <c r="S403" s="36">
        <v>19</v>
      </c>
      <c r="T403" s="36">
        <v>1</v>
      </c>
      <c r="U403" s="36">
        <v>0</v>
      </c>
      <c r="V403" s="37">
        <v>226.06399999999999</v>
      </c>
      <c r="W403" s="38">
        <v>0.54600000000000004</v>
      </c>
      <c r="X403" s="39">
        <f t="shared" si="128"/>
        <v>156.18899999999999</v>
      </c>
      <c r="Y403" s="39">
        <v>151.61500000000001</v>
      </c>
      <c r="Z403" s="39">
        <v>160.76599999999999</v>
      </c>
      <c r="AA403" s="39">
        <v>156.18700000000001</v>
      </c>
      <c r="AB403" s="40">
        <f t="shared" si="129"/>
        <v>0.69089999999999996</v>
      </c>
      <c r="AC403" s="40">
        <f t="shared" si="130"/>
        <v>1.84E-2</v>
      </c>
      <c r="AD403" s="41">
        <f t="shared" si="131"/>
        <v>9.1999999999999998E-3</v>
      </c>
      <c r="AE403" s="41">
        <f t="shared" si="132"/>
        <v>0.99080000000000001</v>
      </c>
      <c r="AF403" s="40">
        <f t="shared" si="133"/>
        <v>4.5900000000000003E-2</v>
      </c>
      <c r="AG403" s="40">
        <f t="shared" si="134"/>
        <v>2.29E-2</v>
      </c>
      <c r="AH403" s="41">
        <f t="shared" si="135"/>
        <v>0.97709999999999997</v>
      </c>
      <c r="AI403" s="41">
        <f t="shared" si="136"/>
        <v>0.98250000000000004</v>
      </c>
      <c r="AJ403" s="42">
        <f t="shared" si="137"/>
        <v>6.2329999999999997</v>
      </c>
      <c r="AK403" s="43">
        <f t="shared" si="138"/>
        <v>16.600000000000001</v>
      </c>
      <c r="AL403" s="43">
        <v>16.8</v>
      </c>
      <c r="AM403" s="43">
        <v>16.600000000000001</v>
      </c>
      <c r="AN403" s="43">
        <v>16.5</v>
      </c>
      <c r="AO403" s="44">
        <f t="shared" si="139"/>
        <v>0.76</v>
      </c>
      <c r="AP403" s="43"/>
    </row>
    <row r="404" spans="1:42" x14ac:dyDescent="0.2">
      <c r="A404" s="32">
        <v>109531304</v>
      </c>
      <c r="B404" s="33" t="s">
        <v>529</v>
      </c>
      <c r="C404" s="33" t="s">
        <v>298</v>
      </c>
      <c r="D404" s="34">
        <f t="shared" si="120"/>
        <v>658401.73</v>
      </c>
      <c r="E404" s="34">
        <v>515080.63</v>
      </c>
      <c r="F404" s="34">
        <f t="shared" si="121"/>
        <v>143321.1</v>
      </c>
      <c r="G404" s="35">
        <f t="shared" si="122"/>
        <v>129.5</v>
      </c>
      <c r="H404" s="35">
        <f t="shared" si="123"/>
        <v>290.38</v>
      </c>
      <c r="I404" s="36">
        <f t="shared" si="124"/>
        <v>266</v>
      </c>
      <c r="J404" s="36">
        <f t="shared" si="125"/>
        <v>241</v>
      </c>
      <c r="K404" s="36">
        <f t="shared" si="126"/>
        <v>25</v>
      </c>
      <c r="L404" s="36">
        <f t="shared" si="127"/>
        <v>0</v>
      </c>
      <c r="M404" s="36">
        <v>145</v>
      </c>
      <c r="N404" s="36">
        <v>8</v>
      </c>
      <c r="O404" s="36">
        <v>1</v>
      </c>
      <c r="P404" s="36">
        <v>144</v>
      </c>
      <c r="Q404" s="36">
        <v>7</v>
      </c>
      <c r="R404" s="36">
        <v>0</v>
      </c>
      <c r="S404" s="36">
        <v>151</v>
      </c>
      <c r="T404" s="36">
        <v>8</v>
      </c>
      <c r="U404" s="36">
        <v>0</v>
      </c>
      <c r="V404" s="37">
        <v>211.94400000000002</v>
      </c>
      <c r="W404" s="38">
        <v>0.61939999999999995</v>
      </c>
      <c r="X404" s="39">
        <f t="shared" si="128"/>
        <v>751.73900000000003</v>
      </c>
      <c r="Y404" s="39">
        <v>737.38499999999999</v>
      </c>
      <c r="Z404" s="39">
        <v>751.03899999999999</v>
      </c>
      <c r="AA404" s="39">
        <v>766.79200000000003</v>
      </c>
      <c r="AB404" s="40">
        <f t="shared" si="129"/>
        <v>3.5468000000000002</v>
      </c>
      <c r="AC404" s="40">
        <f t="shared" si="130"/>
        <v>9.4600000000000004E-2</v>
      </c>
      <c r="AD404" s="41">
        <f t="shared" si="131"/>
        <v>4.7300000000000002E-2</v>
      </c>
      <c r="AE404" s="41">
        <f t="shared" si="132"/>
        <v>0.95269999999999999</v>
      </c>
      <c r="AF404" s="40">
        <f t="shared" si="133"/>
        <v>0.2213</v>
      </c>
      <c r="AG404" s="40">
        <f t="shared" si="134"/>
        <v>0.1106</v>
      </c>
      <c r="AH404" s="41">
        <f t="shared" si="135"/>
        <v>0.88939999999999997</v>
      </c>
      <c r="AI404" s="41">
        <f t="shared" si="136"/>
        <v>0.91469999999999996</v>
      </c>
      <c r="AJ404" s="42">
        <f t="shared" si="137"/>
        <v>24.38</v>
      </c>
      <c r="AK404" s="43">
        <f t="shared" si="138"/>
        <v>15.7</v>
      </c>
      <c r="AL404" s="43">
        <v>15.6</v>
      </c>
      <c r="AM404" s="43">
        <v>15.9</v>
      </c>
      <c r="AN404" s="43">
        <v>15.5</v>
      </c>
      <c r="AO404" s="44">
        <f t="shared" si="139"/>
        <v>0.72</v>
      </c>
      <c r="AP404" s="43"/>
    </row>
    <row r="405" spans="1:42" x14ac:dyDescent="0.2">
      <c r="A405" s="32">
        <v>109532804</v>
      </c>
      <c r="B405" s="33" t="s">
        <v>530</v>
      </c>
      <c r="C405" s="33" t="s">
        <v>298</v>
      </c>
      <c r="D405" s="34">
        <f t="shared" si="120"/>
        <v>313557.61</v>
      </c>
      <c r="E405" s="34">
        <v>261869.05</v>
      </c>
      <c r="F405" s="34">
        <f t="shared" si="121"/>
        <v>51688.56</v>
      </c>
      <c r="G405" s="35">
        <f t="shared" si="122"/>
        <v>46.704000000000001</v>
      </c>
      <c r="H405" s="35">
        <f t="shared" si="123"/>
        <v>170.7</v>
      </c>
      <c r="I405" s="36">
        <f t="shared" si="124"/>
        <v>152</v>
      </c>
      <c r="J405" s="36">
        <f t="shared" si="125"/>
        <v>128</v>
      </c>
      <c r="K405" s="36">
        <f t="shared" si="126"/>
        <v>18</v>
      </c>
      <c r="L405" s="36">
        <f t="shared" si="127"/>
        <v>6</v>
      </c>
      <c r="M405" s="36">
        <v>64</v>
      </c>
      <c r="N405" s="36">
        <v>9</v>
      </c>
      <c r="O405" s="36">
        <v>1</v>
      </c>
      <c r="P405" s="36">
        <v>82</v>
      </c>
      <c r="Q405" s="36">
        <v>5</v>
      </c>
      <c r="R405" s="36">
        <v>0</v>
      </c>
      <c r="S405" s="36">
        <v>87</v>
      </c>
      <c r="T405" s="36">
        <v>4</v>
      </c>
      <c r="U405" s="36">
        <v>2</v>
      </c>
      <c r="V405" s="37">
        <v>316.58100000000002</v>
      </c>
      <c r="W405" s="38">
        <v>0.48</v>
      </c>
      <c r="X405" s="39">
        <f t="shared" si="128"/>
        <v>349.75099999999998</v>
      </c>
      <c r="Y405" s="39">
        <v>339.47199999999998</v>
      </c>
      <c r="Z405" s="39">
        <v>362.14400000000001</v>
      </c>
      <c r="AA405" s="39">
        <v>347.63600000000002</v>
      </c>
      <c r="AB405" s="40">
        <f t="shared" si="129"/>
        <v>1.1047</v>
      </c>
      <c r="AC405" s="40">
        <f t="shared" si="130"/>
        <v>2.9399999999999999E-2</v>
      </c>
      <c r="AD405" s="41">
        <f t="shared" si="131"/>
        <v>1.47E-2</v>
      </c>
      <c r="AE405" s="41">
        <f t="shared" si="132"/>
        <v>0.98529999999999995</v>
      </c>
      <c r="AF405" s="40">
        <f t="shared" si="133"/>
        <v>0.10290000000000001</v>
      </c>
      <c r="AG405" s="40">
        <f t="shared" si="134"/>
        <v>5.1400000000000001E-2</v>
      </c>
      <c r="AH405" s="41">
        <f t="shared" si="135"/>
        <v>0.9486</v>
      </c>
      <c r="AI405" s="41">
        <f t="shared" si="136"/>
        <v>0.96319999999999995</v>
      </c>
      <c r="AJ405" s="42">
        <f t="shared" si="137"/>
        <v>18.7</v>
      </c>
      <c r="AK405" s="43">
        <f t="shared" si="138"/>
        <v>12.5</v>
      </c>
      <c r="AL405" s="43">
        <v>12.7</v>
      </c>
      <c r="AM405" s="43">
        <v>12.5</v>
      </c>
      <c r="AN405" s="43">
        <v>12.4</v>
      </c>
      <c r="AO405" s="44">
        <f t="shared" si="139"/>
        <v>0.56999999999999995</v>
      </c>
      <c r="AP405" s="43"/>
    </row>
    <row r="406" spans="1:42" x14ac:dyDescent="0.2">
      <c r="A406" s="32">
        <v>109535504</v>
      </c>
      <c r="B406" s="33" t="s">
        <v>531</v>
      </c>
      <c r="C406" s="33" t="s">
        <v>298</v>
      </c>
      <c r="D406" s="34">
        <f t="shared" si="120"/>
        <v>515812.25</v>
      </c>
      <c r="E406" s="34">
        <v>422301.6</v>
      </c>
      <c r="F406" s="34">
        <f t="shared" si="121"/>
        <v>93510.65</v>
      </c>
      <c r="G406" s="35">
        <f t="shared" si="122"/>
        <v>84.492999999999995</v>
      </c>
      <c r="H406" s="35">
        <f t="shared" si="123"/>
        <v>266.32799999999997</v>
      </c>
      <c r="I406" s="36">
        <f t="shared" si="124"/>
        <v>240</v>
      </c>
      <c r="J406" s="36">
        <f t="shared" si="125"/>
        <v>203</v>
      </c>
      <c r="K406" s="36">
        <f t="shared" si="126"/>
        <v>31</v>
      </c>
      <c r="L406" s="36">
        <f t="shared" si="127"/>
        <v>6</v>
      </c>
      <c r="M406" s="36">
        <v>125</v>
      </c>
      <c r="N406" s="36">
        <v>8</v>
      </c>
      <c r="O406" s="36">
        <v>1</v>
      </c>
      <c r="P406" s="36">
        <v>129</v>
      </c>
      <c r="Q406" s="36">
        <v>8</v>
      </c>
      <c r="R406" s="36">
        <v>1</v>
      </c>
      <c r="S406" s="36">
        <v>118</v>
      </c>
      <c r="T406" s="36">
        <v>14</v>
      </c>
      <c r="U406" s="36">
        <v>1</v>
      </c>
      <c r="V406" s="37">
        <v>228.648</v>
      </c>
      <c r="W406" s="38">
        <v>0.58750000000000002</v>
      </c>
      <c r="X406" s="39">
        <f t="shared" si="128"/>
        <v>513.61300000000006</v>
      </c>
      <c r="Y406" s="39">
        <v>507.41</v>
      </c>
      <c r="Z406" s="39">
        <v>503.22699999999998</v>
      </c>
      <c r="AA406" s="39">
        <v>530.20100000000002</v>
      </c>
      <c r="AB406" s="40">
        <f t="shared" si="129"/>
        <v>2.2463000000000002</v>
      </c>
      <c r="AC406" s="40">
        <f t="shared" si="130"/>
        <v>5.9900000000000002E-2</v>
      </c>
      <c r="AD406" s="41">
        <f t="shared" si="131"/>
        <v>2.9899999999999999E-2</v>
      </c>
      <c r="AE406" s="41">
        <f t="shared" si="132"/>
        <v>0.97009999999999996</v>
      </c>
      <c r="AF406" s="40">
        <f t="shared" si="133"/>
        <v>0.1512</v>
      </c>
      <c r="AG406" s="40">
        <f t="shared" si="134"/>
        <v>7.5600000000000001E-2</v>
      </c>
      <c r="AH406" s="41">
        <f t="shared" si="135"/>
        <v>0.9244</v>
      </c>
      <c r="AI406" s="41">
        <f t="shared" si="136"/>
        <v>0.94259999999999999</v>
      </c>
      <c r="AJ406" s="42">
        <f t="shared" si="137"/>
        <v>26.327999999999999</v>
      </c>
      <c r="AK406" s="43">
        <f t="shared" si="138"/>
        <v>11.9</v>
      </c>
      <c r="AL406" s="43">
        <v>12.1</v>
      </c>
      <c r="AM406" s="43">
        <v>12</v>
      </c>
      <c r="AN406" s="43">
        <v>11.6</v>
      </c>
      <c r="AO406" s="44">
        <f t="shared" si="139"/>
        <v>0.54</v>
      </c>
      <c r="AP406" s="43"/>
    </row>
    <row r="407" spans="1:42" x14ac:dyDescent="0.2">
      <c r="A407" s="32">
        <v>109537504</v>
      </c>
      <c r="B407" s="33" t="s">
        <v>532</v>
      </c>
      <c r="C407" s="33" t="s">
        <v>298</v>
      </c>
      <c r="D407" s="34">
        <f t="shared" si="120"/>
        <v>442843.69</v>
      </c>
      <c r="E407" s="34">
        <v>338666.41</v>
      </c>
      <c r="F407" s="34">
        <f t="shared" si="121"/>
        <v>104177.28</v>
      </c>
      <c r="G407" s="35">
        <f t="shared" si="122"/>
        <v>94.131</v>
      </c>
      <c r="H407" s="35">
        <f t="shared" si="123"/>
        <v>189.155</v>
      </c>
      <c r="I407" s="36">
        <f t="shared" si="124"/>
        <v>170</v>
      </c>
      <c r="J407" s="36">
        <f t="shared" si="125"/>
        <v>133</v>
      </c>
      <c r="K407" s="36">
        <f t="shared" si="126"/>
        <v>31</v>
      </c>
      <c r="L407" s="36">
        <f t="shared" si="127"/>
        <v>6</v>
      </c>
      <c r="M407" s="36">
        <v>82</v>
      </c>
      <c r="N407" s="36">
        <v>9</v>
      </c>
      <c r="O407" s="36">
        <v>1</v>
      </c>
      <c r="P407" s="36">
        <v>88</v>
      </c>
      <c r="Q407" s="36">
        <v>8</v>
      </c>
      <c r="R407" s="36">
        <v>0</v>
      </c>
      <c r="S407" s="36">
        <v>72</v>
      </c>
      <c r="T407" s="36">
        <v>12</v>
      </c>
      <c r="U407" s="36">
        <v>3</v>
      </c>
      <c r="V407" s="37">
        <v>122.497</v>
      </c>
      <c r="W407" s="38">
        <v>0.70089999999999997</v>
      </c>
      <c r="X407" s="39">
        <f t="shared" si="128"/>
        <v>400.17099999999999</v>
      </c>
      <c r="Y407" s="39">
        <v>405.49599999999998</v>
      </c>
      <c r="Z407" s="39">
        <v>391.92700000000002</v>
      </c>
      <c r="AA407" s="39">
        <v>403.09</v>
      </c>
      <c r="AB407" s="40">
        <f t="shared" si="129"/>
        <v>3.2667000000000002</v>
      </c>
      <c r="AC407" s="40">
        <f t="shared" si="130"/>
        <v>8.7099999999999997E-2</v>
      </c>
      <c r="AD407" s="41">
        <f t="shared" si="131"/>
        <v>4.3499999999999997E-2</v>
      </c>
      <c r="AE407" s="41">
        <f t="shared" si="132"/>
        <v>0.95650000000000002</v>
      </c>
      <c r="AF407" s="40">
        <f t="shared" si="133"/>
        <v>0.1178</v>
      </c>
      <c r="AG407" s="40">
        <f t="shared" si="134"/>
        <v>5.8900000000000001E-2</v>
      </c>
      <c r="AH407" s="41">
        <f t="shared" si="135"/>
        <v>0.94110000000000005</v>
      </c>
      <c r="AI407" s="41">
        <f t="shared" si="136"/>
        <v>0.94720000000000004</v>
      </c>
      <c r="AJ407" s="42">
        <f t="shared" si="137"/>
        <v>19.155000000000001</v>
      </c>
      <c r="AK407" s="43">
        <f t="shared" si="138"/>
        <v>15.6</v>
      </c>
      <c r="AL407" s="43">
        <v>16.2</v>
      </c>
      <c r="AM407" s="43">
        <v>15.5</v>
      </c>
      <c r="AN407" s="43">
        <v>15.1</v>
      </c>
      <c r="AO407" s="44">
        <f t="shared" si="139"/>
        <v>0.71</v>
      </c>
      <c r="AP407" s="43"/>
    </row>
    <row r="408" spans="1:42" x14ac:dyDescent="0.2">
      <c r="A408" s="32">
        <v>129540803</v>
      </c>
      <c r="B408" s="33" t="s">
        <v>261</v>
      </c>
      <c r="C408" s="33" t="s">
        <v>341</v>
      </c>
      <c r="D408" s="34">
        <f t="shared" si="120"/>
        <v>1864899.89</v>
      </c>
      <c r="E408" s="34">
        <v>1460240.8</v>
      </c>
      <c r="F408" s="34">
        <f t="shared" si="121"/>
        <v>404659.09</v>
      </c>
      <c r="G408" s="35">
        <f t="shared" si="122"/>
        <v>365.63600000000002</v>
      </c>
      <c r="H408" s="35">
        <f t="shared" si="123"/>
        <v>769</v>
      </c>
      <c r="I408" s="36">
        <f t="shared" si="124"/>
        <v>769</v>
      </c>
      <c r="J408" s="36">
        <f t="shared" si="125"/>
        <v>663</v>
      </c>
      <c r="K408" s="36">
        <f t="shared" si="126"/>
        <v>62</v>
      </c>
      <c r="L408" s="36">
        <f t="shared" si="127"/>
        <v>44</v>
      </c>
      <c r="M408" s="36">
        <v>605</v>
      </c>
      <c r="N408" s="36">
        <v>21</v>
      </c>
      <c r="O408" s="36">
        <v>9</v>
      </c>
      <c r="P408" s="36">
        <v>62</v>
      </c>
      <c r="Q408" s="36">
        <v>18</v>
      </c>
      <c r="R408" s="36">
        <v>5</v>
      </c>
      <c r="S408" s="36">
        <v>545</v>
      </c>
      <c r="T408" s="36">
        <v>22</v>
      </c>
      <c r="U408" s="36">
        <v>7</v>
      </c>
      <c r="V408" s="37">
        <v>122.944</v>
      </c>
      <c r="W408" s="38">
        <v>0.52829999999999999</v>
      </c>
      <c r="X408" s="39">
        <f t="shared" si="128"/>
        <v>2609.2950000000001</v>
      </c>
      <c r="Y408" s="39">
        <v>2594.6469999999999</v>
      </c>
      <c r="Z408" s="39">
        <v>2586.7869999999998</v>
      </c>
      <c r="AA408" s="39">
        <v>2646.45</v>
      </c>
      <c r="AB408" s="40">
        <f t="shared" si="129"/>
        <v>21.223400000000002</v>
      </c>
      <c r="AC408" s="40">
        <f t="shared" si="130"/>
        <v>0.56610000000000005</v>
      </c>
      <c r="AD408" s="41">
        <f t="shared" si="131"/>
        <v>0.28299999999999997</v>
      </c>
      <c r="AE408" s="41">
        <f t="shared" si="132"/>
        <v>0.71699999999999997</v>
      </c>
      <c r="AF408" s="40">
        <f t="shared" si="133"/>
        <v>0.7681</v>
      </c>
      <c r="AG408" s="40">
        <f t="shared" si="134"/>
        <v>0.38400000000000001</v>
      </c>
      <c r="AH408" s="41">
        <f t="shared" si="135"/>
        <v>0.61599999999999999</v>
      </c>
      <c r="AI408" s="41">
        <f t="shared" si="136"/>
        <v>0.65639999999999998</v>
      </c>
      <c r="AJ408" s="42">
        <f t="shared" si="137"/>
        <v>0</v>
      </c>
      <c r="AK408" s="43">
        <f t="shared" si="138"/>
        <v>19.600000000000001</v>
      </c>
      <c r="AL408" s="43">
        <v>20.399999999999999</v>
      </c>
      <c r="AM408" s="43">
        <v>19.600000000000001</v>
      </c>
      <c r="AN408" s="43">
        <v>18.8</v>
      </c>
      <c r="AO408" s="44">
        <f t="shared" si="139"/>
        <v>0.9</v>
      </c>
      <c r="AP408" s="43"/>
    </row>
    <row r="409" spans="1:42" x14ac:dyDescent="0.2">
      <c r="A409" s="32">
        <v>129544503</v>
      </c>
      <c r="B409" s="33" t="s">
        <v>262</v>
      </c>
      <c r="C409" s="33" t="s">
        <v>341</v>
      </c>
      <c r="D409" s="34">
        <f t="shared" si="120"/>
        <v>1290960.19</v>
      </c>
      <c r="E409" s="34">
        <v>796348.57</v>
      </c>
      <c r="F409" s="34">
        <f t="shared" si="121"/>
        <v>494611.62</v>
      </c>
      <c r="G409" s="35">
        <f t="shared" si="122"/>
        <v>446.91399999999999</v>
      </c>
      <c r="H409" s="35">
        <f t="shared" si="123"/>
        <v>578.67899999999997</v>
      </c>
      <c r="I409" s="36">
        <f t="shared" si="124"/>
        <v>569</v>
      </c>
      <c r="J409" s="36">
        <f t="shared" si="125"/>
        <v>481</v>
      </c>
      <c r="K409" s="36">
        <f t="shared" si="126"/>
        <v>31</v>
      </c>
      <c r="L409" s="36">
        <f t="shared" si="127"/>
        <v>57</v>
      </c>
      <c r="M409" s="36">
        <v>314</v>
      </c>
      <c r="N409" s="36">
        <v>9</v>
      </c>
      <c r="O409" s="36">
        <v>9</v>
      </c>
      <c r="P409" s="36">
        <v>281</v>
      </c>
      <c r="Q409" s="36">
        <v>8</v>
      </c>
      <c r="R409" s="36">
        <v>10</v>
      </c>
      <c r="S409" s="36">
        <v>283</v>
      </c>
      <c r="T409" s="36">
        <v>13</v>
      </c>
      <c r="U409" s="36">
        <v>9</v>
      </c>
      <c r="V409" s="37">
        <v>50.853000000000002</v>
      </c>
      <c r="W409" s="38">
        <v>0.77229999999999999</v>
      </c>
      <c r="X409" s="39">
        <f t="shared" si="128"/>
        <v>1038.7719999999999</v>
      </c>
      <c r="Y409" s="39">
        <v>1090.9159999999999</v>
      </c>
      <c r="Z409" s="39">
        <v>1003.611</v>
      </c>
      <c r="AA409" s="39">
        <v>1021.79</v>
      </c>
      <c r="AB409" s="40">
        <f t="shared" si="129"/>
        <v>20.4269</v>
      </c>
      <c r="AC409" s="40">
        <f t="shared" si="130"/>
        <v>0.54479999999999995</v>
      </c>
      <c r="AD409" s="41">
        <f t="shared" si="131"/>
        <v>0.27239999999999998</v>
      </c>
      <c r="AE409" s="41">
        <f t="shared" si="132"/>
        <v>0.72760000000000002</v>
      </c>
      <c r="AF409" s="40">
        <f t="shared" si="133"/>
        <v>0.30580000000000002</v>
      </c>
      <c r="AG409" s="40">
        <f t="shared" si="134"/>
        <v>0.15290000000000001</v>
      </c>
      <c r="AH409" s="41">
        <f t="shared" si="135"/>
        <v>0.84709999999999996</v>
      </c>
      <c r="AI409" s="41">
        <f t="shared" si="136"/>
        <v>0.79930000000000001</v>
      </c>
      <c r="AJ409" s="42">
        <f t="shared" si="137"/>
        <v>9.6790000000000003</v>
      </c>
      <c r="AK409" s="43">
        <f t="shared" si="138"/>
        <v>25.4</v>
      </c>
      <c r="AL409" s="43">
        <v>26</v>
      </c>
      <c r="AM409" s="43">
        <v>25.8</v>
      </c>
      <c r="AN409" s="43">
        <v>24.5</v>
      </c>
      <c r="AO409" s="44">
        <f t="shared" si="139"/>
        <v>1</v>
      </c>
      <c r="AP409" s="43"/>
    </row>
    <row r="410" spans="1:42" x14ac:dyDescent="0.2">
      <c r="A410" s="32">
        <v>129544703</v>
      </c>
      <c r="B410" s="33" t="s">
        <v>263</v>
      </c>
      <c r="C410" s="33" t="s">
        <v>341</v>
      </c>
      <c r="D410" s="34">
        <f t="shared" si="120"/>
        <v>1200447.05</v>
      </c>
      <c r="E410" s="34">
        <v>672195.37</v>
      </c>
      <c r="F410" s="34">
        <f t="shared" si="121"/>
        <v>528251.68000000005</v>
      </c>
      <c r="G410" s="35">
        <f t="shared" si="122"/>
        <v>477.31</v>
      </c>
      <c r="H410" s="35">
        <f t="shared" si="123"/>
        <v>661.00300000000004</v>
      </c>
      <c r="I410" s="36">
        <f t="shared" si="124"/>
        <v>659</v>
      </c>
      <c r="J410" s="36">
        <f t="shared" si="125"/>
        <v>528</v>
      </c>
      <c r="K410" s="36">
        <f t="shared" si="126"/>
        <v>55</v>
      </c>
      <c r="L410" s="36">
        <f t="shared" si="127"/>
        <v>76</v>
      </c>
      <c r="M410" s="36">
        <v>331</v>
      </c>
      <c r="N410" s="36">
        <v>19</v>
      </c>
      <c r="O410" s="36">
        <v>8</v>
      </c>
      <c r="P410" s="36">
        <v>307</v>
      </c>
      <c r="Q410" s="36">
        <v>13</v>
      </c>
      <c r="R410" s="36">
        <v>19</v>
      </c>
      <c r="S410" s="36">
        <v>328</v>
      </c>
      <c r="T410" s="36">
        <v>23</v>
      </c>
      <c r="U410" s="36">
        <v>9</v>
      </c>
      <c r="V410" s="37">
        <v>55.466000000000001</v>
      </c>
      <c r="W410" s="38">
        <v>0.72209999999999996</v>
      </c>
      <c r="X410" s="39">
        <f t="shared" si="128"/>
        <v>1204.954</v>
      </c>
      <c r="Y410" s="39">
        <v>1205.365</v>
      </c>
      <c r="Z410" s="39">
        <v>1212.2260000000001</v>
      </c>
      <c r="AA410" s="39">
        <v>1197.271</v>
      </c>
      <c r="AB410" s="40">
        <f t="shared" si="129"/>
        <v>21.7241</v>
      </c>
      <c r="AC410" s="40">
        <f t="shared" si="130"/>
        <v>0.57940000000000003</v>
      </c>
      <c r="AD410" s="41">
        <f t="shared" si="131"/>
        <v>0.28970000000000001</v>
      </c>
      <c r="AE410" s="41">
        <f t="shared" si="132"/>
        <v>0.71030000000000004</v>
      </c>
      <c r="AF410" s="40">
        <f t="shared" si="133"/>
        <v>0.35470000000000002</v>
      </c>
      <c r="AG410" s="40">
        <f t="shared" si="134"/>
        <v>0.17730000000000001</v>
      </c>
      <c r="AH410" s="41">
        <f t="shared" si="135"/>
        <v>0.82269999999999999</v>
      </c>
      <c r="AI410" s="41">
        <f t="shared" si="136"/>
        <v>0.77769999999999995</v>
      </c>
      <c r="AJ410" s="42">
        <f t="shared" si="137"/>
        <v>2.0030000000000001</v>
      </c>
      <c r="AK410" s="43">
        <f t="shared" si="138"/>
        <v>22.3</v>
      </c>
      <c r="AL410" s="43">
        <v>23.2</v>
      </c>
      <c r="AM410" s="43">
        <v>22.5</v>
      </c>
      <c r="AN410" s="43">
        <v>21.1</v>
      </c>
      <c r="AO410" s="44">
        <f t="shared" si="139"/>
        <v>1</v>
      </c>
      <c r="AP410" s="43"/>
    </row>
    <row r="411" spans="1:42" x14ac:dyDescent="0.2">
      <c r="A411" s="32">
        <v>129545003</v>
      </c>
      <c r="B411" s="33" t="s">
        <v>264</v>
      </c>
      <c r="C411" s="33" t="s">
        <v>341</v>
      </c>
      <c r="D411" s="34">
        <f t="shared" si="120"/>
        <v>1801706.6</v>
      </c>
      <c r="E411" s="34">
        <v>1147120.97</v>
      </c>
      <c r="F411" s="34">
        <f t="shared" si="121"/>
        <v>654585.63</v>
      </c>
      <c r="G411" s="35">
        <f t="shared" si="122"/>
        <v>591.46100000000001</v>
      </c>
      <c r="H411" s="35">
        <f t="shared" si="123"/>
        <v>812</v>
      </c>
      <c r="I411" s="36">
        <f t="shared" si="124"/>
        <v>812</v>
      </c>
      <c r="J411" s="36">
        <f t="shared" si="125"/>
        <v>741</v>
      </c>
      <c r="K411" s="36">
        <f t="shared" si="126"/>
        <v>65</v>
      </c>
      <c r="L411" s="36">
        <f t="shared" si="127"/>
        <v>6</v>
      </c>
      <c r="M411" s="36">
        <v>476</v>
      </c>
      <c r="N411" s="36">
        <v>18</v>
      </c>
      <c r="O411" s="36">
        <v>2</v>
      </c>
      <c r="P411" s="36">
        <v>450</v>
      </c>
      <c r="Q411" s="36">
        <v>23</v>
      </c>
      <c r="R411" s="36">
        <v>0</v>
      </c>
      <c r="S411" s="36">
        <v>430</v>
      </c>
      <c r="T411" s="36">
        <v>22</v>
      </c>
      <c r="U411" s="36">
        <v>0</v>
      </c>
      <c r="V411" s="37">
        <v>72.312999999999988</v>
      </c>
      <c r="W411" s="38">
        <v>0.72840000000000005</v>
      </c>
      <c r="X411" s="39">
        <f t="shared" si="128"/>
        <v>2081.9810000000002</v>
      </c>
      <c r="Y411" s="39">
        <v>2135.1210000000001</v>
      </c>
      <c r="Z411" s="39">
        <v>2021.4359999999999</v>
      </c>
      <c r="AA411" s="39">
        <v>2089.3870000000002</v>
      </c>
      <c r="AB411" s="40">
        <f t="shared" si="129"/>
        <v>28.7912</v>
      </c>
      <c r="AC411" s="40">
        <f t="shared" si="130"/>
        <v>0.76800000000000002</v>
      </c>
      <c r="AD411" s="41">
        <f t="shared" si="131"/>
        <v>0.38400000000000001</v>
      </c>
      <c r="AE411" s="41">
        <f t="shared" si="132"/>
        <v>0.61599999999999999</v>
      </c>
      <c r="AF411" s="40">
        <f t="shared" si="133"/>
        <v>0.6129</v>
      </c>
      <c r="AG411" s="40">
        <f t="shared" si="134"/>
        <v>0.30640000000000001</v>
      </c>
      <c r="AH411" s="41">
        <f t="shared" si="135"/>
        <v>0.69359999999999999</v>
      </c>
      <c r="AI411" s="41">
        <f t="shared" si="136"/>
        <v>0.66249999999999998</v>
      </c>
      <c r="AJ411" s="42">
        <f t="shared" si="137"/>
        <v>0</v>
      </c>
      <c r="AK411" s="43">
        <f t="shared" si="138"/>
        <v>23.6</v>
      </c>
      <c r="AL411" s="43">
        <v>24.3</v>
      </c>
      <c r="AM411" s="43">
        <v>23.8</v>
      </c>
      <c r="AN411" s="43">
        <v>22.8</v>
      </c>
      <c r="AO411" s="44">
        <f t="shared" si="139"/>
        <v>1</v>
      </c>
      <c r="AP411" s="43"/>
    </row>
    <row r="412" spans="1:42" x14ac:dyDescent="0.2">
      <c r="A412" s="32">
        <v>129546003</v>
      </c>
      <c r="B412" s="33" t="s">
        <v>265</v>
      </c>
      <c r="C412" s="33" t="s">
        <v>341</v>
      </c>
      <c r="D412" s="34">
        <f t="shared" si="120"/>
        <v>1079797.78</v>
      </c>
      <c r="E412" s="34">
        <v>943050.64</v>
      </c>
      <c r="F412" s="34">
        <f t="shared" si="121"/>
        <v>136747.14000000001</v>
      </c>
      <c r="G412" s="35">
        <f t="shared" si="122"/>
        <v>123.56</v>
      </c>
      <c r="H412" s="35">
        <f t="shared" si="123"/>
        <v>220.739</v>
      </c>
      <c r="I412" s="36">
        <f t="shared" si="124"/>
        <v>220</v>
      </c>
      <c r="J412" s="36">
        <f t="shared" si="125"/>
        <v>136</v>
      </c>
      <c r="K412" s="36">
        <f t="shared" si="126"/>
        <v>46</v>
      </c>
      <c r="L412" s="36">
        <f t="shared" si="127"/>
        <v>38</v>
      </c>
      <c r="M412" s="36">
        <v>228</v>
      </c>
      <c r="N412" s="36">
        <v>21</v>
      </c>
      <c r="O412" s="36">
        <v>6</v>
      </c>
      <c r="P412" s="36">
        <v>8</v>
      </c>
      <c r="Q412" s="36">
        <v>17</v>
      </c>
      <c r="R412" s="36">
        <v>4</v>
      </c>
      <c r="S412" s="36">
        <v>12</v>
      </c>
      <c r="T412" s="36">
        <v>7</v>
      </c>
      <c r="U412" s="36">
        <v>9</v>
      </c>
      <c r="V412" s="37">
        <v>104.19199999999999</v>
      </c>
      <c r="W412" s="38">
        <v>0.64339999999999997</v>
      </c>
      <c r="X412" s="39">
        <f t="shared" si="128"/>
        <v>1590.136</v>
      </c>
      <c r="Y412" s="39">
        <v>1554.0909999999999</v>
      </c>
      <c r="Z412" s="39">
        <v>1597.079</v>
      </c>
      <c r="AA412" s="39">
        <v>1619.2380000000001</v>
      </c>
      <c r="AB412" s="40">
        <f t="shared" si="129"/>
        <v>15.2615</v>
      </c>
      <c r="AC412" s="40">
        <f t="shared" si="130"/>
        <v>0.40710000000000002</v>
      </c>
      <c r="AD412" s="41">
        <f t="shared" si="131"/>
        <v>0.20349999999999999</v>
      </c>
      <c r="AE412" s="41">
        <f t="shared" si="132"/>
        <v>0.79649999999999999</v>
      </c>
      <c r="AF412" s="40">
        <f t="shared" si="133"/>
        <v>0.46810000000000002</v>
      </c>
      <c r="AG412" s="40">
        <f t="shared" si="134"/>
        <v>0.23400000000000001</v>
      </c>
      <c r="AH412" s="41">
        <f t="shared" si="135"/>
        <v>0.76600000000000001</v>
      </c>
      <c r="AI412" s="41">
        <f t="shared" si="136"/>
        <v>0.7782</v>
      </c>
      <c r="AJ412" s="42">
        <f t="shared" si="137"/>
        <v>0.73899999999999999</v>
      </c>
      <c r="AK412" s="43">
        <f t="shared" si="138"/>
        <v>19</v>
      </c>
      <c r="AL412" s="43">
        <v>18.100000000000001</v>
      </c>
      <c r="AM412" s="43">
        <v>19.100000000000001</v>
      </c>
      <c r="AN412" s="43">
        <v>19.899999999999999</v>
      </c>
      <c r="AO412" s="44">
        <f t="shared" si="139"/>
        <v>0.87</v>
      </c>
      <c r="AP412" s="43"/>
    </row>
    <row r="413" spans="1:42" x14ac:dyDescent="0.2">
      <c r="A413" s="32">
        <v>129546103</v>
      </c>
      <c r="B413" s="33" t="s">
        <v>266</v>
      </c>
      <c r="C413" s="33" t="s">
        <v>341</v>
      </c>
      <c r="D413" s="34">
        <f t="shared" si="120"/>
        <v>2521088.16</v>
      </c>
      <c r="E413" s="34">
        <v>1552779.85</v>
      </c>
      <c r="F413" s="34">
        <f t="shared" si="121"/>
        <v>968308.31</v>
      </c>
      <c r="G413" s="35">
        <f t="shared" si="122"/>
        <v>874.93</v>
      </c>
      <c r="H413" s="35">
        <f t="shared" si="123"/>
        <v>1237</v>
      </c>
      <c r="I413" s="36">
        <f t="shared" si="124"/>
        <v>1237</v>
      </c>
      <c r="J413" s="36">
        <f t="shared" si="125"/>
        <v>1153</v>
      </c>
      <c r="K413" s="36">
        <f t="shared" si="126"/>
        <v>71</v>
      </c>
      <c r="L413" s="36">
        <f t="shared" si="127"/>
        <v>13</v>
      </c>
      <c r="M413" s="36">
        <v>712</v>
      </c>
      <c r="N413" s="36">
        <v>27</v>
      </c>
      <c r="O413" s="36">
        <v>0</v>
      </c>
      <c r="P413" s="36">
        <v>689</v>
      </c>
      <c r="Q413" s="36">
        <v>19</v>
      </c>
      <c r="R413" s="36">
        <v>3</v>
      </c>
      <c r="S413" s="36">
        <v>709</v>
      </c>
      <c r="T413" s="36">
        <v>22</v>
      </c>
      <c r="U413" s="36">
        <v>3</v>
      </c>
      <c r="V413" s="37">
        <v>12.236000000000001</v>
      </c>
      <c r="W413" s="38">
        <v>0.70730000000000004</v>
      </c>
      <c r="X413" s="39">
        <f t="shared" si="128"/>
        <v>2433.04</v>
      </c>
      <c r="Y413" s="39">
        <v>2408.1260000000002</v>
      </c>
      <c r="Z413" s="39">
        <v>2433.0279999999998</v>
      </c>
      <c r="AA413" s="39">
        <v>2457.9659999999999</v>
      </c>
      <c r="AB413" s="40">
        <f t="shared" si="129"/>
        <v>198.84270000000001</v>
      </c>
      <c r="AC413" s="40">
        <f t="shared" si="130"/>
        <v>5.3041</v>
      </c>
      <c r="AD413" s="41">
        <f t="shared" si="131"/>
        <v>2.6520000000000001</v>
      </c>
      <c r="AE413" s="41">
        <f t="shared" si="132"/>
        <v>-1.6519999999999999</v>
      </c>
      <c r="AF413" s="40">
        <f t="shared" si="133"/>
        <v>0.71619999999999995</v>
      </c>
      <c r="AG413" s="40">
        <f t="shared" si="134"/>
        <v>0.35809999999999997</v>
      </c>
      <c r="AH413" s="41">
        <f t="shared" si="135"/>
        <v>0.64190000000000003</v>
      </c>
      <c r="AI413" s="41">
        <f t="shared" si="136"/>
        <v>-0.27560000000000001</v>
      </c>
      <c r="AJ413" s="42">
        <f t="shared" si="137"/>
        <v>0</v>
      </c>
      <c r="AK413" s="43">
        <f t="shared" si="138"/>
        <v>23.4</v>
      </c>
      <c r="AL413" s="43">
        <v>24.1</v>
      </c>
      <c r="AM413" s="43">
        <v>23.9</v>
      </c>
      <c r="AN413" s="43">
        <v>22.2</v>
      </c>
      <c r="AO413" s="44">
        <f t="shared" si="139"/>
        <v>1</v>
      </c>
      <c r="AP413" s="43"/>
    </row>
    <row r="414" spans="1:42" x14ac:dyDescent="0.2">
      <c r="A414" s="32">
        <v>129546803</v>
      </c>
      <c r="B414" s="33" t="s">
        <v>267</v>
      </c>
      <c r="C414" s="33" t="s">
        <v>341</v>
      </c>
      <c r="D414" s="34">
        <f t="shared" si="120"/>
        <v>815990.98</v>
      </c>
      <c r="E414" s="34">
        <v>551070.51</v>
      </c>
      <c r="F414" s="34">
        <f t="shared" si="121"/>
        <v>264920.46999999997</v>
      </c>
      <c r="G414" s="35">
        <f t="shared" si="122"/>
        <v>239.37299999999999</v>
      </c>
      <c r="H414" s="35">
        <f t="shared" si="123"/>
        <v>356.755</v>
      </c>
      <c r="I414" s="36">
        <f t="shared" si="124"/>
        <v>342</v>
      </c>
      <c r="J414" s="36">
        <f t="shared" si="125"/>
        <v>333</v>
      </c>
      <c r="K414" s="36">
        <f t="shared" si="126"/>
        <v>9</v>
      </c>
      <c r="L414" s="36">
        <f t="shared" si="127"/>
        <v>0</v>
      </c>
      <c r="M414" s="36">
        <v>204</v>
      </c>
      <c r="N414" s="36">
        <v>4</v>
      </c>
      <c r="O414" s="36">
        <v>0</v>
      </c>
      <c r="P414" s="36">
        <v>199</v>
      </c>
      <c r="Q414" s="36">
        <v>3</v>
      </c>
      <c r="R414" s="36">
        <v>0</v>
      </c>
      <c r="S414" s="36">
        <v>206</v>
      </c>
      <c r="T414" s="36">
        <v>3</v>
      </c>
      <c r="U414" s="36">
        <v>0</v>
      </c>
      <c r="V414" s="37">
        <v>47.484000000000002</v>
      </c>
      <c r="W414" s="38">
        <v>0.71379999999999999</v>
      </c>
      <c r="X414" s="39">
        <f t="shared" si="128"/>
        <v>798.91099999999994</v>
      </c>
      <c r="Y414" s="39">
        <v>790.90599999999995</v>
      </c>
      <c r="Z414" s="39">
        <v>799.471</v>
      </c>
      <c r="AA414" s="39">
        <v>806.35500000000002</v>
      </c>
      <c r="AB414" s="40">
        <f t="shared" si="129"/>
        <v>16.8248</v>
      </c>
      <c r="AC414" s="40">
        <f t="shared" si="130"/>
        <v>0.44879999999999998</v>
      </c>
      <c r="AD414" s="41">
        <f t="shared" si="131"/>
        <v>0.22439999999999999</v>
      </c>
      <c r="AE414" s="41">
        <f t="shared" si="132"/>
        <v>0.77559999999999996</v>
      </c>
      <c r="AF414" s="40">
        <f t="shared" si="133"/>
        <v>0.2351</v>
      </c>
      <c r="AG414" s="40">
        <f t="shared" si="134"/>
        <v>0.11749999999999999</v>
      </c>
      <c r="AH414" s="41">
        <f t="shared" si="135"/>
        <v>0.88249999999999995</v>
      </c>
      <c r="AI414" s="41">
        <f t="shared" si="136"/>
        <v>0.8397</v>
      </c>
      <c r="AJ414" s="42">
        <f t="shared" si="137"/>
        <v>14.755000000000001</v>
      </c>
      <c r="AK414" s="43">
        <f t="shared" si="138"/>
        <v>20.399999999999999</v>
      </c>
      <c r="AL414" s="43">
        <v>20.7</v>
      </c>
      <c r="AM414" s="43">
        <v>20.5</v>
      </c>
      <c r="AN414" s="43">
        <v>20.100000000000001</v>
      </c>
      <c r="AO414" s="44">
        <f t="shared" si="139"/>
        <v>0.94</v>
      </c>
      <c r="AP414" s="43"/>
    </row>
    <row r="415" spans="1:42" x14ac:dyDescent="0.2">
      <c r="A415" s="32">
        <v>129547303</v>
      </c>
      <c r="B415" s="33" t="s">
        <v>269</v>
      </c>
      <c r="C415" s="33" t="s">
        <v>341</v>
      </c>
      <c r="D415" s="34">
        <f t="shared" si="120"/>
        <v>1057726.6599999999</v>
      </c>
      <c r="E415" s="34">
        <v>683995.04</v>
      </c>
      <c r="F415" s="34">
        <f t="shared" si="121"/>
        <v>373731.62</v>
      </c>
      <c r="G415" s="35">
        <f t="shared" si="122"/>
        <v>337.69099999999997</v>
      </c>
      <c r="H415" s="35">
        <f t="shared" si="123"/>
        <v>530</v>
      </c>
      <c r="I415" s="36">
        <f t="shared" si="124"/>
        <v>530</v>
      </c>
      <c r="J415" s="36">
        <f t="shared" si="125"/>
        <v>471</v>
      </c>
      <c r="K415" s="36">
        <f t="shared" si="126"/>
        <v>46</v>
      </c>
      <c r="L415" s="36">
        <f t="shared" si="127"/>
        <v>13</v>
      </c>
      <c r="M415" s="36">
        <v>279</v>
      </c>
      <c r="N415" s="36">
        <v>20</v>
      </c>
      <c r="O415" s="36">
        <v>2</v>
      </c>
      <c r="P415" s="36">
        <v>289</v>
      </c>
      <c r="Q415" s="36">
        <v>14</v>
      </c>
      <c r="R415" s="36">
        <v>1</v>
      </c>
      <c r="S415" s="36">
        <v>294</v>
      </c>
      <c r="T415" s="36">
        <v>12</v>
      </c>
      <c r="U415" s="36">
        <v>3</v>
      </c>
      <c r="V415" s="37">
        <v>24.198</v>
      </c>
      <c r="W415" s="38">
        <v>0.66369999999999996</v>
      </c>
      <c r="X415" s="39">
        <f t="shared" si="128"/>
        <v>1164.2950000000001</v>
      </c>
      <c r="Y415" s="39">
        <v>1172.318</v>
      </c>
      <c r="Z415" s="39">
        <v>1164.2159999999999</v>
      </c>
      <c r="AA415" s="39">
        <v>1156.3520000000001</v>
      </c>
      <c r="AB415" s="40">
        <f t="shared" si="129"/>
        <v>48.115299999999998</v>
      </c>
      <c r="AC415" s="40">
        <f t="shared" si="130"/>
        <v>1.2834000000000001</v>
      </c>
      <c r="AD415" s="41">
        <f t="shared" si="131"/>
        <v>0.64170000000000005</v>
      </c>
      <c r="AE415" s="41">
        <f t="shared" si="132"/>
        <v>0.35830000000000001</v>
      </c>
      <c r="AF415" s="40">
        <f t="shared" si="133"/>
        <v>0.3427</v>
      </c>
      <c r="AG415" s="40">
        <f t="shared" si="134"/>
        <v>0.17130000000000001</v>
      </c>
      <c r="AH415" s="41">
        <f t="shared" si="135"/>
        <v>0.82869999999999999</v>
      </c>
      <c r="AI415" s="41">
        <f t="shared" si="136"/>
        <v>0.64049999999999996</v>
      </c>
      <c r="AJ415" s="42">
        <f t="shared" si="137"/>
        <v>0</v>
      </c>
      <c r="AK415" s="43">
        <f t="shared" si="138"/>
        <v>21</v>
      </c>
      <c r="AL415" s="43">
        <v>20.399999999999999</v>
      </c>
      <c r="AM415" s="43">
        <v>21.2</v>
      </c>
      <c r="AN415" s="43">
        <v>21.5</v>
      </c>
      <c r="AO415" s="44">
        <f t="shared" si="139"/>
        <v>0.96</v>
      </c>
      <c r="AP415" s="43"/>
    </row>
    <row r="416" spans="1:42" x14ac:dyDescent="0.2">
      <c r="A416" s="32">
        <v>129547203</v>
      </c>
      <c r="B416" s="33" t="s">
        <v>268</v>
      </c>
      <c r="C416" s="33" t="s">
        <v>341</v>
      </c>
      <c r="D416" s="34">
        <f t="shared" si="120"/>
        <v>1174487.92</v>
      </c>
      <c r="E416" s="34">
        <v>727576.22</v>
      </c>
      <c r="F416" s="34">
        <f t="shared" si="121"/>
        <v>446911.7</v>
      </c>
      <c r="G416" s="35">
        <f t="shared" si="122"/>
        <v>403.81400000000002</v>
      </c>
      <c r="H416" s="35">
        <f t="shared" si="123"/>
        <v>478</v>
      </c>
      <c r="I416" s="36">
        <f t="shared" si="124"/>
        <v>478</v>
      </c>
      <c r="J416" s="36">
        <f t="shared" si="125"/>
        <v>338</v>
      </c>
      <c r="K416" s="36">
        <f t="shared" si="126"/>
        <v>83</v>
      </c>
      <c r="L416" s="36">
        <f t="shared" si="127"/>
        <v>57</v>
      </c>
      <c r="M416" s="36">
        <v>204</v>
      </c>
      <c r="N416" s="36">
        <v>35</v>
      </c>
      <c r="O416" s="36">
        <v>9</v>
      </c>
      <c r="P416" s="36">
        <v>203</v>
      </c>
      <c r="Q416" s="36">
        <v>23</v>
      </c>
      <c r="R416" s="36">
        <v>9</v>
      </c>
      <c r="S416" s="36">
        <v>211</v>
      </c>
      <c r="T416" s="36">
        <v>22</v>
      </c>
      <c r="U416" s="36">
        <v>9</v>
      </c>
      <c r="V416" s="37">
        <v>12.001000000000001</v>
      </c>
      <c r="W416" s="38">
        <v>0.8448</v>
      </c>
      <c r="X416" s="39">
        <f t="shared" si="128"/>
        <v>1154.7049999999999</v>
      </c>
      <c r="Y416" s="39">
        <v>1204.684</v>
      </c>
      <c r="Z416" s="39">
        <v>1099.377</v>
      </c>
      <c r="AA416" s="39">
        <v>1160.0530000000001</v>
      </c>
      <c r="AB416" s="40">
        <f t="shared" si="129"/>
        <v>96.217299999999994</v>
      </c>
      <c r="AC416" s="40">
        <f t="shared" si="130"/>
        <v>2.5666000000000002</v>
      </c>
      <c r="AD416" s="41">
        <f t="shared" si="131"/>
        <v>1.2833000000000001</v>
      </c>
      <c r="AE416" s="41">
        <f t="shared" si="132"/>
        <v>-0.2833</v>
      </c>
      <c r="AF416" s="40">
        <f t="shared" si="133"/>
        <v>0.33989999999999998</v>
      </c>
      <c r="AG416" s="40">
        <f t="shared" si="134"/>
        <v>0.1699</v>
      </c>
      <c r="AH416" s="41">
        <f t="shared" si="135"/>
        <v>0.83009999999999995</v>
      </c>
      <c r="AI416" s="41">
        <f t="shared" si="136"/>
        <v>0.38469999999999999</v>
      </c>
      <c r="AJ416" s="42">
        <f t="shared" si="137"/>
        <v>0</v>
      </c>
      <c r="AK416" s="43">
        <f t="shared" si="138"/>
        <v>31.2</v>
      </c>
      <c r="AL416" s="43">
        <v>31.6</v>
      </c>
      <c r="AM416" s="43">
        <v>32.200000000000003</v>
      </c>
      <c r="AN416" s="43">
        <v>29.8</v>
      </c>
      <c r="AO416" s="44">
        <f t="shared" si="139"/>
        <v>1</v>
      </c>
      <c r="AP416" s="43"/>
    </row>
    <row r="417" spans="1:42" x14ac:dyDescent="0.2">
      <c r="A417" s="32">
        <v>129547603</v>
      </c>
      <c r="B417" s="33" t="s">
        <v>270</v>
      </c>
      <c r="C417" s="33" t="s">
        <v>341</v>
      </c>
      <c r="D417" s="34">
        <f t="shared" si="120"/>
        <v>1890898.71</v>
      </c>
      <c r="E417" s="34">
        <v>1214033.57</v>
      </c>
      <c r="F417" s="34">
        <f t="shared" si="121"/>
        <v>676865.14</v>
      </c>
      <c r="G417" s="35">
        <f t="shared" si="122"/>
        <v>611.59199999999998</v>
      </c>
      <c r="H417" s="35">
        <f t="shared" si="123"/>
        <v>1014</v>
      </c>
      <c r="I417" s="36">
        <f t="shared" si="124"/>
        <v>1014</v>
      </c>
      <c r="J417" s="36">
        <f t="shared" si="125"/>
        <v>905</v>
      </c>
      <c r="K417" s="36">
        <f t="shared" si="126"/>
        <v>77</v>
      </c>
      <c r="L417" s="36">
        <f t="shared" si="127"/>
        <v>32</v>
      </c>
      <c r="M417" s="36">
        <v>514</v>
      </c>
      <c r="N417" s="36">
        <v>20</v>
      </c>
      <c r="O417" s="36">
        <v>9</v>
      </c>
      <c r="P417" s="36">
        <v>606</v>
      </c>
      <c r="Q417" s="36">
        <v>7</v>
      </c>
      <c r="R417" s="36">
        <v>1</v>
      </c>
      <c r="S417" s="36">
        <v>537</v>
      </c>
      <c r="T417" s="36">
        <v>48</v>
      </c>
      <c r="U417" s="36">
        <v>4</v>
      </c>
      <c r="V417" s="37">
        <v>122.88900000000001</v>
      </c>
      <c r="W417" s="38">
        <v>0.66279999999999994</v>
      </c>
      <c r="X417" s="39">
        <f t="shared" si="128"/>
        <v>2275.1750000000002</v>
      </c>
      <c r="Y417" s="39">
        <v>2275.471</v>
      </c>
      <c r="Z417" s="39">
        <v>2250.444</v>
      </c>
      <c r="AA417" s="39">
        <v>2299.6089999999999</v>
      </c>
      <c r="AB417" s="40">
        <f t="shared" si="129"/>
        <v>18.513999999999999</v>
      </c>
      <c r="AC417" s="40">
        <f t="shared" si="130"/>
        <v>0.49380000000000002</v>
      </c>
      <c r="AD417" s="41">
        <f t="shared" si="131"/>
        <v>0.24690000000000001</v>
      </c>
      <c r="AE417" s="41">
        <f t="shared" si="132"/>
        <v>0.75309999999999999</v>
      </c>
      <c r="AF417" s="40">
        <f t="shared" si="133"/>
        <v>0.66969999999999996</v>
      </c>
      <c r="AG417" s="40">
        <f t="shared" si="134"/>
        <v>0.33479999999999999</v>
      </c>
      <c r="AH417" s="41">
        <f t="shared" si="135"/>
        <v>0.66520000000000001</v>
      </c>
      <c r="AI417" s="41">
        <f t="shared" si="136"/>
        <v>0.70030000000000003</v>
      </c>
      <c r="AJ417" s="42">
        <f t="shared" si="137"/>
        <v>0</v>
      </c>
      <c r="AK417" s="43">
        <f t="shared" si="138"/>
        <v>19.899999999999999</v>
      </c>
      <c r="AL417" s="43">
        <v>20.2</v>
      </c>
      <c r="AM417" s="43">
        <v>20</v>
      </c>
      <c r="AN417" s="43">
        <v>19.5</v>
      </c>
      <c r="AO417" s="44">
        <f t="shared" si="139"/>
        <v>0.91</v>
      </c>
      <c r="AP417" s="43"/>
    </row>
    <row r="418" spans="1:42" x14ac:dyDescent="0.2">
      <c r="A418" s="32">
        <v>129547803</v>
      </c>
      <c r="B418" s="33" t="s">
        <v>271</v>
      </c>
      <c r="C418" s="33" t="s">
        <v>341</v>
      </c>
      <c r="D418" s="34">
        <f t="shared" si="120"/>
        <v>718178.55</v>
      </c>
      <c r="E418" s="34">
        <v>533668.41</v>
      </c>
      <c r="F418" s="34">
        <f t="shared" si="121"/>
        <v>184510.14</v>
      </c>
      <c r="G418" s="35">
        <f t="shared" si="122"/>
        <v>166.71700000000001</v>
      </c>
      <c r="H418" s="35">
        <f t="shared" si="123"/>
        <v>404.70699999999999</v>
      </c>
      <c r="I418" s="36">
        <f t="shared" si="124"/>
        <v>381</v>
      </c>
      <c r="J418" s="36">
        <f t="shared" si="125"/>
        <v>369</v>
      </c>
      <c r="K418" s="36">
        <f t="shared" si="126"/>
        <v>6</v>
      </c>
      <c r="L418" s="36">
        <f t="shared" si="127"/>
        <v>6</v>
      </c>
      <c r="M418" s="36">
        <v>252</v>
      </c>
      <c r="N418" s="36">
        <v>3</v>
      </c>
      <c r="O418" s="36">
        <v>0</v>
      </c>
      <c r="P418" s="36">
        <v>207</v>
      </c>
      <c r="Q418" s="36">
        <v>1</v>
      </c>
      <c r="R418" s="36">
        <v>1</v>
      </c>
      <c r="S418" s="36">
        <v>216</v>
      </c>
      <c r="T418" s="36">
        <v>1</v>
      </c>
      <c r="U418" s="36">
        <v>1</v>
      </c>
      <c r="V418" s="37">
        <v>99.131999999999991</v>
      </c>
      <c r="W418" s="38">
        <v>0.60580000000000001</v>
      </c>
      <c r="X418" s="39">
        <f t="shared" si="128"/>
        <v>920.28800000000001</v>
      </c>
      <c r="Y418" s="39">
        <v>936.74599999999998</v>
      </c>
      <c r="Z418" s="39">
        <v>911.83399999999995</v>
      </c>
      <c r="AA418" s="39">
        <v>912.28300000000002</v>
      </c>
      <c r="AB418" s="40">
        <f t="shared" si="129"/>
        <v>9.2834000000000003</v>
      </c>
      <c r="AC418" s="40">
        <f t="shared" si="130"/>
        <v>0.24759999999999999</v>
      </c>
      <c r="AD418" s="41">
        <f t="shared" si="131"/>
        <v>0.12379999999999999</v>
      </c>
      <c r="AE418" s="41">
        <f t="shared" si="132"/>
        <v>0.87619999999999998</v>
      </c>
      <c r="AF418" s="40">
        <f t="shared" si="133"/>
        <v>0.27089999999999997</v>
      </c>
      <c r="AG418" s="40">
        <f t="shared" si="134"/>
        <v>0.13539999999999999</v>
      </c>
      <c r="AH418" s="41">
        <f t="shared" si="135"/>
        <v>0.86460000000000004</v>
      </c>
      <c r="AI418" s="41">
        <f t="shared" si="136"/>
        <v>0.86919999999999997</v>
      </c>
      <c r="AJ418" s="42">
        <f t="shared" si="137"/>
        <v>23.707000000000001</v>
      </c>
      <c r="AK418" s="43">
        <f t="shared" si="138"/>
        <v>14.8</v>
      </c>
      <c r="AL418" s="43">
        <v>15.1</v>
      </c>
      <c r="AM418" s="43">
        <v>14.3</v>
      </c>
      <c r="AN418" s="43">
        <v>15.1</v>
      </c>
      <c r="AO418" s="44">
        <f t="shared" si="139"/>
        <v>0.68</v>
      </c>
      <c r="AP418" s="43"/>
    </row>
    <row r="419" spans="1:42" x14ac:dyDescent="0.2">
      <c r="A419" s="32">
        <v>129548803</v>
      </c>
      <c r="B419" s="33" t="s">
        <v>272</v>
      </c>
      <c r="C419" s="33" t="s">
        <v>341</v>
      </c>
      <c r="D419" s="34">
        <f t="shared" si="120"/>
        <v>1127539.94</v>
      </c>
      <c r="E419" s="34">
        <v>750285.61</v>
      </c>
      <c r="F419" s="34">
        <f t="shared" si="121"/>
        <v>377254.33</v>
      </c>
      <c r="G419" s="35">
        <f t="shared" si="122"/>
        <v>340.87400000000002</v>
      </c>
      <c r="H419" s="35">
        <f t="shared" si="123"/>
        <v>576.649</v>
      </c>
      <c r="I419" s="36">
        <f t="shared" si="124"/>
        <v>562</v>
      </c>
      <c r="J419" s="36">
        <f t="shared" si="125"/>
        <v>467</v>
      </c>
      <c r="K419" s="36">
        <f t="shared" si="126"/>
        <v>89</v>
      </c>
      <c r="L419" s="36">
        <f t="shared" si="127"/>
        <v>6</v>
      </c>
      <c r="M419" s="36">
        <v>311</v>
      </c>
      <c r="N419" s="36">
        <v>27</v>
      </c>
      <c r="O419" s="36">
        <v>1</v>
      </c>
      <c r="P419" s="36">
        <v>277</v>
      </c>
      <c r="Q419" s="36">
        <v>30</v>
      </c>
      <c r="R419" s="36">
        <v>0</v>
      </c>
      <c r="S419" s="36">
        <v>267</v>
      </c>
      <c r="T419" s="36">
        <v>29</v>
      </c>
      <c r="U419" s="36">
        <v>2</v>
      </c>
      <c r="V419" s="37">
        <v>61.622</v>
      </c>
      <c r="W419" s="38">
        <v>0.76770000000000005</v>
      </c>
      <c r="X419" s="39">
        <f t="shared" si="128"/>
        <v>1067.5029999999999</v>
      </c>
      <c r="Y419" s="39">
        <v>1071.1569999999999</v>
      </c>
      <c r="Z419" s="39">
        <v>1070.4259999999999</v>
      </c>
      <c r="AA419" s="39">
        <v>1060.9259999999999</v>
      </c>
      <c r="AB419" s="40">
        <f t="shared" si="129"/>
        <v>17.323399999999999</v>
      </c>
      <c r="AC419" s="40">
        <f t="shared" si="130"/>
        <v>0.46210000000000001</v>
      </c>
      <c r="AD419" s="41">
        <f t="shared" si="131"/>
        <v>0.23100000000000001</v>
      </c>
      <c r="AE419" s="41">
        <f t="shared" si="132"/>
        <v>0.76900000000000002</v>
      </c>
      <c r="AF419" s="40">
        <f t="shared" si="133"/>
        <v>0.31419999999999998</v>
      </c>
      <c r="AG419" s="40">
        <f t="shared" si="134"/>
        <v>0.15709999999999999</v>
      </c>
      <c r="AH419" s="41">
        <f t="shared" si="135"/>
        <v>0.84289999999999998</v>
      </c>
      <c r="AI419" s="41">
        <f t="shared" si="136"/>
        <v>0.81330000000000002</v>
      </c>
      <c r="AJ419" s="42">
        <f t="shared" si="137"/>
        <v>14.648999999999999</v>
      </c>
      <c r="AK419" s="43">
        <f t="shared" si="138"/>
        <v>16.8</v>
      </c>
      <c r="AL419" s="43">
        <v>17</v>
      </c>
      <c r="AM419" s="43">
        <v>16.600000000000001</v>
      </c>
      <c r="AN419" s="43">
        <v>16.7</v>
      </c>
      <c r="AO419" s="44">
        <f t="shared" si="139"/>
        <v>0.77</v>
      </c>
      <c r="AP419" s="43"/>
    </row>
    <row r="420" spans="1:42" x14ac:dyDescent="0.2">
      <c r="A420" s="32">
        <v>116555003</v>
      </c>
      <c r="B420" s="33" t="s">
        <v>93</v>
      </c>
      <c r="C420" s="33" t="s">
        <v>317</v>
      </c>
      <c r="D420" s="34">
        <f t="shared" si="120"/>
        <v>1801266.58</v>
      </c>
      <c r="E420" s="34">
        <v>1352506.65</v>
      </c>
      <c r="F420" s="34">
        <f t="shared" si="121"/>
        <v>448759.93</v>
      </c>
      <c r="G420" s="35">
        <f t="shared" si="122"/>
        <v>405.48399999999998</v>
      </c>
      <c r="H420" s="35">
        <f t="shared" si="123"/>
        <v>893</v>
      </c>
      <c r="I420" s="36">
        <f t="shared" si="124"/>
        <v>893</v>
      </c>
      <c r="J420" s="36">
        <f t="shared" si="125"/>
        <v>792</v>
      </c>
      <c r="K420" s="36">
        <f t="shared" si="126"/>
        <v>25</v>
      </c>
      <c r="L420" s="36">
        <f t="shared" si="127"/>
        <v>76</v>
      </c>
      <c r="M420" s="36">
        <v>453</v>
      </c>
      <c r="N420" s="36">
        <v>11</v>
      </c>
      <c r="O420" s="36">
        <v>11</v>
      </c>
      <c r="P420" s="36">
        <v>499</v>
      </c>
      <c r="Q420" s="36">
        <v>3</v>
      </c>
      <c r="R420" s="36">
        <v>14</v>
      </c>
      <c r="S420" s="36">
        <v>497</v>
      </c>
      <c r="T420" s="36">
        <v>9</v>
      </c>
      <c r="U420" s="36">
        <v>12</v>
      </c>
      <c r="V420" s="37">
        <v>226.68299999999999</v>
      </c>
      <c r="W420" s="38">
        <v>0.5897</v>
      </c>
      <c r="X420" s="39">
        <f t="shared" si="128"/>
        <v>2125.4879999999998</v>
      </c>
      <c r="Y420" s="39">
        <v>2084.7750000000001</v>
      </c>
      <c r="Z420" s="39">
        <v>2105.87</v>
      </c>
      <c r="AA420" s="39">
        <v>2185.8180000000002</v>
      </c>
      <c r="AB420" s="40">
        <f t="shared" si="129"/>
        <v>9.3764000000000003</v>
      </c>
      <c r="AC420" s="40">
        <f t="shared" si="130"/>
        <v>0.25009999999999999</v>
      </c>
      <c r="AD420" s="41">
        <f t="shared" si="131"/>
        <v>0.125</v>
      </c>
      <c r="AE420" s="41">
        <f t="shared" si="132"/>
        <v>0.875</v>
      </c>
      <c r="AF420" s="40">
        <f t="shared" si="133"/>
        <v>0.62570000000000003</v>
      </c>
      <c r="AG420" s="40">
        <f t="shared" si="134"/>
        <v>0.31280000000000002</v>
      </c>
      <c r="AH420" s="41">
        <f t="shared" si="135"/>
        <v>0.68720000000000003</v>
      </c>
      <c r="AI420" s="41">
        <f t="shared" si="136"/>
        <v>0.76229999999999998</v>
      </c>
      <c r="AJ420" s="42">
        <f t="shared" si="137"/>
        <v>0</v>
      </c>
      <c r="AK420" s="43">
        <f t="shared" si="138"/>
        <v>16.899999999999999</v>
      </c>
      <c r="AL420" s="43">
        <v>17.100000000000001</v>
      </c>
      <c r="AM420" s="43">
        <v>16.600000000000001</v>
      </c>
      <c r="AN420" s="43">
        <v>16.899999999999999</v>
      </c>
      <c r="AO420" s="44">
        <f t="shared" si="139"/>
        <v>0.77</v>
      </c>
      <c r="AP420" s="43"/>
    </row>
    <row r="421" spans="1:42" x14ac:dyDescent="0.2">
      <c r="A421" s="32">
        <v>116557103</v>
      </c>
      <c r="B421" s="33" t="s">
        <v>94</v>
      </c>
      <c r="C421" s="33" t="s">
        <v>317</v>
      </c>
      <c r="D421" s="34">
        <f t="shared" si="120"/>
        <v>1727879.66</v>
      </c>
      <c r="E421" s="34">
        <v>1421269.91</v>
      </c>
      <c r="F421" s="34">
        <f t="shared" si="121"/>
        <v>306609.75</v>
      </c>
      <c r="G421" s="35">
        <f t="shared" si="122"/>
        <v>277.04199999999997</v>
      </c>
      <c r="H421" s="35">
        <f t="shared" si="123"/>
        <v>656</v>
      </c>
      <c r="I421" s="36">
        <f t="shared" si="124"/>
        <v>656</v>
      </c>
      <c r="J421" s="36">
        <f t="shared" si="125"/>
        <v>553</v>
      </c>
      <c r="K421" s="36">
        <f t="shared" si="126"/>
        <v>52</v>
      </c>
      <c r="L421" s="36">
        <f t="shared" si="127"/>
        <v>51</v>
      </c>
      <c r="M421" s="36">
        <v>350</v>
      </c>
      <c r="N421" s="36">
        <v>16</v>
      </c>
      <c r="O421" s="36">
        <v>4</v>
      </c>
      <c r="P421" s="36">
        <v>348</v>
      </c>
      <c r="Q421" s="36">
        <v>14</v>
      </c>
      <c r="R421" s="36">
        <v>8</v>
      </c>
      <c r="S421" s="36">
        <v>314</v>
      </c>
      <c r="T421" s="36">
        <v>20</v>
      </c>
      <c r="U421" s="36">
        <v>13</v>
      </c>
      <c r="V421" s="37">
        <v>104.86499999999999</v>
      </c>
      <c r="W421" s="38">
        <v>0.52790000000000004</v>
      </c>
      <c r="X421" s="39">
        <f t="shared" si="128"/>
        <v>2600.8560000000002</v>
      </c>
      <c r="Y421" s="39">
        <v>2527.433</v>
      </c>
      <c r="Z421" s="39">
        <v>2589.232</v>
      </c>
      <c r="AA421" s="39">
        <v>2685.902</v>
      </c>
      <c r="AB421" s="40">
        <f t="shared" si="129"/>
        <v>24.8019</v>
      </c>
      <c r="AC421" s="40">
        <f t="shared" si="130"/>
        <v>0.66149999999999998</v>
      </c>
      <c r="AD421" s="41">
        <f t="shared" si="131"/>
        <v>0.33069999999999999</v>
      </c>
      <c r="AE421" s="41">
        <f t="shared" si="132"/>
        <v>0.66930000000000001</v>
      </c>
      <c r="AF421" s="40">
        <f t="shared" si="133"/>
        <v>0.76559999999999995</v>
      </c>
      <c r="AG421" s="40">
        <f t="shared" si="134"/>
        <v>0.38279999999999997</v>
      </c>
      <c r="AH421" s="41">
        <f t="shared" si="135"/>
        <v>0.61719999999999997</v>
      </c>
      <c r="AI421" s="41">
        <f t="shared" si="136"/>
        <v>0.63800000000000001</v>
      </c>
      <c r="AJ421" s="42">
        <f t="shared" si="137"/>
        <v>0</v>
      </c>
      <c r="AK421" s="43">
        <f t="shared" si="138"/>
        <v>17.399999999999999</v>
      </c>
      <c r="AL421" s="43">
        <v>17.7</v>
      </c>
      <c r="AM421" s="43">
        <v>17.3</v>
      </c>
      <c r="AN421" s="43">
        <v>17.3</v>
      </c>
      <c r="AO421" s="44">
        <f t="shared" si="139"/>
        <v>0.8</v>
      </c>
      <c r="AP421" s="43"/>
    </row>
    <row r="422" spans="1:42" x14ac:dyDescent="0.2">
      <c r="A422" s="32">
        <v>108561003</v>
      </c>
      <c r="B422" s="33" t="s">
        <v>508</v>
      </c>
      <c r="C422" s="33" t="s">
        <v>295</v>
      </c>
      <c r="D422" s="34">
        <f t="shared" si="120"/>
        <v>619530.35</v>
      </c>
      <c r="E422" s="34">
        <v>531935.15</v>
      </c>
      <c r="F422" s="34">
        <f t="shared" si="121"/>
        <v>87595.199999999997</v>
      </c>
      <c r="G422" s="35">
        <f t="shared" si="122"/>
        <v>79.147999999999996</v>
      </c>
      <c r="H422" s="35">
        <f t="shared" si="123"/>
        <v>248.58699999999999</v>
      </c>
      <c r="I422" s="36">
        <f t="shared" si="124"/>
        <v>228</v>
      </c>
      <c r="J422" s="36">
        <f t="shared" si="125"/>
        <v>216</v>
      </c>
      <c r="K422" s="36">
        <f t="shared" si="126"/>
        <v>12</v>
      </c>
      <c r="L422" s="36">
        <f t="shared" si="127"/>
        <v>0</v>
      </c>
      <c r="M422" s="36">
        <v>149</v>
      </c>
      <c r="N422" s="36">
        <v>4</v>
      </c>
      <c r="O422" s="36">
        <v>0</v>
      </c>
      <c r="P422" s="36">
        <v>118</v>
      </c>
      <c r="Q422" s="36">
        <v>5</v>
      </c>
      <c r="R422" s="36">
        <v>0</v>
      </c>
      <c r="S422" s="36">
        <v>128</v>
      </c>
      <c r="T422" s="36">
        <v>4</v>
      </c>
      <c r="U422" s="36">
        <v>1</v>
      </c>
      <c r="V422" s="37">
        <v>164.99099999999999</v>
      </c>
      <c r="W422" s="38">
        <v>0.62429999999999997</v>
      </c>
      <c r="X422" s="39">
        <f t="shared" si="128"/>
        <v>724.86699999999996</v>
      </c>
      <c r="Y422" s="39">
        <v>731.85799999999995</v>
      </c>
      <c r="Z422" s="39">
        <v>729.94</v>
      </c>
      <c r="AA422" s="39">
        <v>712.80399999999997</v>
      </c>
      <c r="AB422" s="40">
        <f t="shared" si="129"/>
        <v>4.3933</v>
      </c>
      <c r="AC422" s="40">
        <f t="shared" si="130"/>
        <v>0.1171</v>
      </c>
      <c r="AD422" s="41">
        <f t="shared" si="131"/>
        <v>5.8500000000000003E-2</v>
      </c>
      <c r="AE422" s="41">
        <f t="shared" si="132"/>
        <v>0.9415</v>
      </c>
      <c r="AF422" s="40">
        <f t="shared" si="133"/>
        <v>0.21329999999999999</v>
      </c>
      <c r="AG422" s="40">
        <f t="shared" si="134"/>
        <v>0.1066</v>
      </c>
      <c r="AH422" s="41">
        <f t="shared" si="135"/>
        <v>0.89339999999999997</v>
      </c>
      <c r="AI422" s="41">
        <f t="shared" si="136"/>
        <v>0.91259999999999997</v>
      </c>
      <c r="AJ422" s="42">
        <f t="shared" si="137"/>
        <v>20.587</v>
      </c>
      <c r="AK422" s="43">
        <f t="shared" si="138"/>
        <v>11.1</v>
      </c>
      <c r="AL422" s="43">
        <v>11.4</v>
      </c>
      <c r="AM422" s="43">
        <v>10.9</v>
      </c>
      <c r="AN422" s="43">
        <v>10.9</v>
      </c>
      <c r="AO422" s="44">
        <f t="shared" si="139"/>
        <v>0.51</v>
      </c>
      <c r="AP422" s="43"/>
    </row>
    <row r="423" spans="1:42" x14ac:dyDescent="0.2">
      <c r="A423" s="32">
        <v>108561803</v>
      </c>
      <c r="B423" s="33" t="s">
        <v>509</v>
      </c>
      <c r="C423" s="33" t="s">
        <v>295</v>
      </c>
      <c r="D423" s="34">
        <f t="shared" si="120"/>
        <v>789082.58</v>
      </c>
      <c r="E423" s="34">
        <v>658040.62</v>
      </c>
      <c r="F423" s="34">
        <f t="shared" si="121"/>
        <v>131041.96</v>
      </c>
      <c r="G423" s="35">
        <f t="shared" si="122"/>
        <v>118.405</v>
      </c>
      <c r="H423" s="35">
        <f t="shared" si="123"/>
        <v>322.60700000000003</v>
      </c>
      <c r="I423" s="36">
        <f t="shared" si="124"/>
        <v>311</v>
      </c>
      <c r="J423" s="36">
        <f t="shared" si="125"/>
        <v>277</v>
      </c>
      <c r="K423" s="36">
        <f t="shared" si="126"/>
        <v>28</v>
      </c>
      <c r="L423" s="36">
        <f t="shared" si="127"/>
        <v>6</v>
      </c>
      <c r="M423" s="36">
        <v>175</v>
      </c>
      <c r="N423" s="36">
        <v>10</v>
      </c>
      <c r="O423" s="36">
        <v>1</v>
      </c>
      <c r="P423" s="36">
        <v>160</v>
      </c>
      <c r="Q423" s="36">
        <v>8</v>
      </c>
      <c r="R423" s="36">
        <v>2</v>
      </c>
      <c r="S423" s="36">
        <v>173</v>
      </c>
      <c r="T423" s="36">
        <v>9</v>
      </c>
      <c r="U423" s="36">
        <v>0</v>
      </c>
      <c r="V423" s="37">
        <v>54.598999999999997</v>
      </c>
      <c r="W423" s="38">
        <v>0.65539999999999998</v>
      </c>
      <c r="X423" s="39">
        <f t="shared" si="128"/>
        <v>910.02099999999996</v>
      </c>
      <c r="Y423" s="39">
        <v>917.41700000000003</v>
      </c>
      <c r="Z423" s="39">
        <v>896.07500000000005</v>
      </c>
      <c r="AA423" s="39">
        <v>916.57100000000003</v>
      </c>
      <c r="AB423" s="40">
        <f t="shared" si="129"/>
        <v>16.667300000000001</v>
      </c>
      <c r="AC423" s="40">
        <f t="shared" si="130"/>
        <v>0.4446</v>
      </c>
      <c r="AD423" s="41">
        <f t="shared" si="131"/>
        <v>0.2223</v>
      </c>
      <c r="AE423" s="41">
        <f t="shared" si="132"/>
        <v>0.77769999999999995</v>
      </c>
      <c r="AF423" s="40">
        <f t="shared" si="133"/>
        <v>0.26790000000000003</v>
      </c>
      <c r="AG423" s="40">
        <f t="shared" si="134"/>
        <v>0.13389999999999999</v>
      </c>
      <c r="AH423" s="41">
        <f t="shared" si="135"/>
        <v>0.86609999999999998</v>
      </c>
      <c r="AI423" s="41">
        <f t="shared" si="136"/>
        <v>0.83069999999999999</v>
      </c>
      <c r="AJ423" s="42">
        <f t="shared" si="137"/>
        <v>11.606999999999999</v>
      </c>
      <c r="AK423" s="43">
        <f t="shared" si="138"/>
        <v>12.2</v>
      </c>
      <c r="AL423" s="43">
        <v>12.5</v>
      </c>
      <c r="AM423" s="43">
        <v>12.2</v>
      </c>
      <c r="AN423" s="43">
        <v>11.9</v>
      </c>
      <c r="AO423" s="44">
        <f t="shared" si="139"/>
        <v>0.56000000000000005</v>
      </c>
      <c r="AP423" s="43"/>
    </row>
    <row r="424" spans="1:42" x14ac:dyDescent="0.2">
      <c r="A424" s="32">
        <v>108565203</v>
      </c>
      <c r="B424" s="33" t="s">
        <v>510</v>
      </c>
      <c r="C424" s="33" t="s">
        <v>295</v>
      </c>
      <c r="D424" s="34">
        <f t="shared" si="120"/>
        <v>748904.2</v>
      </c>
      <c r="E424" s="34">
        <v>655446.67000000004</v>
      </c>
      <c r="F424" s="34">
        <f t="shared" si="121"/>
        <v>93457.53</v>
      </c>
      <c r="G424" s="35">
        <f t="shared" si="122"/>
        <v>84.444999999999993</v>
      </c>
      <c r="H424" s="35">
        <f t="shared" si="123"/>
        <v>281.34300000000002</v>
      </c>
      <c r="I424" s="36">
        <f t="shared" si="124"/>
        <v>261</v>
      </c>
      <c r="J424" s="36">
        <f t="shared" si="125"/>
        <v>236</v>
      </c>
      <c r="K424" s="36">
        <f t="shared" si="126"/>
        <v>25</v>
      </c>
      <c r="L424" s="36">
        <f t="shared" si="127"/>
        <v>0</v>
      </c>
      <c r="M424" s="36">
        <v>135</v>
      </c>
      <c r="N424" s="36">
        <v>11</v>
      </c>
      <c r="O424" s="36">
        <v>0</v>
      </c>
      <c r="P424" s="36">
        <v>140</v>
      </c>
      <c r="Q424" s="36">
        <v>5</v>
      </c>
      <c r="R424" s="36">
        <v>0</v>
      </c>
      <c r="S424" s="36">
        <v>156</v>
      </c>
      <c r="T424" s="36">
        <v>7</v>
      </c>
      <c r="U424" s="36">
        <v>0</v>
      </c>
      <c r="V424" s="37">
        <v>122.926</v>
      </c>
      <c r="W424" s="38">
        <v>0.66700000000000004</v>
      </c>
      <c r="X424" s="39">
        <f t="shared" si="128"/>
        <v>809.04499999999996</v>
      </c>
      <c r="Y424" s="39">
        <v>799.15700000000004</v>
      </c>
      <c r="Z424" s="39">
        <v>805.45600000000002</v>
      </c>
      <c r="AA424" s="39">
        <v>822.52099999999996</v>
      </c>
      <c r="AB424" s="40">
        <f t="shared" si="129"/>
        <v>6.5815000000000001</v>
      </c>
      <c r="AC424" s="40">
        <f t="shared" si="130"/>
        <v>0.17549999999999999</v>
      </c>
      <c r="AD424" s="41">
        <f t="shared" si="131"/>
        <v>8.77E-2</v>
      </c>
      <c r="AE424" s="41">
        <f t="shared" si="132"/>
        <v>0.9123</v>
      </c>
      <c r="AF424" s="40">
        <f t="shared" si="133"/>
        <v>0.23810000000000001</v>
      </c>
      <c r="AG424" s="40">
        <f t="shared" si="134"/>
        <v>0.11899999999999999</v>
      </c>
      <c r="AH424" s="41">
        <f t="shared" si="135"/>
        <v>0.88100000000000001</v>
      </c>
      <c r="AI424" s="41">
        <f t="shared" si="136"/>
        <v>0.89349999999999996</v>
      </c>
      <c r="AJ424" s="42">
        <f t="shared" si="137"/>
        <v>20.343</v>
      </c>
      <c r="AK424" s="43">
        <f t="shared" si="138"/>
        <v>9.9</v>
      </c>
      <c r="AL424" s="43">
        <v>9.9</v>
      </c>
      <c r="AM424" s="43">
        <v>9.6999999999999993</v>
      </c>
      <c r="AN424" s="43">
        <v>10</v>
      </c>
      <c r="AO424" s="44">
        <f t="shared" si="139"/>
        <v>0.45</v>
      </c>
      <c r="AP424" s="43"/>
    </row>
    <row r="425" spans="1:42" x14ac:dyDescent="0.2">
      <c r="A425" s="32">
        <v>108565503</v>
      </c>
      <c r="B425" s="33" t="s">
        <v>511</v>
      </c>
      <c r="C425" s="33" t="s">
        <v>295</v>
      </c>
      <c r="D425" s="34">
        <f t="shared" si="120"/>
        <v>970522.96</v>
      </c>
      <c r="E425" s="34">
        <v>791297.44</v>
      </c>
      <c r="F425" s="34">
        <f t="shared" si="121"/>
        <v>179225.52</v>
      </c>
      <c r="G425" s="35">
        <f t="shared" si="122"/>
        <v>161.94200000000001</v>
      </c>
      <c r="H425" s="35">
        <f t="shared" si="123"/>
        <v>369.55399999999997</v>
      </c>
      <c r="I425" s="36">
        <f t="shared" si="124"/>
        <v>352</v>
      </c>
      <c r="J425" s="36">
        <f t="shared" si="125"/>
        <v>312</v>
      </c>
      <c r="K425" s="36">
        <f t="shared" si="126"/>
        <v>40</v>
      </c>
      <c r="L425" s="36">
        <f t="shared" si="127"/>
        <v>0</v>
      </c>
      <c r="M425" s="36">
        <v>185</v>
      </c>
      <c r="N425" s="36">
        <v>14</v>
      </c>
      <c r="O425" s="36">
        <v>0</v>
      </c>
      <c r="P425" s="36">
        <v>190</v>
      </c>
      <c r="Q425" s="36">
        <v>15</v>
      </c>
      <c r="R425" s="36">
        <v>0</v>
      </c>
      <c r="S425" s="36">
        <v>196</v>
      </c>
      <c r="T425" s="36">
        <v>10</v>
      </c>
      <c r="U425" s="36">
        <v>0</v>
      </c>
      <c r="V425" s="37">
        <v>104.63</v>
      </c>
      <c r="W425" s="38">
        <v>0.68469999999999998</v>
      </c>
      <c r="X425" s="39">
        <f t="shared" si="128"/>
        <v>1075.6130000000001</v>
      </c>
      <c r="Y425" s="39">
        <v>1047.471</v>
      </c>
      <c r="Z425" s="39">
        <v>1075.884</v>
      </c>
      <c r="AA425" s="39">
        <v>1103.4839999999999</v>
      </c>
      <c r="AB425" s="40">
        <f t="shared" si="129"/>
        <v>10.280099999999999</v>
      </c>
      <c r="AC425" s="40">
        <f t="shared" si="130"/>
        <v>0.2742</v>
      </c>
      <c r="AD425" s="41">
        <f t="shared" si="131"/>
        <v>0.1371</v>
      </c>
      <c r="AE425" s="41">
        <f t="shared" si="132"/>
        <v>0.8629</v>
      </c>
      <c r="AF425" s="40">
        <f t="shared" si="133"/>
        <v>0.31659999999999999</v>
      </c>
      <c r="AG425" s="40">
        <f t="shared" si="134"/>
        <v>0.1583</v>
      </c>
      <c r="AH425" s="41">
        <f t="shared" si="135"/>
        <v>0.8417</v>
      </c>
      <c r="AI425" s="41">
        <f t="shared" si="136"/>
        <v>0.85009999999999997</v>
      </c>
      <c r="AJ425" s="42">
        <f t="shared" si="137"/>
        <v>17.553999999999998</v>
      </c>
      <c r="AK425" s="43">
        <f t="shared" si="138"/>
        <v>14.1</v>
      </c>
      <c r="AL425" s="43">
        <v>14.5</v>
      </c>
      <c r="AM425" s="43">
        <v>13.9</v>
      </c>
      <c r="AN425" s="43">
        <v>13.9</v>
      </c>
      <c r="AO425" s="44">
        <f t="shared" si="139"/>
        <v>0.64</v>
      </c>
      <c r="AP425" s="43"/>
    </row>
    <row r="426" spans="1:42" x14ac:dyDescent="0.2">
      <c r="A426" s="32">
        <v>108566303</v>
      </c>
      <c r="B426" s="33" t="s">
        <v>512</v>
      </c>
      <c r="C426" s="33" t="s">
        <v>295</v>
      </c>
      <c r="D426" s="34">
        <f t="shared" si="120"/>
        <v>482956.35</v>
      </c>
      <c r="E426" s="34">
        <v>458160.14</v>
      </c>
      <c r="F426" s="34">
        <f t="shared" si="121"/>
        <v>24796.21</v>
      </c>
      <c r="G426" s="35">
        <f t="shared" si="122"/>
        <v>22.405000000000001</v>
      </c>
      <c r="H426" s="35">
        <f t="shared" si="123"/>
        <v>185.559</v>
      </c>
      <c r="I426" s="36">
        <f t="shared" si="124"/>
        <v>170</v>
      </c>
      <c r="J426" s="36">
        <f t="shared" si="125"/>
        <v>149</v>
      </c>
      <c r="K426" s="36">
        <f t="shared" si="126"/>
        <v>15</v>
      </c>
      <c r="L426" s="36">
        <f t="shared" si="127"/>
        <v>6</v>
      </c>
      <c r="M426" s="36">
        <v>96</v>
      </c>
      <c r="N426" s="36">
        <v>6</v>
      </c>
      <c r="O426" s="36">
        <v>1</v>
      </c>
      <c r="P426" s="36">
        <v>93</v>
      </c>
      <c r="Q426" s="36">
        <v>4</v>
      </c>
      <c r="R426" s="36">
        <v>1</v>
      </c>
      <c r="S426" s="36">
        <v>85</v>
      </c>
      <c r="T426" s="36">
        <v>5</v>
      </c>
      <c r="U426" s="36">
        <v>1</v>
      </c>
      <c r="V426" s="37">
        <v>146.25299999999999</v>
      </c>
      <c r="W426" s="38">
        <v>0.30959999999999999</v>
      </c>
      <c r="X426" s="39">
        <f t="shared" si="128"/>
        <v>685.42499999999995</v>
      </c>
      <c r="Y426" s="39">
        <v>664.61500000000001</v>
      </c>
      <c r="Z426" s="39">
        <v>693.65</v>
      </c>
      <c r="AA426" s="39">
        <v>698.01</v>
      </c>
      <c r="AB426" s="40">
        <f t="shared" si="129"/>
        <v>4.6864999999999997</v>
      </c>
      <c r="AC426" s="40">
        <f t="shared" si="130"/>
        <v>0.125</v>
      </c>
      <c r="AD426" s="41">
        <f t="shared" si="131"/>
        <v>6.25E-2</v>
      </c>
      <c r="AE426" s="41">
        <f t="shared" si="132"/>
        <v>0.9375</v>
      </c>
      <c r="AF426" s="40">
        <f t="shared" si="133"/>
        <v>0.20169999999999999</v>
      </c>
      <c r="AG426" s="40">
        <f t="shared" si="134"/>
        <v>0.1008</v>
      </c>
      <c r="AH426" s="41">
        <f t="shared" si="135"/>
        <v>0.8992</v>
      </c>
      <c r="AI426" s="41">
        <f t="shared" si="136"/>
        <v>0.91449999999999998</v>
      </c>
      <c r="AJ426" s="42">
        <f t="shared" si="137"/>
        <v>15.558999999999999</v>
      </c>
      <c r="AK426" s="43">
        <f t="shared" si="138"/>
        <v>8.5</v>
      </c>
      <c r="AL426" s="43">
        <v>9.4</v>
      </c>
      <c r="AM426" s="43">
        <v>8.3000000000000007</v>
      </c>
      <c r="AN426" s="43">
        <v>7.8</v>
      </c>
      <c r="AO426" s="44">
        <f t="shared" si="139"/>
        <v>0.39</v>
      </c>
      <c r="AP426" s="43"/>
    </row>
    <row r="427" spans="1:42" x14ac:dyDescent="0.2">
      <c r="A427" s="32">
        <v>108567004</v>
      </c>
      <c r="B427" s="33" t="s">
        <v>513</v>
      </c>
      <c r="C427" s="33" t="s">
        <v>295</v>
      </c>
      <c r="D427" s="34">
        <f t="shared" si="120"/>
        <v>254377.94</v>
      </c>
      <c r="E427" s="34">
        <v>227148.04</v>
      </c>
      <c r="F427" s="34">
        <f t="shared" si="121"/>
        <v>27229.9</v>
      </c>
      <c r="G427" s="35">
        <f t="shared" si="122"/>
        <v>24.603999999999999</v>
      </c>
      <c r="H427" s="35">
        <f t="shared" si="123"/>
        <v>98.143000000000001</v>
      </c>
      <c r="I427" s="36">
        <f t="shared" si="124"/>
        <v>88</v>
      </c>
      <c r="J427" s="36">
        <f t="shared" si="125"/>
        <v>82</v>
      </c>
      <c r="K427" s="36">
        <f t="shared" si="126"/>
        <v>0</v>
      </c>
      <c r="L427" s="36">
        <f t="shared" si="127"/>
        <v>6</v>
      </c>
      <c r="M427" s="36">
        <v>48</v>
      </c>
      <c r="N427" s="36">
        <v>0</v>
      </c>
      <c r="O427" s="36">
        <v>1</v>
      </c>
      <c r="P427" s="36">
        <v>51</v>
      </c>
      <c r="Q427" s="36">
        <v>0</v>
      </c>
      <c r="R427" s="36">
        <v>1</v>
      </c>
      <c r="S427" s="36">
        <v>51</v>
      </c>
      <c r="T427" s="36">
        <v>1</v>
      </c>
      <c r="U427" s="36">
        <v>0</v>
      </c>
      <c r="V427" s="37">
        <v>58.036000000000001</v>
      </c>
      <c r="W427" s="38">
        <v>0.59689999999999999</v>
      </c>
      <c r="X427" s="39">
        <f t="shared" si="128"/>
        <v>270.84199999999998</v>
      </c>
      <c r="Y427" s="39">
        <v>270.68599999999998</v>
      </c>
      <c r="Z427" s="39">
        <v>273.32900000000001</v>
      </c>
      <c r="AA427" s="39">
        <v>268.51100000000002</v>
      </c>
      <c r="AB427" s="40">
        <f t="shared" si="129"/>
        <v>4.6666999999999996</v>
      </c>
      <c r="AC427" s="40">
        <f t="shared" si="130"/>
        <v>0.1244</v>
      </c>
      <c r="AD427" s="41">
        <f t="shared" si="131"/>
        <v>6.2199999999999998E-2</v>
      </c>
      <c r="AE427" s="41">
        <f t="shared" si="132"/>
        <v>0.93779999999999997</v>
      </c>
      <c r="AF427" s="40">
        <f t="shared" si="133"/>
        <v>7.9699999999999993E-2</v>
      </c>
      <c r="AG427" s="40">
        <f t="shared" si="134"/>
        <v>3.9800000000000002E-2</v>
      </c>
      <c r="AH427" s="41">
        <f t="shared" si="135"/>
        <v>0.96020000000000005</v>
      </c>
      <c r="AI427" s="41">
        <f t="shared" si="136"/>
        <v>0.95120000000000005</v>
      </c>
      <c r="AJ427" s="42">
        <f t="shared" si="137"/>
        <v>10.143000000000001</v>
      </c>
      <c r="AK427" s="43">
        <f t="shared" si="138"/>
        <v>9.3000000000000007</v>
      </c>
      <c r="AL427" s="43">
        <v>9.4</v>
      </c>
      <c r="AM427" s="43">
        <v>9.1999999999999993</v>
      </c>
      <c r="AN427" s="43">
        <v>9.1999999999999993</v>
      </c>
      <c r="AO427" s="44">
        <f t="shared" si="139"/>
        <v>0.42</v>
      </c>
      <c r="AP427" s="43"/>
    </row>
    <row r="428" spans="1:42" x14ac:dyDescent="0.2">
      <c r="A428" s="32">
        <v>108567204</v>
      </c>
      <c r="B428" s="33" t="s">
        <v>514</v>
      </c>
      <c r="C428" s="33" t="s">
        <v>295</v>
      </c>
      <c r="D428" s="34">
        <f t="shared" si="120"/>
        <v>460481.78</v>
      </c>
      <c r="E428" s="34">
        <v>337909.59</v>
      </c>
      <c r="F428" s="34">
        <f t="shared" si="121"/>
        <v>122572.19</v>
      </c>
      <c r="G428" s="35">
        <f t="shared" si="122"/>
        <v>110.752</v>
      </c>
      <c r="H428" s="35">
        <f t="shared" si="123"/>
        <v>203.649</v>
      </c>
      <c r="I428" s="36">
        <f t="shared" si="124"/>
        <v>184</v>
      </c>
      <c r="J428" s="36">
        <f t="shared" si="125"/>
        <v>169</v>
      </c>
      <c r="K428" s="36">
        <f t="shared" si="126"/>
        <v>15</v>
      </c>
      <c r="L428" s="36">
        <f t="shared" si="127"/>
        <v>0</v>
      </c>
      <c r="M428" s="36">
        <v>96</v>
      </c>
      <c r="N428" s="36">
        <v>6</v>
      </c>
      <c r="O428" s="36">
        <v>0</v>
      </c>
      <c r="P428" s="36">
        <v>113</v>
      </c>
      <c r="Q428" s="36">
        <v>4</v>
      </c>
      <c r="R428" s="36">
        <v>0</v>
      </c>
      <c r="S428" s="36">
        <v>100</v>
      </c>
      <c r="T428" s="36">
        <v>4</v>
      </c>
      <c r="U428" s="36">
        <v>0</v>
      </c>
      <c r="V428" s="37">
        <v>69.3</v>
      </c>
      <c r="W428" s="38">
        <v>0.67979999999999996</v>
      </c>
      <c r="X428" s="39">
        <f t="shared" si="128"/>
        <v>374.53699999999998</v>
      </c>
      <c r="Y428" s="39">
        <v>364.72300000000001</v>
      </c>
      <c r="Z428" s="39">
        <v>377.37700000000001</v>
      </c>
      <c r="AA428" s="39">
        <v>381.51</v>
      </c>
      <c r="AB428" s="40">
        <f t="shared" si="129"/>
        <v>5.4044999999999996</v>
      </c>
      <c r="AC428" s="40">
        <f t="shared" si="130"/>
        <v>0.14410000000000001</v>
      </c>
      <c r="AD428" s="41">
        <f t="shared" si="131"/>
        <v>7.1999999999999995E-2</v>
      </c>
      <c r="AE428" s="41">
        <f t="shared" si="132"/>
        <v>0.92800000000000005</v>
      </c>
      <c r="AF428" s="40">
        <f t="shared" si="133"/>
        <v>0.11020000000000001</v>
      </c>
      <c r="AG428" s="40">
        <f t="shared" si="134"/>
        <v>5.5100000000000003E-2</v>
      </c>
      <c r="AH428" s="41">
        <f t="shared" si="135"/>
        <v>0.94489999999999996</v>
      </c>
      <c r="AI428" s="41">
        <f t="shared" si="136"/>
        <v>0.93810000000000004</v>
      </c>
      <c r="AJ428" s="42">
        <f t="shared" si="137"/>
        <v>19.649000000000001</v>
      </c>
      <c r="AK428" s="43">
        <f t="shared" si="138"/>
        <v>17.399999999999999</v>
      </c>
      <c r="AL428" s="43">
        <v>17.8</v>
      </c>
      <c r="AM428" s="43">
        <v>17.600000000000001</v>
      </c>
      <c r="AN428" s="43">
        <v>16.7</v>
      </c>
      <c r="AO428" s="44">
        <f t="shared" si="139"/>
        <v>0.8</v>
      </c>
      <c r="AP428" s="43"/>
    </row>
    <row r="429" spans="1:42" x14ac:dyDescent="0.2">
      <c r="A429" s="32">
        <v>108567404</v>
      </c>
      <c r="B429" s="33" t="s">
        <v>515</v>
      </c>
      <c r="C429" s="33" t="s">
        <v>295</v>
      </c>
      <c r="D429" s="34">
        <f t="shared" si="120"/>
        <v>246469.87</v>
      </c>
      <c r="E429" s="34">
        <v>229430.71</v>
      </c>
      <c r="F429" s="34">
        <f t="shared" si="121"/>
        <v>17039.16</v>
      </c>
      <c r="G429" s="35">
        <f t="shared" si="122"/>
        <v>15.396000000000001</v>
      </c>
      <c r="H429" s="35">
        <f t="shared" si="123"/>
        <v>131.58600000000001</v>
      </c>
      <c r="I429" s="36">
        <f t="shared" si="124"/>
        <v>118</v>
      </c>
      <c r="J429" s="36">
        <f t="shared" si="125"/>
        <v>112</v>
      </c>
      <c r="K429" s="36">
        <f t="shared" si="126"/>
        <v>6</v>
      </c>
      <c r="L429" s="36">
        <f t="shared" si="127"/>
        <v>0</v>
      </c>
      <c r="M429" s="36">
        <v>67</v>
      </c>
      <c r="N429" s="36">
        <v>2</v>
      </c>
      <c r="O429" s="36">
        <v>0</v>
      </c>
      <c r="P429" s="36">
        <v>68</v>
      </c>
      <c r="Q429" s="36">
        <v>2</v>
      </c>
      <c r="R429" s="36">
        <v>0</v>
      </c>
      <c r="S429" s="36">
        <v>70</v>
      </c>
      <c r="T429" s="36">
        <v>1</v>
      </c>
      <c r="U429" s="36">
        <v>0</v>
      </c>
      <c r="V429" s="37">
        <v>65.944000000000003</v>
      </c>
      <c r="W429" s="38">
        <v>0.23400000000000001</v>
      </c>
      <c r="X429" s="39">
        <f t="shared" si="128"/>
        <v>289.74200000000002</v>
      </c>
      <c r="Y429" s="39">
        <v>283.041</v>
      </c>
      <c r="Z429" s="39">
        <v>278.89</v>
      </c>
      <c r="AA429" s="39">
        <v>307.29500000000002</v>
      </c>
      <c r="AB429" s="40">
        <f t="shared" si="129"/>
        <v>4.3936999999999999</v>
      </c>
      <c r="AC429" s="40">
        <f t="shared" si="130"/>
        <v>0.1172</v>
      </c>
      <c r="AD429" s="41">
        <f t="shared" si="131"/>
        <v>5.8599999999999999E-2</v>
      </c>
      <c r="AE429" s="41">
        <f t="shared" si="132"/>
        <v>0.94140000000000001</v>
      </c>
      <c r="AF429" s="40">
        <f t="shared" si="133"/>
        <v>8.5199999999999998E-2</v>
      </c>
      <c r="AG429" s="40">
        <f t="shared" si="134"/>
        <v>4.2599999999999999E-2</v>
      </c>
      <c r="AH429" s="41">
        <f t="shared" si="135"/>
        <v>0.95740000000000003</v>
      </c>
      <c r="AI429" s="41">
        <f t="shared" si="136"/>
        <v>0.95099999999999996</v>
      </c>
      <c r="AJ429" s="42">
        <f t="shared" si="137"/>
        <v>13.586</v>
      </c>
      <c r="AK429" s="43">
        <f t="shared" si="138"/>
        <v>10.9</v>
      </c>
      <c r="AL429" s="43">
        <v>11.1</v>
      </c>
      <c r="AM429" s="43">
        <v>10.8</v>
      </c>
      <c r="AN429" s="43">
        <v>10.8</v>
      </c>
      <c r="AO429" s="44">
        <f t="shared" si="139"/>
        <v>0.5</v>
      </c>
      <c r="AP429" s="43"/>
    </row>
    <row r="430" spans="1:42" x14ac:dyDescent="0.2">
      <c r="A430" s="32">
        <v>108567703</v>
      </c>
      <c r="B430" s="33" t="s">
        <v>516</v>
      </c>
      <c r="C430" s="33" t="s">
        <v>295</v>
      </c>
      <c r="D430" s="34">
        <f t="shared" si="120"/>
        <v>1742148.44</v>
      </c>
      <c r="E430" s="34">
        <v>1418414.31</v>
      </c>
      <c r="F430" s="34">
        <f t="shared" si="121"/>
        <v>323734.13</v>
      </c>
      <c r="G430" s="35">
        <f t="shared" si="122"/>
        <v>292.51499999999999</v>
      </c>
      <c r="H430" s="35">
        <f t="shared" si="123"/>
        <v>692</v>
      </c>
      <c r="I430" s="36">
        <f t="shared" si="124"/>
        <v>692</v>
      </c>
      <c r="J430" s="36">
        <f t="shared" si="125"/>
        <v>633</v>
      </c>
      <c r="K430" s="36">
        <f t="shared" si="126"/>
        <v>40</v>
      </c>
      <c r="L430" s="36">
        <f t="shared" si="127"/>
        <v>19</v>
      </c>
      <c r="M430" s="36">
        <v>431</v>
      </c>
      <c r="N430" s="36">
        <v>11</v>
      </c>
      <c r="O430" s="36">
        <v>5</v>
      </c>
      <c r="P430" s="36">
        <v>347</v>
      </c>
      <c r="Q430" s="36">
        <v>14</v>
      </c>
      <c r="R430" s="36">
        <v>2</v>
      </c>
      <c r="S430" s="36">
        <v>379</v>
      </c>
      <c r="T430" s="36">
        <v>15</v>
      </c>
      <c r="U430" s="36">
        <v>2</v>
      </c>
      <c r="V430" s="37">
        <v>134.88999999999999</v>
      </c>
      <c r="W430" s="38">
        <v>0.51549999999999996</v>
      </c>
      <c r="X430" s="39">
        <f t="shared" si="128"/>
        <v>2049.6260000000002</v>
      </c>
      <c r="Y430" s="39">
        <v>2052.8229999999999</v>
      </c>
      <c r="Z430" s="39">
        <v>2034.5640000000001</v>
      </c>
      <c r="AA430" s="39">
        <v>2061.4899999999998</v>
      </c>
      <c r="AB430" s="40">
        <f t="shared" si="129"/>
        <v>15.194699999999999</v>
      </c>
      <c r="AC430" s="40">
        <f t="shared" si="130"/>
        <v>0.40529999999999999</v>
      </c>
      <c r="AD430" s="41">
        <f t="shared" si="131"/>
        <v>0.2026</v>
      </c>
      <c r="AE430" s="41">
        <f t="shared" si="132"/>
        <v>0.7974</v>
      </c>
      <c r="AF430" s="40">
        <f t="shared" si="133"/>
        <v>0.60329999999999995</v>
      </c>
      <c r="AG430" s="40">
        <f t="shared" si="134"/>
        <v>0.30159999999999998</v>
      </c>
      <c r="AH430" s="41">
        <f t="shared" si="135"/>
        <v>0.69840000000000002</v>
      </c>
      <c r="AI430" s="41">
        <f t="shared" si="136"/>
        <v>0.73799999999999999</v>
      </c>
      <c r="AJ430" s="42">
        <f t="shared" si="137"/>
        <v>0</v>
      </c>
      <c r="AK430" s="43">
        <f t="shared" si="138"/>
        <v>17.8</v>
      </c>
      <c r="AL430" s="43">
        <v>18.7</v>
      </c>
      <c r="AM430" s="43">
        <v>17.5</v>
      </c>
      <c r="AN430" s="43">
        <v>17.2</v>
      </c>
      <c r="AO430" s="44">
        <f t="shared" si="139"/>
        <v>0.82</v>
      </c>
      <c r="AP430" s="43"/>
    </row>
    <row r="431" spans="1:42" x14ac:dyDescent="0.2">
      <c r="A431" s="32">
        <v>108568404</v>
      </c>
      <c r="B431" s="33" t="s">
        <v>517</v>
      </c>
      <c r="C431" s="33" t="s">
        <v>295</v>
      </c>
      <c r="D431" s="34">
        <f t="shared" si="120"/>
        <v>312702.87</v>
      </c>
      <c r="E431" s="34">
        <v>280398.63</v>
      </c>
      <c r="F431" s="34">
        <f t="shared" si="121"/>
        <v>32304.240000000002</v>
      </c>
      <c r="G431" s="35">
        <f t="shared" si="122"/>
        <v>29.189</v>
      </c>
      <c r="H431" s="35">
        <f t="shared" si="123"/>
        <v>133.27000000000001</v>
      </c>
      <c r="I431" s="36">
        <f t="shared" si="124"/>
        <v>119</v>
      </c>
      <c r="J431" s="36">
        <f t="shared" si="125"/>
        <v>107</v>
      </c>
      <c r="K431" s="36">
        <f t="shared" si="126"/>
        <v>6</v>
      </c>
      <c r="L431" s="36">
        <f t="shared" si="127"/>
        <v>6</v>
      </c>
      <c r="M431" s="36">
        <v>65</v>
      </c>
      <c r="N431" s="36">
        <v>4</v>
      </c>
      <c r="O431" s="36">
        <v>1</v>
      </c>
      <c r="P431" s="36">
        <v>63</v>
      </c>
      <c r="Q431" s="36">
        <v>2</v>
      </c>
      <c r="R431" s="36">
        <v>2</v>
      </c>
      <c r="S431" s="36">
        <v>67</v>
      </c>
      <c r="T431" s="36">
        <v>0</v>
      </c>
      <c r="U431" s="36">
        <v>0</v>
      </c>
      <c r="V431" s="37">
        <v>102.914</v>
      </c>
      <c r="W431" s="38">
        <v>0.53420000000000001</v>
      </c>
      <c r="X431" s="39">
        <f t="shared" si="128"/>
        <v>296.363</v>
      </c>
      <c r="Y431" s="39">
        <v>279.99900000000002</v>
      </c>
      <c r="Z431" s="39">
        <v>300.34800000000001</v>
      </c>
      <c r="AA431" s="39">
        <v>308.74099999999999</v>
      </c>
      <c r="AB431" s="40">
        <f t="shared" si="129"/>
        <v>2.8797000000000001</v>
      </c>
      <c r="AC431" s="40">
        <f t="shared" si="130"/>
        <v>7.6799999999999993E-2</v>
      </c>
      <c r="AD431" s="41">
        <f t="shared" si="131"/>
        <v>3.8399999999999997E-2</v>
      </c>
      <c r="AE431" s="41">
        <f t="shared" si="132"/>
        <v>0.96160000000000001</v>
      </c>
      <c r="AF431" s="40">
        <f t="shared" si="133"/>
        <v>8.72E-2</v>
      </c>
      <c r="AG431" s="40">
        <f t="shared" si="134"/>
        <v>4.36E-2</v>
      </c>
      <c r="AH431" s="41">
        <f t="shared" si="135"/>
        <v>0.95640000000000003</v>
      </c>
      <c r="AI431" s="41">
        <f t="shared" si="136"/>
        <v>0.95840000000000003</v>
      </c>
      <c r="AJ431" s="42">
        <f t="shared" si="137"/>
        <v>14.27</v>
      </c>
      <c r="AK431" s="43">
        <f t="shared" si="138"/>
        <v>9.1</v>
      </c>
      <c r="AL431" s="43">
        <v>9.4</v>
      </c>
      <c r="AM431" s="43">
        <v>9.1</v>
      </c>
      <c r="AN431" s="43">
        <v>8.8000000000000007</v>
      </c>
      <c r="AO431" s="44">
        <f t="shared" si="139"/>
        <v>0.41</v>
      </c>
      <c r="AP431" s="43"/>
    </row>
    <row r="432" spans="1:42" x14ac:dyDescent="0.2">
      <c r="A432" s="32">
        <v>108569103</v>
      </c>
      <c r="B432" s="33" t="s">
        <v>518</v>
      </c>
      <c r="C432" s="33" t="s">
        <v>295</v>
      </c>
      <c r="D432" s="34">
        <f t="shared" si="120"/>
        <v>1064424.24</v>
      </c>
      <c r="E432" s="34">
        <v>883888.36</v>
      </c>
      <c r="F432" s="34">
        <f t="shared" si="121"/>
        <v>180535.88</v>
      </c>
      <c r="G432" s="35">
        <f t="shared" si="122"/>
        <v>163.126</v>
      </c>
      <c r="H432" s="35">
        <f t="shared" si="123"/>
        <v>384.22300000000001</v>
      </c>
      <c r="I432" s="36">
        <f t="shared" si="124"/>
        <v>384</v>
      </c>
      <c r="J432" s="36">
        <f t="shared" si="125"/>
        <v>335</v>
      </c>
      <c r="K432" s="36">
        <f t="shared" si="126"/>
        <v>49</v>
      </c>
      <c r="L432" s="36">
        <f t="shared" si="127"/>
        <v>0</v>
      </c>
      <c r="M432" s="36">
        <v>217</v>
      </c>
      <c r="N432" s="36">
        <v>14</v>
      </c>
      <c r="O432" s="36">
        <v>0</v>
      </c>
      <c r="P432" s="36">
        <v>192</v>
      </c>
      <c r="Q432" s="36">
        <v>16</v>
      </c>
      <c r="R432" s="36">
        <v>1</v>
      </c>
      <c r="S432" s="36">
        <v>204</v>
      </c>
      <c r="T432" s="36">
        <v>19</v>
      </c>
      <c r="U432" s="36">
        <v>0</v>
      </c>
      <c r="V432" s="37">
        <v>57.845000000000006</v>
      </c>
      <c r="W432" s="38">
        <v>0.73199999999999998</v>
      </c>
      <c r="X432" s="39">
        <f t="shared" si="128"/>
        <v>1252.22</v>
      </c>
      <c r="Y432" s="39">
        <v>1270.3599999999999</v>
      </c>
      <c r="Z432" s="39">
        <v>1242.982</v>
      </c>
      <c r="AA432" s="39">
        <v>1243.318</v>
      </c>
      <c r="AB432" s="40">
        <f t="shared" si="129"/>
        <v>21.6478</v>
      </c>
      <c r="AC432" s="40">
        <f t="shared" si="130"/>
        <v>0.57740000000000002</v>
      </c>
      <c r="AD432" s="41">
        <f t="shared" si="131"/>
        <v>0.28870000000000001</v>
      </c>
      <c r="AE432" s="41">
        <f t="shared" si="132"/>
        <v>0.71130000000000004</v>
      </c>
      <c r="AF432" s="40">
        <f t="shared" si="133"/>
        <v>0.36859999999999998</v>
      </c>
      <c r="AG432" s="40">
        <f t="shared" si="134"/>
        <v>0.18429999999999999</v>
      </c>
      <c r="AH432" s="41">
        <f t="shared" si="135"/>
        <v>0.81569999999999998</v>
      </c>
      <c r="AI432" s="41">
        <f t="shared" si="136"/>
        <v>0.77390000000000003</v>
      </c>
      <c r="AJ432" s="42">
        <f t="shared" si="137"/>
        <v>0.223</v>
      </c>
      <c r="AK432" s="43">
        <f t="shared" si="138"/>
        <v>12.8</v>
      </c>
      <c r="AL432" s="43">
        <v>13.6</v>
      </c>
      <c r="AM432" s="43">
        <v>12.5</v>
      </c>
      <c r="AN432" s="43">
        <v>12.4</v>
      </c>
      <c r="AO432" s="44">
        <f t="shared" si="139"/>
        <v>0.57999999999999996</v>
      </c>
      <c r="AP432" s="43"/>
    </row>
    <row r="433" spans="1:42" x14ac:dyDescent="0.2">
      <c r="A433" s="32">
        <v>117576303</v>
      </c>
      <c r="B433" s="33" t="s">
        <v>112</v>
      </c>
      <c r="C433" s="33" t="s">
        <v>321</v>
      </c>
      <c r="D433" s="34">
        <f t="shared" si="120"/>
        <v>456141.1</v>
      </c>
      <c r="E433" s="34">
        <v>404181.39</v>
      </c>
      <c r="F433" s="34">
        <f t="shared" si="121"/>
        <v>51959.71</v>
      </c>
      <c r="G433" s="35">
        <f t="shared" si="122"/>
        <v>46.948999999999998</v>
      </c>
      <c r="H433" s="35">
        <f t="shared" si="123"/>
        <v>325.81599999999997</v>
      </c>
      <c r="I433" s="36">
        <f t="shared" si="124"/>
        <v>295</v>
      </c>
      <c r="J433" s="36">
        <f t="shared" si="125"/>
        <v>261</v>
      </c>
      <c r="K433" s="36">
        <f t="shared" si="126"/>
        <v>15</v>
      </c>
      <c r="L433" s="36">
        <f t="shared" si="127"/>
        <v>19</v>
      </c>
      <c r="M433" s="36">
        <v>177</v>
      </c>
      <c r="N433" s="36">
        <v>5</v>
      </c>
      <c r="O433" s="36">
        <v>2</v>
      </c>
      <c r="P433" s="36">
        <v>164</v>
      </c>
      <c r="Q433" s="36">
        <v>6</v>
      </c>
      <c r="R433" s="36">
        <v>3</v>
      </c>
      <c r="S433" s="36">
        <v>137</v>
      </c>
      <c r="T433" s="36">
        <v>5</v>
      </c>
      <c r="U433" s="36">
        <v>3</v>
      </c>
      <c r="V433" s="37">
        <v>452.49400000000003</v>
      </c>
      <c r="W433" s="38">
        <v>0.30020000000000002</v>
      </c>
      <c r="X433" s="39">
        <f t="shared" si="128"/>
        <v>654.35799999999995</v>
      </c>
      <c r="Y433" s="39">
        <v>661.01800000000003</v>
      </c>
      <c r="Z433" s="39">
        <v>660.27300000000002</v>
      </c>
      <c r="AA433" s="39">
        <v>641.78200000000004</v>
      </c>
      <c r="AB433" s="40">
        <f t="shared" si="129"/>
        <v>1.4460999999999999</v>
      </c>
      <c r="AC433" s="40">
        <f t="shared" si="130"/>
        <v>3.85E-2</v>
      </c>
      <c r="AD433" s="41">
        <f t="shared" si="131"/>
        <v>1.9199999999999998E-2</v>
      </c>
      <c r="AE433" s="41">
        <f t="shared" si="132"/>
        <v>0.98080000000000001</v>
      </c>
      <c r="AF433" s="40">
        <f t="shared" si="133"/>
        <v>0.19259999999999999</v>
      </c>
      <c r="AG433" s="40">
        <f t="shared" si="134"/>
        <v>9.6299999999999997E-2</v>
      </c>
      <c r="AH433" s="41">
        <f t="shared" si="135"/>
        <v>0.90369999999999995</v>
      </c>
      <c r="AI433" s="41">
        <f t="shared" si="136"/>
        <v>0.9345</v>
      </c>
      <c r="AJ433" s="42">
        <f t="shared" si="137"/>
        <v>30.815999999999999</v>
      </c>
      <c r="AK433" s="43">
        <f t="shared" si="138"/>
        <v>10.5</v>
      </c>
      <c r="AL433" s="43">
        <v>10.5</v>
      </c>
      <c r="AM433" s="43">
        <v>10.5</v>
      </c>
      <c r="AN433" s="43">
        <v>10.4</v>
      </c>
      <c r="AO433" s="44">
        <f t="shared" si="139"/>
        <v>0.48</v>
      </c>
      <c r="AP433" s="43"/>
    </row>
    <row r="434" spans="1:42" x14ac:dyDescent="0.2">
      <c r="A434" s="32">
        <v>119581003</v>
      </c>
      <c r="B434" s="33" t="s">
        <v>138</v>
      </c>
      <c r="C434" s="33" t="s">
        <v>326</v>
      </c>
      <c r="D434" s="34">
        <f t="shared" si="120"/>
        <v>871750.8</v>
      </c>
      <c r="E434" s="34">
        <v>704832.08</v>
      </c>
      <c r="F434" s="34">
        <f t="shared" si="121"/>
        <v>166918.72</v>
      </c>
      <c r="G434" s="35">
        <f t="shared" si="122"/>
        <v>150.822</v>
      </c>
      <c r="H434" s="35">
        <f t="shared" si="123"/>
        <v>357.76400000000001</v>
      </c>
      <c r="I434" s="36">
        <f t="shared" si="124"/>
        <v>338</v>
      </c>
      <c r="J434" s="36">
        <f t="shared" si="125"/>
        <v>307</v>
      </c>
      <c r="K434" s="36">
        <f t="shared" si="126"/>
        <v>25</v>
      </c>
      <c r="L434" s="36">
        <f t="shared" si="127"/>
        <v>6</v>
      </c>
      <c r="M434" s="36">
        <v>193</v>
      </c>
      <c r="N434" s="36">
        <v>8</v>
      </c>
      <c r="O434" s="36">
        <v>1</v>
      </c>
      <c r="P434" s="36">
        <v>209</v>
      </c>
      <c r="Q434" s="36">
        <v>8</v>
      </c>
      <c r="R434" s="36">
        <v>1</v>
      </c>
      <c r="S434" s="36">
        <v>160</v>
      </c>
      <c r="T434" s="36">
        <v>8</v>
      </c>
      <c r="U434" s="36">
        <v>0</v>
      </c>
      <c r="V434" s="37">
        <v>110.58799999999999</v>
      </c>
      <c r="W434" s="38">
        <v>0.65869999999999995</v>
      </c>
      <c r="X434" s="39">
        <f t="shared" si="128"/>
        <v>1000.162</v>
      </c>
      <c r="Y434" s="39">
        <v>985.83</v>
      </c>
      <c r="Z434" s="39">
        <v>1001.938</v>
      </c>
      <c r="AA434" s="39">
        <v>1012.717</v>
      </c>
      <c r="AB434" s="40">
        <f t="shared" si="129"/>
        <v>9.0440000000000005</v>
      </c>
      <c r="AC434" s="40">
        <f t="shared" si="130"/>
        <v>0.2412</v>
      </c>
      <c r="AD434" s="41">
        <f t="shared" si="131"/>
        <v>0.1206</v>
      </c>
      <c r="AE434" s="41">
        <f t="shared" si="132"/>
        <v>0.87939999999999996</v>
      </c>
      <c r="AF434" s="40">
        <f t="shared" si="133"/>
        <v>0.2944</v>
      </c>
      <c r="AG434" s="40">
        <f t="shared" si="134"/>
        <v>0.1472</v>
      </c>
      <c r="AH434" s="41">
        <f t="shared" si="135"/>
        <v>0.8528</v>
      </c>
      <c r="AI434" s="41">
        <f t="shared" si="136"/>
        <v>0.86339999999999995</v>
      </c>
      <c r="AJ434" s="42">
        <f t="shared" si="137"/>
        <v>19.763999999999999</v>
      </c>
      <c r="AK434" s="43">
        <f t="shared" si="138"/>
        <v>14.1</v>
      </c>
      <c r="AL434" s="43">
        <v>14</v>
      </c>
      <c r="AM434" s="43">
        <v>14.2</v>
      </c>
      <c r="AN434" s="43">
        <v>14.1</v>
      </c>
      <c r="AO434" s="44">
        <f t="shared" si="139"/>
        <v>0.64</v>
      </c>
      <c r="AP434" s="43"/>
    </row>
    <row r="435" spans="1:42" x14ac:dyDescent="0.2">
      <c r="A435" s="32">
        <v>119582503</v>
      </c>
      <c r="B435" s="33" t="s">
        <v>139</v>
      </c>
      <c r="C435" s="33" t="s">
        <v>326</v>
      </c>
      <c r="D435" s="34">
        <f t="shared" si="120"/>
        <v>1134659.97</v>
      </c>
      <c r="E435" s="34">
        <v>893728.91</v>
      </c>
      <c r="F435" s="34">
        <f t="shared" si="121"/>
        <v>240931.06</v>
      </c>
      <c r="G435" s="35">
        <f t="shared" si="122"/>
        <v>217.697</v>
      </c>
      <c r="H435" s="35">
        <f t="shared" si="123"/>
        <v>553.43299999999999</v>
      </c>
      <c r="I435" s="36">
        <f t="shared" si="124"/>
        <v>520</v>
      </c>
      <c r="J435" s="36">
        <f t="shared" si="125"/>
        <v>467</v>
      </c>
      <c r="K435" s="36">
        <f t="shared" si="126"/>
        <v>28</v>
      </c>
      <c r="L435" s="36">
        <f t="shared" si="127"/>
        <v>25</v>
      </c>
      <c r="M435" s="36">
        <v>284</v>
      </c>
      <c r="N435" s="36">
        <v>8</v>
      </c>
      <c r="O435" s="36">
        <v>5</v>
      </c>
      <c r="P435" s="36">
        <v>282</v>
      </c>
      <c r="Q435" s="36">
        <v>9</v>
      </c>
      <c r="R435" s="36">
        <v>5</v>
      </c>
      <c r="S435" s="36">
        <v>288</v>
      </c>
      <c r="T435" s="36">
        <v>10</v>
      </c>
      <c r="U435" s="36">
        <v>3</v>
      </c>
      <c r="V435" s="37">
        <v>194.96899999999999</v>
      </c>
      <c r="W435" s="38">
        <v>0.58709999999999996</v>
      </c>
      <c r="X435" s="39">
        <f t="shared" si="128"/>
        <v>1103.3309999999999</v>
      </c>
      <c r="Y435" s="39">
        <v>1076.3920000000001</v>
      </c>
      <c r="Z435" s="39">
        <v>1079.7149999999999</v>
      </c>
      <c r="AA435" s="39">
        <v>1153.8869999999999</v>
      </c>
      <c r="AB435" s="40">
        <f t="shared" si="129"/>
        <v>5.6589999999999998</v>
      </c>
      <c r="AC435" s="40">
        <f t="shared" si="130"/>
        <v>0.15090000000000001</v>
      </c>
      <c r="AD435" s="41">
        <f t="shared" si="131"/>
        <v>7.5399999999999995E-2</v>
      </c>
      <c r="AE435" s="41">
        <f t="shared" si="132"/>
        <v>0.92459999999999998</v>
      </c>
      <c r="AF435" s="40">
        <f t="shared" si="133"/>
        <v>0.32479999999999998</v>
      </c>
      <c r="AG435" s="40">
        <f t="shared" si="134"/>
        <v>0.16239999999999999</v>
      </c>
      <c r="AH435" s="41">
        <f t="shared" si="135"/>
        <v>0.83760000000000001</v>
      </c>
      <c r="AI435" s="41">
        <f t="shared" si="136"/>
        <v>0.87239999999999995</v>
      </c>
      <c r="AJ435" s="42">
        <f t="shared" si="137"/>
        <v>33.433</v>
      </c>
      <c r="AK435" s="43">
        <f t="shared" si="138"/>
        <v>14.6</v>
      </c>
      <c r="AL435" s="43">
        <v>15</v>
      </c>
      <c r="AM435" s="43">
        <v>14.6</v>
      </c>
      <c r="AN435" s="43">
        <v>14.2</v>
      </c>
      <c r="AO435" s="44">
        <f t="shared" si="139"/>
        <v>0.67</v>
      </c>
      <c r="AP435" s="43"/>
    </row>
    <row r="436" spans="1:42" x14ac:dyDescent="0.2">
      <c r="A436" s="32">
        <v>119583003</v>
      </c>
      <c r="B436" s="33" t="s">
        <v>140</v>
      </c>
      <c r="C436" s="33" t="s">
        <v>326</v>
      </c>
      <c r="D436" s="34">
        <f t="shared" si="120"/>
        <v>640400.1</v>
      </c>
      <c r="E436" s="34">
        <v>465419.98</v>
      </c>
      <c r="F436" s="34">
        <f t="shared" si="121"/>
        <v>174980.12</v>
      </c>
      <c r="G436" s="35">
        <f t="shared" si="122"/>
        <v>158.10599999999999</v>
      </c>
      <c r="H436" s="35">
        <f t="shared" si="123"/>
        <v>412.762</v>
      </c>
      <c r="I436" s="36">
        <f t="shared" si="124"/>
        <v>384</v>
      </c>
      <c r="J436" s="36">
        <f t="shared" si="125"/>
        <v>318</v>
      </c>
      <c r="K436" s="36">
        <f t="shared" si="126"/>
        <v>28</v>
      </c>
      <c r="L436" s="36">
        <f t="shared" si="127"/>
        <v>38</v>
      </c>
      <c r="M436" s="36">
        <v>196</v>
      </c>
      <c r="N436" s="36">
        <v>12</v>
      </c>
      <c r="O436" s="36">
        <v>6</v>
      </c>
      <c r="P436" s="36">
        <v>198</v>
      </c>
      <c r="Q436" s="36">
        <v>7</v>
      </c>
      <c r="R436" s="36">
        <v>7</v>
      </c>
      <c r="S436" s="36">
        <v>189</v>
      </c>
      <c r="T436" s="36">
        <v>7</v>
      </c>
      <c r="U436" s="36">
        <v>6</v>
      </c>
      <c r="V436" s="37">
        <v>96.638999999999996</v>
      </c>
      <c r="W436" s="38">
        <v>0.53949999999999998</v>
      </c>
      <c r="X436" s="39">
        <f t="shared" si="128"/>
        <v>775.15200000000004</v>
      </c>
      <c r="Y436" s="39">
        <v>777.84900000000005</v>
      </c>
      <c r="Z436" s="39">
        <v>767.64</v>
      </c>
      <c r="AA436" s="39">
        <v>779.96600000000001</v>
      </c>
      <c r="AB436" s="40">
        <f t="shared" si="129"/>
        <v>8.0211000000000006</v>
      </c>
      <c r="AC436" s="40">
        <f t="shared" si="130"/>
        <v>0.21390000000000001</v>
      </c>
      <c r="AD436" s="41">
        <f t="shared" si="131"/>
        <v>0.1069</v>
      </c>
      <c r="AE436" s="41">
        <f t="shared" si="132"/>
        <v>0.8931</v>
      </c>
      <c r="AF436" s="40">
        <f t="shared" si="133"/>
        <v>0.2281</v>
      </c>
      <c r="AG436" s="40">
        <f t="shared" si="134"/>
        <v>0.114</v>
      </c>
      <c r="AH436" s="41">
        <f t="shared" si="135"/>
        <v>0.88600000000000001</v>
      </c>
      <c r="AI436" s="41">
        <f t="shared" si="136"/>
        <v>0.88880000000000003</v>
      </c>
      <c r="AJ436" s="42">
        <f t="shared" si="137"/>
        <v>28.762</v>
      </c>
      <c r="AK436" s="43">
        <f t="shared" si="138"/>
        <v>15.6</v>
      </c>
      <c r="AL436" s="43">
        <v>16</v>
      </c>
      <c r="AM436" s="43">
        <v>15.7</v>
      </c>
      <c r="AN436" s="43">
        <v>15.2</v>
      </c>
      <c r="AO436" s="44">
        <f t="shared" si="139"/>
        <v>0.71</v>
      </c>
      <c r="AP436" s="43"/>
    </row>
    <row r="437" spans="1:42" x14ac:dyDescent="0.2">
      <c r="A437" s="32">
        <v>119584503</v>
      </c>
      <c r="B437" s="33" t="s">
        <v>141</v>
      </c>
      <c r="C437" s="33" t="s">
        <v>326</v>
      </c>
      <c r="D437" s="34">
        <f t="shared" si="120"/>
        <v>1253295.95</v>
      </c>
      <c r="E437" s="34">
        <v>1100271.08</v>
      </c>
      <c r="F437" s="34">
        <f t="shared" si="121"/>
        <v>153024.87</v>
      </c>
      <c r="G437" s="35">
        <f t="shared" si="122"/>
        <v>138.268</v>
      </c>
      <c r="H437" s="35">
        <f t="shared" si="123"/>
        <v>438.65600000000001</v>
      </c>
      <c r="I437" s="36">
        <f t="shared" si="124"/>
        <v>416</v>
      </c>
      <c r="J437" s="36">
        <f t="shared" si="125"/>
        <v>400</v>
      </c>
      <c r="K437" s="36">
        <f t="shared" si="126"/>
        <v>3</v>
      </c>
      <c r="L437" s="36">
        <f t="shared" si="127"/>
        <v>13</v>
      </c>
      <c r="M437" s="36">
        <v>287</v>
      </c>
      <c r="N437" s="36">
        <v>3</v>
      </c>
      <c r="O437" s="36">
        <v>2</v>
      </c>
      <c r="P437" s="36">
        <v>288</v>
      </c>
      <c r="Q437" s="36">
        <v>1</v>
      </c>
      <c r="R437" s="36">
        <v>2</v>
      </c>
      <c r="S437" s="36">
        <v>157</v>
      </c>
      <c r="T437" s="36">
        <v>0</v>
      </c>
      <c r="U437" s="36">
        <v>1</v>
      </c>
      <c r="V437" s="37">
        <v>227.78399999999999</v>
      </c>
      <c r="W437" s="38">
        <v>0.50839999999999996</v>
      </c>
      <c r="X437" s="39">
        <f t="shared" si="128"/>
        <v>1278.501</v>
      </c>
      <c r="Y437" s="39">
        <v>1270.846</v>
      </c>
      <c r="Z437" s="39">
        <v>1272.806</v>
      </c>
      <c r="AA437" s="39">
        <v>1291.8499999999999</v>
      </c>
      <c r="AB437" s="40">
        <f t="shared" si="129"/>
        <v>5.6127000000000002</v>
      </c>
      <c r="AC437" s="40">
        <f t="shared" si="130"/>
        <v>0.1497</v>
      </c>
      <c r="AD437" s="41">
        <f t="shared" si="131"/>
        <v>7.4800000000000005E-2</v>
      </c>
      <c r="AE437" s="41">
        <f t="shared" si="132"/>
        <v>0.92520000000000002</v>
      </c>
      <c r="AF437" s="40">
        <f t="shared" si="133"/>
        <v>0.37630000000000002</v>
      </c>
      <c r="AG437" s="40">
        <f t="shared" si="134"/>
        <v>0.18809999999999999</v>
      </c>
      <c r="AH437" s="41">
        <f t="shared" si="135"/>
        <v>0.81189999999999996</v>
      </c>
      <c r="AI437" s="41">
        <f t="shared" si="136"/>
        <v>0.85719999999999996</v>
      </c>
      <c r="AJ437" s="42">
        <f t="shared" si="137"/>
        <v>22.655999999999999</v>
      </c>
      <c r="AK437" s="43">
        <f t="shared" si="138"/>
        <v>13.6</v>
      </c>
      <c r="AL437" s="43">
        <v>13.4</v>
      </c>
      <c r="AM437" s="43">
        <v>13.7</v>
      </c>
      <c r="AN437" s="43">
        <v>13.6</v>
      </c>
      <c r="AO437" s="44">
        <f t="shared" si="139"/>
        <v>0.62</v>
      </c>
      <c r="AP437" s="43"/>
    </row>
    <row r="438" spans="1:42" x14ac:dyDescent="0.2">
      <c r="A438" s="32">
        <v>119584603</v>
      </c>
      <c r="B438" s="33" t="s">
        <v>142</v>
      </c>
      <c r="C438" s="33" t="s">
        <v>326</v>
      </c>
      <c r="D438" s="34">
        <f t="shared" si="120"/>
        <v>893460.56</v>
      </c>
      <c r="E438" s="34">
        <v>770063.86</v>
      </c>
      <c r="F438" s="34">
        <f t="shared" si="121"/>
        <v>123396.7</v>
      </c>
      <c r="G438" s="35">
        <f t="shared" si="122"/>
        <v>111.497</v>
      </c>
      <c r="H438" s="35">
        <f t="shared" si="123"/>
        <v>419.81700000000001</v>
      </c>
      <c r="I438" s="36">
        <f t="shared" si="124"/>
        <v>390</v>
      </c>
      <c r="J438" s="36">
        <f t="shared" si="125"/>
        <v>346</v>
      </c>
      <c r="K438" s="36">
        <f t="shared" si="126"/>
        <v>31</v>
      </c>
      <c r="L438" s="36">
        <f t="shared" si="127"/>
        <v>13</v>
      </c>
      <c r="M438" s="36">
        <v>243</v>
      </c>
      <c r="N438" s="36">
        <v>7</v>
      </c>
      <c r="O438" s="36">
        <v>2</v>
      </c>
      <c r="P438" s="36">
        <v>190</v>
      </c>
      <c r="Q438" s="36">
        <v>15</v>
      </c>
      <c r="R438" s="36">
        <v>2</v>
      </c>
      <c r="S438" s="36">
        <v>200</v>
      </c>
      <c r="T438" s="36">
        <v>9</v>
      </c>
      <c r="U438" s="36">
        <v>2</v>
      </c>
      <c r="V438" s="37">
        <v>193.09199999999998</v>
      </c>
      <c r="W438" s="38">
        <v>0.40239999999999998</v>
      </c>
      <c r="X438" s="39">
        <f t="shared" si="128"/>
        <v>938.56700000000001</v>
      </c>
      <c r="Y438" s="39">
        <v>946.53099999999995</v>
      </c>
      <c r="Z438" s="39">
        <v>914.34100000000001</v>
      </c>
      <c r="AA438" s="39">
        <v>954.83</v>
      </c>
      <c r="AB438" s="40">
        <f t="shared" si="129"/>
        <v>4.8606999999999996</v>
      </c>
      <c r="AC438" s="40">
        <f t="shared" si="130"/>
        <v>0.12959999999999999</v>
      </c>
      <c r="AD438" s="41">
        <f t="shared" si="131"/>
        <v>6.4799999999999996E-2</v>
      </c>
      <c r="AE438" s="41">
        <f t="shared" si="132"/>
        <v>0.93520000000000003</v>
      </c>
      <c r="AF438" s="40">
        <f t="shared" si="133"/>
        <v>0.27629999999999999</v>
      </c>
      <c r="AG438" s="40">
        <f t="shared" si="134"/>
        <v>0.1381</v>
      </c>
      <c r="AH438" s="41">
        <f t="shared" si="135"/>
        <v>0.8619</v>
      </c>
      <c r="AI438" s="41">
        <f t="shared" si="136"/>
        <v>0.89119999999999999</v>
      </c>
      <c r="AJ438" s="42">
        <f t="shared" si="137"/>
        <v>29.817</v>
      </c>
      <c r="AK438" s="43">
        <f t="shared" si="138"/>
        <v>14.4</v>
      </c>
      <c r="AL438" s="43">
        <v>14.8</v>
      </c>
      <c r="AM438" s="43">
        <v>14.1</v>
      </c>
      <c r="AN438" s="43">
        <v>14.2</v>
      </c>
      <c r="AO438" s="44">
        <f t="shared" si="139"/>
        <v>0.66</v>
      </c>
      <c r="AP438" s="43"/>
    </row>
    <row r="439" spans="1:42" x14ac:dyDescent="0.2">
      <c r="A439" s="32">
        <v>119586503</v>
      </c>
      <c r="B439" s="33" t="s">
        <v>143</v>
      </c>
      <c r="C439" s="33" t="s">
        <v>326</v>
      </c>
      <c r="D439" s="34">
        <f t="shared" si="120"/>
        <v>1230386.3400000001</v>
      </c>
      <c r="E439" s="34">
        <v>1002434.97</v>
      </c>
      <c r="F439" s="34">
        <f t="shared" si="121"/>
        <v>227951.37</v>
      </c>
      <c r="G439" s="35">
        <f t="shared" si="122"/>
        <v>205.96899999999999</v>
      </c>
      <c r="H439" s="35">
        <f t="shared" si="123"/>
        <v>395.27800000000002</v>
      </c>
      <c r="I439" s="36">
        <f t="shared" si="124"/>
        <v>369</v>
      </c>
      <c r="J439" s="36">
        <f t="shared" si="125"/>
        <v>338</v>
      </c>
      <c r="K439" s="36">
        <f t="shared" si="126"/>
        <v>31</v>
      </c>
      <c r="L439" s="36">
        <f t="shared" si="127"/>
        <v>0</v>
      </c>
      <c r="M439" s="36">
        <v>195</v>
      </c>
      <c r="N439" s="36">
        <v>10</v>
      </c>
      <c r="O439" s="36">
        <v>1</v>
      </c>
      <c r="P439" s="36">
        <v>208</v>
      </c>
      <c r="Q439" s="36">
        <v>8</v>
      </c>
      <c r="R439" s="36">
        <v>0</v>
      </c>
      <c r="S439" s="36">
        <v>215</v>
      </c>
      <c r="T439" s="36">
        <v>13</v>
      </c>
      <c r="U439" s="36">
        <v>0</v>
      </c>
      <c r="V439" s="37">
        <v>103.253</v>
      </c>
      <c r="W439" s="38">
        <v>0.71379999999999999</v>
      </c>
      <c r="X439" s="39">
        <f t="shared" si="128"/>
        <v>835.23099999999999</v>
      </c>
      <c r="Y439" s="39">
        <v>817.99400000000003</v>
      </c>
      <c r="Z439" s="39">
        <v>829.74099999999999</v>
      </c>
      <c r="AA439" s="39">
        <v>857.95799999999997</v>
      </c>
      <c r="AB439" s="40">
        <f t="shared" si="129"/>
        <v>8.0891000000000002</v>
      </c>
      <c r="AC439" s="40">
        <f t="shared" si="130"/>
        <v>0.2157</v>
      </c>
      <c r="AD439" s="41">
        <f t="shared" si="131"/>
        <v>0.10780000000000001</v>
      </c>
      <c r="AE439" s="41">
        <f t="shared" si="132"/>
        <v>0.89219999999999999</v>
      </c>
      <c r="AF439" s="40">
        <f t="shared" si="133"/>
        <v>0.24579999999999999</v>
      </c>
      <c r="AG439" s="40">
        <f t="shared" si="134"/>
        <v>0.1229</v>
      </c>
      <c r="AH439" s="41">
        <f t="shared" si="135"/>
        <v>0.87709999999999999</v>
      </c>
      <c r="AI439" s="41">
        <f t="shared" si="136"/>
        <v>0.8831</v>
      </c>
      <c r="AJ439" s="42">
        <f t="shared" si="137"/>
        <v>26.277999999999999</v>
      </c>
      <c r="AK439" s="43">
        <f t="shared" si="138"/>
        <v>15.9</v>
      </c>
      <c r="AL439" s="43">
        <v>16.100000000000001</v>
      </c>
      <c r="AM439" s="43">
        <v>15.8</v>
      </c>
      <c r="AN439" s="43">
        <v>15.8</v>
      </c>
      <c r="AO439" s="44">
        <f t="shared" si="139"/>
        <v>0.73</v>
      </c>
      <c r="AP439" s="43"/>
    </row>
    <row r="440" spans="1:42" x14ac:dyDescent="0.2">
      <c r="A440" s="32">
        <v>117596003</v>
      </c>
      <c r="B440" s="33" t="s">
        <v>113</v>
      </c>
      <c r="C440" s="33" t="s">
        <v>322</v>
      </c>
      <c r="D440" s="34">
        <f t="shared" si="120"/>
        <v>2062382.8</v>
      </c>
      <c r="E440" s="34">
        <v>1554152.91</v>
      </c>
      <c r="F440" s="34">
        <f t="shared" si="121"/>
        <v>508229.89</v>
      </c>
      <c r="G440" s="35">
        <f t="shared" si="122"/>
        <v>459.21899999999999</v>
      </c>
      <c r="H440" s="35">
        <f t="shared" si="123"/>
        <v>841.40700000000004</v>
      </c>
      <c r="I440" s="36">
        <f t="shared" si="124"/>
        <v>836</v>
      </c>
      <c r="J440" s="36">
        <f t="shared" si="125"/>
        <v>718</v>
      </c>
      <c r="K440" s="36">
        <f t="shared" si="126"/>
        <v>99</v>
      </c>
      <c r="L440" s="36">
        <f t="shared" si="127"/>
        <v>19</v>
      </c>
      <c r="M440" s="36">
        <v>493</v>
      </c>
      <c r="N440" s="36">
        <v>26</v>
      </c>
      <c r="O440" s="36">
        <v>3</v>
      </c>
      <c r="P440" s="36">
        <v>412</v>
      </c>
      <c r="Q440" s="36">
        <v>34</v>
      </c>
      <c r="R440" s="36">
        <v>3</v>
      </c>
      <c r="S440" s="36">
        <v>408</v>
      </c>
      <c r="T440" s="36">
        <v>36</v>
      </c>
      <c r="U440" s="36">
        <v>4</v>
      </c>
      <c r="V440" s="37">
        <v>329.77</v>
      </c>
      <c r="W440" s="38">
        <v>0.72770000000000001</v>
      </c>
      <c r="X440" s="39">
        <f t="shared" si="128"/>
        <v>2076.5520000000001</v>
      </c>
      <c r="Y440" s="39">
        <v>2042.8679999999999</v>
      </c>
      <c r="Z440" s="39">
        <v>2069.9279999999999</v>
      </c>
      <c r="AA440" s="39">
        <v>2116.8589999999999</v>
      </c>
      <c r="AB440" s="40">
        <f t="shared" si="129"/>
        <v>6.2968999999999999</v>
      </c>
      <c r="AC440" s="40">
        <f t="shared" si="130"/>
        <v>0.16789999999999999</v>
      </c>
      <c r="AD440" s="41">
        <f t="shared" si="131"/>
        <v>8.3900000000000002E-2</v>
      </c>
      <c r="AE440" s="41">
        <f t="shared" si="132"/>
        <v>0.91610000000000003</v>
      </c>
      <c r="AF440" s="40">
        <f t="shared" si="133"/>
        <v>0.61129999999999995</v>
      </c>
      <c r="AG440" s="40">
        <f t="shared" si="134"/>
        <v>0.30559999999999998</v>
      </c>
      <c r="AH440" s="41">
        <f t="shared" si="135"/>
        <v>0.69440000000000002</v>
      </c>
      <c r="AI440" s="41">
        <f t="shared" si="136"/>
        <v>0.78300000000000003</v>
      </c>
      <c r="AJ440" s="42">
        <f t="shared" si="137"/>
        <v>5.407</v>
      </c>
      <c r="AK440" s="43">
        <f t="shared" si="138"/>
        <v>16.3</v>
      </c>
      <c r="AL440" s="43">
        <v>16.3</v>
      </c>
      <c r="AM440" s="43">
        <v>16.399999999999999</v>
      </c>
      <c r="AN440" s="43">
        <v>16.2</v>
      </c>
      <c r="AO440" s="44">
        <f t="shared" si="139"/>
        <v>0.75</v>
      </c>
      <c r="AP440" s="43"/>
    </row>
    <row r="441" spans="1:42" x14ac:dyDescent="0.2">
      <c r="A441" s="32">
        <v>117597003</v>
      </c>
      <c r="B441" s="33" t="s">
        <v>114</v>
      </c>
      <c r="C441" s="33" t="s">
        <v>322</v>
      </c>
      <c r="D441" s="34">
        <f t="shared" si="120"/>
        <v>1621355.94</v>
      </c>
      <c r="E441" s="34">
        <v>1240081.98</v>
      </c>
      <c r="F441" s="34">
        <f t="shared" si="121"/>
        <v>381273.96</v>
      </c>
      <c r="G441" s="35">
        <f t="shared" si="122"/>
        <v>344.50599999999997</v>
      </c>
      <c r="H441" s="35">
        <f t="shared" si="123"/>
        <v>854.577</v>
      </c>
      <c r="I441" s="36">
        <f t="shared" si="124"/>
        <v>829</v>
      </c>
      <c r="J441" s="36">
        <f t="shared" si="125"/>
        <v>745</v>
      </c>
      <c r="K441" s="36">
        <f t="shared" si="126"/>
        <v>59</v>
      </c>
      <c r="L441" s="36">
        <f t="shared" si="127"/>
        <v>25</v>
      </c>
      <c r="M441" s="36">
        <v>439</v>
      </c>
      <c r="N441" s="36">
        <v>32</v>
      </c>
      <c r="O441" s="36">
        <v>3</v>
      </c>
      <c r="P441" s="36">
        <v>465</v>
      </c>
      <c r="Q441" s="36">
        <v>12</v>
      </c>
      <c r="R441" s="36">
        <v>2</v>
      </c>
      <c r="S441" s="36">
        <v>459</v>
      </c>
      <c r="T441" s="36">
        <v>13</v>
      </c>
      <c r="U441" s="36">
        <v>6</v>
      </c>
      <c r="V441" s="37">
        <v>485.50800000000004</v>
      </c>
      <c r="W441" s="38">
        <v>0.57589999999999997</v>
      </c>
      <c r="X441" s="39">
        <f t="shared" si="128"/>
        <v>1805.4770000000001</v>
      </c>
      <c r="Y441" s="39">
        <v>1766.204</v>
      </c>
      <c r="Z441" s="39">
        <v>1790.6279999999999</v>
      </c>
      <c r="AA441" s="39">
        <v>1859.598</v>
      </c>
      <c r="AB441" s="40">
        <f t="shared" si="129"/>
        <v>3.7187000000000001</v>
      </c>
      <c r="AC441" s="40">
        <f t="shared" si="130"/>
        <v>9.9099999999999994E-2</v>
      </c>
      <c r="AD441" s="41">
        <f t="shared" si="131"/>
        <v>4.9500000000000002E-2</v>
      </c>
      <c r="AE441" s="41">
        <f t="shared" si="132"/>
        <v>0.95050000000000001</v>
      </c>
      <c r="AF441" s="40">
        <f t="shared" si="133"/>
        <v>0.53149999999999997</v>
      </c>
      <c r="AG441" s="40">
        <f t="shared" si="134"/>
        <v>0.26569999999999999</v>
      </c>
      <c r="AH441" s="41">
        <f t="shared" si="135"/>
        <v>0.73429999999999995</v>
      </c>
      <c r="AI441" s="41">
        <f t="shared" si="136"/>
        <v>0.82069999999999999</v>
      </c>
      <c r="AJ441" s="42">
        <f t="shared" si="137"/>
        <v>25.577000000000002</v>
      </c>
      <c r="AK441" s="43">
        <f t="shared" si="138"/>
        <v>15.4</v>
      </c>
      <c r="AL441" s="43">
        <v>15.8</v>
      </c>
      <c r="AM441" s="43">
        <v>15.3</v>
      </c>
      <c r="AN441" s="43">
        <v>15.1</v>
      </c>
      <c r="AO441" s="44">
        <f t="shared" si="139"/>
        <v>0.7</v>
      </c>
      <c r="AP441" s="43"/>
    </row>
    <row r="442" spans="1:42" x14ac:dyDescent="0.2">
      <c r="A442" s="32">
        <v>117598503</v>
      </c>
      <c r="B442" s="33" t="s">
        <v>115</v>
      </c>
      <c r="C442" s="33" t="s">
        <v>322</v>
      </c>
      <c r="D442" s="34">
        <f t="shared" si="120"/>
        <v>1189945.31</v>
      </c>
      <c r="E442" s="34">
        <v>925948.96</v>
      </c>
      <c r="F442" s="34">
        <f t="shared" si="121"/>
        <v>263996.34999999998</v>
      </c>
      <c r="G442" s="35">
        <f t="shared" si="122"/>
        <v>238.53800000000001</v>
      </c>
      <c r="H442" s="35">
        <f t="shared" si="123"/>
        <v>597.048</v>
      </c>
      <c r="I442" s="36">
        <f t="shared" si="124"/>
        <v>572</v>
      </c>
      <c r="J442" s="36">
        <f t="shared" si="125"/>
        <v>482</v>
      </c>
      <c r="K442" s="36">
        <f t="shared" si="126"/>
        <v>65</v>
      </c>
      <c r="L442" s="36">
        <f t="shared" si="127"/>
        <v>25</v>
      </c>
      <c r="M442" s="36">
        <v>296</v>
      </c>
      <c r="N442" s="36">
        <v>16</v>
      </c>
      <c r="O442" s="36">
        <v>3</v>
      </c>
      <c r="P442" s="36">
        <v>285</v>
      </c>
      <c r="Q442" s="36">
        <v>21</v>
      </c>
      <c r="R442" s="36">
        <v>4</v>
      </c>
      <c r="S442" s="36">
        <v>301</v>
      </c>
      <c r="T442" s="36">
        <v>26</v>
      </c>
      <c r="U442" s="36">
        <v>5</v>
      </c>
      <c r="V442" s="37">
        <v>333.77700000000004</v>
      </c>
      <c r="W442" s="38">
        <v>0.54730000000000001</v>
      </c>
      <c r="X442" s="39">
        <f t="shared" si="128"/>
        <v>1526.6089999999999</v>
      </c>
      <c r="Y442" s="39">
        <v>1473.8489999999999</v>
      </c>
      <c r="Z442" s="39">
        <v>1526.116</v>
      </c>
      <c r="AA442" s="39">
        <v>1579.8620000000001</v>
      </c>
      <c r="AB442" s="40">
        <f t="shared" si="129"/>
        <v>4.5736999999999997</v>
      </c>
      <c r="AC442" s="40">
        <f t="shared" si="130"/>
        <v>0.122</v>
      </c>
      <c r="AD442" s="41">
        <f t="shared" si="131"/>
        <v>6.0999999999999999E-2</v>
      </c>
      <c r="AE442" s="41">
        <f t="shared" si="132"/>
        <v>0.93899999999999995</v>
      </c>
      <c r="AF442" s="40">
        <f t="shared" si="133"/>
        <v>0.44940000000000002</v>
      </c>
      <c r="AG442" s="40">
        <f t="shared" si="134"/>
        <v>0.22470000000000001</v>
      </c>
      <c r="AH442" s="41">
        <f t="shared" si="135"/>
        <v>0.77529999999999999</v>
      </c>
      <c r="AI442" s="41">
        <f t="shared" si="136"/>
        <v>0.8407</v>
      </c>
      <c r="AJ442" s="42">
        <f t="shared" si="137"/>
        <v>25.047999999999998</v>
      </c>
      <c r="AK442" s="43">
        <f t="shared" si="138"/>
        <v>15.9</v>
      </c>
      <c r="AL442" s="43">
        <v>16.2</v>
      </c>
      <c r="AM442" s="43">
        <v>15.8</v>
      </c>
      <c r="AN442" s="43">
        <v>15.7</v>
      </c>
      <c r="AO442" s="44">
        <f t="shared" si="139"/>
        <v>0.73</v>
      </c>
      <c r="AP442" s="43"/>
    </row>
    <row r="443" spans="1:42" x14ac:dyDescent="0.2">
      <c r="A443" s="32">
        <v>116604003</v>
      </c>
      <c r="B443" s="33" t="s">
        <v>95</v>
      </c>
      <c r="C443" s="33" t="s">
        <v>318</v>
      </c>
      <c r="D443" s="34">
        <f t="shared" si="120"/>
        <v>1264362.6299999999</v>
      </c>
      <c r="E443" s="34">
        <v>1011690.3</v>
      </c>
      <c r="F443" s="34">
        <f t="shared" si="121"/>
        <v>252672.33</v>
      </c>
      <c r="G443" s="35">
        <f t="shared" si="122"/>
        <v>228.30600000000001</v>
      </c>
      <c r="H443" s="35">
        <f t="shared" si="123"/>
        <v>595</v>
      </c>
      <c r="I443" s="36">
        <f t="shared" si="124"/>
        <v>595</v>
      </c>
      <c r="J443" s="36">
        <f t="shared" si="125"/>
        <v>492</v>
      </c>
      <c r="K443" s="36">
        <f t="shared" si="126"/>
        <v>46</v>
      </c>
      <c r="L443" s="36">
        <f t="shared" si="127"/>
        <v>57</v>
      </c>
      <c r="M443" s="36">
        <v>320</v>
      </c>
      <c r="N443" s="36">
        <v>17</v>
      </c>
      <c r="O443" s="36">
        <v>4</v>
      </c>
      <c r="P443" s="36">
        <v>287</v>
      </c>
      <c r="Q443" s="36">
        <v>13</v>
      </c>
      <c r="R443" s="36">
        <v>13</v>
      </c>
      <c r="S443" s="36">
        <v>294</v>
      </c>
      <c r="T443" s="36">
        <v>15</v>
      </c>
      <c r="U443" s="36">
        <v>9</v>
      </c>
      <c r="V443" s="37">
        <v>41.784999999999997</v>
      </c>
      <c r="W443" s="38">
        <v>0.40820000000000001</v>
      </c>
      <c r="X443" s="39">
        <f t="shared" si="128"/>
        <v>1933.702</v>
      </c>
      <c r="Y443" s="39">
        <v>1919.5139999999999</v>
      </c>
      <c r="Z443" s="39">
        <v>1928.0350000000001</v>
      </c>
      <c r="AA443" s="39">
        <v>1953.556</v>
      </c>
      <c r="AB443" s="40">
        <f t="shared" si="129"/>
        <v>46.2774</v>
      </c>
      <c r="AC443" s="40">
        <f t="shared" si="130"/>
        <v>1.2343999999999999</v>
      </c>
      <c r="AD443" s="41">
        <f t="shared" si="131"/>
        <v>0.61719999999999997</v>
      </c>
      <c r="AE443" s="41">
        <f t="shared" si="132"/>
        <v>0.38279999999999997</v>
      </c>
      <c r="AF443" s="40">
        <f t="shared" si="133"/>
        <v>0.56920000000000004</v>
      </c>
      <c r="AG443" s="40">
        <f t="shared" si="134"/>
        <v>0.28460000000000002</v>
      </c>
      <c r="AH443" s="41">
        <f t="shared" si="135"/>
        <v>0.71540000000000004</v>
      </c>
      <c r="AI443" s="41">
        <f t="shared" si="136"/>
        <v>0.58230000000000004</v>
      </c>
      <c r="AJ443" s="42">
        <f t="shared" si="137"/>
        <v>0</v>
      </c>
      <c r="AK443" s="43">
        <f t="shared" si="138"/>
        <v>20.399999999999999</v>
      </c>
      <c r="AL443" s="43">
        <v>21.1</v>
      </c>
      <c r="AM443" s="43">
        <v>19.899999999999999</v>
      </c>
      <c r="AN443" s="43">
        <v>20.3</v>
      </c>
      <c r="AO443" s="44">
        <f t="shared" si="139"/>
        <v>0.94</v>
      </c>
      <c r="AP443" s="43"/>
    </row>
    <row r="444" spans="1:42" x14ac:dyDescent="0.2">
      <c r="A444" s="32">
        <v>116605003</v>
      </c>
      <c r="B444" s="33" t="s">
        <v>96</v>
      </c>
      <c r="C444" s="33" t="s">
        <v>318</v>
      </c>
      <c r="D444" s="34">
        <f t="shared" si="120"/>
        <v>1530919.44</v>
      </c>
      <c r="E444" s="34">
        <v>1312068.68</v>
      </c>
      <c r="F444" s="34">
        <f t="shared" si="121"/>
        <v>218850.76</v>
      </c>
      <c r="G444" s="35">
        <f t="shared" si="122"/>
        <v>197.74600000000001</v>
      </c>
      <c r="H444" s="35">
        <f t="shared" si="123"/>
        <v>494.41500000000002</v>
      </c>
      <c r="I444" s="36">
        <f t="shared" si="124"/>
        <v>494</v>
      </c>
      <c r="J444" s="36">
        <f t="shared" si="125"/>
        <v>428</v>
      </c>
      <c r="K444" s="36">
        <f t="shared" si="126"/>
        <v>28</v>
      </c>
      <c r="L444" s="36">
        <f t="shared" si="127"/>
        <v>38</v>
      </c>
      <c r="M444" s="36">
        <v>285</v>
      </c>
      <c r="N444" s="36">
        <v>12</v>
      </c>
      <c r="O444" s="36">
        <v>5</v>
      </c>
      <c r="P444" s="36">
        <v>258</v>
      </c>
      <c r="Q444" s="36">
        <v>10</v>
      </c>
      <c r="R444" s="36">
        <v>6</v>
      </c>
      <c r="S444" s="36">
        <v>241</v>
      </c>
      <c r="T444" s="36">
        <v>4</v>
      </c>
      <c r="U444" s="36">
        <v>8</v>
      </c>
      <c r="V444" s="37">
        <v>214.416</v>
      </c>
      <c r="W444" s="38">
        <v>0.55549999999999999</v>
      </c>
      <c r="X444" s="39">
        <f t="shared" si="128"/>
        <v>1994.0260000000001</v>
      </c>
      <c r="Y444" s="39">
        <v>1921.9110000000001</v>
      </c>
      <c r="Z444" s="39">
        <v>1995.8869999999999</v>
      </c>
      <c r="AA444" s="39">
        <v>2064.2809999999999</v>
      </c>
      <c r="AB444" s="40">
        <f t="shared" si="129"/>
        <v>9.2997999999999994</v>
      </c>
      <c r="AC444" s="40">
        <f t="shared" si="130"/>
        <v>0.248</v>
      </c>
      <c r="AD444" s="41">
        <f t="shared" si="131"/>
        <v>0.124</v>
      </c>
      <c r="AE444" s="41">
        <f t="shared" si="132"/>
        <v>0.876</v>
      </c>
      <c r="AF444" s="40">
        <f t="shared" si="133"/>
        <v>0.58699999999999997</v>
      </c>
      <c r="AG444" s="40">
        <f t="shared" si="134"/>
        <v>0.29349999999999998</v>
      </c>
      <c r="AH444" s="41">
        <f t="shared" si="135"/>
        <v>0.70650000000000002</v>
      </c>
      <c r="AI444" s="41">
        <f t="shared" si="136"/>
        <v>0.77429999999999999</v>
      </c>
      <c r="AJ444" s="42">
        <f t="shared" si="137"/>
        <v>0.41499999999999998</v>
      </c>
      <c r="AK444" s="43">
        <f t="shared" si="138"/>
        <v>15.7</v>
      </c>
      <c r="AL444" s="43">
        <v>16.399999999999999</v>
      </c>
      <c r="AM444" s="43">
        <v>15.7</v>
      </c>
      <c r="AN444" s="43">
        <v>14.9</v>
      </c>
      <c r="AO444" s="44">
        <f t="shared" si="139"/>
        <v>0.72</v>
      </c>
      <c r="AP444" s="43"/>
    </row>
    <row r="445" spans="1:42" x14ac:dyDescent="0.2">
      <c r="A445" s="32">
        <v>106611303</v>
      </c>
      <c r="B445" s="33" t="s">
        <v>462</v>
      </c>
      <c r="C445" s="33" t="s">
        <v>290</v>
      </c>
      <c r="D445" s="34">
        <f t="shared" si="120"/>
        <v>1045874.31</v>
      </c>
      <c r="E445" s="34">
        <v>829468.31</v>
      </c>
      <c r="F445" s="34">
        <f t="shared" si="121"/>
        <v>216406</v>
      </c>
      <c r="G445" s="35">
        <f t="shared" si="122"/>
        <v>195.53700000000001</v>
      </c>
      <c r="H445" s="35">
        <f t="shared" si="123"/>
        <v>539.91800000000001</v>
      </c>
      <c r="I445" s="36">
        <f t="shared" si="124"/>
        <v>512</v>
      </c>
      <c r="J445" s="36">
        <f t="shared" si="125"/>
        <v>415</v>
      </c>
      <c r="K445" s="36">
        <f t="shared" si="126"/>
        <v>65</v>
      </c>
      <c r="L445" s="36">
        <f t="shared" si="127"/>
        <v>32</v>
      </c>
      <c r="M445" s="36">
        <v>258</v>
      </c>
      <c r="N445" s="36">
        <v>21</v>
      </c>
      <c r="O445" s="36">
        <v>6</v>
      </c>
      <c r="P445" s="36">
        <v>250</v>
      </c>
      <c r="Q445" s="36">
        <v>18</v>
      </c>
      <c r="R445" s="36">
        <v>4</v>
      </c>
      <c r="S445" s="36">
        <v>250</v>
      </c>
      <c r="T445" s="36">
        <v>23</v>
      </c>
      <c r="U445" s="36">
        <v>6</v>
      </c>
      <c r="V445" s="37">
        <v>156.62800000000001</v>
      </c>
      <c r="W445" s="38">
        <v>0.60360000000000003</v>
      </c>
      <c r="X445" s="39">
        <f t="shared" si="128"/>
        <v>1166.0650000000001</v>
      </c>
      <c r="Y445" s="39">
        <v>1191.4259999999999</v>
      </c>
      <c r="Z445" s="39">
        <v>1134.76</v>
      </c>
      <c r="AA445" s="39">
        <v>1172.01</v>
      </c>
      <c r="AB445" s="40">
        <f t="shared" si="129"/>
        <v>7.4447999999999999</v>
      </c>
      <c r="AC445" s="40">
        <f t="shared" si="130"/>
        <v>0.19850000000000001</v>
      </c>
      <c r="AD445" s="41">
        <f t="shared" si="131"/>
        <v>9.9199999999999997E-2</v>
      </c>
      <c r="AE445" s="41">
        <f t="shared" si="132"/>
        <v>0.90080000000000005</v>
      </c>
      <c r="AF445" s="40">
        <f t="shared" si="133"/>
        <v>0.34320000000000001</v>
      </c>
      <c r="AG445" s="40">
        <f t="shared" si="134"/>
        <v>0.1716</v>
      </c>
      <c r="AH445" s="41">
        <f t="shared" si="135"/>
        <v>0.82840000000000003</v>
      </c>
      <c r="AI445" s="41">
        <f t="shared" si="136"/>
        <v>0.85729999999999995</v>
      </c>
      <c r="AJ445" s="42">
        <f t="shared" si="137"/>
        <v>27.917999999999999</v>
      </c>
      <c r="AK445" s="43">
        <f t="shared" si="138"/>
        <v>13.2</v>
      </c>
      <c r="AL445" s="43">
        <v>13.3</v>
      </c>
      <c r="AM445" s="43">
        <v>13.1</v>
      </c>
      <c r="AN445" s="43">
        <v>13.2</v>
      </c>
      <c r="AO445" s="44">
        <f t="shared" si="139"/>
        <v>0.6</v>
      </c>
      <c r="AP445" s="43"/>
    </row>
    <row r="446" spans="1:42" x14ac:dyDescent="0.2">
      <c r="A446" s="32">
        <v>106612203</v>
      </c>
      <c r="B446" s="33" t="s">
        <v>463</v>
      </c>
      <c r="C446" s="33" t="s">
        <v>290</v>
      </c>
      <c r="D446" s="34">
        <f t="shared" si="120"/>
        <v>2018753.76</v>
      </c>
      <c r="E446" s="34">
        <v>1435204.49</v>
      </c>
      <c r="F446" s="34">
        <f t="shared" si="121"/>
        <v>583549.27</v>
      </c>
      <c r="G446" s="35">
        <f t="shared" si="122"/>
        <v>527.27499999999998</v>
      </c>
      <c r="H446" s="35">
        <f t="shared" si="123"/>
        <v>1065.3920000000001</v>
      </c>
      <c r="I446" s="36">
        <f t="shared" si="124"/>
        <v>1061</v>
      </c>
      <c r="J446" s="36">
        <f t="shared" si="125"/>
        <v>958</v>
      </c>
      <c r="K446" s="36">
        <f t="shared" si="126"/>
        <v>71</v>
      </c>
      <c r="L446" s="36">
        <f t="shared" si="127"/>
        <v>32</v>
      </c>
      <c r="M446" s="36">
        <v>592</v>
      </c>
      <c r="N446" s="36">
        <v>24</v>
      </c>
      <c r="O446" s="36">
        <v>7</v>
      </c>
      <c r="P446" s="36">
        <v>582</v>
      </c>
      <c r="Q446" s="36">
        <v>23</v>
      </c>
      <c r="R446" s="36">
        <v>5</v>
      </c>
      <c r="S446" s="36">
        <v>578</v>
      </c>
      <c r="T446" s="36">
        <v>22</v>
      </c>
      <c r="U446" s="36">
        <v>4</v>
      </c>
      <c r="V446" s="37">
        <v>187.74200000000002</v>
      </c>
      <c r="W446" s="38">
        <v>0.66879999999999995</v>
      </c>
      <c r="X446" s="39">
        <f t="shared" si="128"/>
        <v>1889.93</v>
      </c>
      <c r="Y446" s="39">
        <v>1876.4449999999999</v>
      </c>
      <c r="Z446" s="39">
        <v>1860.7270000000001</v>
      </c>
      <c r="AA446" s="39">
        <v>1932.6179999999999</v>
      </c>
      <c r="AB446" s="40">
        <f t="shared" si="129"/>
        <v>10.066599999999999</v>
      </c>
      <c r="AC446" s="40">
        <f t="shared" si="130"/>
        <v>0.26850000000000002</v>
      </c>
      <c r="AD446" s="41">
        <f t="shared" si="131"/>
        <v>0.13420000000000001</v>
      </c>
      <c r="AE446" s="41">
        <f t="shared" si="132"/>
        <v>0.86580000000000001</v>
      </c>
      <c r="AF446" s="40">
        <f t="shared" si="133"/>
        <v>0.55630000000000002</v>
      </c>
      <c r="AG446" s="40">
        <f t="shared" si="134"/>
        <v>0.27810000000000001</v>
      </c>
      <c r="AH446" s="41">
        <f t="shared" si="135"/>
        <v>0.72189999999999999</v>
      </c>
      <c r="AI446" s="41">
        <f t="shared" si="136"/>
        <v>0.77939999999999998</v>
      </c>
      <c r="AJ446" s="42">
        <f t="shared" si="137"/>
        <v>4.3920000000000003</v>
      </c>
      <c r="AK446" s="43">
        <f t="shared" si="138"/>
        <v>16.100000000000001</v>
      </c>
      <c r="AL446" s="43">
        <v>16.100000000000001</v>
      </c>
      <c r="AM446" s="43">
        <v>16.2</v>
      </c>
      <c r="AN446" s="43">
        <v>16.100000000000001</v>
      </c>
      <c r="AO446" s="44">
        <f t="shared" si="139"/>
        <v>0.74</v>
      </c>
      <c r="AP446" s="43"/>
    </row>
    <row r="447" spans="1:42" x14ac:dyDescent="0.2">
      <c r="A447" s="32">
        <v>106616203</v>
      </c>
      <c r="B447" s="33" t="s">
        <v>464</v>
      </c>
      <c r="C447" s="33" t="s">
        <v>290</v>
      </c>
      <c r="D447" s="34">
        <f t="shared" si="120"/>
        <v>1909554.98</v>
      </c>
      <c r="E447" s="34">
        <v>1466014.37</v>
      </c>
      <c r="F447" s="34">
        <f t="shared" si="121"/>
        <v>443540.61</v>
      </c>
      <c r="G447" s="35">
        <f t="shared" si="122"/>
        <v>400.76799999999997</v>
      </c>
      <c r="H447" s="35">
        <f t="shared" si="123"/>
        <v>658</v>
      </c>
      <c r="I447" s="36">
        <f t="shared" si="124"/>
        <v>658</v>
      </c>
      <c r="J447" s="36">
        <f t="shared" si="125"/>
        <v>574</v>
      </c>
      <c r="K447" s="36">
        <f t="shared" si="126"/>
        <v>59</v>
      </c>
      <c r="L447" s="36">
        <f t="shared" si="127"/>
        <v>25</v>
      </c>
      <c r="M447" s="36">
        <v>364</v>
      </c>
      <c r="N447" s="36">
        <v>21</v>
      </c>
      <c r="O447" s="36">
        <v>4</v>
      </c>
      <c r="P447" s="36">
        <v>375</v>
      </c>
      <c r="Q447" s="36">
        <v>20</v>
      </c>
      <c r="R447" s="36">
        <v>4</v>
      </c>
      <c r="S447" s="36">
        <v>310</v>
      </c>
      <c r="T447" s="36">
        <v>16</v>
      </c>
      <c r="U447" s="36">
        <v>4</v>
      </c>
      <c r="V447" s="37">
        <v>79.941999999999993</v>
      </c>
      <c r="W447" s="38">
        <v>0.79100000000000004</v>
      </c>
      <c r="X447" s="39">
        <f t="shared" si="128"/>
        <v>1934.8530000000001</v>
      </c>
      <c r="Y447" s="39">
        <v>1909.395</v>
      </c>
      <c r="Z447" s="39">
        <v>1945.2950000000001</v>
      </c>
      <c r="AA447" s="39">
        <v>1949.87</v>
      </c>
      <c r="AB447" s="40">
        <f t="shared" si="129"/>
        <v>24.203199999999999</v>
      </c>
      <c r="AC447" s="40">
        <f t="shared" si="130"/>
        <v>0.64559999999999995</v>
      </c>
      <c r="AD447" s="41">
        <f t="shared" si="131"/>
        <v>0.32279999999999998</v>
      </c>
      <c r="AE447" s="41">
        <f t="shared" si="132"/>
        <v>0.67720000000000002</v>
      </c>
      <c r="AF447" s="40">
        <f t="shared" si="133"/>
        <v>0.5696</v>
      </c>
      <c r="AG447" s="40">
        <f t="shared" si="134"/>
        <v>0.2848</v>
      </c>
      <c r="AH447" s="41">
        <f t="shared" si="135"/>
        <v>0.71519999999999995</v>
      </c>
      <c r="AI447" s="41">
        <f t="shared" si="136"/>
        <v>0.7</v>
      </c>
      <c r="AJ447" s="42">
        <f t="shared" si="137"/>
        <v>0</v>
      </c>
      <c r="AK447" s="43">
        <f t="shared" si="138"/>
        <v>16.8</v>
      </c>
      <c r="AL447" s="43">
        <v>17</v>
      </c>
      <c r="AM447" s="43">
        <v>16.5</v>
      </c>
      <c r="AN447" s="43">
        <v>16.8</v>
      </c>
      <c r="AO447" s="44">
        <f t="shared" si="139"/>
        <v>0.77</v>
      </c>
      <c r="AP447" s="43"/>
    </row>
    <row r="448" spans="1:42" x14ac:dyDescent="0.2">
      <c r="A448" s="32">
        <v>106617203</v>
      </c>
      <c r="B448" s="33" t="s">
        <v>465</v>
      </c>
      <c r="C448" s="33" t="s">
        <v>290</v>
      </c>
      <c r="D448" s="34">
        <f t="shared" si="120"/>
        <v>2017743.42</v>
      </c>
      <c r="E448" s="34">
        <v>1546958.52</v>
      </c>
      <c r="F448" s="34">
        <f t="shared" si="121"/>
        <v>470784.9</v>
      </c>
      <c r="G448" s="35">
        <f t="shared" si="122"/>
        <v>425.38499999999999</v>
      </c>
      <c r="H448" s="35">
        <f t="shared" si="123"/>
        <v>679.00800000000004</v>
      </c>
      <c r="I448" s="36">
        <f t="shared" si="124"/>
        <v>678</v>
      </c>
      <c r="J448" s="36">
        <f t="shared" si="125"/>
        <v>564</v>
      </c>
      <c r="K448" s="36">
        <f t="shared" si="126"/>
        <v>95</v>
      </c>
      <c r="L448" s="36">
        <f t="shared" si="127"/>
        <v>19</v>
      </c>
      <c r="M448" s="36">
        <v>371</v>
      </c>
      <c r="N448" s="36">
        <v>33</v>
      </c>
      <c r="O448" s="36">
        <v>4</v>
      </c>
      <c r="P448" s="36">
        <v>341</v>
      </c>
      <c r="Q448" s="36">
        <v>30</v>
      </c>
      <c r="R448" s="36">
        <v>4</v>
      </c>
      <c r="S448" s="36">
        <v>319</v>
      </c>
      <c r="T448" s="36">
        <v>30</v>
      </c>
      <c r="U448" s="36">
        <v>2</v>
      </c>
      <c r="V448" s="37">
        <v>200.06</v>
      </c>
      <c r="W448" s="38">
        <v>0.76400000000000001</v>
      </c>
      <c r="X448" s="39">
        <f t="shared" si="128"/>
        <v>1954.021</v>
      </c>
      <c r="Y448" s="39">
        <v>1932.614</v>
      </c>
      <c r="Z448" s="39">
        <v>1949.405</v>
      </c>
      <c r="AA448" s="39">
        <v>1980.0429999999999</v>
      </c>
      <c r="AB448" s="40">
        <f t="shared" si="129"/>
        <v>9.7670999999999992</v>
      </c>
      <c r="AC448" s="40">
        <f t="shared" si="130"/>
        <v>0.26050000000000001</v>
      </c>
      <c r="AD448" s="41">
        <f t="shared" si="131"/>
        <v>0.13020000000000001</v>
      </c>
      <c r="AE448" s="41">
        <f t="shared" si="132"/>
        <v>0.86980000000000002</v>
      </c>
      <c r="AF448" s="40">
        <f t="shared" si="133"/>
        <v>0.57520000000000004</v>
      </c>
      <c r="AG448" s="40">
        <f t="shared" si="134"/>
        <v>0.28760000000000002</v>
      </c>
      <c r="AH448" s="41">
        <f t="shared" si="135"/>
        <v>0.71240000000000003</v>
      </c>
      <c r="AI448" s="41">
        <f t="shared" si="136"/>
        <v>0.77529999999999999</v>
      </c>
      <c r="AJ448" s="42">
        <f t="shared" si="137"/>
        <v>1.008</v>
      </c>
      <c r="AK448" s="43">
        <f t="shared" si="138"/>
        <v>17.8</v>
      </c>
      <c r="AL448" s="43">
        <v>18.100000000000001</v>
      </c>
      <c r="AM448" s="43">
        <v>17.5</v>
      </c>
      <c r="AN448" s="43">
        <v>17.8</v>
      </c>
      <c r="AO448" s="44">
        <f t="shared" si="139"/>
        <v>0.82</v>
      </c>
      <c r="AP448" s="43"/>
    </row>
    <row r="449" spans="1:42" x14ac:dyDescent="0.2">
      <c r="A449" s="32">
        <v>106618603</v>
      </c>
      <c r="B449" s="33" t="s">
        <v>466</v>
      </c>
      <c r="C449" s="33" t="s">
        <v>290</v>
      </c>
      <c r="D449" s="34">
        <f t="shared" si="120"/>
        <v>802480.27</v>
      </c>
      <c r="E449" s="34">
        <v>648541.24</v>
      </c>
      <c r="F449" s="34">
        <f t="shared" si="121"/>
        <v>153939.03</v>
      </c>
      <c r="G449" s="35">
        <f t="shared" si="122"/>
        <v>139.09399999999999</v>
      </c>
      <c r="H449" s="35">
        <f t="shared" si="123"/>
        <v>376.37400000000002</v>
      </c>
      <c r="I449" s="36">
        <f t="shared" si="124"/>
        <v>357</v>
      </c>
      <c r="J449" s="36">
        <f t="shared" si="125"/>
        <v>317</v>
      </c>
      <c r="K449" s="36">
        <f t="shared" si="126"/>
        <v>40</v>
      </c>
      <c r="L449" s="36">
        <f t="shared" si="127"/>
        <v>0</v>
      </c>
      <c r="M449" s="36">
        <v>195</v>
      </c>
      <c r="N449" s="36">
        <v>17</v>
      </c>
      <c r="O449" s="36">
        <v>0</v>
      </c>
      <c r="P449" s="36">
        <v>192</v>
      </c>
      <c r="Q449" s="36">
        <v>12</v>
      </c>
      <c r="R449" s="36">
        <v>0</v>
      </c>
      <c r="S449" s="36">
        <v>193</v>
      </c>
      <c r="T449" s="36">
        <v>11</v>
      </c>
      <c r="U449" s="36">
        <v>0</v>
      </c>
      <c r="V449" s="37">
        <v>63.899000000000001</v>
      </c>
      <c r="W449" s="38">
        <v>0.7107</v>
      </c>
      <c r="X449" s="39">
        <f t="shared" si="128"/>
        <v>832.88699999999994</v>
      </c>
      <c r="Y449" s="39">
        <v>836.61300000000006</v>
      </c>
      <c r="Z449" s="39">
        <v>840.93600000000004</v>
      </c>
      <c r="AA449" s="39">
        <v>821.11300000000006</v>
      </c>
      <c r="AB449" s="40">
        <f t="shared" si="129"/>
        <v>13.0344</v>
      </c>
      <c r="AC449" s="40">
        <f t="shared" si="130"/>
        <v>0.34760000000000002</v>
      </c>
      <c r="AD449" s="41">
        <f t="shared" si="131"/>
        <v>0.17380000000000001</v>
      </c>
      <c r="AE449" s="41">
        <f t="shared" si="132"/>
        <v>0.82620000000000005</v>
      </c>
      <c r="AF449" s="40">
        <f t="shared" si="133"/>
        <v>0.24510000000000001</v>
      </c>
      <c r="AG449" s="40">
        <f t="shared" si="134"/>
        <v>0.1225</v>
      </c>
      <c r="AH449" s="41">
        <f t="shared" si="135"/>
        <v>0.87749999999999995</v>
      </c>
      <c r="AI449" s="41">
        <f t="shared" si="136"/>
        <v>0.8569</v>
      </c>
      <c r="AJ449" s="42">
        <f t="shared" si="137"/>
        <v>19.373999999999999</v>
      </c>
      <c r="AK449" s="43">
        <f t="shared" si="138"/>
        <v>11.4</v>
      </c>
      <c r="AL449" s="43">
        <v>11.7</v>
      </c>
      <c r="AM449" s="43">
        <v>11.3</v>
      </c>
      <c r="AN449" s="43">
        <v>11.2</v>
      </c>
      <c r="AO449" s="44">
        <f t="shared" si="139"/>
        <v>0.52</v>
      </c>
      <c r="AP449" s="43"/>
    </row>
    <row r="450" spans="1:42" x14ac:dyDescent="0.2">
      <c r="A450" s="32">
        <v>105628302</v>
      </c>
      <c r="B450" s="33" t="s">
        <v>449</v>
      </c>
      <c r="C450" s="33" t="s">
        <v>285</v>
      </c>
      <c r="D450" s="34">
        <f t="shared" ref="D450:D501" si="140">ROUND(F450+E450,2)</f>
        <v>5044871.8899999997</v>
      </c>
      <c r="E450" s="34">
        <v>3876382.19</v>
      </c>
      <c r="F450" s="34">
        <f t="shared" ref="F450:F501" si="141">ROUND(G450*$F$507/$G$503,2)</f>
        <v>1168489.7</v>
      </c>
      <c r="G450" s="35">
        <f t="shared" ref="G450:G501" si="142">ROUND(H450*W450*AO450,3)</f>
        <v>1055.807</v>
      </c>
      <c r="H450" s="35">
        <f t="shared" ref="H450:H501" si="143">ROUND(I450+AJ450,3)</f>
        <v>1909</v>
      </c>
      <c r="I450" s="36">
        <f t="shared" ref="I450:I501" si="144">ROUND(J450+K450+L450,0)</f>
        <v>1909</v>
      </c>
      <c r="J450" s="36">
        <f t="shared" ref="J450:J501" si="145">ROUND(ROUND(AVERAGE(M450,P450,S450),0)*1.64,0)</f>
        <v>1770</v>
      </c>
      <c r="K450" s="36">
        <f t="shared" ref="K450:K501" si="146">ROUND(ROUND(AVERAGE(N450,Q450,T450),0)*3.08,0)</f>
        <v>95</v>
      </c>
      <c r="L450" s="36">
        <f t="shared" ref="L450:L501" si="147">ROUND(ROUND(AVERAGE(O450,R450,U450),0)*6.34,0)</f>
        <v>44</v>
      </c>
      <c r="M450" s="36">
        <v>1098</v>
      </c>
      <c r="N450" s="36">
        <v>32</v>
      </c>
      <c r="O450" s="36">
        <v>5</v>
      </c>
      <c r="P450" s="36">
        <v>1149</v>
      </c>
      <c r="Q450" s="36">
        <v>30</v>
      </c>
      <c r="R450" s="36">
        <v>9</v>
      </c>
      <c r="S450" s="36">
        <v>991</v>
      </c>
      <c r="T450" s="36">
        <v>30</v>
      </c>
      <c r="U450" s="36">
        <v>6</v>
      </c>
      <c r="V450" s="37">
        <v>775.30499999999995</v>
      </c>
      <c r="W450" s="38">
        <v>0.68279999999999996</v>
      </c>
      <c r="X450" s="39">
        <f t="shared" ref="X450:X501" si="148">ROUND(AVERAGE(Y450:AA450),3)</f>
        <v>4359.1210000000001</v>
      </c>
      <c r="Y450" s="39">
        <v>4307.9269999999997</v>
      </c>
      <c r="Z450" s="39">
        <v>4339.2510000000002</v>
      </c>
      <c r="AA450" s="39">
        <v>4430.1850000000004</v>
      </c>
      <c r="AB450" s="40">
        <f t="shared" ref="AB450:AB501" si="149">TRUNC(X450/V450,4)</f>
        <v>5.6223999999999998</v>
      </c>
      <c r="AC450" s="40">
        <f t="shared" ref="AC450:AC501" si="150">TRUNC(AB450/$AB$503,4)</f>
        <v>0.14990000000000001</v>
      </c>
      <c r="AD450" s="41">
        <f t="shared" ref="AD450:AD501" si="151">TRUNC(AC450*0.5,4)</f>
        <v>7.4899999999999994E-2</v>
      </c>
      <c r="AE450" s="41">
        <f t="shared" ref="AE450:AE501" si="152">TRUNC(1-AD450,4)</f>
        <v>0.92510000000000003</v>
      </c>
      <c r="AF450" s="40">
        <f t="shared" ref="AF450:AF501" si="153">TRUNC(X450/$X$504,4)</f>
        <v>1.2831999999999999</v>
      </c>
      <c r="AG450" s="40">
        <f t="shared" ref="AG450:AG501" si="154">TRUNC(AF450*0.5,4)</f>
        <v>0.64159999999999995</v>
      </c>
      <c r="AH450" s="41">
        <f t="shared" ref="AH450:AH501" si="155">TRUNC(1-AG450,4)</f>
        <v>0.3584</v>
      </c>
      <c r="AI450" s="41">
        <f t="shared" ref="AI450:AI501" si="156">TRUNC((AE450*0.4)+(AH450*0.6),4)</f>
        <v>0.58499999999999996</v>
      </c>
      <c r="AJ450" s="42">
        <f t="shared" ref="AJ450:AJ501" si="157">TRUNC(IF(AI450&lt;=$AI$503,0,((AI450/$AI$503)-1)*0.5*I450),3)</f>
        <v>0</v>
      </c>
      <c r="AK450" s="43">
        <f t="shared" ref="AK450:AK501" si="158">ROUND(AVERAGE(AL450:AN450),1)</f>
        <v>17.7</v>
      </c>
      <c r="AL450" s="43">
        <v>18.100000000000001</v>
      </c>
      <c r="AM450" s="43">
        <v>17.3</v>
      </c>
      <c r="AN450" s="43">
        <v>17.8</v>
      </c>
      <c r="AO450" s="44">
        <f t="shared" ref="AO450:AO501" si="159">TRUNC(IF(AK450&gt;=$AK$503,1,AK450/$AK$503),2)</f>
        <v>0.81</v>
      </c>
      <c r="AP450" s="43"/>
    </row>
    <row r="451" spans="1:42" x14ac:dyDescent="0.2">
      <c r="A451" s="32">
        <v>101630504</v>
      </c>
      <c r="B451" s="33" t="s">
        <v>353</v>
      </c>
      <c r="C451" s="33" t="s">
        <v>278</v>
      </c>
      <c r="D451" s="34">
        <f t="shared" si="140"/>
        <v>626678.85</v>
      </c>
      <c r="E451" s="34">
        <v>539555.12</v>
      </c>
      <c r="F451" s="34">
        <f t="shared" si="141"/>
        <v>87123.73</v>
      </c>
      <c r="G451" s="35">
        <f t="shared" si="142"/>
        <v>78.721999999999994</v>
      </c>
      <c r="H451" s="35">
        <f t="shared" si="143"/>
        <v>223.26499999999999</v>
      </c>
      <c r="I451" s="36">
        <f t="shared" si="144"/>
        <v>204</v>
      </c>
      <c r="J451" s="36">
        <f t="shared" si="145"/>
        <v>192</v>
      </c>
      <c r="K451" s="36">
        <f t="shared" si="146"/>
        <v>6</v>
      </c>
      <c r="L451" s="36">
        <f t="shared" si="147"/>
        <v>6</v>
      </c>
      <c r="M451" s="36">
        <v>110</v>
      </c>
      <c r="N451" s="36">
        <v>2</v>
      </c>
      <c r="O451" s="36">
        <v>1</v>
      </c>
      <c r="P451" s="36">
        <v>116</v>
      </c>
      <c r="Q451" s="36">
        <v>1</v>
      </c>
      <c r="R451" s="36">
        <v>0</v>
      </c>
      <c r="S451" s="36">
        <v>126</v>
      </c>
      <c r="T451" s="36">
        <v>3</v>
      </c>
      <c r="U451" s="36">
        <v>1</v>
      </c>
      <c r="V451" s="37">
        <v>74.256</v>
      </c>
      <c r="W451" s="38">
        <v>0.56869999999999998</v>
      </c>
      <c r="X451" s="39">
        <f t="shared" si="148"/>
        <v>505.892</v>
      </c>
      <c r="Y451" s="39">
        <v>498.96</v>
      </c>
      <c r="Z451" s="39">
        <v>515.178</v>
      </c>
      <c r="AA451" s="39">
        <v>503.53699999999998</v>
      </c>
      <c r="AB451" s="40">
        <f t="shared" si="149"/>
        <v>6.8128000000000002</v>
      </c>
      <c r="AC451" s="40">
        <f t="shared" si="150"/>
        <v>0.1817</v>
      </c>
      <c r="AD451" s="41">
        <f t="shared" si="151"/>
        <v>9.0800000000000006E-2</v>
      </c>
      <c r="AE451" s="41">
        <f t="shared" si="152"/>
        <v>0.90920000000000001</v>
      </c>
      <c r="AF451" s="40">
        <f t="shared" si="153"/>
        <v>0.1489</v>
      </c>
      <c r="AG451" s="40">
        <f t="shared" si="154"/>
        <v>7.4399999999999994E-2</v>
      </c>
      <c r="AH451" s="41">
        <f t="shared" si="155"/>
        <v>0.92559999999999998</v>
      </c>
      <c r="AI451" s="41">
        <f t="shared" si="156"/>
        <v>0.91900000000000004</v>
      </c>
      <c r="AJ451" s="42">
        <f t="shared" si="157"/>
        <v>19.265000000000001</v>
      </c>
      <c r="AK451" s="43">
        <f t="shared" si="158"/>
        <v>13.6</v>
      </c>
      <c r="AL451" s="43">
        <v>14</v>
      </c>
      <c r="AM451" s="43">
        <v>13.5</v>
      </c>
      <c r="AN451" s="43">
        <v>13.3</v>
      </c>
      <c r="AO451" s="44">
        <f t="shared" si="159"/>
        <v>0.62</v>
      </c>
      <c r="AP451" s="43"/>
    </row>
    <row r="452" spans="1:42" x14ac:dyDescent="0.2">
      <c r="A452" s="32">
        <v>101630903</v>
      </c>
      <c r="B452" s="33" t="s">
        <v>354</v>
      </c>
      <c r="C452" s="33" t="s">
        <v>278</v>
      </c>
      <c r="D452" s="34">
        <f t="shared" si="140"/>
        <v>970740.52</v>
      </c>
      <c r="E452" s="34">
        <v>730900.69</v>
      </c>
      <c r="F452" s="34">
        <f t="shared" si="141"/>
        <v>239839.83</v>
      </c>
      <c r="G452" s="35">
        <f t="shared" si="142"/>
        <v>216.71100000000001</v>
      </c>
      <c r="H452" s="35">
        <f t="shared" si="143"/>
        <v>455.73099999999999</v>
      </c>
      <c r="I452" s="36">
        <f t="shared" si="144"/>
        <v>447</v>
      </c>
      <c r="J452" s="36">
        <f t="shared" si="145"/>
        <v>400</v>
      </c>
      <c r="K452" s="36">
        <f t="shared" si="146"/>
        <v>22</v>
      </c>
      <c r="L452" s="36">
        <f t="shared" si="147"/>
        <v>25</v>
      </c>
      <c r="M452" s="36">
        <v>253</v>
      </c>
      <c r="N452" s="36">
        <v>6</v>
      </c>
      <c r="O452" s="36">
        <v>7</v>
      </c>
      <c r="P452" s="36">
        <v>240</v>
      </c>
      <c r="Q452" s="36">
        <v>6</v>
      </c>
      <c r="R452" s="36">
        <v>5</v>
      </c>
      <c r="S452" s="36">
        <v>240</v>
      </c>
      <c r="T452" s="36">
        <v>10</v>
      </c>
      <c r="U452" s="36">
        <v>1</v>
      </c>
      <c r="V452" s="37">
        <v>59.072000000000003</v>
      </c>
      <c r="W452" s="38">
        <v>0.64259999999999995</v>
      </c>
      <c r="X452" s="39">
        <f t="shared" si="148"/>
        <v>1101.777</v>
      </c>
      <c r="Y452" s="39">
        <v>1098.2159999999999</v>
      </c>
      <c r="Z452" s="39">
        <v>1106.5640000000001</v>
      </c>
      <c r="AA452" s="39">
        <v>1100.5509999999999</v>
      </c>
      <c r="AB452" s="40">
        <f t="shared" si="149"/>
        <v>18.651399999999999</v>
      </c>
      <c r="AC452" s="40">
        <f t="shared" si="150"/>
        <v>0.4975</v>
      </c>
      <c r="AD452" s="41">
        <f t="shared" si="151"/>
        <v>0.2487</v>
      </c>
      <c r="AE452" s="41">
        <f t="shared" si="152"/>
        <v>0.75129999999999997</v>
      </c>
      <c r="AF452" s="40">
        <f t="shared" si="153"/>
        <v>0.32429999999999998</v>
      </c>
      <c r="AG452" s="40">
        <f t="shared" si="154"/>
        <v>0.16209999999999999</v>
      </c>
      <c r="AH452" s="41">
        <f t="shared" si="155"/>
        <v>0.83789999999999998</v>
      </c>
      <c r="AI452" s="41">
        <f t="shared" si="156"/>
        <v>0.80320000000000003</v>
      </c>
      <c r="AJ452" s="42">
        <f t="shared" si="157"/>
        <v>8.7309999999999999</v>
      </c>
      <c r="AK452" s="43">
        <f t="shared" si="158"/>
        <v>16.100000000000001</v>
      </c>
      <c r="AL452" s="43">
        <v>16.899999999999999</v>
      </c>
      <c r="AM452" s="43">
        <v>15.9</v>
      </c>
      <c r="AN452" s="43">
        <v>15.5</v>
      </c>
      <c r="AO452" s="44">
        <f t="shared" si="159"/>
        <v>0.74</v>
      </c>
      <c r="AP452" s="43"/>
    </row>
    <row r="453" spans="1:42" x14ac:dyDescent="0.2">
      <c r="A453" s="32">
        <v>101631003</v>
      </c>
      <c r="B453" s="33" t="s">
        <v>355</v>
      </c>
      <c r="C453" s="33" t="s">
        <v>278</v>
      </c>
      <c r="D453" s="34">
        <f t="shared" si="140"/>
        <v>1258268.6299999999</v>
      </c>
      <c r="E453" s="34">
        <v>933126.74</v>
      </c>
      <c r="F453" s="34">
        <f t="shared" si="141"/>
        <v>325141.89</v>
      </c>
      <c r="G453" s="35">
        <f t="shared" si="142"/>
        <v>293.78699999999998</v>
      </c>
      <c r="H453" s="35">
        <f t="shared" si="143"/>
        <v>653.16399999999999</v>
      </c>
      <c r="I453" s="36">
        <f t="shared" si="144"/>
        <v>644</v>
      </c>
      <c r="J453" s="36">
        <f t="shared" si="145"/>
        <v>500</v>
      </c>
      <c r="K453" s="36">
        <f t="shared" si="146"/>
        <v>55</v>
      </c>
      <c r="L453" s="36">
        <f t="shared" si="147"/>
        <v>89</v>
      </c>
      <c r="M453" s="36">
        <v>308</v>
      </c>
      <c r="N453" s="36">
        <v>14</v>
      </c>
      <c r="O453" s="36">
        <v>15</v>
      </c>
      <c r="P453" s="36">
        <v>303</v>
      </c>
      <c r="Q453" s="36">
        <v>14</v>
      </c>
      <c r="R453" s="36">
        <v>16</v>
      </c>
      <c r="S453" s="36">
        <v>304</v>
      </c>
      <c r="T453" s="36">
        <v>27</v>
      </c>
      <c r="U453" s="36">
        <v>10</v>
      </c>
      <c r="V453" s="37">
        <v>55.325000000000003</v>
      </c>
      <c r="W453" s="38">
        <v>0.68149999999999999</v>
      </c>
      <c r="X453" s="39">
        <f t="shared" si="148"/>
        <v>1109.548</v>
      </c>
      <c r="Y453" s="39">
        <v>1044.2570000000001</v>
      </c>
      <c r="Z453" s="39">
        <v>1084.903</v>
      </c>
      <c r="AA453" s="39">
        <v>1199.4849999999999</v>
      </c>
      <c r="AB453" s="40">
        <f t="shared" si="149"/>
        <v>20.055</v>
      </c>
      <c r="AC453" s="40">
        <f t="shared" si="150"/>
        <v>0.53490000000000004</v>
      </c>
      <c r="AD453" s="41">
        <f t="shared" si="151"/>
        <v>0.26740000000000003</v>
      </c>
      <c r="AE453" s="41">
        <f t="shared" si="152"/>
        <v>0.73260000000000003</v>
      </c>
      <c r="AF453" s="40">
        <f t="shared" si="153"/>
        <v>0.3266</v>
      </c>
      <c r="AG453" s="40">
        <f t="shared" si="154"/>
        <v>0.1633</v>
      </c>
      <c r="AH453" s="41">
        <f t="shared" si="155"/>
        <v>0.8367</v>
      </c>
      <c r="AI453" s="41">
        <f t="shared" si="156"/>
        <v>0.79500000000000004</v>
      </c>
      <c r="AJ453" s="42">
        <f t="shared" si="157"/>
        <v>9.1639999999999997</v>
      </c>
      <c r="AK453" s="43">
        <f t="shared" si="158"/>
        <v>14.5</v>
      </c>
      <c r="AL453" s="43">
        <v>15.6</v>
      </c>
      <c r="AM453" s="43">
        <v>13.9</v>
      </c>
      <c r="AN453" s="43">
        <v>13.9</v>
      </c>
      <c r="AO453" s="44">
        <f t="shared" si="159"/>
        <v>0.66</v>
      </c>
      <c r="AP453" s="43"/>
    </row>
    <row r="454" spans="1:42" x14ac:dyDescent="0.2">
      <c r="A454" s="32">
        <v>101631203</v>
      </c>
      <c r="B454" s="33" t="s">
        <v>356</v>
      </c>
      <c r="C454" s="33" t="s">
        <v>278</v>
      </c>
      <c r="D454" s="34">
        <f t="shared" si="140"/>
        <v>1013362.93</v>
      </c>
      <c r="E454" s="34">
        <v>821931.32</v>
      </c>
      <c r="F454" s="34">
        <f t="shared" si="141"/>
        <v>191431.61</v>
      </c>
      <c r="G454" s="35">
        <f t="shared" si="142"/>
        <v>172.971</v>
      </c>
      <c r="H454" s="35">
        <f t="shared" si="143"/>
        <v>409.12099999999998</v>
      </c>
      <c r="I454" s="36">
        <f t="shared" si="144"/>
        <v>390</v>
      </c>
      <c r="J454" s="36">
        <f t="shared" si="145"/>
        <v>356</v>
      </c>
      <c r="K454" s="36">
        <f t="shared" si="146"/>
        <v>15</v>
      </c>
      <c r="L454" s="36">
        <f t="shared" si="147"/>
        <v>19</v>
      </c>
      <c r="M454" s="36">
        <v>225</v>
      </c>
      <c r="N454" s="36">
        <v>1</v>
      </c>
      <c r="O454" s="36">
        <v>4</v>
      </c>
      <c r="P454" s="36">
        <v>204</v>
      </c>
      <c r="Q454" s="36">
        <v>7</v>
      </c>
      <c r="R454" s="36">
        <v>1</v>
      </c>
      <c r="S454" s="36">
        <v>221</v>
      </c>
      <c r="T454" s="36">
        <v>7</v>
      </c>
      <c r="U454" s="36">
        <v>3</v>
      </c>
      <c r="V454" s="37">
        <v>105.36300000000001</v>
      </c>
      <c r="W454" s="38">
        <v>0.55630000000000002</v>
      </c>
      <c r="X454" s="39">
        <f t="shared" si="148"/>
        <v>1088.2929999999999</v>
      </c>
      <c r="Y454" s="39">
        <v>1054.9839999999999</v>
      </c>
      <c r="Z454" s="39">
        <v>1082.1510000000001</v>
      </c>
      <c r="AA454" s="39">
        <v>1127.7439999999999</v>
      </c>
      <c r="AB454" s="40">
        <f t="shared" si="149"/>
        <v>10.328900000000001</v>
      </c>
      <c r="AC454" s="40">
        <f t="shared" si="150"/>
        <v>0.27550000000000002</v>
      </c>
      <c r="AD454" s="41">
        <f t="shared" si="151"/>
        <v>0.13769999999999999</v>
      </c>
      <c r="AE454" s="41">
        <f t="shared" si="152"/>
        <v>0.86229999999999996</v>
      </c>
      <c r="AF454" s="40">
        <f t="shared" si="153"/>
        <v>0.32029999999999997</v>
      </c>
      <c r="AG454" s="40">
        <f t="shared" si="154"/>
        <v>0.16009999999999999</v>
      </c>
      <c r="AH454" s="41">
        <f t="shared" si="155"/>
        <v>0.83989999999999998</v>
      </c>
      <c r="AI454" s="41">
        <f t="shared" si="156"/>
        <v>0.8488</v>
      </c>
      <c r="AJ454" s="42">
        <f t="shared" si="157"/>
        <v>19.120999999999999</v>
      </c>
      <c r="AK454" s="43">
        <f t="shared" si="158"/>
        <v>16.5</v>
      </c>
      <c r="AL454" s="43">
        <v>16.600000000000001</v>
      </c>
      <c r="AM454" s="43">
        <v>16.5</v>
      </c>
      <c r="AN454" s="43">
        <v>16.399999999999999</v>
      </c>
      <c r="AO454" s="44">
        <f t="shared" si="159"/>
        <v>0.76</v>
      </c>
      <c r="AP454" s="43"/>
    </row>
    <row r="455" spans="1:42" x14ac:dyDescent="0.2">
      <c r="A455" s="32">
        <v>101631503</v>
      </c>
      <c r="B455" s="33" t="s">
        <v>357</v>
      </c>
      <c r="C455" s="33" t="s">
        <v>278</v>
      </c>
      <c r="D455" s="34">
        <f t="shared" si="140"/>
        <v>777887.92</v>
      </c>
      <c r="E455" s="34">
        <v>608708.16</v>
      </c>
      <c r="F455" s="34">
        <f t="shared" si="141"/>
        <v>169179.76</v>
      </c>
      <c r="G455" s="35">
        <f t="shared" si="142"/>
        <v>152.86500000000001</v>
      </c>
      <c r="H455" s="35">
        <f t="shared" si="143"/>
        <v>340</v>
      </c>
      <c r="I455" s="36">
        <f t="shared" si="144"/>
        <v>340</v>
      </c>
      <c r="J455" s="36">
        <f t="shared" si="145"/>
        <v>280</v>
      </c>
      <c r="K455" s="36">
        <f t="shared" si="146"/>
        <v>28</v>
      </c>
      <c r="L455" s="36">
        <f t="shared" si="147"/>
        <v>32</v>
      </c>
      <c r="M455" s="36">
        <v>175</v>
      </c>
      <c r="N455" s="36">
        <v>10</v>
      </c>
      <c r="O455" s="36">
        <v>4</v>
      </c>
      <c r="P455" s="36">
        <v>178</v>
      </c>
      <c r="Q455" s="36">
        <v>8</v>
      </c>
      <c r="R455" s="36">
        <v>6</v>
      </c>
      <c r="S455" s="36">
        <v>160</v>
      </c>
      <c r="T455" s="36">
        <v>8</v>
      </c>
      <c r="U455" s="36">
        <v>5</v>
      </c>
      <c r="V455" s="37">
        <v>34.597000000000001</v>
      </c>
      <c r="W455" s="38">
        <v>0.65159999999999996</v>
      </c>
      <c r="X455" s="39">
        <f t="shared" si="148"/>
        <v>937.19500000000005</v>
      </c>
      <c r="Y455" s="39">
        <v>941.16099999999994</v>
      </c>
      <c r="Z455" s="39">
        <v>945.89</v>
      </c>
      <c r="AA455" s="39">
        <v>924.53499999999997</v>
      </c>
      <c r="AB455" s="40">
        <f t="shared" si="149"/>
        <v>27.088899999999999</v>
      </c>
      <c r="AC455" s="40">
        <f t="shared" si="150"/>
        <v>0.72260000000000002</v>
      </c>
      <c r="AD455" s="41">
        <f t="shared" si="151"/>
        <v>0.36130000000000001</v>
      </c>
      <c r="AE455" s="41">
        <f t="shared" si="152"/>
        <v>0.63870000000000005</v>
      </c>
      <c r="AF455" s="40">
        <f t="shared" si="153"/>
        <v>0.27589999999999998</v>
      </c>
      <c r="AG455" s="40">
        <f t="shared" si="154"/>
        <v>0.13789999999999999</v>
      </c>
      <c r="AH455" s="41">
        <f t="shared" si="155"/>
        <v>0.86209999999999998</v>
      </c>
      <c r="AI455" s="41">
        <f t="shared" si="156"/>
        <v>0.77270000000000005</v>
      </c>
      <c r="AJ455" s="42">
        <f t="shared" si="157"/>
        <v>0</v>
      </c>
      <c r="AK455" s="43">
        <f t="shared" si="158"/>
        <v>15.1</v>
      </c>
      <c r="AL455" s="43">
        <v>16.899999999999999</v>
      </c>
      <c r="AM455" s="43">
        <v>14.7</v>
      </c>
      <c r="AN455" s="43">
        <v>13.8</v>
      </c>
      <c r="AO455" s="44">
        <f t="shared" si="159"/>
        <v>0.69</v>
      </c>
      <c r="AP455" s="43"/>
    </row>
    <row r="456" spans="1:42" x14ac:dyDescent="0.2">
      <c r="A456" s="32">
        <v>101631703</v>
      </c>
      <c r="B456" s="33" t="s">
        <v>571</v>
      </c>
      <c r="C456" s="33" t="s">
        <v>278</v>
      </c>
      <c r="D456" s="34">
        <f t="shared" si="140"/>
        <v>2541165.4</v>
      </c>
      <c r="E456" s="34">
        <v>1914116.24</v>
      </c>
      <c r="F456" s="34">
        <f t="shared" si="141"/>
        <v>627049.16</v>
      </c>
      <c r="G456" s="35">
        <f t="shared" si="142"/>
        <v>566.58000000000004</v>
      </c>
      <c r="H456" s="35">
        <f t="shared" si="143"/>
        <v>2068</v>
      </c>
      <c r="I456" s="36">
        <f t="shared" si="144"/>
        <v>2068</v>
      </c>
      <c r="J456" s="36">
        <f t="shared" si="145"/>
        <v>1509</v>
      </c>
      <c r="K456" s="36">
        <f t="shared" si="146"/>
        <v>280</v>
      </c>
      <c r="L456" s="36">
        <f t="shared" si="147"/>
        <v>279</v>
      </c>
      <c r="M456" s="36">
        <v>1004</v>
      </c>
      <c r="N456" s="36">
        <v>100</v>
      </c>
      <c r="O456" s="36">
        <v>48</v>
      </c>
      <c r="P456" s="36">
        <v>901</v>
      </c>
      <c r="Q456" s="36">
        <v>90</v>
      </c>
      <c r="R456" s="36">
        <v>40</v>
      </c>
      <c r="S456" s="36">
        <v>855</v>
      </c>
      <c r="T456" s="36">
        <v>82</v>
      </c>
      <c r="U456" s="36">
        <v>45</v>
      </c>
      <c r="V456" s="37">
        <v>56.146000000000001</v>
      </c>
      <c r="W456" s="38">
        <v>0.36530000000000001</v>
      </c>
      <c r="X456" s="39">
        <f t="shared" si="148"/>
        <v>5557.9579999999996</v>
      </c>
      <c r="Y456" s="39">
        <v>5548.9809999999998</v>
      </c>
      <c r="Z456" s="39">
        <v>5573.2</v>
      </c>
      <c r="AA456" s="39">
        <v>5551.6930000000002</v>
      </c>
      <c r="AB456" s="40">
        <f t="shared" si="149"/>
        <v>98.991100000000003</v>
      </c>
      <c r="AC456" s="40">
        <f t="shared" si="150"/>
        <v>2.6406000000000001</v>
      </c>
      <c r="AD456" s="41">
        <f t="shared" si="151"/>
        <v>1.3203</v>
      </c>
      <c r="AE456" s="41">
        <f t="shared" si="152"/>
        <v>-0.32029999999999997</v>
      </c>
      <c r="AF456" s="40">
        <f t="shared" si="153"/>
        <v>1.6362000000000001</v>
      </c>
      <c r="AG456" s="40">
        <f t="shared" si="154"/>
        <v>0.81810000000000005</v>
      </c>
      <c r="AH456" s="41">
        <f t="shared" si="155"/>
        <v>0.18190000000000001</v>
      </c>
      <c r="AI456" s="41">
        <f t="shared" si="156"/>
        <v>-1.89E-2</v>
      </c>
      <c r="AJ456" s="42">
        <f t="shared" si="157"/>
        <v>0</v>
      </c>
      <c r="AK456" s="43">
        <f t="shared" si="158"/>
        <v>16.399999999999999</v>
      </c>
      <c r="AL456" s="43">
        <v>16.3</v>
      </c>
      <c r="AM456" s="43">
        <v>16</v>
      </c>
      <c r="AN456" s="43">
        <v>16.899999999999999</v>
      </c>
      <c r="AO456" s="44">
        <f t="shared" si="159"/>
        <v>0.75</v>
      </c>
      <c r="AP456" s="43"/>
    </row>
    <row r="457" spans="1:42" x14ac:dyDescent="0.2">
      <c r="A457" s="32">
        <v>101631803</v>
      </c>
      <c r="B457" s="33" t="s">
        <v>358</v>
      </c>
      <c r="C457" s="33" t="s">
        <v>278</v>
      </c>
      <c r="D457" s="34">
        <f t="shared" si="140"/>
        <v>1501832.79</v>
      </c>
      <c r="E457" s="34">
        <v>1036964.45</v>
      </c>
      <c r="F457" s="34">
        <f t="shared" si="141"/>
        <v>464868.34</v>
      </c>
      <c r="G457" s="35">
        <f t="shared" si="142"/>
        <v>420.03899999999999</v>
      </c>
      <c r="H457" s="35">
        <f t="shared" si="143"/>
        <v>601</v>
      </c>
      <c r="I457" s="36">
        <f t="shared" si="144"/>
        <v>601</v>
      </c>
      <c r="J457" s="36">
        <f t="shared" si="145"/>
        <v>508</v>
      </c>
      <c r="K457" s="36">
        <f t="shared" si="146"/>
        <v>49</v>
      </c>
      <c r="L457" s="36">
        <f t="shared" si="147"/>
        <v>44</v>
      </c>
      <c r="M457" s="36">
        <v>317</v>
      </c>
      <c r="N457" s="36">
        <v>15</v>
      </c>
      <c r="O457" s="36">
        <v>8</v>
      </c>
      <c r="P457" s="36">
        <v>311</v>
      </c>
      <c r="Q457" s="36">
        <v>15</v>
      </c>
      <c r="R457" s="36">
        <v>8</v>
      </c>
      <c r="S457" s="36">
        <v>303</v>
      </c>
      <c r="T457" s="36">
        <v>19</v>
      </c>
      <c r="U457" s="36">
        <v>6</v>
      </c>
      <c r="V457" s="37">
        <v>26.044</v>
      </c>
      <c r="W457" s="38">
        <v>0.69889999999999997</v>
      </c>
      <c r="X457" s="39">
        <f t="shared" si="148"/>
        <v>1455.596</v>
      </c>
      <c r="Y457" s="39">
        <v>1415.5609999999999</v>
      </c>
      <c r="Z457" s="39">
        <v>1448.64</v>
      </c>
      <c r="AA457" s="39">
        <v>1502.588</v>
      </c>
      <c r="AB457" s="40">
        <f t="shared" si="149"/>
        <v>55.889800000000001</v>
      </c>
      <c r="AC457" s="40">
        <f t="shared" si="150"/>
        <v>1.4907999999999999</v>
      </c>
      <c r="AD457" s="41">
        <f t="shared" si="151"/>
        <v>0.74539999999999995</v>
      </c>
      <c r="AE457" s="41">
        <f t="shared" si="152"/>
        <v>0.25459999999999999</v>
      </c>
      <c r="AF457" s="40">
        <f t="shared" si="153"/>
        <v>0.42849999999999999</v>
      </c>
      <c r="AG457" s="40">
        <f t="shared" si="154"/>
        <v>0.2142</v>
      </c>
      <c r="AH457" s="41">
        <f t="shared" si="155"/>
        <v>0.78580000000000005</v>
      </c>
      <c r="AI457" s="41">
        <f t="shared" si="156"/>
        <v>0.57330000000000003</v>
      </c>
      <c r="AJ457" s="42">
        <f t="shared" si="157"/>
        <v>0</v>
      </c>
      <c r="AK457" s="43">
        <f t="shared" si="158"/>
        <v>21.9</v>
      </c>
      <c r="AL457" s="43">
        <v>22.5</v>
      </c>
      <c r="AM457" s="43">
        <v>21.4</v>
      </c>
      <c r="AN457" s="43">
        <v>21.7</v>
      </c>
      <c r="AO457" s="44">
        <f t="shared" si="159"/>
        <v>1</v>
      </c>
      <c r="AP457" s="43"/>
    </row>
    <row r="458" spans="1:42" x14ac:dyDescent="0.2">
      <c r="A458" s="32">
        <v>101631903</v>
      </c>
      <c r="B458" s="33" t="s">
        <v>359</v>
      </c>
      <c r="C458" s="33" t="s">
        <v>278</v>
      </c>
      <c r="D458" s="34">
        <f t="shared" si="140"/>
        <v>786422.52</v>
      </c>
      <c r="E458" s="34">
        <v>614283.37</v>
      </c>
      <c r="F458" s="34">
        <f t="shared" si="141"/>
        <v>172139.15</v>
      </c>
      <c r="G458" s="35">
        <f t="shared" si="142"/>
        <v>155.53899999999999</v>
      </c>
      <c r="H458" s="35">
        <f t="shared" si="143"/>
        <v>407</v>
      </c>
      <c r="I458" s="36">
        <f t="shared" si="144"/>
        <v>407</v>
      </c>
      <c r="J458" s="36">
        <f t="shared" si="145"/>
        <v>385</v>
      </c>
      <c r="K458" s="36">
        <f t="shared" si="146"/>
        <v>3</v>
      </c>
      <c r="L458" s="36">
        <f t="shared" si="147"/>
        <v>19</v>
      </c>
      <c r="M458" s="36">
        <v>248</v>
      </c>
      <c r="N458" s="36">
        <v>0</v>
      </c>
      <c r="O458" s="36">
        <v>2</v>
      </c>
      <c r="P458" s="36">
        <v>222</v>
      </c>
      <c r="Q458" s="36">
        <v>2</v>
      </c>
      <c r="R458" s="36">
        <v>2</v>
      </c>
      <c r="S458" s="36">
        <v>235</v>
      </c>
      <c r="T458" s="36">
        <v>2</v>
      </c>
      <c r="U458" s="36">
        <v>4</v>
      </c>
      <c r="V458" s="37">
        <v>25.024999999999999</v>
      </c>
      <c r="W458" s="38">
        <v>0.47770000000000001</v>
      </c>
      <c r="X458" s="39">
        <f t="shared" si="148"/>
        <v>1196.383</v>
      </c>
      <c r="Y458" s="39">
        <v>1219.0940000000001</v>
      </c>
      <c r="Z458" s="39">
        <v>1175.748</v>
      </c>
      <c r="AA458" s="39">
        <v>1194.308</v>
      </c>
      <c r="AB458" s="40">
        <f t="shared" si="149"/>
        <v>47.807499999999997</v>
      </c>
      <c r="AC458" s="40">
        <f t="shared" si="150"/>
        <v>1.2751999999999999</v>
      </c>
      <c r="AD458" s="41">
        <f t="shared" si="151"/>
        <v>0.63759999999999994</v>
      </c>
      <c r="AE458" s="41">
        <f t="shared" si="152"/>
        <v>0.3624</v>
      </c>
      <c r="AF458" s="40">
        <f t="shared" si="153"/>
        <v>0.35220000000000001</v>
      </c>
      <c r="AG458" s="40">
        <f t="shared" si="154"/>
        <v>0.17610000000000001</v>
      </c>
      <c r="AH458" s="41">
        <f t="shared" si="155"/>
        <v>0.82389999999999997</v>
      </c>
      <c r="AI458" s="41">
        <f t="shared" si="156"/>
        <v>0.63929999999999998</v>
      </c>
      <c r="AJ458" s="42">
        <f t="shared" si="157"/>
        <v>0</v>
      </c>
      <c r="AK458" s="43">
        <f t="shared" si="158"/>
        <v>17.5</v>
      </c>
      <c r="AL458" s="43">
        <v>17.899999999999999</v>
      </c>
      <c r="AM458" s="43">
        <v>17.7</v>
      </c>
      <c r="AN458" s="43">
        <v>17</v>
      </c>
      <c r="AO458" s="44">
        <f t="shared" si="159"/>
        <v>0.8</v>
      </c>
      <c r="AP458" s="43"/>
    </row>
    <row r="459" spans="1:42" x14ac:dyDescent="0.2">
      <c r="A459" s="32">
        <v>101632403</v>
      </c>
      <c r="B459" s="33" t="s">
        <v>360</v>
      </c>
      <c r="C459" s="33" t="s">
        <v>278</v>
      </c>
      <c r="D459" s="34">
        <f t="shared" si="140"/>
        <v>941092.11</v>
      </c>
      <c r="E459" s="34">
        <v>745726.09</v>
      </c>
      <c r="F459" s="34">
        <f t="shared" si="141"/>
        <v>195366.02</v>
      </c>
      <c r="G459" s="35">
        <f t="shared" si="142"/>
        <v>176.52600000000001</v>
      </c>
      <c r="H459" s="35">
        <f t="shared" si="143"/>
        <v>445.24099999999999</v>
      </c>
      <c r="I459" s="36">
        <f t="shared" si="144"/>
        <v>430</v>
      </c>
      <c r="J459" s="36">
        <f t="shared" si="145"/>
        <v>377</v>
      </c>
      <c r="K459" s="36">
        <f t="shared" si="146"/>
        <v>34</v>
      </c>
      <c r="L459" s="36">
        <f t="shared" si="147"/>
        <v>19</v>
      </c>
      <c r="M459" s="36">
        <v>207</v>
      </c>
      <c r="N459" s="36">
        <v>14</v>
      </c>
      <c r="O459" s="36">
        <v>5</v>
      </c>
      <c r="P459" s="36">
        <v>226</v>
      </c>
      <c r="Q459" s="36">
        <v>7</v>
      </c>
      <c r="R459" s="36">
        <v>3</v>
      </c>
      <c r="S459" s="36">
        <v>257</v>
      </c>
      <c r="T459" s="36">
        <v>11</v>
      </c>
      <c r="U459" s="36">
        <v>2</v>
      </c>
      <c r="V459" s="37">
        <v>57.948</v>
      </c>
      <c r="W459" s="38">
        <v>0.51490000000000002</v>
      </c>
      <c r="X459" s="39">
        <f t="shared" si="148"/>
        <v>954.62300000000005</v>
      </c>
      <c r="Y459" s="39">
        <v>928.64</v>
      </c>
      <c r="Z459" s="39">
        <v>930.55100000000004</v>
      </c>
      <c r="AA459" s="39">
        <v>1004.678</v>
      </c>
      <c r="AB459" s="40">
        <f t="shared" si="149"/>
        <v>16.473700000000001</v>
      </c>
      <c r="AC459" s="40">
        <f t="shared" si="150"/>
        <v>0.43940000000000001</v>
      </c>
      <c r="AD459" s="41">
        <f t="shared" si="151"/>
        <v>0.21970000000000001</v>
      </c>
      <c r="AE459" s="41">
        <f t="shared" si="152"/>
        <v>0.78029999999999999</v>
      </c>
      <c r="AF459" s="40">
        <f t="shared" si="153"/>
        <v>0.28100000000000003</v>
      </c>
      <c r="AG459" s="40">
        <f t="shared" si="154"/>
        <v>0.14050000000000001</v>
      </c>
      <c r="AH459" s="41">
        <f t="shared" si="155"/>
        <v>0.85950000000000004</v>
      </c>
      <c r="AI459" s="41">
        <f t="shared" si="156"/>
        <v>0.82779999999999998</v>
      </c>
      <c r="AJ459" s="42">
        <f t="shared" si="157"/>
        <v>15.241</v>
      </c>
      <c r="AK459" s="43">
        <f t="shared" si="158"/>
        <v>16.8</v>
      </c>
      <c r="AL459" s="43">
        <v>17</v>
      </c>
      <c r="AM459" s="43">
        <v>16.399999999999999</v>
      </c>
      <c r="AN459" s="43">
        <v>16.899999999999999</v>
      </c>
      <c r="AO459" s="44">
        <f t="shared" si="159"/>
        <v>0.77</v>
      </c>
      <c r="AP459" s="43"/>
    </row>
    <row r="460" spans="1:42" x14ac:dyDescent="0.2">
      <c r="A460" s="32">
        <v>101633903</v>
      </c>
      <c r="B460" s="33" t="s">
        <v>568</v>
      </c>
      <c r="C460" s="33" t="s">
        <v>278</v>
      </c>
      <c r="D460" s="34">
        <f t="shared" si="140"/>
        <v>1622488.23</v>
      </c>
      <c r="E460" s="34">
        <v>1329725.8400000001</v>
      </c>
      <c r="F460" s="34">
        <f t="shared" si="141"/>
        <v>292762.39</v>
      </c>
      <c r="G460" s="35">
        <f t="shared" si="142"/>
        <v>264.52999999999997</v>
      </c>
      <c r="H460" s="35">
        <f t="shared" si="143"/>
        <v>705.16800000000001</v>
      </c>
      <c r="I460" s="36">
        <f t="shared" si="144"/>
        <v>686</v>
      </c>
      <c r="J460" s="36">
        <f t="shared" si="145"/>
        <v>623</v>
      </c>
      <c r="K460" s="36">
        <f t="shared" si="146"/>
        <v>12</v>
      </c>
      <c r="L460" s="36">
        <f t="shared" si="147"/>
        <v>51</v>
      </c>
      <c r="M460" s="36">
        <v>408</v>
      </c>
      <c r="N460" s="36">
        <v>6</v>
      </c>
      <c r="O460" s="36">
        <v>9</v>
      </c>
      <c r="P460" s="36">
        <v>394</v>
      </c>
      <c r="Q460" s="36">
        <v>3</v>
      </c>
      <c r="R460" s="36">
        <v>9</v>
      </c>
      <c r="S460" s="36">
        <v>339</v>
      </c>
      <c r="T460" s="36">
        <v>3</v>
      </c>
      <c r="U460" s="36">
        <v>7</v>
      </c>
      <c r="V460" s="37">
        <v>198.47899999999998</v>
      </c>
      <c r="W460" s="38">
        <v>0.53590000000000004</v>
      </c>
      <c r="X460" s="39">
        <f t="shared" si="148"/>
        <v>1595.54</v>
      </c>
      <c r="Y460" s="39">
        <v>1615.883</v>
      </c>
      <c r="Z460" s="39">
        <v>1590.347</v>
      </c>
      <c r="AA460" s="39">
        <v>1580.39</v>
      </c>
      <c r="AB460" s="40">
        <f t="shared" si="149"/>
        <v>8.0388000000000002</v>
      </c>
      <c r="AC460" s="40">
        <f t="shared" si="150"/>
        <v>0.21440000000000001</v>
      </c>
      <c r="AD460" s="41">
        <f t="shared" si="151"/>
        <v>0.1072</v>
      </c>
      <c r="AE460" s="41">
        <f t="shared" si="152"/>
        <v>0.89280000000000004</v>
      </c>
      <c r="AF460" s="40">
        <f t="shared" si="153"/>
        <v>0.46970000000000001</v>
      </c>
      <c r="AG460" s="40">
        <f t="shared" si="154"/>
        <v>0.23480000000000001</v>
      </c>
      <c r="AH460" s="41">
        <f t="shared" si="155"/>
        <v>0.76519999999999999</v>
      </c>
      <c r="AI460" s="41">
        <f t="shared" si="156"/>
        <v>0.81620000000000004</v>
      </c>
      <c r="AJ460" s="42">
        <f t="shared" si="157"/>
        <v>19.167999999999999</v>
      </c>
      <c r="AK460" s="43">
        <f t="shared" si="158"/>
        <v>15.3</v>
      </c>
      <c r="AL460" s="43">
        <v>15.7</v>
      </c>
      <c r="AM460" s="43">
        <v>15</v>
      </c>
      <c r="AN460" s="43">
        <v>15.1</v>
      </c>
      <c r="AO460" s="44">
        <f t="shared" si="159"/>
        <v>0.7</v>
      </c>
      <c r="AP460" s="43"/>
    </row>
    <row r="461" spans="1:42" x14ac:dyDescent="0.2">
      <c r="A461" s="32">
        <v>101636503</v>
      </c>
      <c r="B461" s="33" t="s">
        <v>361</v>
      </c>
      <c r="C461" s="33" t="s">
        <v>278</v>
      </c>
      <c r="D461" s="34">
        <f t="shared" si="140"/>
        <v>1759352.08</v>
      </c>
      <c r="E461" s="34">
        <v>1520799.37</v>
      </c>
      <c r="F461" s="34">
        <f t="shared" si="141"/>
        <v>238552.71</v>
      </c>
      <c r="G461" s="35">
        <f t="shared" si="142"/>
        <v>215.548</v>
      </c>
      <c r="H461" s="35">
        <f t="shared" si="143"/>
        <v>1033</v>
      </c>
      <c r="I461" s="36">
        <f t="shared" si="144"/>
        <v>1033</v>
      </c>
      <c r="J461" s="36">
        <f t="shared" si="145"/>
        <v>902</v>
      </c>
      <c r="K461" s="36">
        <f t="shared" si="146"/>
        <v>74</v>
      </c>
      <c r="L461" s="36">
        <f t="shared" si="147"/>
        <v>57</v>
      </c>
      <c r="M461" s="36">
        <v>569</v>
      </c>
      <c r="N461" s="36">
        <v>20</v>
      </c>
      <c r="O461" s="36">
        <v>7</v>
      </c>
      <c r="P461" s="36">
        <v>545</v>
      </c>
      <c r="Q461" s="36">
        <v>24</v>
      </c>
      <c r="R461" s="36">
        <v>10</v>
      </c>
      <c r="S461" s="36">
        <v>536</v>
      </c>
      <c r="T461" s="36">
        <v>29</v>
      </c>
      <c r="U461" s="36">
        <v>11</v>
      </c>
      <c r="V461" s="37">
        <v>19.695</v>
      </c>
      <c r="W461" s="38">
        <v>0.25140000000000001</v>
      </c>
      <c r="X461" s="39">
        <f t="shared" si="148"/>
        <v>3988.422</v>
      </c>
      <c r="Y461" s="39">
        <v>3990.85</v>
      </c>
      <c r="Z461" s="39">
        <v>3945.82</v>
      </c>
      <c r="AA461" s="39">
        <v>4028.5949999999998</v>
      </c>
      <c r="AB461" s="40">
        <f t="shared" si="149"/>
        <v>202.5093</v>
      </c>
      <c r="AC461" s="40">
        <f t="shared" si="150"/>
        <v>5.4019000000000004</v>
      </c>
      <c r="AD461" s="41">
        <f t="shared" si="151"/>
        <v>2.7008999999999999</v>
      </c>
      <c r="AE461" s="41">
        <f t="shared" si="152"/>
        <v>-1.7009000000000001</v>
      </c>
      <c r="AF461" s="40">
        <f t="shared" si="153"/>
        <v>1.1740999999999999</v>
      </c>
      <c r="AG461" s="40">
        <f t="shared" si="154"/>
        <v>0.58699999999999997</v>
      </c>
      <c r="AH461" s="41">
        <f t="shared" si="155"/>
        <v>0.41299999999999998</v>
      </c>
      <c r="AI461" s="41">
        <f t="shared" si="156"/>
        <v>-0.4325</v>
      </c>
      <c r="AJ461" s="42">
        <f t="shared" si="157"/>
        <v>0</v>
      </c>
      <c r="AK461" s="43">
        <f t="shared" si="158"/>
        <v>18.2</v>
      </c>
      <c r="AL461" s="43">
        <v>18.7</v>
      </c>
      <c r="AM461" s="43">
        <v>17.8</v>
      </c>
      <c r="AN461" s="43">
        <v>18.2</v>
      </c>
      <c r="AO461" s="44">
        <f t="shared" si="159"/>
        <v>0.83</v>
      </c>
      <c r="AP461" s="43"/>
    </row>
    <row r="462" spans="1:42" x14ac:dyDescent="0.2">
      <c r="A462" s="32">
        <v>101637002</v>
      </c>
      <c r="B462" s="33" t="s">
        <v>362</v>
      </c>
      <c r="C462" s="33" t="s">
        <v>278</v>
      </c>
      <c r="D462" s="34">
        <f t="shared" si="140"/>
        <v>2507452.66</v>
      </c>
      <c r="E462" s="34">
        <v>1913741.42</v>
      </c>
      <c r="F462" s="34">
        <f t="shared" si="141"/>
        <v>593711.24</v>
      </c>
      <c r="G462" s="35">
        <f t="shared" si="142"/>
        <v>536.45699999999999</v>
      </c>
      <c r="H462" s="35">
        <f t="shared" si="143"/>
        <v>1074</v>
      </c>
      <c r="I462" s="36">
        <f t="shared" si="144"/>
        <v>1074</v>
      </c>
      <c r="J462" s="36">
        <f t="shared" si="145"/>
        <v>877</v>
      </c>
      <c r="K462" s="36">
        <f t="shared" si="146"/>
        <v>89</v>
      </c>
      <c r="L462" s="36">
        <f t="shared" si="147"/>
        <v>108</v>
      </c>
      <c r="M462" s="36">
        <v>569</v>
      </c>
      <c r="N462" s="36">
        <v>22</v>
      </c>
      <c r="O462" s="36">
        <v>21</v>
      </c>
      <c r="P462" s="36">
        <v>536</v>
      </c>
      <c r="Q462" s="36">
        <v>31</v>
      </c>
      <c r="R462" s="36">
        <v>16</v>
      </c>
      <c r="S462" s="36">
        <v>500</v>
      </c>
      <c r="T462" s="36">
        <v>35</v>
      </c>
      <c r="U462" s="36">
        <v>14</v>
      </c>
      <c r="V462" s="37">
        <v>55.1</v>
      </c>
      <c r="W462" s="38">
        <v>0.6018</v>
      </c>
      <c r="X462" s="39">
        <f t="shared" si="148"/>
        <v>2855.3240000000001</v>
      </c>
      <c r="Y462" s="39">
        <v>2798.2620000000002</v>
      </c>
      <c r="Z462" s="39">
        <v>2862.1849999999999</v>
      </c>
      <c r="AA462" s="39">
        <v>2905.5239999999999</v>
      </c>
      <c r="AB462" s="40">
        <f t="shared" si="149"/>
        <v>51.820700000000002</v>
      </c>
      <c r="AC462" s="40">
        <f t="shared" si="150"/>
        <v>1.3823000000000001</v>
      </c>
      <c r="AD462" s="41">
        <f t="shared" si="151"/>
        <v>0.69110000000000005</v>
      </c>
      <c r="AE462" s="41">
        <f t="shared" si="152"/>
        <v>0.30890000000000001</v>
      </c>
      <c r="AF462" s="40">
        <f t="shared" si="153"/>
        <v>0.84050000000000002</v>
      </c>
      <c r="AG462" s="40">
        <f t="shared" si="154"/>
        <v>0.42020000000000002</v>
      </c>
      <c r="AH462" s="41">
        <f t="shared" si="155"/>
        <v>0.57979999999999998</v>
      </c>
      <c r="AI462" s="41">
        <f t="shared" si="156"/>
        <v>0.47139999999999999</v>
      </c>
      <c r="AJ462" s="42">
        <f t="shared" si="157"/>
        <v>0</v>
      </c>
      <c r="AK462" s="43">
        <f t="shared" si="158"/>
        <v>18.2</v>
      </c>
      <c r="AL462" s="43">
        <v>18.399999999999999</v>
      </c>
      <c r="AM462" s="43">
        <v>18.100000000000001</v>
      </c>
      <c r="AN462" s="43">
        <v>18.2</v>
      </c>
      <c r="AO462" s="44">
        <f t="shared" si="159"/>
        <v>0.83</v>
      </c>
      <c r="AP462" s="43"/>
    </row>
    <row r="463" spans="1:42" x14ac:dyDescent="0.2">
      <c r="A463" s="32">
        <v>101638003</v>
      </c>
      <c r="B463" s="33" t="s">
        <v>363</v>
      </c>
      <c r="C463" s="33" t="s">
        <v>278</v>
      </c>
      <c r="D463" s="34">
        <f t="shared" si="140"/>
        <v>2533695.7799999998</v>
      </c>
      <c r="E463" s="34">
        <v>1903870.95</v>
      </c>
      <c r="F463" s="34">
        <f t="shared" si="141"/>
        <v>629824.82999999996</v>
      </c>
      <c r="G463" s="35">
        <f t="shared" si="142"/>
        <v>569.08799999999997</v>
      </c>
      <c r="H463" s="35">
        <f t="shared" si="143"/>
        <v>1390</v>
      </c>
      <c r="I463" s="36">
        <f t="shared" si="144"/>
        <v>1390</v>
      </c>
      <c r="J463" s="36">
        <f t="shared" si="145"/>
        <v>1212</v>
      </c>
      <c r="K463" s="36">
        <f t="shared" si="146"/>
        <v>102</v>
      </c>
      <c r="L463" s="36">
        <f t="shared" si="147"/>
        <v>76</v>
      </c>
      <c r="M463" s="36">
        <v>818</v>
      </c>
      <c r="N463" s="36">
        <v>23</v>
      </c>
      <c r="O463" s="36">
        <v>9</v>
      </c>
      <c r="P463" s="36">
        <v>716</v>
      </c>
      <c r="Q463" s="36">
        <v>30</v>
      </c>
      <c r="R463" s="36">
        <v>9</v>
      </c>
      <c r="S463" s="36">
        <v>683</v>
      </c>
      <c r="T463" s="36">
        <v>47</v>
      </c>
      <c r="U463" s="36">
        <v>18</v>
      </c>
      <c r="V463" s="37">
        <v>90.162999999999997</v>
      </c>
      <c r="W463" s="38">
        <v>0.4874</v>
      </c>
      <c r="X463" s="39">
        <f t="shared" si="148"/>
        <v>3353.0340000000001</v>
      </c>
      <c r="Y463" s="39">
        <v>3337.6480000000001</v>
      </c>
      <c r="Z463" s="39">
        <v>3360.12</v>
      </c>
      <c r="AA463" s="39">
        <v>3361.3339999999998</v>
      </c>
      <c r="AB463" s="40">
        <f t="shared" si="149"/>
        <v>37.188499999999998</v>
      </c>
      <c r="AC463" s="40">
        <f t="shared" si="150"/>
        <v>0.99199999999999999</v>
      </c>
      <c r="AD463" s="41">
        <f t="shared" si="151"/>
        <v>0.496</v>
      </c>
      <c r="AE463" s="41">
        <f t="shared" si="152"/>
        <v>0.504</v>
      </c>
      <c r="AF463" s="40">
        <f t="shared" si="153"/>
        <v>0.98709999999999998</v>
      </c>
      <c r="AG463" s="40">
        <f t="shared" si="154"/>
        <v>0.49349999999999999</v>
      </c>
      <c r="AH463" s="41">
        <f t="shared" si="155"/>
        <v>0.50649999999999995</v>
      </c>
      <c r="AI463" s="41">
        <f t="shared" si="156"/>
        <v>0.50549999999999995</v>
      </c>
      <c r="AJ463" s="42">
        <f t="shared" si="157"/>
        <v>0</v>
      </c>
      <c r="AK463" s="43">
        <f t="shared" si="158"/>
        <v>18.3</v>
      </c>
      <c r="AL463" s="43">
        <v>18</v>
      </c>
      <c r="AM463" s="43">
        <v>18.100000000000001</v>
      </c>
      <c r="AN463" s="43">
        <v>18.7</v>
      </c>
      <c r="AO463" s="44">
        <f t="shared" si="159"/>
        <v>0.84</v>
      </c>
      <c r="AP463" s="43"/>
    </row>
    <row r="464" spans="1:42" x14ac:dyDescent="0.2">
      <c r="A464" s="32">
        <v>101638803</v>
      </c>
      <c r="B464" s="33" t="s">
        <v>364</v>
      </c>
      <c r="C464" s="33" t="s">
        <v>278</v>
      </c>
      <c r="D464" s="34">
        <f t="shared" si="140"/>
        <v>1870092.25</v>
      </c>
      <c r="E464" s="34">
        <v>1367347.3</v>
      </c>
      <c r="F464" s="34">
        <f t="shared" si="141"/>
        <v>502744.95</v>
      </c>
      <c r="G464" s="35">
        <f t="shared" si="142"/>
        <v>454.26299999999998</v>
      </c>
      <c r="H464" s="35">
        <f t="shared" si="143"/>
        <v>765</v>
      </c>
      <c r="I464" s="36">
        <f t="shared" si="144"/>
        <v>765</v>
      </c>
      <c r="J464" s="36">
        <f t="shared" si="145"/>
        <v>643</v>
      </c>
      <c r="K464" s="36">
        <f t="shared" si="146"/>
        <v>71</v>
      </c>
      <c r="L464" s="36">
        <f t="shared" si="147"/>
        <v>51</v>
      </c>
      <c r="M464" s="36">
        <v>413</v>
      </c>
      <c r="N464" s="36">
        <v>24</v>
      </c>
      <c r="O464" s="36">
        <v>7</v>
      </c>
      <c r="P464" s="36">
        <v>379</v>
      </c>
      <c r="Q464" s="36">
        <v>23</v>
      </c>
      <c r="R464" s="36">
        <v>8</v>
      </c>
      <c r="S464" s="36">
        <v>383</v>
      </c>
      <c r="T464" s="36">
        <v>23</v>
      </c>
      <c r="U464" s="36">
        <v>8</v>
      </c>
      <c r="V464" s="37">
        <v>3.367</v>
      </c>
      <c r="W464" s="38">
        <v>0.66720000000000002</v>
      </c>
      <c r="X464" s="39">
        <f t="shared" si="148"/>
        <v>1544.6949999999999</v>
      </c>
      <c r="Y464" s="39">
        <v>1535.05</v>
      </c>
      <c r="Z464" s="39">
        <v>1561.008</v>
      </c>
      <c r="AA464" s="39">
        <v>1538.027</v>
      </c>
      <c r="AB464" s="40">
        <f t="shared" si="149"/>
        <v>458.77480000000003</v>
      </c>
      <c r="AC464" s="40">
        <f t="shared" si="150"/>
        <v>12.2379</v>
      </c>
      <c r="AD464" s="41">
        <f t="shared" si="151"/>
        <v>6.1189</v>
      </c>
      <c r="AE464" s="41">
        <f t="shared" si="152"/>
        <v>-5.1189</v>
      </c>
      <c r="AF464" s="40">
        <f t="shared" si="153"/>
        <v>0.45469999999999999</v>
      </c>
      <c r="AG464" s="40">
        <f t="shared" si="154"/>
        <v>0.2273</v>
      </c>
      <c r="AH464" s="41">
        <f t="shared" si="155"/>
        <v>0.77270000000000005</v>
      </c>
      <c r="AI464" s="41">
        <f t="shared" si="156"/>
        <v>-1.5839000000000001</v>
      </c>
      <c r="AJ464" s="42">
        <f t="shared" si="157"/>
        <v>0</v>
      </c>
      <c r="AK464" s="43">
        <f t="shared" si="158"/>
        <v>19.5</v>
      </c>
      <c r="AL464" s="43">
        <v>19.3</v>
      </c>
      <c r="AM464" s="43">
        <v>19.5</v>
      </c>
      <c r="AN464" s="43">
        <v>19.600000000000001</v>
      </c>
      <c r="AO464" s="44">
        <f t="shared" si="159"/>
        <v>0.89</v>
      </c>
      <c r="AP464" s="43"/>
    </row>
    <row r="465" spans="1:42" x14ac:dyDescent="0.2">
      <c r="A465" s="32">
        <v>119648703</v>
      </c>
      <c r="B465" s="33" t="s">
        <v>145</v>
      </c>
      <c r="C465" s="33" t="s">
        <v>327</v>
      </c>
      <c r="D465" s="34">
        <f t="shared" si="140"/>
        <v>1895990.79</v>
      </c>
      <c r="E465" s="34">
        <v>1598417.46</v>
      </c>
      <c r="F465" s="34">
        <f t="shared" si="141"/>
        <v>297573.33</v>
      </c>
      <c r="G465" s="35">
        <f t="shared" si="142"/>
        <v>268.87700000000001</v>
      </c>
      <c r="H465" s="35">
        <f t="shared" si="143"/>
        <v>1114</v>
      </c>
      <c r="I465" s="36">
        <f t="shared" si="144"/>
        <v>1114</v>
      </c>
      <c r="J465" s="36">
        <f t="shared" si="145"/>
        <v>943</v>
      </c>
      <c r="K465" s="36">
        <f t="shared" si="146"/>
        <v>95</v>
      </c>
      <c r="L465" s="36">
        <f t="shared" si="147"/>
        <v>76</v>
      </c>
      <c r="M465" s="36">
        <v>595</v>
      </c>
      <c r="N465" s="36">
        <v>38</v>
      </c>
      <c r="O465" s="36">
        <v>13</v>
      </c>
      <c r="P465" s="36">
        <v>581</v>
      </c>
      <c r="Q465" s="36">
        <v>26</v>
      </c>
      <c r="R465" s="36">
        <v>12</v>
      </c>
      <c r="S465" s="36">
        <v>550</v>
      </c>
      <c r="T465" s="36">
        <v>29</v>
      </c>
      <c r="U465" s="36">
        <v>10</v>
      </c>
      <c r="V465" s="37">
        <v>425.32900000000001</v>
      </c>
      <c r="W465" s="38">
        <v>0.3498</v>
      </c>
      <c r="X465" s="39">
        <f t="shared" si="148"/>
        <v>2516.4920000000002</v>
      </c>
      <c r="Y465" s="39">
        <v>2471.9960000000001</v>
      </c>
      <c r="Z465" s="39">
        <v>2487.7820000000002</v>
      </c>
      <c r="AA465" s="39">
        <v>2589.6979999999999</v>
      </c>
      <c r="AB465" s="40">
        <f t="shared" si="149"/>
        <v>5.9165000000000001</v>
      </c>
      <c r="AC465" s="40">
        <f t="shared" si="150"/>
        <v>0.1578</v>
      </c>
      <c r="AD465" s="41">
        <f t="shared" si="151"/>
        <v>7.8899999999999998E-2</v>
      </c>
      <c r="AE465" s="41">
        <f t="shared" si="152"/>
        <v>0.92110000000000003</v>
      </c>
      <c r="AF465" s="40">
        <f t="shared" si="153"/>
        <v>0.74080000000000001</v>
      </c>
      <c r="AG465" s="40">
        <f t="shared" si="154"/>
        <v>0.37040000000000001</v>
      </c>
      <c r="AH465" s="41">
        <f t="shared" si="155"/>
        <v>0.62960000000000005</v>
      </c>
      <c r="AI465" s="41">
        <f t="shared" si="156"/>
        <v>0.74619999999999997</v>
      </c>
      <c r="AJ465" s="42">
        <f t="shared" si="157"/>
        <v>0</v>
      </c>
      <c r="AK465" s="43">
        <f t="shared" si="158"/>
        <v>15.1</v>
      </c>
      <c r="AL465" s="43">
        <v>15.1</v>
      </c>
      <c r="AM465" s="43">
        <v>15.3</v>
      </c>
      <c r="AN465" s="43">
        <v>14.8</v>
      </c>
      <c r="AO465" s="44">
        <f t="shared" si="159"/>
        <v>0.69</v>
      </c>
      <c r="AP465" s="43"/>
    </row>
    <row r="466" spans="1:42" x14ac:dyDescent="0.2">
      <c r="A466" s="32">
        <v>119648903</v>
      </c>
      <c r="B466" s="33" t="s">
        <v>146</v>
      </c>
      <c r="C466" s="33" t="s">
        <v>327</v>
      </c>
      <c r="D466" s="34">
        <f t="shared" si="140"/>
        <v>1389960.78</v>
      </c>
      <c r="E466" s="34">
        <v>1154006.67</v>
      </c>
      <c r="F466" s="34">
        <f t="shared" si="141"/>
        <v>235954.11</v>
      </c>
      <c r="G466" s="35">
        <f t="shared" si="142"/>
        <v>213.2</v>
      </c>
      <c r="H466" s="35">
        <f t="shared" si="143"/>
        <v>832.53800000000001</v>
      </c>
      <c r="I466" s="36">
        <f t="shared" si="144"/>
        <v>832</v>
      </c>
      <c r="J466" s="36">
        <f t="shared" si="145"/>
        <v>751</v>
      </c>
      <c r="K466" s="36">
        <f t="shared" si="146"/>
        <v>43</v>
      </c>
      <c r="L466" s="36">
        <f t="shared" si="147"/>
        <v>38</v>
      </c>
      <c r="M466" s="36">
        <v>476</v>
      </c>
      <c r="N466" s="36">
        <v>16</v>
      </c>
      <c r="O466" s="36">
        <v>7</v>
      </c>
      <c r="P466" s="36">
        <v>467</v>
      </c>
      <c r="Q466" s="36">
        <v>15</v>
      </c>
      <c r="R466" s="36">
        <v>3</v>
      </c>
      <c r="S466" s="36">
        <v>432</v>
      </c>
      <c r="T466" s="36">
        <v>10</v>
      </c>
      <c r="U466" s="36">
        <v>9</v>
      </c>
      <c r="V466" s="37">
        <v>168.80099999999999</v>
      </c>
      <c r="W466" s="38">
        <v>0.3508</v>
      </c>
      <c r="X466" s="39">
        <f t="shared" si="148"/>
        <v>1884.5219999999999</v>
      </c>
      <c r="Y466" s="39">
        <v>1865.4760000000001</v>
      </c>
      <c r="Z466" s="39">
        <v>1889.9390000000001</v>
      </c>
      <c r="AA466" s="39">
        <v>1898.1510000000001</v>
      </c>
      <c r="AB466" s="40">
        <f t="shared" si="149"/>
        <v>11.164099999999999</v>
      </c>
      <c r="AC466" s="40">
        <f t="shared" si="150"/>
        <v>0.29780000000000001</v>
      </c>
      <c r="AD466" s="41">
        <f t="shared" si="151"/>
        <v>0.1489</v>
      </c>
      <c r="AE466" s="41">
        <f t="shared" si="152"/>
        <v>0.85109999999999997</v>
      </c>
      <c r="AF466" s="40">
        <f t="shared" si="153"/>
        <v>0.55469999999999997</v>
      </c>
      <c r="AG466" s="40">
        <f t="shared" si="154"/>
        <v>0.27729999999999999</v>
      </c>
      <c r="AH466" s="41">
        <f t="shared" si="155"/>
        <v>0.72270000000000001</v>
      </c>
      <c r="AI466" s="41">
        <f t="shared" si="156"/>
        <v>0.77400000000000002</v>
      </c>
      <c r="AJ466" s="42">
        <f t="shared" si="157"/>
        <v>0.53800000000000003</v>
      </c>
      <c r="AK466" s="43">
        <f t="shared" si="158"/>
        <v>16</v>
      </c>
      <c r="AL466" s="43">
        <v>16.3</v>
      </c>
      <c r="AM466" s="43">
        <v>16.100000000000001</v>
      </c>
      <c r="AN466" s="43">
        <v>15.5</v>
      </c>
      <c r="AO466" s="44">
        <f t="shared" si="159"/>
        <v>0.73</v>
      </c>
      <c r="AP466" s="43"/>
    </row>
    <row r="467" spans="1:42" x14ac:dyDescent="0.2">
      <c r="A467" s="32">
        <v>107650603</v>
      </c>
      <c r="B467" s="33" t="s">
        <v>467</v>
      </c>
      <c r="C467" s="33" t="s">
        <v>291</v>
      </c>
      <c r="D467" s="34">
        <f t="shared" si="140"/>
        <v>1894277.58</v>
      </c>
      <c r="E467" s="34">
        <v>1533360.75</v>
      </c>
      <c r="F467" s="34">
        <f t="shared" si="141"/>
        <v>360916.83</v>
      </c>
      <c r="G467" s="35">
        <f t="shared" si="142"/>
        <v>326.11200000000002</v>
      </c>
      <c r="H467" s="35">
        <f t="shared" si="143"/>
        <v>688</v>
      </c>
      <c r="I467" s="36">
        <f t="shared" si="144"/>
        <v>688</v>
      </c>
      <c r="J467" s="36">
        <f t="shared" si="145"/>
        <v>579</v>
      </c>
      <c r="K467" s="36">
        <f t="shared" si="146"/>
        <v>77</v>
      </c>
      <c r="L467" s="36">
        <f t="shared" si="147"/>
        <v>32</v>
      </c>
      <c r="M467" s="36">
        <v>385</v>
      </c>
      <c r="N467" s="36">
        <v>20</v>
      </c>
      <c r="O467" s="36">
        <v>6</v>
      </c>
      <c r="P467" s="36">
        <v>341</v>
      </c>
      <c r="Q467" s="36">
        <v>20</v>
      </c>
      <c r="R467" s="36">
        <v>5</v>
      </c>
      <c r="S467" s="36">
        <v>333</v>
      </c>
      <c r="T467" s="36">
        <v>35</v>
      </c>
      <c r="U467" s="36">
        <v>5</v>
      </c>
      <c r="V467" s="37">
        <v>43.975999999999999</v>
      </c>
      <c r="W467" s="38">
        <v>0.59250000000000003</v>
      </c>
      <c r="X467" s="39">
        <f t="shared" si="148"/>
        <v>2470.3710000000001</v>
      </c>
      <c r="Y467" s="39">
        <v>2461.1439999999998</v>
      </c>
      <c r="Z467" s="39">
        <v>2470.0970000000002</v>
      </c>
      <c r="AA467" s="39">
        <v>2479.873</v>
      </c>
      <c r="AB467" s="40">
        <f t="shared" si="149"/>
        <v>56.175400000000003</v>
      </c>
      <c r="AC467" s="40">
        <f t="shared" si="150"/>
        <v>1.4984</v>
      </c>
      <c r="AD467" s="41">
        <f t="shared" si="151"/>
        <v>0.74919999999999998</v>
      </c>
      <c r="AE467" s="41">
        <f t="shared" si="152"/>
        <v>0.25080000000000002</v>
      </c>
      <c r="AF467" s="40">
        <f t="shared" si="153"/>
        <v>0.72719999999999996</v>
      </c>
      <c r="AG467" s="40">
        <f t="shared" si="154"/>
        <v>0.36359999999999998</v>
      </c>
      <c r="AH467" s="41">
        <f t="shared" si="155"/>
        <v>0.63639999999999997</v>
      </c>
      <c r="AI467" s="41">
        <f t="shared" si="156"/>
        <v>0.48209999999999997</v>
      </c>
      <c r="AJ467" s="42">
        <f t="shared" si="157"/>
        <v>0</v>
      </c>
      <c r="AK467" s="43">
        <f t="shared" si="158"/>
        <v>17.399999999999999</v>
      </c>
      <c r="AL467" s="43">
        <v>17.600000000000001</v>
      </c>
      <c r="AM467" s="43">
        <v>16.899999999999999</v>
      </c>
      <c r="AN467" s="43">
        <v>17.7</v>
      </c>
      <c r="AO467" s="44">
        <f t="shared" si="159"/>
        <v>0.8</v>
      </c>
      <c r="AP467" s="43"/>
    </row>
    <row r="468" spans="1:42" x14ac:dyDescent="0.2">
      <c r="A468" s="32">
        <v>107650703</v>
      </c>
      <c r="B468" s="33" t="s">
        <v>468</v>
      </c>
      <c r="C468" s="33" t="s">
        <v>291</v>
      </c>
      <c r="D468" s="34">
        <f t="shared" si="140"/>
        <v>1429450.87</v>
      </c>
      <c r="E468" s="34">
        <v>1104478.31</v>
      </c>
      <c r="F468" s="34">
        <f t="shared" si="141"/>
        <v>324972.56</v>
      </c>
      <c r="G468" s="35">
        <f t="shared" si="142"/>
        <v>293.63400000000001</v>
      </c>
      <c r="H468" s="35">
        <f t="shared" si="143"/>
        <v>597</v>
      </c>
      <c r="I468" s="36">
        <f t="shared" si="144"/>
        <v>597</v>
      </c>
      <c r="J468" s="36">
        <f t="shared" si="145"/>
        <v>540</v>
      </c>
      <c r="K468" s="36">
        <f t="shared" si="146"/>
        <v>25</v>
      </c>
      <c r="L468" s="36">
        <f t="shared" si="147"/>
        <v>32</v>
      </c>
      <c r="M468" s="36">
        <v>321</v>
      </c>
      <c r="N468" s="36">
        <v>15</v>
      </c>
      <c r="O468" s="36">
        <v>6</v>
      </c>
      <c r="P468" s="36">
        <v>336</v>
      </c>
      <c r="Q468" s="36">
        <v>3</v>
      </c>
      <c r="R468" s="36">
        <v>3</v>
      </c>
      <c r="S468" s="36">
        <v>330</v>
      </c>
      <c r="T468" s="36">
        <v>5</v>
      </c>
      <c r="U468" s="36">
        <v>5</v>
      </c>
      <c r="V468" s="37">
        <v>26.65</v>
      </c>
      <c r="W468" s="38">
        <v>0.54649999999999999</v>
      </c>
      <c r="X468" s="39">
        <f t="shared" si="148"/>
        <v>1786.702</v>
      </c>
      <c r="Y468" s="39">
        <v>1754.6780000000001</v>
      </c>
      <c r="Z468" s="39">
        <v>1786.3620000000001</v>
      </c>
      <c r="AA468" s="39">
        <v>1819.067</v>
      </c>
      <c r="AB468" s="40">
        <f t="shared" si="149"/>
        <v>67.043199999999999</v>
      </c>
      <c r="AC468" s="40">
        <f t="shared" si="150"/>
        <v>1.7883</v>
      </c>
      <c r="AD468" s="41">
        <f t="shared" si="151"/>
        <v>0.89410000000000001</v>
      </c>
      <c r="AE468" s="41">
        <f t="shared" si="152"/>
        <v>0.10589999999999999</v>
      </c>
      <c r="AF468" s="40">
        <f t="shared" si="153"/>
        <v>0.52590000000000003</v>
      </c>
      <c r="AG468" s="40">
        <f t="shared" si="154"/>
        <v>0.26290000000000002</v>
      </c>
      <c r="AH468" s="41">
        <f t="shared" si="155"/>
        <v>0.73709999999999998</v>
      </c>
      <c r="AI468" s="41">
        <f t="shared" si="156"/>
        <v>0.48459999999999998</v>
      </c>
      <c r="AJ468" s="42">
        <f t="shared" si="157"/>
        <v>0</v>
      </c>
      <c r="AK468" s="43">
        <f t="shared" si="158"/>
        <v>19.600000000000001</v>
      </c>
      <c r="AL468" s="43">
        <v>19.600000000000001</v>
      </c>
      <c r="AM468" s="43">
        <v>19.399999999999999</v>
      </c>
      <c r="AN468" s="43">
        <v>19.899999999999999</v>
      </c>
      <c r="AO468" s="44">
        <f t="shared" si="159"/>
        <v>0.9</v>
      </c>
      <c r="AP468" s="43"/>
    </row>
    <row r="469" spans="1:42" x14ac:dyDescent="0.2">
      <c r="A469" s="32">
        <v>107651603</v>
      </c>
      <c r="B469" s="33" t="s">
        <v>469</v>
      </c>
      <c r="C469" s="33" t="s">
        <v>291</v>
      </c>
      <c r="D469" s="34">
        <f t="shared" si="140"/>
        <v>1979325.75</v>
      </c>
      <c r="E469" s="34">
        <v>1535714.31</v>
      </c>
      <c r="F469" s="34">
        <f t="shared" si="141"/>
        <v>443611.44</v>
      </c>
      <c r="G469" s="35">
        <f t="shared" si="142"/>
        <v>400.83199999999999</v>
      </c>
      <c r="H469" s="35">
        <f t="shared" si="143"/>
        <v>853</v>
      </c>
      <c r="I469" s="36">
        <f t="shared" si="144"/>
        <v>853</v>
      </c>
      <c r="J469" s="36">
        <f t="shared" si="145"/>
        <v>659</v>
      </c>
      <c r="K469" s="36">
        <f t="shared" si="146"/>
        <v>105</v>
      </c>
      <c r="L469" s="36">
        <f t="shared" si="147"/>
        <v>89</v>
      </c>
      <c r="M469" s="36">
        <v>403</v>
      </c>
      <c r="N469" s="36">
        <v>39</v>
      </c>
      <c r="O469" s="36">
        <v>14</v>
      </c>
      <c r="P469" s="36">
        <v>405</v>
      </c>
      <c r="Q469" s="36">
        <v>31</v>
      </c>
      <c r="R469" s="36">
        <v>13</v>
      </c>
      <c r="S469" s="36">
        <v>399</v>
      </c>
      <c r="T469" s="36">
        <v>31</v>
      </c>
      <c r="U469" s="36">
        <v>14</v>
      </c>
      <c r="V469" s="37">
        <v>97.936999999999998</v>
      </c>
      <c r="W469" s="38">
        <v>0.61829999999999996</v>
      </c>
      <c r="X469" s="39">
        <f t="shared" si="148"/>
        <v>1964.5450000000001</v>
      </c>
      <c r="Y469" s="39">
        <v>1941.7370000000001</v>
      </c>
      <c r="Z469" s="39">
        <v>1952.019</v>
      </c>
      <c r="AA469" s="39">
        <v>1999.8789999999999</v>
      </c>
      <c r="AB469" s="40">
        <f t="shared" si="149"/>
        <v>20.059200000000001</v>
      </c>
      <c r="AC469" s="40">
        <f t="shared" si="150"/>
        <v>0.53500000000000003</v>
      </c>
      <c r="AD469" s="41">
        <f t="shared" si="151"/>
        <v>0.26750000000000002</v>
      </c>
      <c r="AE469" s="41">
        <f t="shared" si="152"/>
        <v>0.73250000000000004</v>
      </c>
      <c r="AF469" s="40">
        <f t="shared" si="153"/>
        <v>0.57830000000000004</v>
      </c>
      <c r="AG469" s="40">
        <f t="shared" si="154"/>
        <v>0.28910000000000002</v>
      </c>
      <c r="AH469" s="41">
        <f t="shared" si="155"/>
        <v>0.71089999999999998</v>
      </c>
      <c r="AI469" s="41">
        <f t="shared" si="156"/>
        <v>0.71950000000000003</v>
      </c>
      <c r="AJ469" s="42">
        <f t="shared" si="157"/>
        <v>0</v>
      </c>
      <c r="AK469" s="43">
        <f t="shared" si="158"/>
        <v>16.5</v>
      </c>
      <c r="AL469" s="43">
        <v>16.600000000000001</v>
      </c>
      <c r="AM469" s="43">
        <v>16.100000000000001</v>
      </c>
      <c r="AN469" s="43">
        <v>16.7</v>
      </c>
      <c r="AO469" s="44">
        <f t="shared" si="159"/>
        <v>0.76</v>
      </c>
      <c r="AP469" s="43"/>
    </row>
    <row r="470" spans="1:42" x14ac:dyDescent="0.2">
      <c r="A470" s="32">
        <v>107652603</v>
      </c>
      <c r="B470" s="33" t="s">
        <v>470</v>
      </c>
      <c r="C470" s="33" t="s">
        <v>291</v>
      </c>
      <c r="D470" s="34">
        <f t="shared" si="140"/>
        <v>2129016.1800000002</v>
      </c>
      <c r="E470" s="34">
        <v>1720811.14</v>
      </c>
      <c r="F470" s="34">
        <f t="shared" si="141"/>
        <v>408205.04</v>
      </c>
      <c r="G470" s="35">
        <f t="shared" si="142"/>
        <v>368.84</v>
      </c>
      <c r="H470" s="35">
        <f t="shared" si="143"/>
        <v>1110</v>
      </c>
      <c r="I470" s="36">
        <f t="shared" si="144"/>
        <v>1110</v>
      </c>
      <c r="J470" s="36">
        <f t="shared" si="145"/>
        <v>948</v>
      </c>
      <c r="K470" s="36">
        <f t="shared" si="146"/>
        <v>86</v>
      </c>
      <c r="L470" s="36">
        <f t="shared" si="147"/>
        <v>76</v>
      </c>
      <c r="M470" s="36">
        <v>593</v>
      </c>
      <c r="N470" s="36">
        <v>33</v>
      </c>
      <c r="O470" s="36">
        <v>13</v>
      </c>
      <c r="P470" s="36">
        <v>579</v>
      </c>
      <c r="Q470" s="36">
        <v>24</v>
      </c>
      <c r="R470" s="36">
        <v>13</v>
      </c>
      <c r="S470" s="36">
        <v>562</v>
      </c>
      <c r="T470" s="36">
        <v>26</v>
      </c>
      <c r="U470" s="36">
        <v>9</v>
      </c>
      <c r="V470" s="37">
        <v>37.796999999999997</v>
      </c>
      <c r="W470" s="38">
        <v>0.37759999999999999</v>
      </c>
      <c r="X470" s="39">
        <f t="shared" si="148"/>
        <v>3416.154</v>
      </c>
      <c r="Y470" s="39">
        <v>3458.779</v>
      </c>
      <c r="Z470" s="39">
        <v>3343.3690000000001</v>
      </c>
      <c r="AA470" s="39">
        <v>3446.3139999999999</v>
      </c>
      <c r="AB470" s="40">
        <f t="shared" si="149"/>
        <v>90.381600000000006</v>
      </c>
      <c r="AC470" s="40">
        <f t="shared" si="150"/>
        <v>2.4108999999999998</v>
      </c>
      <c r="AD470" s="41">
        <f t="shared" si="151"/>
        <v>1.2054</v>
      </c>
      <c r="AE470" s="41">
        <f t="shared" si="152"/>
        <v>-0.2054</v>
      </c>
      <c r="AF470" s="40">
        <f t="shared" si="153"/>
        <v>1.0056</v>
      </c>
      <c r="AG470" s="40">
        <f t="shared" si="154"/>
        <v>0.50280000000000002</v>
      </c>
      <c r="AH470" s="41">
        <f t="shared" si="155"/>
        <v>0.49719999999999998</v>
      </c>
      <c r="AI470" s="41">
        <f t="shared" si="156"/>
        <v>0.21609999999999999</v>
      </c>
      <c r="AJ470" s="42">
        <f t="shared" si="157"/>
        <v>0</v>
      </c>
      <c r="AK470" s="43">
        <f t="shared" si="158"/>
        <v>19.2</v>
      </c>
      <c r="AL470" s="43">
        <v>19.5</v>
      </c>
      <c r="AM470" s="43">
        <v>19</v>
      </c>
      <c r="AN470" s="43">
        <v>19.2</v>
      </c>
      <c r="AO470" s="44">
        <f t="shared" si="159"/>
        <v>0.88</v>
      </c>
      <c r="AP470" s="43"/>
    </row>
    <row r="471" spans="1:42" x14ac:dyDescent="0.2">
      <c r="A471" s="32">
        <v>107653102</v>
      </c>
      <c r="B471" s="33" t="s">
        <v>471</v>
      </c>
      <c r="C471" s="33" t="s">
        <v>291</v>
      </c>
      <c r="D471" s="34">
        <f t="shared" si="140"/>
        <v>2549171.1800000002</v>
      </c>
      <c r="E471" s="34">
        <v>2003075.75</v>
      </c>
      <c r="F471" s="34">
        <f t="shared" si="141"/>
        <v>546095.43000000005</v>
      </c>
      <c r="G471" s="35">
        <f t="shared" si="142"/>
        <v>493.43299999999999</v>
      </c>
      <c r="H471" s="35">
        <f t="shared" si="143"/>
        <v>1298</v>
      </c>
      <c r="I471" s="36">
        <f t="shared" si="144"/>
        <v>1298</v>
      </c>
      <c r="J471" s="36">
        <f t="shared" si="145"/>
        <v>989</v>
      </c>
      <c r="K471" s="36">
        <f t="shared" si="146"/>
        <v>277</v>
      </c>
      <c r="L471" s="36">
        <f t="shared" si="147"/>
        <v>32</v>
      </c>
      <c r="M471" s="36">
        <v>654</v>
      </c>
      <c r="N471" s="36">
        <v>73</v>
      </c>
      <c r="O471" s="36">
        <v>5</v>
      </c>
      <c r="P471" s="36">
        <v>583</v>
      </c>
      <c r="Q471" s="36">
        <v>86</v>
      </c>
      <c r="R471" s="36">
        <v>5</v>
      </c>
      <c r="S471" s="36">
        <v>571</v>
      </c>
      <c r="T471" s="36">
        <v>111</v>
      </c>
      <c r="U471" s="36">
        <v>6</v>
      </c>
      <c r="V471" s="37">
        <v>70.003999999999991</v>
      </c>
      <c r="W471" s="38">
        <v>0.49370000000000003</v>
      </c>
      <c r="X471" s="39">
        <f t="shared" si="148"/>
        <v>3677.1480000000001</v>
      </c>
      <c r="Y471" s="39">
        <v>3605.7139999999999</v>
      </c>
      <c r="Z471" s="39">
        <v>3688.857</v>
      </c>
      <c r="AA471" s="39">
        <v>3736.8719999999998</v>
      </c>
      <c r="AB471" s="40">
        <f t="shared" si="149"/>
        <v>52.5276</v>
      </c>
      <c r="AC471" s="40">
        <f t="shared" si="150"/>
        <v>1.4011</v>
      </c>
      <c r="AD471" s="41">
        <f t="shared" si="151"/>
        <v>0.70050000000000001</v>
      </c>
      <c r="AE471" s="41">
        <f t="shared" si="152"/>
        <v>0.29949999999999999</v>
      </c>
      <c r="AF471" s="40">
        <f t="shared" si="153"/>
        <v>1.0825</v>
      </c>
      <c r="AG471" s="40">
        <f t="shared" si="154"/>
        <v>0.54120000000000001</v>
      </c>
      <c r="AH471" s="41">
        <f t="shared" si="155"/>
        <v>0.45879999999999999</v>
      </c>
      <c r="AI471" s="41">
        <f t="shared" si="156"/>
        <v>0.39500000000000002</v>
      </c>
      <c r="AJ471" s="42">
        <f t="shared" si="157"/>
        <v>0</v>
      </c>
      <c r="AK471" s="43">
        <f t="shared" si="158"/>
        <v>16.8</v>
      </c>
      <c r="AL471" s="43">
        <v>16.899999999999999</v>
      </c>
      <c r="AM471" s="43">
        <v>16.5</v>
      </c>
      <c r="AN471" s="43">
        <v>17</v>
      </c>
      <c r="AO471" s="44">
        <f t="shared" si="159"/>
        <v>0.77</v>
      </c>
      <c r="AP471" s="43"/>
    </row>
    <row r="472" spans="1:42" x14ac:dyDescent="0.2">
      <c r="A472" s="32">
        <v>107653203</v>
      </c>
      <c r="B472" s="33" t="s">
        <v>472</v>
      </c>
      <c r="C472" s="33" t="s">
        <v>291</v>
      </c>
      <c r="D472" s="34">
        <f t="shared" si="140"/>
        <v>2459087.15</v>
      </c>
      <c r="E472" s="34">
        <v>1826609.49</v>
      </c>
      <c r="F472" s="34">
        <f t="shared" si="141"/>
        <v>632477.66</v>
      </c>
      <c r="G472" s="35">
        <f t="shared" si="142"/>
        <v>571.48500000000001</v>
      </c>
      <c r="H472" s="35">
        <f t="shared" si="143"/>
        <v>1266</v>
      </c>
      <c r="I472" s="36">
        <f t="shared" si="144"/>
        <v>1266</v>
      </c>
      <c r="J472" s="36">
        <f t="shared" si="145"/>
        <v>1033</v>
      </c>
      <c r="K472" s="36">
        <f t="shared" si="146"/>
        <v>157</v>
      </c>
      <c r="L472" s="36">
        <f t="shared" si="147"/>
        <v>76</v>
      </c>
      <c r="M472" s="36">
        <v>648</v>
      </c>
      <c r="N472" s="36">
        <v>47</v>
      </c>
      <c r="O472" s="36">
        <v>14</v>
      </c>
      <c r="P472" s="36">
        <v>635</v>
      </c>
      <c r="Q472" s="36">
        <v>49</v>
      </c>
      <c r="R472" s="36">
        <v>9</v>
      </c>
      <c r="S472" s="36">
        <v>606</v>
      </c>
      <c r="T472" s="36">
        <v>56</v>
      </c>
      <c r="U472" s="36">
        <v>12</v>
      </c>
      <c r="V472" s="37">
        <v>52.957000000000001</v>
      </c>
      <c r="W472" s="38">
        <v>0.55049999999999999</v>
      </c>
      <c r="X472" s="39">
        <f t="shared" si="148"/>
        <v>2722.2049999999999</v>
      </c>
      <c r="Y472" s="39">
        <v>2690.7139999999999</v>
      </c>
      <c r="Z472" s="39">
        <v>2707.0749999999998</v>
      </c>
      <c r="AA472" s="39">
        <v>2768.8249999999998</v>
      </c>
      <c r="AB472" s="40">
        <f t="shared" si="149"/>
        <v>51.404000000000003</v>
      </c>
      <c r="AC472" s="40">
        <f t="shared" si="150"/>
        <v>1.3712</v>
      </c>
      <c r="AD472" s="41">
        <f t="shared" si="151"/>
        <v>0.68559999999999999</v>
      </c>
      <c r="AE472" s="41">
        <f t="shared" si="152"/>
        <v>0.31440000000000001</v>
      </c>
      <c r="AF472" s="40">
        <f t="shared" si="153"/>
        <v>0.80130000000000001</v>
      </c>
      <c r="AG472" s="40">
        <f t="shared" si="154"/>
        <v>0.40060000000000001</v>
      </c>
      <c r="AH472" s="41">
        <f t="shared" si="155"/>
        <v>0.59940000000000004</v>
      </c>
      <c r="AI472" s="41">
        <f t="shared" si="156"/>
        <v>0.4854</v>
      </c>
      <c r="AJ472" s="42">
        <f t="shared" si="157"/>
        <v>0</v>
      </c>
      <c r="AK472" s="43">
        <f t="shared" si="158"/>
        <v>18</v>
      </c>
      <c r="AL472" s="43">
        <v>18</v>
      </c>
      <c r="AM472" s="43">
        <v>17.899999999999999</v>
      </c>
      <c r="AN472" s="43">
        <v>18.100000000000001</v>
      </c>
      <c r="AO472" s="44">
        <f t="shared" si="159"/>
        <v>0.82</v>
      </c>
      <c r="AP472" s="43"/>
    </row>
    <row r="473" spans="1:42" x14ac:dyDescent="0.2">
      <c r="A473" s="32">
        <v>107653802</v>
      </c>
      <c r="B473" s="33" t="s">
        <v>473</v>
      </c>
      <c r="C473" s="33" t="s">
        <v>291</v>
      </c>
      <c r="D473" s="34">
        <f t="shared" si="140"/>
        <v>3895626.92</v>
      </c>
      <c r="E473" s="34">
        <v>3197380.93</v>
      </c>
      <c r="F473" s="34">
        <f t="shared" si="141"/>
        <v>698245.99</v>
      </c>
      <c r="G473" s="35">
        <f t="shared" si="142"/>
        <v>630.91099999999994</v>
      </c>
      <c r="H473" s="35">
        <f t="shared" si="143"/>
        <v>1768</v>
      </c>
      <c r="I473" s="36">
        <f t="shared" si="144"/>
        <v>1768</v>
      </c>
      <c r="J473" s="36">
        <f t="shared" si="145"/>
        <v>1504</v>
      </c>
      <c r="K473" s="36">
        <f t="shared" si="146"/>
        <v>194</v>
      </c>
      <c r="L473" s="36">
        <f t="shared" si="147"/>
        <v>70</v>
      </c>
      <c r="M473" s="36">
        <v>907</v>
      </c>
      <c r="N473" s="36">
        <v>57</v>
      </c>
      <c r="O473" s="36">
        <v>12</v>
      </c>
      <c r="P473" s="36">
        <v>913</v>
      </c>
      <c r="Q473" s="36">
        <v>59</v>
      </c>
      <c r="R473" s="36">
        <v>12</v>
      </c>
      <c r="S473" s="36">
        <v>932</v>
      </c>
      <c r="T473" s="36">
        <v>73</v>
      </c>
      <c r="U473" s="36">
        <v>10</v>
      </c>
      <c r="V473" s="37">
        <v>83.76700000000001</v>
      </c>
      <c r="W473" s="38">
        <v>0.45750000000000002</v>
      </c>
      <c r="X473" s="39">
        <f t="shared" si="148"/>
        <v>5567.6040000000003</v>
      </c>
      <c r="Y473" s="39">
        <v>5506.8819999999996</v>
      </c>
      <c r="Z473" s="39">
        <v>5524.44</v>
      </c>
      <c r="AA473" s="39">
        <v>5671.491</v>
      </c>
      <c r="AB473" s="40">
        <f t="shared" si="149"/>
        <v>66.465299999999999</v>
      </c>
      <c r="AC473" s="40">
        <f t="shared" si="150"/>
        <v>1.7728999999999999</v>
      </c>
      <c r="AD473" s="41">
        <f t="shared" si="151"/>
        <v>0.88639999999999997</v>
      </c>
      <c r="AE473" s="41">
        <f t="shared" si="152"/>
        <v>0.11360000000000001</v>
      </c>
      <c r="AF473" s="40">
        <f t="shared" si="153"/>
        <v>1.639</v>
      </c>
      <c r="AG473" s="40">
        <f t="shared" si="154"/>
        <v>0.81950000000000001</v>
      </c>
      <c r="AH473" s="41">
        <f t="shared" si="155"/>
        <v>0.18049999999999999</v>
      </c>
      <c r="AI473" s="41">
        <f t="shared" si="156"/>
        <v>0.1537</v>
      </c>
      <c r="AJ473" s="42">
        <f t="shared" si="157"/>
        <v>0</v>
      </c>
      <c r="AK473" s="43">
        <f t="shared" si="158"/>
        <v>17.100000000000001</v>
      </c>
      <c r="AL473" s="43">
        <v>17.100000000000001</v>
      </c>
      <c r="AM473" s="43">
        <v>17</v>
      </c>
      <c r="AN473" s="43">
        <v>17.2</v>
      </c>
      <c r="AO473" s="44">
        <f t="shared" si="159"/>
        <v>0.78</v>
      </c>
      <c r="AP473" s="43"/>
    </row>
    <row r="474" spans="1:42" x14ac:dyDescent="0.2">
      <c r="A474" s="32">
        <v>107654103</v>
      </c>
      <c r="B474" s="33" t="s">
        <v>474</v>
      </c>
      <c r="C474" s="33" t="s">
        <v>291</v>
      </c>
      <c r="D474" s="34">
        <f t="shared" si="140"/>
        <v>1289443.29</v>
      </c>
      <c r="E474" s="34">
        <v>952533.58</v>
      </c>
      <c r="F474" s="34">
        <f t="shared" si="141"/>
        <v>336909.71</v>
      </c>
      <c r="G474" s="35">
        <f t="shared" si="142"/>
        <v>304.42</v>
      </c>
      <c r="H474" s="35">
        <f t="shared" si="143"/>
        <v>482</v>
      </c>
      <c r="I474" s="36">
        <f t="shared" si="144"/>
        <v>482</v>
      </c>
      <c r="J474" s="36">
        <f t="shared" si="145"/>
        <v>361</v>
      </c>
      <c r="K474" s="36">
        <f t="shared" si="146"/>
        <v>83</v>
      </c>
      <c r="L474" s="36">
        <f t="shared" si="147"/>
        <v>38</v>
      </c>
      <c r="M474" s="36">
        <v>246</v>
      </c>
      <c r="N474" s="36">
        <v>28</v>
      </c>
      <c r="O474" s="36">
        <v>7</v>
      </c>
      <c r="P474" s="36">
        <v>197</v>
      </c>
      <c r="Q474" s="36">
        <v>26</v>
      </c>
      <c r="R474" s="36">
        <v>5</v>
      </c>
      <c r="S474" s="36">
        <v>218</v>
      </c>
      <c r="T474" s="36">
        <v>28</v>
      </c>
      <c r="U474" s="36">
        <v>7</v>
      </c>
      <c r="V474" s="37">
        <v>2.3410000000000002</v>
      </c>
      <c r="W474" s="38">
        <v>0.7177</v>
      </c>
      <c r="X474" s="39">
        <f t="shared" si="148"/>
        <v>1022.227</v>
      </c>
      <c r="Y474" s="39">
        <v>1013.352</v>
      </c>
      <c r="Z474" s="39">
        <v>1004.349</v>
      </c>
      <c r="AA474" s="39">
        <v>1048.98</v>
      </c>
      <c r="AB474" s="40">
        <f t="shared" si="149"/>
        <v>436.66250000000002</v>
      </c>
      <c r="AC474" s="40">
        <f t="shared" si="150"/>
        <v>11.648</v>
      </c>
      <c r="AD474" s="41">
        <f t="shared" si="151"/>
        <v>5.8239999999999998</v>
      </c>
      <c r="AE474" s="41">
        <f t="shared" si="152"/>
        <v>-4.8239999999999998</v>
      </c>
      <c r="AF474" s="40">
        <f t="shared" si="153"/>
        <v>0.3009</v>
      </c>
      <c r="AG474" s="40">
        <f t="shared" si="154"/>
        <v>0.15040000000000001</v>
      </c>
      <c r="AH474" s="41">
        <f t="shared" si="155"/>
        <v>0.84960000000000002</v>
      </c>
      <c r="AI474" s="41">
        <f t="shared" si="156"/>
        <v>-1.4198</v>
      </c>
      <c r="AJ474" s="42">
        <f t="shared" si="157"/>
        <v>0</v>
      </c>
      <c r="AK474" s="43">
        <f t="shared" si="158"/>
        <v>19.100000000000001</v>
      </c>
      <c r="AL474" s="43">
        <v>18.899999999999999</v>
      </c>
      <c r="AM474" s="43">
        <v>18.8</v>
      </c>
      <c r="AN474" s="43">
        <v>19.7</v>
      </c>
      <c r="AO474" s="44">
        <f t="shared" si="159"/>
        <v>0.88</v>
      </c>
      <c r="AP474" s="43"/>
    </row>
    <row r="475" spans="1:42" x14ac:dyDescent="0.2">
      <c r="A475" s="32">
        <v>107654403</v>
      </c>
      <c r="B475" s="33" t="s">
        <v>475</v>
      </c>
      <c r="C475" s="33" t="s">
        <v>291</v>
      </c>
      <c r="D475" s="34">
        <f t="shared" si="140"/>
        <v>3119750.64</v>
      </c>
      <c r="E475" s="34">
        <v>2389653.06</v>
      </c>
      <c r="F475" s="34">
        <f t="shared" si="141"/>
        <v>730097.58</v>
      </c>
      <c r="G475" s="35">
        <f t="shared" si="142"/>
        <v>659.69100000000003</v>
      </c>
      <c r="H475" s="35">
        <f t="shared" si="143"/>
        <v>1278</v>
      </c>
      <c r="I475" s="36">
        <f t="shared" si="144"/>
        <v>1278</v>
      </c>
      <c r="J475" s="36">
        <f t="shared" si="145"/>
        <v>1087</v>
      </c>
      <c r="K475" s="36">
        <f t="shared" si="146"/>
        <v>83</v>
      </c>
      <c r="L475" s="36">
        <f t="shared" si="147"/>
        <v>108</v>
      </c>
      <c r="M475" s="36">
        <v>647</v>
      </c>
      <c r="N475" s="36">
        <v>24</v>
      </c>
      <c r="O475" s="36">
        <v>15</v>
      </c>
      <c r="P475" s="36">
        <v>699</v>
      </c>
      <c r="Q475" s="36">
        <v>23</v>
      </c>
      <c r="R475" s="36">
        <v>18</v>
      </c>
      <c r="S475" s="36">
        <v>643</v>
      </c>
      <c r="T475" s="36">
        <v>33</v>
      </c>
      <c r="U475" s="36">
        <v>17</v>
      </c>
      <c r="V475" s="37">
        <v>105.387</v>
      </c>
      <c r="W475" s="38">
        <v>0.62949999999999995</v>
      </c>
      <c r="X475" s="39">
        <f t="shared" si="148"/>
        <v>3612.4380000000001</v>
      </c>
      <c r="Y475" s="39">
        <v>3532.1509999999998</v>
      </c>
      <c r="Z475" s="39">
        <v>3615.9520000000002</v>
      </c>
      <c r="AA475" s="39">
        <v>3689.212</v>
      </c>
      <c r="AB475" s="40">
        <f t="shared" si="149"/>
        <v>34.277799999999999</v>
      </c>
      <c r="AC475" s="40">
        <f t="shared" si="150"/>
        <v>0.9143</v>
      </c>
      <c r="AD475" s="41">
        <f t="shared" si="151"/>
        <v>0.45710000000000001</v>
      </c>
      <c r="AE475" s="41">
        <f t="shared" si="152"/>
        <v>0.54290000000000005</v>
      </c>
      <c r="AF475" s="40">
        <f t="shared" si="153"/>
        <v>1.0633999999999999</v>
      </c>
      <c r="AG475" s="40">
        <f t="shared" si="154"/>
        <v>0.53169999999999995</v>
      </c>
      <c r="AH475" s="41">
        <f t="shared" si="155"/>
        <v>0.46829999999999999</v>
      </c>
      <c r="AI475" s="41">
        <f t="shared" si="156"/>
        <v>0.49809999999999999</v>
      </c>
      <c r="AJ475" s="42">
        <f t="shared" si="157"/>
        <v>0</v>
      </c>
      <c r="AK475" s="43">
        <f t="shared" si="158"/>
        <v>17.899999999999999</v>
      </c>
      <c r="AL475" s="43">
        <v>17.7</v>
      </c>
      <c r="AM475" s="43">
        <v>17.600000000000001</v>
      </c>
      <c r="AN475" s="43">
        <v>18.399999999999999</v>
      </c>
      <c r="AO475" s="44">
        <f t="shared" si="159"/>
        <v>0.82</v>
      </c>
      <c r="AP475" s="43"/>
    </row>
    <row r="476" spans="1:42" x14ac:dyDescent="0.2">
      <c r="A476" s="32">
        <v>107654903</v>
      </c>
      <c r="B476" s="33" t="s">
        <v>476</v>
      </c>
      <c r="C476" s="33" t="s">
        <v>291</v>
      </c>
      <c r="D476" s="34">
        <f t="shared" si="140"/>
        <v>1255560.9099999999</v>
      </c>
      <c r="E476" s="34">
        <v>1111562.5</v>
      </c>
      <c r="F476" s="34">
        <f t="shared" si="141"/>
        <v>143998.41</v>
      </c>
      <c r="G476" s="35">
        <f t="shared" si="142"/>
        <v>130.11199999999999</v>
      </c>
      <c r="H476" s="35">
        <f t="shared" si="143"/>
        <v>690.24900000000002</v>
      </c>
      <c r="I476" s="36">
        <f t="shared" si="144"/>
        <v>665</v>
      </c>
      <c r="J476" s="36">
        <f t="shared" si="145"/>
        <v>503</v>
      </c>
      <c r="K476" s="36">
        <f t="shared" si="146"/>
        <v>80</v>
      </c>
      <c r="L476" s="36">
        <f t="shared" si="147"/>
        <v>82</v>
      </c>
      <c r="M476" s="36">
        <v>302</v>
      </c>
      <c r="N476" s="36">
        <v>25</v>
      </c>
      <c r="O476" s="36">
        <v>21</v>
      </c>
      <c r="P476" s="36">
        <v>314</v>
      </c>
      <c r="Q476" s="36">
        <v>19</v>
      </c>
      <c r="R476" s="36">
        <v>10</v>
      </c>
      <c r="S476" s="36">
        <v>305</v>
      </c>
      <c r="T476" s="36">
        <v>35</v>
      </c>
      <c r="U476" s="36">
        <v>7</v>
      </c>
      <c r="V476" s="37">
        <v>231.26</v>
      </c>
      <c r="W476" s="38">
        <v>0.28999999999999998</v>
      </c>
      <c r="X476" s="39">
        <f t="shared" si="148"/>
        <v>1511.47</v>
      </c>
      <c r="Y476" s="39">
        <v>1458.162</v>
      </c>
      <c r="Z476" s="39">
        <v>1468.962</v>
      </c>
      <c r="AA476" s="39">
        <v>1607.2860000000001</v>
      </c>
      <c r="AB476" s="40">
        <f t="shared" si="149"/>
        <v>6.5358000000000001</v>
      </c>
      <c r="AC476" s="40">
        <f t="shared" si="150"/>
        <v>0.17430000000000001</v>
      </c>
      <c r="AD476" s="41">
        <f t="shared" si="151"/>
        <v>8.7099999999999997E-2</v>
      </c>
      <c r="AE476" s="41">
        <f t="shared" si="152"/>
        <v>0.91290000000000004</v>
      </c>
      <c r="AF476" s="40">
        <f t="shared" si="153"/>
        <v>0.44490000000000002</v>
      </c>
      <c r="AG476" s="40">
        <f t="shared" si="154"/>
        <v>0.22239999999999999</v>
      </c>
      <c r="AH476" s="41">
        <f t="shared" si="155"/>
        <v>0.77759999999999996</v>
      </c>
      <c r="AI476" s="41">
        <f t="shared" si="156"/>
        <v>0.83169999999999999</v>
      </c>
      <c r="AJ476" s="42">
        <f t="shared" si="157"/>
        <v>25.248999999999999</v>
      </c>
      <c r="AK476" s="43">
        <f t="shared" si="158"/>
        <v>14.3</v>
      </c>
      <c r="AL476" s="43">
        <v>14.3</v>
      </c>
      <c r="AM476" s="43">
        <v>14.4</v>
      </c>
      <c r="AN476" s="43">
        <v>14.3</v>
      </c>
      <c r="AO476" s="44">
        <f t="shared" si="159"/>
        <v>0.65</v>
      </c>
      <c r="AP476" s="43"/>
    </row>
    <row r="477" spans="1:42" x14ac:dyDescent="0.2">
      <c r="A477" s="32">
        <v>107655803</v>
      </c>
      <c r="B477" s="33" t="s">
        <v>477</v>
      </c>
      <c r="C477" s="33" t="s">
        <v>291</v>
      </c>
      <c r="D477" s="34">
        <f t="shared" si="140"/>
        <v>921629</v>
      </c>
      <c r="E477" s="34">
        <v>645867.04</v>
      </c>
      <c r="F477" s="34">
        <f t="shared" si="141"/>
        <v>275761.96000000002</v>
      </c>
      <c r="G477" s="35">
        <f t="shared" si="142"/>
        <v>249.16900000000001</v>
      </c>
      <c r="H477" s="35">
        <f t="shared" si="143"/>
        <v>341</v>
      </c>
      <c r="I477" s="36">
        <f t="shared" si="144"/>
        <v>341</v>
      </c>
      <c r="J477" s="36">
        <f t="shared" si="145"/>
        <v>254</v>
      </c>
      <c r="K477" s="36">
        <f t="shared" si="146"/>
        <v>43</v>
      </c>
      <c r="L477" s="36">
        <f t="shared" si="147"/>
        <v>44</v>
      </c>
      <c r="M477" s="36">
        <v>143</v>
      </c>
      <c r="N477" s="36">
        <v>12</v>
      </c>
      <c r="O477" s="36">
        <v>6</v>
      </c>
      <c r="P477" s="36">
        <v>156</v>
      </c>
      <c r="Q477" s="36">
        <v>13</v>
      </c>
      <c r="R477" s="36">
        <v>8</v>
      </c>
      <c r="S477" s="36">
        <v>166</v>
      </c>
      <c r="T477" s="36">
        <v>17</v>
      </c>
      <c r="U477" s="36">
        <v>8</v>
      </c>
      <c r="V477" s="37">
        <v>3.024</v>
      </c>
      <c r="W477" s="38">
        <v>0.73070000000000002</v>
      </c>
      <c r="X477" s="39">
        <f t="shared" si="148"/>
        <v>754.02800000000002</v>
      </c>
      <c r="Y477" s="39">
        <v>715.83100000000002</v>
      </c>
      <c r="Z477" s="39">
        <v>756.24900000000002</v>
      </c>
      <c r="AA477" s="39">
        <v>790.00400000000002</v>
      </c>
      <c r="AB477" s="40">
        <f t="shared" si="149"/>
        <v>249.34780000000001</v>
      </c>
      <c r="AC477" s="40">
        <f t="shared" si="150"/>
        <v>6.6513999999999998</v>
      </c>
      <c r="AD477" s="41">
        <f t="shared" si="151"/>
        <v>3.3256999999999999</v>
      </c>
      <c r="AE477" s="41">
        <f t="shared" si="152"/>
        <v>-2.3256999999999999</v>
      </c>
      <c r="AF477" s="40">
        <f t="shared" si="153"/>
        <v>0.22189999999999999</v>
      </c>
      <c r="AG477" s="40">
        <f t="shared" si="154"/>
        <v>0.1109</v>
      </c>
      <c r="AH477" s="41">
        <f t="shared" si="155"/>
        <v>0.8891</v>
      </c>
      <c r="AI477" s="41">
        <f t="shared" si="156"/>
        <v>-0.39679999999999999</v>
      </c>
      <c r="AJ477" s="42">
        <f t="shared" si="157"/>
        <v>0</v>
      </c>
      <c r="AK477" s="43">
        <f t="shared" si="158"/>
        <v>23.3</v>
      </c>
      <c r="AL477" s="43">
        <v>22.7</v>
      </c>
      <c r="AM477" s="43">
        <v>21.8</v>
      </c>
      <c r="AN477" s="43">
        <v>25.4</v>
      </c>
      <c r="AO477" s="44">
        <f t="shared" si="159"/>
        <v>1</v>
      </c>
      <c r="AP477" s="43"/>
    </row>
    <row r="478" spans="1:42" x14ac:dyDescent="0.2">
      <c r="A478" s="32">
        <v>107655903</v>
      </c>
      <c r="B478" s="33" t="s">
        <v>478</v>
      </c>
      <c r="C478" s="33" t="s">
        <v>291</v>
      </c>
      <c r="D478" s="34">
        <f t="shared" si="140"/>
        <v>1706308.66</v>
      </c>
      <c r="E478" s="34">
        <v>1360804.11</v>
      </c>
      <c r="F478" s="34">
        <f t="shared" si="141"/>
        <v>345504.55</v>
      </c>
      <c r="G478" s="35">
        <f t="shared" si="142"/>
        <v>312.18599999999998</v>
      </c>
      <c r="H478" s="35">
        <f t="shared" si="143"/>
        <v>730</v>
      </c>
      <c r="I478" s="36">
        <f t="shared" si="144"/>
        <v>730</v>
      </c>
      <c r="J478" s="36">
        <f t="shared" si="145"/>
        <v>643</v>
      </c>
      <c r="K478" s="36">
        <f t="shared" si="146"/>
        <v>62</v>
      </c>
      <c r="L478" s="36">
        <f t="shared" si="147"/>
        <v>25</v>
      </c>
      <c r="M478" s="36">
        <v>393</v>
      </c>
      <c r="N478" s="36">
        <v>30</v>
      </c>
      <c r="O478" s="36">
        <v>9</v>
      </c>
      <c r="P478" s="36">
        <v>382</v>
      </c>
      <c r="Q478" s="36">
        <v>10</v>
      </c>
      <c r="R478" s="36">
        <v>0</v>
      </c>
      <c r="S478" s="36">
        <v>400</v>
      </c>
      <c r="T478" s="36">
        <v>20</v>
      </c>
      <c r="U478" s="36">
        <v>3</v>
      </c>
      <c r="V478" s="37">
        <v>105.96299999999999</v>
      </c>
      <c r="W478" s="38">
        <v>0.56269999999999998</v>
      </c>
      <c r="X478" s="39">
        <f t="shared" si="148"/>
        <v>2040.162</v>
      </c>
      <c r="Y478" s="39">
        <v>1992.6289999999999</v>
      </c>
      <c r="Z478" s="39">
        <v>2029.5150000000001</v>
      </c>
      <c r="AA478" s="39">
        <v>2098.3420000000001</v>
      </c>
      <c r="AB478" s="40">
        <f t="shared" si="149"/>
        <v>19.253499999999999</v>
      </c>
      <c r="AC478" s="40">
        <f t="shared" si="150"/>
        <v>0.51349999999999996</v>
      </c>
      <c r="AD478" s="41">
        <f t="shared" si="151"/>
        <v>0.25669999999999998</v>
      </c>
      <c r="AE478" s="41">
        <f t="shared" si="152"/>
        <v>0.74329999999999996</v>
      </c>
      <c r="AF478" s="40">
        <f t="shared" si="153"/>
        <v>0.60060000000000002</v>
      </c>
      <c r="AG478" s="40">
        <f t="shared" si="154"/>
        <v>0.30030000000000001</v>
      </c>
      <c r="AH478" s="41">
        <f t="shared" si="155"/>
        <v>0.69969999999999999</v>
      </c>
      <c r="AI478" s="41">
        <f t="shared" si="156"/>
        <v>0.71709999999999996</v>
      </c>
      <c r="AJ478" s="42">
        <f t="shared" si="157"/>
        <v>0</v>
      </c>
      <c r="AK478" s="43">
        <f t="shared" si="158"/>
        <v>16.5</v>
      </c>
      <c r="AL478" s="43">
        <v>16.100000000000001</v>
      </c>
      <c r="AM478" s="43">
        <v>16.3</v>
      </c>
      <c r="AN478" s="43">
        <v>17</v>
      </c>
      <c r="AO478" s="44">
        <f t="shared" si="159"/>
        <v>0.76</v>
      </c>
      <c r="AP478" s="43"/>
    </row>
    <row r="479" spans="1:42" x14ac:dyDescent="0.2">
      <c r="A479" s="32">
        <v>107656303</v>
      </c>
      <c r="B479" s="33" t="s">
        <v>479</v>
      </c>
      <c r="C479" s="33" t="s">
        <v>291</v>
      </c>
      <c r="D479" s="34">
        <f t="shared" si="140"/>
        <v>2660705.44</v>
      </c>
      <c r="E479" s="34">
        <v>1777530.97</v>
      </c>
      <c r="F479" s="34">
        <f t="shared" si="141"/>
        <v>883174.47</v>
      </c>
      <c r="G479" s="35">
        <f t="shared" si="142"/>
        <v>798.00599999999997</v>
      </c>
      <c r="H479" s="35">
        <f t="shared" si="143"/>
        <v>1070</v>
      </c>
      <c r="I479" s="36">
        <f t="shared" si="144"/>
        <v>1070</v>
      </c>
      <c r="J479" s="36">
        <f t="shared" si="145"/>
        <v>994</v>
      </c>
      <c r="K479" s="36">
        <f t="shared" si="146"/>
        <v>25</v>
      </c>
      <c r="L479" s="36">
        <f t="shared" si="147"/>
        <v>51</v>
      </c>
      <c r="M479" s="36">
        <v>628</v>
      </c>
      <c r="N479" s="36">
        <v>24</v>
      </c>
      <c r="O479" s="36">
        <v>24</v>
      </c>
      <c r="P479" s="36">
        <v>617</v>
      </c>
      <c r="Q479" s="36">
        <v>0</v>
      </c>
      <c r="R479" s="36">
        <v>0</v>
      </c>
      <c r="S479" s="36">
        <v>573</v>
      </c>
      <c r="T479" s="36">
        <v>0</v>
      </c>
      <c r="U479" s="36">
        <v>0</v>
      </c>
      <c r="V479" s="37">
        <v>5.1120000000000001</v>
      </c>
      <c r="W479" s="38">
        <v>0.74580000000000002</v>
      </c>
      <c r="X479" s="39">
        <f t="shared" si="148"/>
        <v>2031.7950000000001</v>
      </c>
      <c r="Y479" s="39">
        <v>2099.0439999999999</v>
      </c>
      <c r="Z479" s="39">
        <v>2045.8240000000001</v>
      </c>
      <c r="AA479" s="39">
        <v>1950.5170000000001</v>
      </c>
      <c r="AB479" s="40">
        <f t="shared" si="149"/>
        <v>397.45589999999999</v>
      </c>
      <c r="AC479" s="40">
        <f t="shared" si="150"/>
        <v>10.6022</v>
      </c>
      <c r="AD479" s="41">
        <f t="shared" si="151"/>
        <v>5.3010999999999999</v>
      </c>
      <c r="AE479" s="41">
        <f t="shared" si="152"/>
        <v>-4.3010999999999999</v>
      </c>
      <c r="AF479" s="40">
        <f t="shared" si="153"/>
        <v>0.59809999999999997</v>
      </c>
      <c r="AG479" s="40">
        <f t="shared" si="154"/>
        <v>0.29899999999999999</v>
      </c>
      <c r="AH479" s="41">
        <f t="shared" si="155"/>
        <v>0.70099999999999996</v>
      </c>
      <c r="AI479" s="41">
        <f t="shared" si="156"/>
        <v>-1.2998000000000001</v>
      </c>
      <c r="AJ479" s="42">
        <f t="shared" si="157"/>
        <v>0</v>
      </c>
      <c r="AK479" s="43">
        <f t="shared" si="158"/>
        <v>22.9</v>
      </c>
      <c r="AL479" s="43">
        <v>23.4</v>
      </c>
      <c r="AM479" s="43">
        <v>22.7</v>
      </c>
      <c r="AN479" s="43">
        <v>22.6</v>
      </c>
      <c r="AO479" s="44">
        <f t="shared" si="159"/>
        <v>1</v>
      </c>
      <c r="AP479" s="43"/>
    </row>
    <row r="480" spans="1:42" x14ac:dyDescent="0.2">
      <c r="A480" s="32">
        <v>107656502</v>
      </c>
      <c r="B480" s="33" t="s">
        <v>480</v>
      </c>
      <c r="C480" s="33" t="s">
        <v>291</v>
      </c>
      <c r="D480" s="34">
        <f t="shared" si="140"/>
        <v>3283402.67</v>
      </c>
      <c r="E480" s="34">
        <v>2511112.2400000002</v>
      </c>
      <c r="F480" s="34">
        <f t="shared" si="141"/>
        <v>772290.43</v>
      </c>
      <c r="G480" s="35">
        <f t="shared" si="142"/>
        <v>697.81500000000005</v>
      </c>
      <c r="H480" s="35">
        <f t="shared" si="143"/>
        <v>1690</v>
      </c>
      <c r="I480" s="36">
        <f t="shared" si="144"/>
        <v>1690</v>
      </c>
      <c r="J480" s="36">
        <f t="shared" si="145"/>
        <v>1417</v>
      </c>
      <c r="K480" s="36">
        <f t="shared" si="146"/>
        <v>172</v>
      </c>
      <c r="L480" s="36">
        <f t="shared" si="147"/>
        <v>101</v>
      </c>
      <c r="M480" s="36">
        <v>889</v>
      </c>
      <c r="N480" s="36">
        <v>78</v>
      </c>
      <c r="O480" s="36">
        <v>15</v>
      </c>
      <c r="P480" s="36">
        <v>846</v>
      </c>
      <c r="Q480" s="36">
        <v>45</v>
      </c>
      <c r="R480" s="36">
        <v>20</v>
      </c>
      <c r="S480" s="36">
        <v>856</v>
      </c>
      <c r="T480" s="36">
        <v>44</v>
      </c>
      <c r="U480" s="36">
        <v>14</v>
      </c>
      <c r="V480" s="37">
        <v>28.52</v>
      </c>
      <c r="W480" s="38">
        <v>0.54330000000000001</v>
      </c>
      <c r="X480" s="39">
        <f t="shared" si="148"/>
        <v>5330.5609999999997</v>
      </c>
      <c r="Y480" s="39">
        <v>5232.7700000000004</v>
      </c>
      <c r="Z480" s="39">
        <v>5300.8490000000002</v>
      </c>
      <c r="AA480" s="39">
        <v>5458.0640000000003</v>
      </c>
      <c r="AB480" s="40">
        <f t="shared" si="149"/>
        <v>186.90600000000001</v>
      </c>
      <c r="AC480" s="40">
        <f t="shared" si="150"/>
        <v>4.9856999999999996</v>
      </c>
      <c r="AD480" s="41">
        <f t="shared" si="151"/>
        <v>2.4927999999999999</v>
      </c>
      <c r="AE480" s="41">
        <f t="shared" si="152"/>
        <v>-1.4927999999999999</v>
      </c>
      <c r="AF480" s="40">
        <f t="shared" si="153"/>
        <v>1.5691999999999999</v>
      </c>
      <c r="AG480" s="40">
        <f t="shared" si="154"/>
        <v>0.78459999999999996</v>
      </c>
      <c r="AH480" s="41">
        <f t="shared" si="155"/>
        <v>0.21540000000000001</v>
      </c>
      <c r="AI480" s="41">
        <f t="shared" si="156"/>
        <v>-0.46779999999999999</v>
      </c>
      <c r="AJ480" s="42">
        <f t="shared" si="157"/>
        <v>0</v>
      </c>
      <c r="AK480" s="43">
        <f t="shared" si="158"/>
        <v>16.600000000000001</v>
      </c>
      <c r="AL480" s="43">
        <v>16.600000000000001</v>
      </c>
      <c r="AM480" s="43">
        <v>16.399999999999999</v>
      </c>
      <c r="AN480" s="43">
        <v>16.8</v>
      </c>
      <c r="AO480" s="44">
        <f t="shared" si="159"/>
        <v>0.76</v>
      </c>
      <c r="AP480" s="43"/>
    </row>
    <row r="481" spans="1:42" x14ac:dyDescent="0.2">
      <c r="A481" s="32">
        <v>107657103</v>
      </c>
      <c r="B481" s="33" t="s">
        <v>481</v>
      </c>
      <c r="C481" s="33" t="s">
        <v>291</v>
      </c>
      <c r="D481" s="34">
        <f t="shared" si="140"/>
        <v>2812874.31</v>
      </c>
      <c r="E481" s="34">
        <v>2347263.36</v>
      </c>
      <c r="F481" s="34">
        <f t="shared" si="141"/>
        <v>465610.95</v>
      </c>
      <c r="G481" s="35">
        <f t="shared" si="142"/>
        <v>420.71</v>
      </c>
      <c r="H481" s="35">
        <f t="shared" si="143"/>
        <v>1035</v>
      </c>
      <c r="I481" s="36">
        <f t="shared" si="144"/>
        <v>1035</v>
      </c>
      <c r="J481" s="36">
        <f t="shared" si="145"/>
        <v>884</v>
      </c>
      <c r="K481" s="36">
        <f t="shared" si="146"/>
        <v>62</v>
      </c>
      <c r="L481" s="36">
        <f t="shared" si="147"/>
        <v>89</v>
      </c>
      <c r="M481" s="36">
        <v>563</v>
      </c>
      <c r="N481" s="36">
        <v>14</v>
      </c>
      <c r="O481" s="36">
        <v>20</v>
      </c>
      <c r="P481" s="36">
        <v>544</v>
      </c>
      <c r="Q481" s="36">
        <v>22</v>
      </c>
      <c r="R481" s="36">
        <v>10</v>
      </c>
      <c r="S481" s="36">
        <v>511</v>
      </c>
      <c r="T481" s="36">
        <v>24</v>
      </c>
      <c r="U481" s="36">
        <v>11</v>
      </c>
      <c r="V481" s="37">
        <v>34.036000000000001</v>
      </c>
      <c r="W481" s="38">
        <v>0.52790000000000004</v>
      </c>
      <c r="X481" s="39">
        <f t="shared" si="148"/>
        <v>3968.9789999999998</v>
      </c>
      <c r="Y481" s="39">
        <v>3999.3649999999998</v>
      </c>
      <c r="Z481" s="39">
        <v>3956.6979999999999</v>
      </c>
      <c r="AA481" s="39">
        <v>3950.875</v>
      </c>
      <c r="AB481" s="40">
        <f t="shared" si="149"/>
        <v>116.6112</v>
      </c>
      <c r="AC481" s="40">
        <f t="shared" si="150"/>
        <v>3.1105999999999998</v>
      </c>
      <c r="AD481" s="41">
        <f t="shared" si="151"/>
        <v>1.5552999999999999</v>
      </c>
      <c r="AE481" s="41">
        <f t="shared" si="152"/>
        <v>-0.55530000000000002</v>
      </c>
      <c r="AF481" s="40">
        <f t="shared" si="153"/>
        <v>1.1684000000000001</v>
      </c>
      <c r="AG481" s="40">
        <f t="shared" si="154"/>
        <v>0.58420000000000005</v>
      </c>
      <c r="AH481" s="41">
        <f t="shared" si="155"/>
        <v>0.4158</v>
      </c>
      <c r="AI481" s="41">
        <f t="shared" si="156"/>
        <v>2.7300000000000001E-2</v>
      </c>
      <c r="AJ481" s="42">
        <f t="shared" si="157"/>
        <v>0</v>
      </c>
      <c r="AK481" s="43">
        <f t="shared" si="158"/>
        <v>16.899999999999999</v>
      </c>
      <c r="AL481" s="43">
        <v>16.899999999999999</v>
      </c>
      <c r="AM481" s="43">
        <v>16.7</v>
      </c>
      <c r="AN481" s="43">
        <v>17.100000000000001</v>
      </c>
      <c r="AO481" s="44">
        <f t="shared" si="159"/>
        <v>0.77</v>
      </c>
      <c r="AP481" s="43"/>
    </row>
    <row r="482" spans="1:42" x14ac:dyDescent="0.2">
      <c r="A482" s="32">
        <v>107657503</v>
      </c>
      <c r="B482" s="33" t="s">
        <v>482</v>
      </c>
      <c r="C482" s="33" t="s">
        <v>291</v>
      </c>
      <c r="D482" s="34">
        <f t="shared" si="140"/>
        <v>1630038.48</v>
      </c>
      <c r="E482" s="34">
        <v>1337127.79</v>
      </c>
      <c r="F482" s="34">
        <f t="shared" si="141"/>
        <v>292910.69</v>
      </c>
      <c r="G482" s="35">
        <f t="shared" si="142"/>
        <v>264.66399999999999</v>
      </c>
      <c r="H482" s="35">
        <f t="shared" si="143"/>
        <v>705</v>
      </c>
      <c r="I482" s="36">
        <f t="shared" si="144"/>
        <v>705</v>
      </c>
      <c r="J482" s="36">
        <f t="shared" si="145"/>
        <v>645</v>
      </c>
      <c r="K482" s="36">
        <f t="shared" si="146"/>
        <v>22</v>
      </c>
      <c r="L482" s="36">
        <f t="shared" si="147"/>
        <v>38</v>
      </c>
      <c r="M482" s="36">
        <v>414</v>
      </c>
      <c r="N482" s="36">
        <v>6</v>
      </c>
      <c r="O482" s="36">
        <v>2</v>
      </c>
      <c r="P482" s="36">
        <v>402</v>
      </c>
      <c r="Q482" s="36">
        <v>7</v>
      </c>
      <c r="R482" s="36">
        <v>3</v>
      </c>
      <c r="S482" s="36">
        <v>363</v>
      </c>
      <c r="T482" s="36">
        <v>9</v>
      </c>
      <c r="U482" s="36">
        <v>12</v>
      </c>
      <c r="V482" s="37">
        <v>42.164999999999999</v>
      </c>
      <c r="W482" s="38">
        <v>0.60550000000000004</v>
      </c>
      <c r="X482" s="39">
        <f t="shared" si="148"/>
        <v>1944.3620000000001</v>
      </c>
      <c r="Y482" s="39">
        <v>1923.309</v>
      </c>
      <c r="Z482" s="39">
        <v>1939.7270000000001</v>
      </c>
      <c r="AA482" s="39">
        <v>1970.05</v>
      </c>
      <c r="AB482" s="40">
        <f t="shared" si="149"/>
        <v>46.113100000000003</v>
      </c>
      <c r="AC482" s="40">
        <f t="shared" si="150"/>
        <v>1.23</v>
      </c>
      <c r="AD482" s="41">
        <f t="shared" si="151"/>
        <v>0.61499999999999999</v>
      </c>
      <c r="AE482" s="41">
        <f t="shared" si="152"/>
        <v>0.38500000000000001</v>
      </c>
      <c r="AF482" s="40">
        <f t="shared" si="153"/>
        <v>0.57240000000000002</v>
      </c>
      <c r="AG482" s="40">
        <f t="shared" si="154"/>
        <v>0.28620000000000001</v>
      </c>
      <c r="AH482" s="41">
        <f t="shared" si="155"/>
        <v>0.71379999999999999</v>
      </c>
      <c r="AI482" s="41">
        <f t="shared" si="156"/>
        <v>0.58220000000000005</v>
      </c>
      <c r="AJ482" s="42">
        <f t="shared" si="157"/>
        <v>0</v>
      </c>
      <c r="AK482" s="43">
        <f t="shared" si="158"/>
        <v>13.6</v>
      </c>
      <c r="AL482" s="43">
        <v>13.6</v>
      </c>
      <c r="AM482" s="43">
        <v>13.4</v>
      </c>
      <c r="AN482" s="43">
        <v>13.7</v>
      </c>
      <c r="AO482" s="44">
        <f t="shared" si="159"/>
        <v>0.62</v>
      </c>
      <c r="AP482" s="43"/>
    </row>
    <row r="483" spans="1:42" x14ac:dyDescent="0.2">
      <c r="A483" s="32">
        <v>107658903</v>
      </c>
      <c r="B483" s="33" t="s">
        <v>483</v>
      </c>
      <c r="C483" s="33" t="s">
        <v>291</v>
      </c>
      <c r="D483" s="34">
        <f t="shared" si="140"/>
        <v>1772733.63</v>
      </c>
      <c r="E483" s="34">
        <v>1374469.21</v>
      </c>
      <c r="F483" s="34">
        <f t="shared" si="141"/>
        <v>398264.42</v>
      </c>
      <c r="G483" s="35">
        <f t="shared" si="142"/>
        <v>359.858</v>
      </c>
      <c r="H483" s="35">
        <f t="shared" si="143"/>
        <v>822</v>
      </c>
      <c r="I483" s="36">
        <f t="shared" si="144"/>
        <v>822</v>
      </c>
      <c r="J483" s="36">
        <f t="shared" si="145"/>
        <v>672</v>
      </c>
      <c r="K483" s="36">
        <f t="shared" si="146"/>
        <v>55</v>
      </c>
      <c r="L483" s="36">
        <f t="shared" si="147"/>
        <v>95</v>
      </c>
      <c r="M483" s="36">
        <v>413</v>
      </c>
      <c r="N483" s="36">
        <v>14</v>
      </c>
      <c r="O483" s="36">
        <v>18</v>
      </c>
      <c r="P483" s="36">
        <v>407</v>
      </c>
      <c r="Q483" s="36">
        <v>15</v>
      </c>
      <c r="R483" s="36">
        <v>13</v>
      </c>
      <c r="S483" s="36">
        <v>411</v>
      </c>
      <c r="T483" s="36">
        <v>24</v>
      </c>
      <c r="U483" s="36">
        <v>14</v>
      </c>
      <c r="V483" s="37">
        <v>75.302000000000007</v>
      </c>
      <c r="W483" s="38">
        <v>0.59160000000000001</v>
      </c>
      <c r="X483" s="39">
        <f t="shared" si="148"/>
        <v>1901.6130000000001</v>
      </c>
      <c r="Y483" s="39">
        <v>1881.383</v>
      </c>
      <c r="Z483" s="39">
        <v>1873.8879999999999</v>
      </c>
      <c r="AA483" s="39">
        <v>1949.567</v>
      </c>
      <c r="AB483" s="40">
        <f t="shared" si="149"/>
        <v>25.2531</v>
      </c>
      <c r="AC483" s="40">
        <f t="shared" si="150"/>
        <v>0.67359999999999998</v>
      </c>
      <c r="AD483" s="41">
        <f t="shared" si="151"/>
        <v>0.33679999999999999</v>
      </c>
      <c r="AE483" s="41">
        <f t="shared" si="152"/>
        <v>0.66320000000000001</v>
      </c>
      <c r="AF483" s="40">
        <f t="shared" si="153"/>
        <v>0.55979999999999996</v>
      </c>
      <c r="AG483" s="40">
        <f t="shared" si="154"/>
        <v>0.27989999999999998</v>
      </c>
      <c r="AH483" s="41">
        <f t="shared" si="155"/>
        <v>0.72009999999999996</v>
      </c>
      <c r="AI483" s="41">
        <f t="shared" si="156"/>
        <v>0.69730000000000003</v>
      </c>
      <c r="AJ483" s="42">
        <f t="shared" si="157"/>
        <v>0</v>
      </c>
      <c r="AK483" s="43">
        <f t="shared" si="158"/>
        <v>16.2</v>
      </c>
      <c r="AL483" s="43">
        <v>16.100000000000001</v>
      </c>
      <c r="AM483" s="43">
        <v>15.7</v>
      </c>
      <c r="AN483" s="43">
        <v>16.7</v>
      </c>
      <c r="AO483" s="44">
        <f t="shared" si="159"/>
        <v>0.74</v>
      </c>
      <c r="AP483" s="43"/>
    </row>
    <row r="484" spans="1:42" x14ac:dyDescent="0.2">
      <c r="A484" s="32">
        <v>119665003</v>
      </c>
      <c r="B484" s="33" t="s">
        <v>147</v>
      </c>
      <c r="C484" s="33" t="s">
        <v>324</v>
      </c>
      <c r="D484" s="34">
        <f t="shared" si="140"/>
        <v>1072338.3999999999</v>
      </c>
      <c r="E484" s="34">
        <v>790829.21</v>
      </c>
      <c r="F484" s="34">
        <f t="shared" si="141"/>
        <v>281509.19</v>
      </c>
      <c r="G484" s="35">
        <f t="shared" si="142"/>
        <v>254.36199999999999</v>
      </c>
      <c r="H484" s="35">
        <f t="shared" si="143"/>
        <v>510.81700000000001</v>
      </c>
      <c r="I484" s="36">
        <f t="shared" si="144"/>
        <v>491</v>
      </c>
      <c r="J484" s="36">
        <f t="shared" si="145"/>
        <v>379</v>
      </c>
      <c r="K484" s="36">
        <f t="shared" si="146"/>
        <v>55</v>
      </c>
      <c r="L484" s="36">
        <f t="shared" si="147"/>
        <v>57</v>
      </c>
      <c r="M484" s="36">
        <v>240</v>
      </c>
      <c r="N484" s="36">
        <v>16</v>
      </c>
      <c r="O484" s="36">
        <v>11</v>
      </c>
      <c r="P484" s="36">
        <v>230</v>
      </c>
      <c r="Q484" s="36">
        <v>23</v>
      </c>
      <c r="R484" s="36">
        <v>7</v>
      </c>
      <c r="S484" s="36">
        <v>224</v>
      </c>
      <c r="T484" s="36">
        <v>15</v>
      </c>
      <c r="U484" s="36">
        <v>9</v>
      </c>
      <c r="V484" s="37">
        <v>73.436000000000007</v>
      </c>
      <c r="W484" s="38">
        <v>0.54720000000000002</v>
      </c>
      <c r="X484" s="39">
        <f t="shared" si="148"/>
        <v>1022.946</v>
      </c>
      <c r="Y484" s="39">
        <v>1008.326</v>
      </c>
      <c r="Z484" s="39">
        <v>1021.003</v>
      </c>
      <c r="AA484" s="39">
        <v>1039.508</v>
      </c>
      <c r="AB484" s="40">
        <f t="shared" si="149"/>
        <v>13.9297</v>
      </c>
      <c r="AC484" s="40">
        <f t="shared" si="150"/>
        <v>0.3715</v>
      </c>
      <c r="AD484" s="41">
        <f t="shared" si="151"/>
        <v>0.1857</v>
      </c>
      <c r="AE484" s="41">
        <f t="shared" si="152"/>
        <v>0.81430000000000002</v>
      </c>
      <c r="AF484" s="40">
        <f t="shared" si="153"/>
        <v>0.30109999999999998</v>
      </c>
      <c r="AG484" s="40">
        <f t="shared" si="154"/>
        <v>0.15049999999999999</v>
      </c>
      <c r="AH484" s="41">
        <f t="shared" si="155"/>
        <v>0.84950000000000003</v>
      </c>
      <c r="AI484" s="41">
        <f t="shared" si="156"/>
        <v>0.83540000000000003</v>
      </c>
      <c r="AJ484" s="42">
        <f t="shared" si="157"/>
        <v>19.817</v>
      </c>
      <c r="AK484" s="43">
        <f t="shared" si="158"/>
        <v>19.899999999999999</v>
      </c>
      <c r="AL484" s="43">
        <v>19.600000000000001</v>
      </c>
      <c r="AM484" s="43">
        <v>19.7</v>
      </c>
      <c r="AN484" s="43">
        <v>20.399999999999999</v>
      </c>
      <c r="AO484" s="44">
        <f t="shared" si="159"/>
        <v>0.91</v>
      </c>
      <c r="AP484" s="43"/>
    </row>
    <row r="485" spans="1:42" x14ac:dyDescent="0.2">
      <c r="A485" s="32">
        <v>118667503</v>
      </c>
      <c r="B485" s="33" t="s">
        <v>127</v>
      </c>
      <c r="C485" s="33" t="s">
        <v>324</v>
      </c>
      <c r="D485" s="34">
        <f t="shared" si="140"/>
        <v>2023674.01</v>
      </c>
      <c r="E485" s="34">
        <v>1679766.46</v>
      </c>
      <c r="F485" s="34">
        <f t="shared" si="141"/>
        <v>343907.55</v>
      </c>
      <c r="G485" s="35">
        <f t="shared" si="142"/>
        <v>310.74299999999999</v>
      </c>
      <c r="H485" s="35">
        <f t="shared" si="143"/>
        <v>954</v>
      </c>
      <c r="I485" s="36">
        <f t="shared" si="144"/>
        <v>954</v>
      </c>
      <c r="J485" s="36">
        <f t="shared" si="145"/>
        <v>813</v>
      </c>
      <c r="K485" s="36">
        <f t="shared" si="146"/>
        <v>46</v>
      </c>
      <c r="L485" s="36">
        <f t="shared" si="147"/>
        <v>95</v>
      </c>
      <c r="M485" s="36">
        <v>522</v>
      </c>
      <c r="N485" s="36">
        <v>13</v>
      </c>
      <c r="O485" s="36">
        <v>14</v>
      </c>
      <c r="P485" s="36">
        <v>485</v>
      </c>
      <c r="Q485" s="36">
        <v>16</v>
      </c>
      <c r="R485" s="36">
        <v>17</v>
      </c>
      <c r="S485" s="36">
        <v>482</v>
      </c>
      <c r="T485" s="36">
        <v>15</v>
      </c>
      <c r="U485" s="36">
        <v>13</v>
      </c>
      <c r="V485" s="37">
        <v>297.43299999999999</v>
      </c>
      <c r="W485" s="38">
        <v>0.44619999999999999</v>
      </c>
      <c r="X485" s="39">
        <f t="shared" si="148"/>
        <v>2230.8710000000001</v>
      </c>
      <c r="Y485" s="39">
        <v>2210.42</v>
      </c>
      <c r="Z485" s="39">
        <v>2218.2060000000001</v>
      </c>
      <c r="AA485" s="39">
        <v>2263.9859999999999</v>
      </c>
      <c r="AB485" s="40">
        <f t="shared" si="149"/>
        <v>7.5004</v>
      </c>
      <c r="AC485" s="40">
        <f t="shared" si="150"/>
        <v>0.2</v>
      </c>
      <c r="AD485" s="41">
        <f t="shared" si="151"/>
        <v>0.1</v>
      </c>
      <c r="AE485" s="41">
        <f t="shared" si="152"/>
        <v>0.9</v>
      </c>
      <c r="AF485" s="40">
        <f t="shared" si="153"/>
        <v>0.65669999999999995</v>
      </c>
      <c r="AG485" s="40">
        <f t="shared" si="154"/>
        <v>0.32829999999999998</v>
      </c>
      <c r="AH485" s="41">
        <f t="shared" si="155"/>
        <v>0.67169999999999996</v>
      </c>
      <c r="AI485" s="41">
        <f t="shared" si="156"/>
        <v>0.76300000000000001</v>
      </c>
      <c r="AJ485" s="42">
        <f t="shared" si="157"/>
        <v>0</v>
      </c>
      <c r="AK485" s="43">
        <f t="shared" si="158"/>
        <v>15.9</v>
      </c>
      <c r="AL485" s="43">
        <v>16.2</v>
      </c>
      <c r="AM485" s="43">
        <v>15.9</v>
      </c>
      <c r="AN485" s="43">
        <v>15.6</v>
      </c>
      <c r="AO485" s="44">
        <f t="shared" si="159"/>
        <v>0.73</v>
      </c>
      <c r="AP485" s="43"/>
    </row>
    <row r="486" spans="1:42" x14ac:dyDescent="0.2">
      <c r="A486" s="32">
        <v>112671303</v>
      </c>
      <c r="B486" s="33" t="s">
        <v>2</v>
      </c>
      <c r="C486" s="33" t="s">
        <v>307</v>
      </c>
      <c r="D486" s="34">
        <f t="shared" si="140"/>
        <v>2675353.79</v>
      </c>
      <c r="E486" s="34">
        <v>1911389.27</v>
      </c>
      <c r="F486" s="34">
        <f t="shared" si="141"/>
        <v>763964.52</v>
      </c>
      <c r="G486" s="35">
        <f t="shared" si="142"/>
        <v>690.29200000000003</v>
      </c>
      <c r="H486" s="35">
        <f t="shared" si="143"/>
        <v>1449</v>
      </c>
      <c r="I486" s="36">
        <f t="shared" si="144"/>
        <v>1449</v>
      </c>
      <c r="J486" s="36">
        <f t="shared" si="145"/>
        <v>1260</v>
      </c>
      <c r="K486" s="36">
        <f t="shared" si="146"/>
        <v>126</v>
      </c>
      <c r="L486" s="36">
        <f t="shared" si="147"/>
        <v>63</v>
      </c>
      <c r="M486" s="36">
        <v>782</v>
      </c>
      <c r="N486" s="36">
        <v>74</v>
      </c>
      <c r="O486" s="36">
        <v>7</v>
      </c>
      <c r="P486" s="36">
        <v>766</v>
      </c>
      <c r="Q486" s="36">
        <v>25</v>
      </c>
      <c r="R486" s="36">
        <v>12</v>
      </c>
      <c r="S486" s="36">
        <v>756</v>
      </c>
      <c r="T486" s="36">
        <v>25</v>
      </c>
      <c r="U486" s="36">
        <v>10</v>
      </c>
      <c r="V486" s="37">
        <v>29.13</v>
      </c>
      <c r="W486" s="38">
        <v>0.50680000000000003</v>
      </c>
      <c r="X486" s="39">
        <f t="shared" si="148"/>
        <v>5892.4250000000002</v>
      </c>
      <c r="Y486" s="39">
        <v>5849.473</v>
      </c>
      <c r="Z486" s="39">
        <v>5853.6989999999996</v>
      </c>
      <c r="AA486" s="39">
        <v>5974.1019999999999</v>
      </c>
      <c r="AB486" s="40">
        <f t="shared" si="149"/>
        <v>202.28020000000001</v>
      </c>
      <c r="AC486" s="40">
        <f t="shared" si="150"/>
        <v>5.3958000000000004</v>
      </c>
      <c r="AD486" s="41">
        <f t="shared" si="151"/>
        <v>2.6979000000000002</v>
      </c>
      <c r="AE486" s="41">
        <f t="shared" si="152"/>
        <v>-1.6979</v>
      </c>
      <c r="AF486" s="40">
        <f t="shared" si="153"/>
        <v>1.7345999999999999</v>
      </c>
      <c r="AG486" s="40">
        <f t="shared" si="154"/>
        <v>0.86729999999999996</v>
      </c>
      <c r="AH486" s="41">
        <f t="shared" si="155"/>
        <v>0.13270000000000001</v>
      </c>
      <c r="AI486" s="41">
        <f t="shared" si="156"/>
        <v>-0.59950000000000003</v>
      </c>
      <c r="AJ486" s="42">
        <f t="shared" si="157"/>
        <v>0</v>
      </c>
      <c r="AK486" s="43">
        <f t="shared" si="158"/>
        <v>20.5</v>
      </c>
      <c r="AL486" s="43">
        <v>20.6</v>
      </c>
      <c r="AM486" s="43">
        <v>20.100000000000001</v>
      </c>
      <c r="AN486" s="43">
        <v>20.9</v>
      </c>
      <c r="AO486" s="44">
        <f t="shared" si="159"/>
        <v>0.94</v>
      </c>
      <c r="AP486" s="43"/>
    </row>
    <row r="487" spans="1:42" x14ac:dyDescent="0.2">
      <c r="A487" s="32">
        <v>112671603</v>
      </c>
      <c r="B487" s="33" t="s">
        <v>3</v>
      </c>
      <c r="C487" s="33" t="s">
        <v>307</v>
      </c>
      <c r="D487" s="34">
        <f t="shared" si="140"/>
        <v>3977615.27</v>
      </c>
      <c r="E487" s="34">
        <v>2431071.08</v>
      </c>
      <c r="F487" s="34">
        <f t="shared" si="141"/>
        <v>1546544.19</v>
      </c>
      <c r="G487" s="35">
        <f t="shared" si="142"/>
        <v>1397.404</v>
      </c>
      <c r="H487" s="35">
        <f t="shared" si="143"/>
        <v>2429</v>
      </c>
      <c r="I487" s="36">
        <f t="shared" si="144"/>
        <v>2429</v>
      </c>
      <c r="J487" s="36">
        <f t="shared" si="145"/>
        <v>2102</v>
      </c>
      <c r="K487" s="36">
        <f t="shared" si="146"/>
        <v>213</v>
      </c>
      <c r="L487" s="36">
        <f t="shared" si="147"/>
        <v>114</v>
      </c>
      <c r="M487" s="36">
        <v>1323</v>
      </c>
      <c r="N487" s="36">
        <v>67</v>
      </c>
      <c r="O487" s="36">
        <v>21</v>
      </c>
      <c r="P487" s="36">
        <v>1321</v>
      </c>
      <c r="Q487" s="36">
        <v>71</v>
      </c>
      <c r="R487" s="36">
        <v>17</v>
      </c>
      <c r="S487" s="36">
        <v>1203</v>
      </c>
      <c r="T487" s="36">
        <v>69</v>
      </c>
      <c r="U487" s="36">
        <v>15</v>
      </c>
      <c r="V487" s="37">
        <v>55.272999999999996</v>
      </c>
      <c r="W487" s="38">
        <v>0.57530000000000003</v>
      </c>
      <c r="X487" s="39">
        <f t="shared" si="148"/>
        <v>6702.8829999999998</v>
      </c>
      <c r="Y487" s="39">
        <v>6696.9769999999999</v>
      </c>
      <c r="Z487" s="39">
        <v>6646.1080000000002</v>
      </c>
      <c r="AA487" s="39">
        <v>6765.5640000000003</v>
      </c>
      <c r="AB487" s="40">
        <f t="shared" si="149"/>
        <v>121.26860000000001</v>
      </c>
      <c r="AC487" s="40">
        <f t="shared" si="150"/>
        <v>3.2347999999999999</v>
      </c>
      <c r="AD487" s="41">
        <f t="shared" si="151"/>
        <v>1.6173999999999999</v>
      </c>
      <c r="AE487" s="41">
        <f t="shared" si="152"/>
        <v>-0.61739999999999995</v>
      </c>
      <c r="AF487" s="40">
        <f t="shared" si="153"/>
        <v>1.9732000000000001</v>
      </c>
      <c r="AG487" s="40">
        <f t="shared" si="154"/>
        <v>0.98660000000000003</v>
      </c>
      <c r="AH487" s="41">
        <f t="shared" si="155"/>
        <v>1.34E-2</v>
      </c>
      <c r="AI487" s="41">
        <f t="shared" si="156"/>
        <v>-0.2389</v>
      </c>
      <c r="AJ487" s="42">
        <f t="shared" si="157"/>
        <v>0</v>
      </c>
      <c r="AK487" s="43">
        <f t="shared" si="158"/>
        <v>25.6</v>
      </c>
      <c r="AL487" s="43">
        <v>26.8</v>
      </c>
      <c r="AM487" s="43">
        <v>25.2</v>
      </c>
      <c r="AN487" s="43">
        <v>24.8</v>
      </c>
      <c r="AO487" s="44">
        <f t="shared" si="159"/>
        <v>1</v>
      </c>
      <c r="AP487" s="43"/>
    </row>
    <row r="488" spans="1:42" x14ac:dyDescent="0.2">
      <c r="A488" s="32">
        <v>112671803</v>
      </c>
      <c r="B488" s="33" t="s">
        <v>4</v>
      </c>
      <c r="C488" s="33" t="s">
        <v>307</v>
      </c>
      <c r="D488" s="34">
        <f t="shared" si="140"/>
        <v>2691980.59</v>
      </c>
      <c r="E488" s="34">
        <v>1830816.69</v>
      </c>
      <c r="F488" s="34">
        <f t="shared" si="141"/>
        <v>861163.9</v>
      </c>
      <c r="G488" s="35">
        <f t="shared" si="142"/>
        <v>778.11800000000005</v>
      </c>
      <c r="H488" s="35">
        <f t="shared" si="143"/>
        <v>1252</v>
      </c>
      <c r="I488" s="36">
        <f t="shared" si="144"/>
        <v>1252</v>
      </c>
      <c r="J488" s="36">
        <f t="shared" si="145"/>
        <v>1010</v>
      </c>
      <c r="K488" s="36">
        <f t="shared" si="146"/>
        <v>185</v>
      </c>
      <c r="L488" s="36">
        <f t="shared" si="147"/>
        <v>57</v>
      </c>
      <c r="M488" s="36">
        <v>576</v>
      </c>
      <c r="N488" s="36">
        <v>86</v>
      </c>
      <c r="O488" s="36">
        <v>13</v>
      </c>
      <c r="P488" s="36">
        <v>663</v>
      </c>
      <c r="Q488" s="36">
        <v>1</v>
      </c>
      <c r="R488" s="36">
        <v>0</v>
      </c>
      <c r="S488" s="36">
        <v>610</v>
      </c>
      <c r="T488" s="36">
        <v>92</v>
      </c>
      <c r="U488" s="36">
        <v>13</v>
      </c>
      <c r="V488" s="37">
        <v>70.391000000000005</v>
      </c>
      <c r="W488" s="38">
        <v>0.62150000000000005</v>
      </c>
      <c r="X488" s="39">
        <f t="shared" si="148"/>
        <v>3599.7440000000001</v>
      </c>
      <c r="Y488" s="39">
        <v>3454.5360000000001</v>
      </c>
      <c r="Z488" s="39">
        <v>3686.951</v>
      </c>
      <c r="AA488" s="39">
        <v>3657.7460000000001</v>
      </c>
      <c r="AB488" s="40">
        <f t="shared" si="149"/>
        <v>51.139200000000002</v>
      </c>
      <c r="AC488" s="40">
        <f t="shared" si="150"/>
        <v>1.3641000000000001</v>
      </c>
      <c r="AD488" s="41">
        <f t="shared" si="151"/>
        <v>0.68200000000000005</v>
      </c>
      <c r="AE488" s="41">
        <f t="shared" si="152"/>
        <v>0.318</v>
      </c>
      <c r="AF488" s="40">
        <f t="shared" si="153"/>
        <v>1.0597000000000001</v>
      </c>
      <c r="AG488" s="40">
        <f t="shared" si="154"/>
        <v>0.52980000000000005</v>
      </c>
      <c r="AH488" s="41">
        <f t="shared" si="155"/>
        <v>0.47020000000000001</v>
      </c>
      <c r="AI488" s="41">
        <f t="shared" si="156"/>
        <v>0.4093</v>
      </c>
      <c r="AJ488" s="42">
        <f t="shared" si="157"/>
        <v>0</v>
      </c>
      <c r="AK488" s="43">
        <f t="shared" si="158"/>
        <v>24</v>
      </c>
      <c r="AL488" s="43">
        <v>22.6</v>
      </c>
      <c r="AM488" s="43">
        <v>24.7</v>
      </c>
      <c r="AN488" s="43">
        <v>24.7</v>
      </c>
      <c r="AO488" s="44">
        <f t="shared" si="159"/>
        <v>1</v>
      </c>
      <c r="AP488" s="43"/>
    </row>
    <row r="489" spans="1:42" x14ac:dyDescent="0.2">
      <c r="A489" s="32">
        <v>112672203</v>
      </c>
      <c r="B489" s="33" t="s">
        <v>5</v>
      </c>
      <c r="C489" s="33" t="s">
        <v>307</v>
      </c>
      <c r="D489" s="34">
        <f t="shared" si="140"/>
        <v>2303801.73</v>
      </c>
      <c r="E489" s="34">
        <v>1743377.51</v>
      </c>
      <c r="F489" s="34">
        <f t="shared" si="141"/>
        <v>560424.22</v>
      </c>
      <c r="G489" s="35">
        <f t="shared" si="142"/>
        <v>506.38</v>
      </c>
      <c r="H489" s="35">
        <f t="shared" si="143"/>
        <v>877</v>
      </c>
      <c r="I489" s="36">
        <f t="shared" si="144"/>
        <v>877</v>
      </c>
      <c r="J489" s="36">
        <f t="shared" si="145"/>
        <v>648</v>
      </c>
      <c r="K489" s="36">
        <f t="shared" si="146"/>
        <v>166</v>
      </c>
      <c r="L489" s="36">
        <f t="shared" si="147"/>
        <v>63</v>
      </c>
      <c r="M489" s="36">
        <v>414</v>
      </c>
      <c r="N489" s="36">
        <v>52</v>
      </c>
      <c r="O489" s="36">
        <v>10</v>
      </c>
      <c r="P489" s="36">
        <v>425</v>
      </c>
      <c r="Q489" s="36">
        <v>44</v>
      </c>
      <c r="R489" s="36">
        <v>10</v>
      </c>
      <c r="S489" s="36">
        <v>346</v>
      </c>
      <c r="T489" s="36">
        <v>66</v>
      </c>
      <c r="U489" s="36">
        <v>11</v>
      </c>
      <c r="V489" s="37">
        <v>55.065999999999995</v>
      </c>
      <c r="W489" s="38">
        <v>0.57740000000000002</v>
      </c>
      <c r="X489" s="39">
        <f t="shared" si="148"/>
        <v>2549.3310000000001</v>
      </c>
      <c r="Y489" s="39">
        <v>2529.2840000000001</v>
      </c>
      <c r="Z489" s="39">
        <v>2507.5259999999998</v>
      </c>
      <c r="AA489" s="39">
        <v>2611.1840000000002</v>
      </c>
      <c r="AB489" s="40">
        <f t="shared" si="149"/>
        <v>46.295900000000003</v>
      </c>
      <c r="AC489" s="40">
        <f t="shared" si="150"/>
        <v>1.2349000000000001</v>
      </c>
      <c r="AD489" s="41">
        <f t="shared" si="151"/>
        <v>0.61739999999999995</v>
      </c>
      <c r="AE489" s="41">
        <f t="shared" si="152"/>
        <v>0.3826</v>
      </c>
      <c r="AF489" s="40">
        <f t="shared" si="153"/>
        <v>0.75049999999999994</v>
      </c>
      <c r="AG489" s="40">
        <f t="shared" si="154"/>
        <v>0.37519999999999998</v>
      </c>
      <c r="AH489" s="41">
        <f t="shared" si="155"/>
        <v>0.62480000000000002</v>
      </c>
      <c r="AI489" s="41">
        <f t="shared" si="156"/>
        <v>0.52790000000000004</v>
      </c>
      <c r="AJ489" s="42">
        <f t="shared" si="157"/>
        <v>0</v>
      </c>
      <c r="AK489" s="43">
        <f t="shared" si="158"/>
        <v>26.3</v>
      </c>
      <c r="AL489" s="43">
        <v>26.3</v>
      </c>
      <c r="AM489" s="43">
        <v>26.5</v>
      </c>
      <c r="AN489" s="43">
        <v>26.1</v>
      </c>
      <c r="AO489" s="44">
        <f t="shared" si="159"/>
        <v>1</v>
      </c>
      <c r="AP489" s="43"/>
    </row>
    <row r="490" spans="1:42" x14ac:dyDescent="0.2">
      <c r="A490" s="32">
        <v>112672803</v>
      </c>
      <c r="B490" s="33" t="s">
        <v>6</v>
      </c>
      <c r="C490" s="33" t="s">
        <v>307</v>
      </c>
      <c r="D490" s="34">
        <f t="shared" si="140"/>
        <v>1327946.58</v>
      </c>
      <c r="E490" s="34">
        <v>830611.31</v>
      </c>
      <c r="F490" s="34">
        <f t="shared" si="141"/>
        <v>497335.27</v>
      </c>
      <c r="G490" s="35">
        <f t="shared" si="142"/>
        <v>449.375</v>
      </c>
      <c r="H490" s="35">
        <f t="shared" si="143"/>
        <v>732</v>
      </c>
      <c r="I490" s="36">
        <f t="shared" si="144"/>
        <v>732</v>
      </c>
      <c r="J490" s="36">
        <f t="shared" si="145"/>
        <v>499</v>
      </c>
      <c r="K490" s="36">
        <f t="shared" si="146"/>
        <v>157</v>
      </c>
      <c r="L490" s="36">
        <f t="shared" si="147"/>
        <v>76</v>
      </c>
      <c r="M490" s="36">
        <v>320</v>
      </c>
      <c r="N490" s="36">
        <v>48</v>
      </c>
      <c r="O490" s="36">
        <v>15</v>
      </c>
      <c r="P490" s="36">
        <v>299</v>
      </c>
      <c r="Q490" s="36">
        <v>57</v>
      </c>
      <c r="R490" s="36">
        <v>12</v>
      </c>
      <c r="S490" s="36">
        <v>293</v>
      </c>
      <c r="T490" s="36">
        <v>48</v>
      </c>
      <c r="U490" s="36">
        <v>8</v>
      </c>
      <c r="V490" s="37">
        <v>3.6960000000000002</v>
      </c>
      <c r="W490" s="38">
        <v>0.6139</v>
      </c>
      <c r="X490" s="39">
        <f t="shared" si="148"/>
        <v>2109.0729999999999</v>
      </c>
      <c r="Y490" s="39">
        <v>2139.991</v>
      </c>
      <c r="Z490" s="39">
        <v>2110.3159999999998</v>
      </c>
      <c r="AA490" s="39">
        <v>2076.9119999999998</v>
      </c>
      <c r="AB490" s="40">
        <f t="shared" si="149"/>
        <v>570.63660000000004</v>
      </c>
      <c r="AC490" s="40">
        <f t="shared" si="150"/>
        <v>15.2218</v>
      </c>
      <c r="AD490" s="41">
        <f t="shared" si="151"/>
        <v>7.6109</v>
      </c>
      <c r="AE490" s="41">
        <f t="shared" si="152"/>
        <v>-6.6109</v>
      </c>
      <c r="AF490" s="40">
        <f t="shared" si="153"/>
        <v>0.62080000000000002</v>
      </c>
      <c r="AG490" s="40">
        <f t="shared" si="154"/>
        <v>0.31040000000000001</v>
      </c>
      <c r="AH490" s="41">
        <f t="shared" si="155"/>
        <v>0.68959999999999999</v>
      </c>
      <c r="AI490" s="41">
        <f t="shared" si="156"/>
        <v>-2.2305999999999999</v>
      </c>
      <c r="AJ490" s="42">
        <f t="shared" si="157"/>
        <v>0</v>
      </c>
      <c r="AK490" s="43">
        <f t="shared" si="158"/>
        <v>25.9</v>
      </c>
      <c r="AL490" s="43">
        <v>25.9</v>
      </c>
      <c r="AM490" s="43">
        <v>25.8</v>
      </c>
      <c r="AN490" s="43">
        <v>26.1</v>
      </c>
      <c r="AO490" s="44">
        <f t="shared" si="159"/>
        <v>1</v>
      </c>
      <c r="AP490" s="43"/>
    </row>
    <row r="491" spans="1:42" x14ac:dyDescent="0.2">
      <c r="A491" s="32">
        <v>112674403</v>
      </c>
      <c r="B491" s="33" t="s">
        <v>7</v>
      </c>
      <c r="C491" s="33" t="s">
        <v>307</v>
      </c>
      <c r="D491" s="34">
        <f t="shared" si="140"/>
        <v>2574666.56</v>
      </c>
      <c r="E491" s="34">
        <v>1713650.97</v>
      </c>
      <c r="F491" s="34">
        <f t="shared" si="141"/>
        <v>861015.59</v>
      </c>
      <c r="G491" s="35">
        <f t="shared" si="142"/>
        <v>777.98400000000004</v>
      </c>
      <c r="H491" s="35">
        <f t="shared" si="143"/>
        <v>1280</v>
      </c>
      <c r="I491" s="36">
        <f t="shared" si="144"/>
        <v>1280</v>
      </c>
      <c r="J491" s="36">
        <f t="shared" si="145"/>
        <v>1153</v>
      </c>
      <c r="K491" s="36">
        <f t="shared" si="146"/>
        <v>102</v>
      </c>
      <c r="L491" s="36">
        <f t="shared" si="147"/>
        <v>25</v>
      </c>
      <c r="M491" s="36">
        <v>685</v>
      </c>
      <c r="N491" s="36">
        <v>1</v>
      </c>
      <c r="O491" s="36">
        <v>0</v>
      </c>
      <c r="P491" s="36">
        <v>700</v>
      </c>
      <c r="Q491" s="36">
        <v>41</v>
      </c>
      <c r="R491" s="36">
        <v>5</v>
      </c>
      <c r="S491" s="36">
        <v>723</v>
      </c>
      <c r="T491" s="36">
        <v>57</v>
      </c>
      <c r="U491" s="36">
        <v>7</v>
      </c>
      <c r="V491" s="37">
        <v>50.514000000000003</v>
      </c>
      <c r="W491" s="38">
        <v>0.60780000000000001</v>
      </c>
      <c r="X491" s="39">
        <f t="shared" si="148"/>
        <v>4178.6620000000003</v>
      </c>
      <c r="Y491" s="39">
        <v>4270.3559999999998</v>
      </c>
      <c r="Z491" s="39">
        <v>4088.913</v>
      </c>
      <c r="AA491" s="39">
        <v>4176.7160000000003</v>
      </c>
      <c r="AB491" s="40">
        <f t="shared" si="149"/>
        <v>82.722800000000007</v>
      </c>
      <c r="AC491" s="40">
        <f t="shared" si="150"/>
        <v>2.2065999999999999</v>
      </c>
      <c r="AD491" s="41">
        <f t="shared" si="151"/>
        <v>1.1032999999999999</v>
      </c>
      <c r="AE491" s="41">
        <f t="shared" si="152"/>
        <v>-0.1033</v>
      </c>
      <c r="AF491" s="40">
        <f t="shared" si="153"/>
        <v>1.2301</v>
      </c>
      <c r="AG491" s="40">
        <f t="shared" si="154"/>
        <v>0.61499999999999999</v>
      </c>
      <c r="AH491" s="41">
        <f t="shared" si="155"/>
        <v>0.38500000000000001</v>
      </c>
      <c r="AI491" s="41">
        <f t="shared" si="156"/>
        <v>0.18959999999999999</v>
      </c>
      <c r="AJ491" s="42">
        <f t="shared" si="157"/>
        <v>0</v>
      </c>
      <c r="AK491" s="43">
        <f t="shared" si="158"/>
        <v>25.4</v>
      </c>
      <c r="AL491" s="43">
        <v>25.1</v>
      </c>
      <c r="AM491" s="43">
        <v>25.1</v>
      </c>
      <c r="AN491" s="43">
        <v>26.1</v>
      </c>
      <c r="AO491" s="44">
        <f t="shared" si="159"/>
        <v>1</v>
      </c>
      <c r="AP491" s="43"/>
    </row>
    <row r="492" spans="1:42" x14ac:dyDescent="0.2">
      <c r="A492" s="32">
        <v>115674603</v>
      </c>
      <c r="B492" s="33" t="s">
        <v>79</v>
      </c>
      <c r="C492" s="33" t="s">
        <v>307</v>
      </c>
      <c r="D492" s="34">
        <f t="shared" si="140"/>
        <v>2155992.09</v>
      </c>
      <c r="E492" s="34">
        <v>1527292.8</v>
      </c>
      <c r="F492" s="34">
        <f t="shared" si="141"/>
        <v>628699.29</v>
      </c>
      <c r="G492" s="35">
        <f t="shared" si="142"/>
        <v>568.07100000000003</v>
      </c>
      <c r="H492" s="35">
        <f t="shared" si="143"/>
        <v>1089</v>
      </c>
      <c r="I492" s="36">
        <f t="shared" si="144"/>
        <v>1089</v>
      </c>
      <c r="J492" s="36">
        <f t="shared" si="145"/>
        <v>932</v>
      </c>
      <c r="K492" s="36">
        <f t="shared" si="146"/>
        <v>62</v>
      </c>
      <c r="L492" s="36">
        <f t="shared" si="147"/>
        <v>95</v>
      </c>
      <c r="M492" s="36">
        <v>631</v>
      </c>
      <c r="N492" s="36">
        <v>21</v>
      </c>
      <c r="O492" s="36">
        <v>19</v>
      </c>
      <c r="P492" s="36">
        <v>538</v>
      </c>
      <c r="Q492" s="36">
        <v>22</v>
      </c>
      <c r="R492" s="36">
        <v>14</v>
      </c>
      <c r="S492" s="36">
        <v>535</v>
      </c>
      <c r="T492" s="36">
        <v>17</v>
      </c>
      <c r="U492" s="36">
        <v>13</v>
      </c>
      <c r="V492" s="37">
        <v>84.39500000000001</v>
      </c>
      <c r="W492" s="38">
        <v>0.54910000000000003</v>
      </c>
      <c r="X492" s="39">
        <f t="shared" si="148"/>
        <v>3412.4960000000001</v>
      </c>
      <c r="Y492" s="39">
        <v>3555.605</v>
      </c>
      <c r="Z492" s="39">
        <v>3298.8420000000001</v>
      </c>
      <c r="AA492" s="39">
        <v>3383.0410000000002</v>
      </c>
      <c r="AB492" s="40">
        <f t="shared" si="149"/>
        <v>40.434800000000003</v>
      </c>
      <c r="AC492" s="40">
        <f t="shared" si="150"/>
        <v>1.0786</v>
      </c>
      <c r="AD492" s="41">
        <f t="shared" si="151"/>
        <v>0.5393</v>
      </c>
      <c r="AE492" s="41">
        <f t="shared" si="152"/>
        <v>0.4607</v>
      </c>
      <c r="AF492" s="40">
        <f t="shared" si="153"/>
        <v>1.0045999999999999</v>
      </c>
      <c r="AG492" s="40">
        <f t="shared" si="154"/>
        <v>0.50229999999999997</v>
      </c>
      <c r="AH492" s="41">
        <f t="shared" si="155"/>
        <v>0.49769999999999998</v>
      </c>
      <c r="AI492" s="41">
        <f t="shared" si="156"/>
        <v>0.4829</v>
      </c>
      <c r="AJ492" s="42">
        <f t="shared" si="157"/>
        <v>0</v>
      </c>
      <c r="AK492" s="43">
        <f t="shared" si="158"/>
        <v>20.8</v>
      </c>
      <c r="AL492" s="43">
        <v>22.8</v>
      </c>
      <c r="AM492" s="43">
        <v>20.399999999999999</v>
      </c>
      <c r="AN492" s="43">
        <v>19.3</v>
      </c>
      <c r="AO492" s="44">
        <f t="shared" si="159"/>
        <v>0.95</v>
      </c>
      <c r="AP492" s="43"/>
    </row>
    <row r="493" spans="1:42" x14ac:dyDescent="0.2">
      <c r="A493" s="32">
        <v>112675503</v>
      </c>
      <c r="B493" s="33" t="s">
        <v>8</v>
      </c>
      <c r="C493" s="33" t="s">
        <v>307</v>
      </c>
      <c r="D493" s="34">
        <f t="shared" si="140"/>
        <v>4080828.61</v>
      </c>
      <c r="E493" s="34">
        <v>2755544.52</v>
      </c>
      <c r="F493" s="34">
        <f t="shared" si="141"/>
        <v>1325284.0900000001</v>
      </c>
      <c r="G493" s="35">
        <f t="shared" si="142"/>
        <v>1197.481</v>
      </c>
      <c r="H493" s="35">
        <f t="shared" si="143"/>
        <v>1978</v>
      </c>
      <c r="I493" s="36">
        <f t="shared" si="144"/>
        <v>1978</v>
      </c>
      <c r="J493" s="36">
        <f t="shared" si="145"/>
        <v>1670</v>
      </c>
      <c r="K493" s="36">
        <f t="shared" si="146"/>
        <v>219</v>
      </c>
      <c r="L493" s="36">
        <f t="shared" si="147"/>
        <v>89</v>
      </c>
      <c r="M493" s="36">
        <v>1050</v>
      </c>
      <c r="N493" s="36">
        <v>69</v>
      </c>
      <c r="O493" s="36">
        <v>16</v>
      </c>
      <c r="P493" s="36">
        <v>1021</v>
      </c>
      <c r="Q493" s="36">
        <v>73</v>
      </c>
      <c r="R493" s="36">
        <v>13</v>
      </c>
      <c r="S493" s="36">
        <v>982</v>
      </c>
      <c r="T493" s="36">
        <v>71</v>
      </c>
      <c r="U493" s="36">
        <v>12</v>
      </c>
      <c r="V493" s="37">
        <v>141.05199999999999</v>
      </c>
      <c r="W493" s="38">
        <v>0.60540000000000005</v>
      </c>
      <c r="X493" s="39">
        <f t="shared" si="148"/>
        <v>5383.3019999999997</v>
      </c>
      <c r="Y493" s="39">
        <v>5361.8720000000003</v>
      </c>
      <c r="Z493" s="39">
        <v>5353.018</v>
      </c>
      <c r="AA493" s="39">
        <v>5435.0169999999998</v>
      </c>
      <c r="AB493" s="40">
        <f t="shared" si="149"/>
        <v>38.165300000000002</v>
      </c>
      <c r="AC493" s="40">
        <f t="shared" si="150"/>
        <v>1.018</v>
      </c>
      <c r="AD493" s="41">
        <f t="shared" si="151"/>
        <v>0.50900000000000001</v>
      </c>
      <c r="AE493" s="41">
        <f t="shared" si="152"/>
        <v>0.49099999999999999</v>
      </c>
      <c r="AF493" s="40">
        <f t="shared" si="153"/>
        <v>1.5848</v>
      </c>
      <c r="AG493" s="40">
        <f t="shared" si="154"/>
        <v>0.79239999999999999</v>
      </c>
      <c r="AH493" s="41">
        <f t="shared" si="155"/>
        <v>0.20760000000000001</v>
      </c>
      <c r="AI493" s="41">
        <f t="shared" si="156"/>
        <v>0.32090000000000002</v>
      </c>
      <c r="AJ493" s="42">
        <f t="shared" si="157"/>
        <v>0</v>
      </c>
      <c r="AK493" s="43">
        <f t="shared" si="158"/>
        <v>23.2</v>
      </c>
      <c r="AL493" s="43">
        <v>23.1</v>
      </c>
      <c r="AM493" s="43">
        <v>23.1</v>
      </c>
      <c r="AN493" s="43">
        <v>23.5</v>
      </c>
      <c r="AO493" s="44">
        <f t="shared" si="159"/>
        <v>1</v>
      </c>
      <c r="AP493" s="43"/>
    </row>
    <row r="494" spans="1:42" x14ac:dyDescent="0.2">
      <c r="A494" s="32">
        <v>112676203</v>
      </c>
      <c r="B494" s="33" t="s">
        <v>9</v>
      </c>
      <c r="C494" s="33" t="s">
        <v>307</v>
      </c>
      <c r="D494" s="34">
        <f t="shared" si="140"/>
        <v>2175668.37</v>
      </c>
      <c r="E494" s="34">
        <v>1714545.19</v>
      </c>
      <c r="F494" s="34">
        <f t="shared" si="141"/>
        <v>461123.18</v>
      </c>
      <c r="G494" s="35">
        <f t="shared" si="142"/>
        <v>416.65499999999997</v>
      </c>
      <c r="H494" s="35">
        <f t="shared" si="143"/>
        <v>829</v>
      </c>
      <c r="I494" s="36">
        <f t="shared" si="144"/>
        <v>829</v>
      </c>
      <c r="J494" s="36">
        <f t="shared" si="145"/>
        <v>689</v>
      </c>
      <c r="K494" s="36">
        <f t="shared" si="146"/>
        <v>83</v>
      </c>
      <c r="L494" s="36">
        <f t="shared" si="147"/>
        <v>57</v>
      </c>
      <c r="M494" s="36">
        <v>415</v>
      </c>
      <c r="N494" s="36">
        <v>25</v>
      </c>
      <c r="O494" s="36">
        <v>11</v>
      </c>
      <c r="P494" s="36">
        <v>414</v>
      </c>
      <c r="Q494" s="36">
        <v>27</v>
      </c>
      <c r="R494" s="36">
        <v>9</v>
      </c>
      <c r="S494" s="36">
        <v>431</v>
      </c>
      <c r="T494" s="36">
        <v>29</v>
      </c>
      <c r="U494" s="36">
        <v>8</v>
      </c>
      <c r="V494" s="37">
        <v>108.78</v>
      </c>
      <c r="W494" s="38">
        <v>0.50260000000000005</v>
      </c>
      <c r="X494" s="39">
        <f t="shared" si="148"/>
        <v>2637.2289999999998</v>
      </c>
      <c r="Y494" s="39">
        <v>2631.989</v>
      </c>
      <c r="Z494" s="39">
        <v>2583</v>
      </c>
      <c r="AA494" s="39">
        <v>2696.6990000000001</v>
      </c>
      <c r="AB494" s="40">
        <f t="shared" si="149"/>
        <v>24.243600000000001</v>
      </c>
      <c r="AC494" s="40">
        <f t="shared" si="150"/>
        <v>0.64670000000000005</v>
      </c>
      <c r="AD494" s="41">
        <f t="shared" si="151"/>
        <v>0.32329999999999998</v>
      </c>
      <c r="AE494" s="41">
        <f t="shared" si="152"/>
        <v>0.67669999999999997</v>
      </c>
      <c r="AF494" s="40">
        <f t="shared" si="153"/>
        <v>0.77629999999999999</v>
      </c>
      <c r="AG494" s="40">
        <f t="shared" si="154"/>
        <v>0.3881</v>
      </c>
      <c r="AH494" s="41">
        <f t="shared" si="155"/>
        <v>0.6119</v>
      </c>
      <c r="AI494" s="41">
        <f t="shared" si="156"/>
        <v>0.63780000000000003</v>
      </c>
      <c r="AJ494" s="42">
        <f t="shared" si="157"/>
        <v>0</v>
      </c>
      <c r="AK494" s="43">
        <f t="shared" si="158"/>
        <v>23.3</v>
      </c>
      <c r="AL494" s="43">
        <v>23.4</v>
      </c>
      <c r="AM494" s="43">
        <v>23.5</v>
      </c>
      <c r="AN494" s="43">
        <v>23.1</v>
      </c>
      <c r="AO494" s="44">
        <f t="shared" si="159"/>
        <v>1</v>
      </c>
      <c r="AP494" s="43"/>
    </row>
    <row r="495" spans="1:42" x14ac:dyDescent="0.2">
      <c r="A495" s="32">
        <v>112676403</v>
      </c>
      <c r="B495" s="33" t="s">
        <v>10</v>
      </c>
      <c r="C495" s="33" t="s">
        <v>307</v>
      </c>
      <c r="D495" s="34">
        <f t="shared" si="140"/>
        <v>2792379.54</v>
      </c>
      <c r="E495" s="34">
        <v>1970423.65</v>
      </c>
      <c r="F495" s="34">
        <f t="shared" si="141"/>
        <v>821955.89</v>
      </c>
      <c r="G495" s="35">
        <f t="shared" si="142"/>
        <v>742.69100000000003</v>
      </c>
      <c r="H495" s="35">
        <f t="shared" si="143"/>
        <v>1381</v>
      </c>
      <c r="I495" s="36">
        <f t="shared" si="144"/>
        <v>1381</v>
      </c>
      <c r="J495" s="36">
        <f t="shared" si="145"/>
        <v>1102</v>
      </c>
      <c r="K495" s="36">
        <f t="shared" si="146"/>
        <v>209</v>
      </c>
      <c r="L495" s="36">
        <f t="shared" si="147"/>
        <v>70</v>
      </c>
      <c r="M495" s="36">
        <v>760</v>
      </c>
      <c r="N495" s="36">
        <v>64</v>
      </c>
      <c r="O495" s="36">
        <v>10</v>
      </c>
      <c r="P495" s="36">
        <v>669</v>
      </c>
      <c r="Q495" s="36">
        <v>70</v>
      </c>
      <c r="R495" s="36">
        <v>12</v>
      </c>
      <c r="S495" s="36">
        <v>587</v>
      </c>
      <c r="T495" s="36">
        <v>70</v>
      </c>
      <c r="U495" s="36">
        <v>12</v>
      </c>
      <c r="V495" s="37">
        <v>55.739999999999995</v>
      </c>
      <c r="W495" s="38">
        <v>0.56020000000000003</v>
      </c>
      <c r="X495" s="39">
        <f t="shared" si="148"/>
        <v>4533.1890000000003</v>
      </c>
      <c r="Y495" s="39">
        <v>4650.0309999999999</v>
      </c>
      <c r="Z495" s="39">
        <v>4477.5140000000001</v>
      </c>
      <c r="AA495" s="39">
        <v>4472.0230000000001</v>
      </c>
      <c r="AB495" s="40">
        <f t="shared" si="149"/>
        <v>81.327299999999994</v>
      </c>
      <c r="AC495" s="40">
        <f t="shared" si="150"/>
        <v>2.1694</v>
      </c>
      <c r="AD495" s="41">
        <f t="shared" si="151"/>
        <v>1.0847</v>
      </c>
      <c r="AE495" s="41">
        <f t="shared" si="152"/>
        <v>-8.4699999999999998E-2</v>
      </c>
      <c r="AF495" s="40">
        <f t="shared" si="153"/>
        <v>1.3345</v>
      </c>
      <c r="AG495" s="40">
        <f t="shared" si="154"/>
        <v>0.66720000000000002</v>
      </c>
      <c r="AH495" s="41">
        <f t="shared" si="155"/>
        <v>0.33279999999999998</v>
      </c>
      <c r="AI495" s="41">
        <f t="shared" si="156"/>
        <v>0.1658</v>
      </c>
      <c r="AJ495" s="42">
        <f t="shared" si="157"/>
        <v>0</v>
      </c>
      <c r="AK495" s="43">
        <f t="shared" si="158"/>
        <v>20.9</v>
      </c>
      <c r="AL495" s="43">
        <v>21.5</v>
      </c>
      <c r="AM495" s="43">
        <v>20.6</v>
      </c>
      <c r="AN495" s="43">
        <v>20.5</v>
      </c>
      <c r="AO495" s="44">
        <f t="shared" si="159"/>
        <v>0.96</v>
      </c>
      <c r="AP495" s="43"/>
    </row>
    <row r="496" spans="1:42" x14ac:dyDescent="0.2">
      <c r="A496" s="32">
        <v>112676503</v>
      </c>
      <c r="B496" s="33" t="s">
        <v>11</v>
      </c>
      <c r="C496" s="33" t="s">
        <v>307</v>
      </c>
      <c r="D496" s="34">
        <f t="shared" si="140"/>
        <v>2261405.7000000002</v>
      </c>
      <c r="E496" s="34">
        <v>1599574.33</v>
      </c>
      <c r="F496" s="34">
        <f t="shared" si="141"/>
        <v>661831.37</v>
      </c>
      <c r="G496" s="35">
        <f t="shared" si="142"/>
        <v>598.00800000000004</v>
      </c>
      <c r="H496" s="35">
        <f t="shared" si="143"/>
        <v>1237</v>
      </c>
      <c r="I496" s="36">
        <f t="shared" si="144"/>
        <v>1237</v>
      </c>
      <c r="J496" s="36">
        <f t="shared" si="145"/>
        <v>1036</v>
      </c>
      <c r="K496" s="36">
        <f t="shared" si="146"/>
        <v>157</v>
      </c>
      <c r="L496" s="36">
        <f t="shared" si="147"/>
        <v>44</v>
      </c>
      <c r="M496" s="36">
        <v>615</v>
      </c>
      <c r="N496" s="36">
        <v>63</v>
      </c>
      <c r="O496" s="36">
        <v>7</v>
      </c>
      <c r="P496" s="36">
        <v>634</v>
      </c>
      <c r="Q496" s="36">
        <v>45</v>
      </c>
      <c r="R496" s="36">
        <v>6</v>
      </c>
      <c r="S496" s="36">
        <v>648</v>
      </c>
      <c r="T496" s="36">
        <v>44</v>
      </c>
      <c r="U496" s="36">
        <v>8</v>
      </c>
      <c r="V496" s="37">
        <v>67.853999999999999</v>
      </c>
      <c r="W496" s="38">
        <v>0.49330000000000002</v>
      </c>
      <c r="X496" s="39">
        <f t="shared" si="148"/>
        <v>3037.4830000000002</v>
      </c>
      <c r="Y496" s="39">
        <v>3015.9960000000001</v>
      </c>
      <c r="Z496" s="39">
        <v>2998.89</v>
      </c>
      <c r="AA496" s="39">
        <v>3097.5619999999999</v>
      </c>
      <c r="AB496" s="40">
        <f t="shared" si="149"/>
        <v>44.764899999999997</v>
      </c>
      <c r="AC496" s="40">
        <f t="shared" si="150"/>
        <v>1.1940999999999999</v>
      </c>
      <c r="AD496" s="41">
        <f t="shared" si="151"/>
        <v>0.59699999999999998</v>
      </c>
      <c r="AE496" s="41">
        <f t="shared" si="152"/>
        <v>0.40300000000000002</v>
      </c>
      <c r="AF496" s="40">
        <f t="shared" si="153"/>
        <v>0.89419999999999999</v>
      </c>
      <c r="AG496" s="40">
        <f t="shared" si="154"/>
        <v>0.4471</v>
      </c>
      <c r="AH496" s="41">
        <f t="shared" si="155"/>
        <v>0.55289999999999995</v>
      </c>
      <c r="AI496" s="41">
        <f t="shared" si="156"/>
        <v>0.4929</v>
      </c>
      <c r="AJ496" s="42">
        <f t="shared" si="157"/>
        <v>0</v>
      </c>
      <c r="AK496" s="43">
        <f t="shared" si="158"/>
        <v>21.4</v>
      </c>
      <c r="AL496" s="43">
        <v>21.7</v>
      </c>
      <c r="AM496" s="43">
        <v>21.6</v>
      </c>
      <c r="AN496" s="43">
        <v>20.8</v>
      </c>
      <c r="AO496" s="44">
        <f t="shared" si="159"/>
        <v>0.98</v>
      </c>
      <c r="AP496" s="43"/>
    </row>
    <row r="497" spans="1:42" x14ac:dyDescent="0.2">
      <c r="A497" s="32">
        <v>112676703</v>
      </c>
      <c r="B497" s="33" t="s">
        <v>12</v>
      </c>
      <c r="C497" s="33" t="s">
        <v>307</v>
      </c>
      <c r="D497" s="34">
        <f t="shared" si="140"/>
        <v>2913285.13</v>
      </c>
      <c r="E497" s="34">
        <v>2036108.01</v>
      </c>
      <c r="F497" s="34">
        <f t="shared" si="141"/>
        <v>877177.12</v>
      </c>
      <c r="G497" s="35">
        <f t="shared" si="142"/>
        <v>792.58699999999999</v>
      </c>
      <c r="H497" s="35">
        <f t="shared" si="143"/>
        <v>1367</v>
      </c>
      <c r="I497" s="36">
        <f t="shared" si="144"/>
        <v>1367</v>
      </c>
      <c r="J497" s="36">
        <f t="shared" si="145"/>
        <v>886</v>
      </c>
      <c r="K497" s="36">
        <f t="shared" si="146"/>
        <v>373</v>
      </c>
      <c r="L497" s="36">
        <f t="shared" si="147"/>
        <v>108</v>
      </c>
      <c r="M497" s="36">
        <v>558</v>
      </c>
      <c r="N497" s="36">
        <v>123</v>
      </c>
      <c r="O497" s="36">
        <v>19</v>
      </c>
      <c r="P497" s="36">
        <v>537</v>
      </c>
      <c r="Q497" s="36">
        <v>123</v>
      </c>
      <c r="R497" s="36">
        <v>16</v>
      </c>
      <c r="S497" s="36">
        <v>525</v>
      </c>
      <c r="T497" s="36">
        <v>116</v>
      </c>
      <c r="U497" s="36">
        <v>17</v>
      </c>
      <c r="V497" s="37">
        <v>92.852000000000004</v>
      </c>
      <c r="W497" s="38">
        <v>0.57979999999999998</v>
      </c>
      <c r="X497" s="39">
        <f t="shared" si="148"/>
        <v>4123.4279999999999</v>
      </c>
      <c r="Y497" s="39">
        <v>4160.4989999999998</v>
      </c>
      <c r="Z497" s="39">
        <v>4075.431</v>
      </c>
      <c r="AA497" s="39">
        <v>4134.3549999999996</v>
      </c>
      <c r="AB497" s="40">
        <f t="shared" si="149"/>
        <v>44.4086</v>
      </c>
      <c r="AC497" s="40">
        <f t="shared" si="150"/>
        <v>1.1846000000000001</v>
      </c>
      <c r="AD497" s="41">
        <f t="shared" si="151"/>
        <v>0.59230000000000005</v>
      </c>
      <c r="AE497" s="41">
        <f t="shared" si="152"/>
        <v>0.40770000000000001</v>
      </c>
      <c r="AF497" s="40">
        <f t="shared" si="153"/>
        <v>1.2139</v>
      </c>
      <c r="AG497" s="40">
        <f t="shared" si="154"/>
        <v>0.6069</v>
      </c>
      <c r="AH497" s="41">
        <f t="shared" si="155"/>
        <v>0.3931</v>
      </c>
      <c r="AI497" s="41">
        <f t="shared" si="156"/>
        <v>0.39889999999999998</v>
      </c>
      <c r="AJ497" s="42">
        <f t="shared" si="157"/>
        <v>0</v>
      </c>
      <c r="AK497" s="43">
        <f t="shared" si="158"/>
        <v>24.4</v>
      </c>
      <c r="AL497" s="43">
        <v>24.7</v>
      </c>
      <c r="AM497" s="43">
        <v>24.8</v>
      </c>
      <c r="AN497" s="43">
        <v>23.7</v>
      </c>
      <c r="AO497" s="44">
        <f t="shared" si="159"/>
        <v>1</v>
      </c>
      <c r="AP497" s="43"/>
    </row>
    <row r="498" spans="1:42" x14ac:dyDescent="0.2">
      <c r="A498" s="32">
        <v>115219002</v>
      </c>
      <c r="B498" s="33" t="s">
        <v>64</v>
      </c>
      <c r="C498" s="33" t="s">
        <v>307</v>
      </c>
      <c r="D498" s="34">
        <f t="shared" si="140"/>
        <v>4820292.71</v>
      </c>
      <c r="E498" s="34">
        <v>3626068.3</v>
      </c>
      <c r="F498" s="34">
        <f t="shared" si="141"/>
        <v>1194224.4099999999</v>
      </c>
      <c r="G498" s="35">
        <f t="shared" si="142"/>
        <v>1079.06</v>
      </c>
      <c r="H498" s="35">
        <f t="shared" si="143"/>
        <v>3219</v>
      </c>
      <c r="I498" s="36">
        <f t="shared" si="144"/>
        <v>3219</v>
      </c>
      <c r="J498" s="36">
        <f t="shared" si="145"/>
        <v>2726</v>
      </c>
      <c r="K498" s="36">
        <f t="shared" si="146"/>
        <v>354</v>
      </c>
      <c r="L498" s="36">
        <f t="shared" si="147"/>
        <v>139</v>
      </c>
      <c r="M498" s="36">
        <v>1714</v>
      </c>
      <c r="N498" s="36">
        <v>144</v>
      </c>
      <c r="O498" s="36">
        <v>29</v>
      </c>
      <c r="P498" s="36">
        <v>1691</v>
      </c>
      <c r="Q498" s="36">
        <v>119</v>
      </c>
      <c r="R498" s="36">
        <v>19</v>
      </c>
      <c r="S498" s="36">
        <v>1580</v>
      </c>
      <c r="T498" s="36">
        <v>82</v>
      </c>
      <c r="U498" s="36">
        <v>17</v>
      </c>
      <c r="V498" s="37">
        <v>74.266999999999996</v>
      </c>
      <c r="W498" s="38">
        <v>0.4088</v>
      </c>
      <c r="X498" s="39">
        <f t="shared" si="148"/>
        <v>7821.1980000000003</v>
      </c>
      <c r="Y498" s="39">
        <v>7779.2730000000001</v>
      </c>
      <c r="Z498" s="39">
        <v>7714.1379999999999</v>
      </c>
      <c r="AA498" s="39">
        <v>7970.1819999999998</v>
      </c>
      <c r="AB498" s="40">
        <f t="shared" si="149"/>
        <v>105.31180000000001</v>
      </c>
      <c r="AC498" s="40">
        <f t="shared" si="150"/>
        <v>2.8092000000000001</v>
      </c>
      <c r="AD498" s="41">
        <f t="shared" si="151"/>
        <v>1.4046000000000001</v>
      </c>
      <c r="AE498" s="41">
        <f t="shared" si="152"/>
        <v>-0.40460000000000002</v>
      </c>
      <c r="AF498" s="40">
        <f t="shared" si="153"/>
        <v>2.3024</v>
      </c>
      <c r="AG498" s="40">
        <f t="shared" si="154"/>
        <v>1.1512</v>
      </c>
      <c r="AH498" s="41">
        <f t="shared" si="155"/>
        <v>-0.1512</v>
      </c>
      <c r="AI498" s="41">
        <f t="shared" si="156"/>
        <v>-0.2525</v>
      </c>
      <c r="AJ498" s="42">
        <f t="shared" si="157"/>
        <v>0</v>
      </c>
      <c r="AK498" s="43">
        <f t="shared" si="158"/>
        <v>17.899999999999999</v>
      </c>
      <c r="AL498" s="43">
        <v>18.399999999999999</v>
      </c>
      <c r="AM498" s="43">
        <v>17.600000000000001</v>
      </c>
      <c r="AN498" s="43">
        <v>17.7</v>
      </c>
      <c r="AO498" s="44">
        <f t="shared" si="159"/>
        <v>0.82</v>
      </c>
      <c r="AP498" s="43"/>
    </row>
    <row r="499" spans="1:42" x14ac:dyDescent="0.2">
      <c r="A499" s="32">
        <v>112678503</v>
      </c>
      <c r="B499" s="33" t="s">
        <v>13</v>
      </c>
      <c r="C499" s="33" t="s">
        <v>307</v>
      </c>
      <c r="D499" s="34">
        <f t="shared" si="140"/>
        <v>2156185.35</v>
      </c>
      <c r="E499" s="34">
        <v>1410528.3</v>
      </c>
      <c r="F499" s="34">
        <f t="shared" si="141"/>
        <v>745657.05</v>
      </c>
      <c r="G499" s="35">
        <f t="shared" si="142"/>
        <v>673.75</v>
      </c>
      <c r="H499" s="35">
        <f t="shared" si="143"/>
        <v>1244</v>
      </c>
      <c r="I499" s="36">
        <f t="shared" si="144"/>
        <v>1244</v>
      </c>
      <c r="J499" s="36">
        <f t="shared" si="145"/>
        <v>884</v>
      </c>
      <c r="K499" s="36">
        <f t="shared" si="146"/>
        <v>265</v>
      </c>
      <c r="L499" s="36">
        <f t="shared" si="147"/>
        <v>95</v>
      </c>
      <c r="M499" s="36">
        <v>545</v>
      </c>
      <c r="N499" s="36">
        <v>99</v>
      </c>
      <c r="O499" s="36">
        <v>15</v>
      </c>
      <c r="P499" s="36">
        <v>511</v>
      </c>
      <c r="Q499" s="36">
        <v>86</v>
      </c>
      <c r="R499" s="36">
        <v>13</v>
      </c>
      <c r="S499" s="36">
        <v>562</v>
      </c>
      <c r="T499" s="36">
        <v>74</v>
      </c>
      <c r="U499" s="36">
        <v>16</v>
      </c>
      <c r="V499" s="37">
        <v>20.544</v>
      </c>
      <c r="W499" s="38">
        <v>0.54159999999999997</v>
      </c>
      <c r="X499" s="39">
        <f t="shared" si="148"/>
        <v>3189.0439999999999</v>
      </c>
      <c r="Y499" s="39">
        <v>3143.9189999999999</v>
      </c>
      <c r="Z499" s="39">
        <v>3156.4720000000002</v>
      </c>
      <c r="AA499" s="39">
        <v>3266.741</v>
      </c>
      <c r="AB499" s="40">
        <f t="shared" si="149"/>
        <v>155.22989999999999</v>
      </c>
      <c r="AC499" s="40">
        <f t="shared" si="150"/>
        <v>4.1407999999999996</v>
      </c>
      <c r="AD499" s="41">
        <f t="shared" si="151"/>
        <v>2.0703999999999998</v>
      </c>
      <c r="AE499" s="41">
        <f t="shared" si="152"/>
        <v>-1.0704</v>
      </c>
      <c r="AF499" s="40">
        <f t="shared" si="153"/>
        <v>0.93879999999999997</v>
      </c>
      <c r="AG499" s="40">
        <f t="shared" si="154"/>
        <v>0.46939999999999998</v>
      </c>
      <c r="AH499" s="41">
        <f t="shared" si="155"/>
        <v>0.53059999999999996</v>
      </c>
      <c r="AI499" s="41">
        <f t="shared" si="156"/>
        <v>-0.10979999999999999</v>
      </c>
      <c r="AJ499" s="42">
        <f t="shared" si="157"/>
        <v>0</v>
      </c>
      <c r="AK499" s="43">
        <f t="shared" si="158"/>
        <v>24.6</v>
      </c>
      <c r="AL499" s="43">
        <v>25.2</v>
      </c>
      <c r="AM499" s="43">
        <v>23.2</v>
      </c>
      <c r="AN499" s="43">
        <v>25.4</v>
      </c>
      <c r="AO499" s="44">
        <f t="shared" si="159"/>
        <v>1</v>
      </c>
      <c r="AP499" s="43"/>
    </row>
    <row r="500" spans="1:42" x14ac:dyDescent="0.2">
      <c r="A500" s="32">
        <v>112679002</v>
      </c>
      <c r="B500" s="33" t="s">
        <v>14</v>
      </c>
      <c r="C500" s="33" t="s">
        <v>307</v>
      </c>
      <c r="D500" s="34">
        <f t="shared" si="140"/>
        <v>8503002.4800000004</v>
      </c>
      <c r="E500" s="34">
        <v>5260156.28</v>
      </c>
      <c r="F500" s="34">
        <f t="shared" si="141"/>
        <v>3242846.2</v>
      </c>
      <c r="G500" s="35">
        <f t="shared" si="142"/>
        <v>2930.1239999999998</v>
      </c>
      <c r="H500" s="35">
        <f t="shared" si="143"/>
        <v>3356</v>
      </c>
      <c r="I500" s="36">
        <f t="shared" si="144"/>
        <v>3356</v>
      </c>
      <c r="J500" s="36">
        <f t="shared" si="145"/>
        <v>2922</v>
      </c>
      <c r="K500" s="36">
        <f t="shared" si="146"/>
        <v>256</v>
      </c>
      <c r="L500" s="36">
        <f t="shared" si="147"/>
        <v>178</v>
      </c>
      <c r="M500" s="36">
        <v>1656</v>
      </c>
      <c r="N500" s="36">
        <v>128</v>
      </c>
      <c r="O500" s="36">
        <v>28</v>
      </c>
      <c r="P500" s="36">
        <v>1760</v>
      </c>
      <c r="Q500" s="36">
        <v>62</v>
      </c>
      <c r="R500" s="36">
        <v>30</v>
      </c>
      <c r="S500" s="36">
        <v>1931</v>
      </c>
      <c r="T500" s="36">
        <v>59</v>
      </c>
      <c r="U500" s="36">
        <v>25</v>
      </c>
      <c r="V500" s="37">
        <v>5.3410000000000002</v>
      </c>
      <c r="W500" s="38">
        <v>0.87309999999999999</v>
      </c>
      <c r="X500" s="39">
        <f t="shared" si="148"/>
        <v>8137.63</v>
      </c>
      <c r="Y500" s="39">
        <v>8069.5450000000001</v>
      </c>
      <c r="Z500" s="39">
        <v>8068.9880000000003</v>
      </c>
      <c r="AA500" s="39">
        <v>8274.3559999999998</v>
      </c>
      <c r="AB500" s="40">
        <f t="shared" si="149"/>
        <v>1523.6153999999999</v>
      </c>
      <c r="AC500" s="40">
        <f t="shared" si="150"/>
        <v>40.642800000000001</v>
      </c>
      <c r="AD500" s="41">
        <f t="shared" si="151"/>
        <v>20.321400000000001</v>
      </c>
      <c r="AE500" s="41">
        <f t="shared" si="152"/>
        <v>-19.321400000000001</v>
      </c>
      <c r="AF500" s="40">
        <f t="shared" si="153"/>
        <v>2.3956</v>
      </c>
      <c r="AG500" s="40">
        <f t="shared" si="154"/>
        <v>1.1978</v>
      </c>
      <c r="AH500" s="41">
        <f t="shared" si="155"/>
        <v>-0.1978</v>
      </c>
      <c r="AI500" s="41">
        <f t="shared" si="156"/>
        <v>-7.8472</v>
      </c>
      <c r="AJ500" s="42">
        <f t="shared" si="157"/>
        <v>0</v>
      </c>
      <c r="AK500" s="43">
        <f t="shared" si="158"/>
        <v>36.4</v>
      </c>
      <c r="AL500" s="43">
        <v>37.700000000000003</v>
      </c>
      <c r="AM500" s="43">
        <v>36.5</v>
      </c>
      <c r="AN500" s="43">
        <v>35</v>
      </c>
      <c r="AO500" s="44">
        <f t="shared" si="159"/>
        <v>1</v>
      </c>
      <c r="AP500" s="43"/>
    </row>
    <row r="501" spans="1:42" x14ac:dyDescent="0.2">
      <c r="A501" s="32">
        <v>112679403</v>
      </c>
      <c r="B501" s="33" t="s">
        <v>15</v>
      </c>
      <c r="C501" s="33" t="s">
        <v>307</v>
      </c>
      <c r="D501" s="34">
        <f t="shared" si="140"/>
        <v>1631860.35</v>
      </c>
      <c r="E501" s="34">
        <v>1100540.83</v>
      </c>
      <c r="F501" s="34">
        <f t="shared" si="141"/>
        <v>531319.52</v>
      </c>
      <c r="G501" s="35">
        <f t="shared" si="142"/>
        <v>480.08199999999999</v>
      </c>
      <c r="H501" s="35">
        <f t="shared" si="143"/>
        <v>1036</v>
      </c>
      <c r="I501" s="36">
        <f t="shared" si="144"/>
        <v>1036</v>
      </c>
      <c r="J501" s="36">
        <f t="shared" si="145"/>
        <v>797</v>
      </c>
      <c r="K501" s="36">
        <f t="shared" si="146"/>
        <v>188</v>
      </c>
      <c r="L501" s="36">
        <f t="shared" si="147"/>
        <v>51</v>
      </c>
      <c r="M501" s="36">
        <v>499</v>
      </c>
      <c r="N501" s="36">
        <v>72</v>
      </c>
      <c r="O501" s="36">
        <v>4</v>
      </c>
      <c r="P501" s="36">
        <v>498</v>
      </c>
      <c r="Q501" s="36">
        <v>49</v>
      </c>
      <c r="R501" s="36">
        <v>10</v>
      </c>
      <c r="S501" s="36">
        <v>460</v>
      </c>
      <c r="T501" s="36">
        <v>61</v>
      </c>
      <c r="U501" s="36">
        <v>9</v>
      </c>
      <c r="V501" s="37">
        <v>10.190000000000001</v>
      </c>
      <c r="W501" s="38">
        <v>0.46339999999999998</v>
      </c>
      <c r="X501" s="39">
        <f t="shared" si="148"/>
        <v>3244.2919999999999</v>
      </c>
      <c r="Y501" s="39">
        <v>3298.0430000000001</v>
      </c>
      <c r="Z501" s="39">
        <v>3175.3910000000001</v>
      </c>
      <c r="AA501" s="39">
        <v>3259.4430000000002</v>
      </c>
      <c r="AB501" s="40">
        <f t="shared" si="149"/>
        <v>318.37990000000002</v>
      </c>
      <c r="AC501" s="40">
        <f t="shared" si="150"/>
        <v>8.4928000000000008</v>
      </c>
      <c r="AD501" s="41">
        <f t="shared" si="151"/>
        <v>4.2464000000000004</v>
      </c>
      <c r="AE501" s="41">
        <f t="shared" si="152"/>
        <v>-3.2464</v>
      </c>
      <c r="AF501" s="40">
        <f t="shared" si="153"/>
        <v>0.95499999999999996</v>
      </c>
      <c r="AG501" s="40">
        <f t="shared" si="154"/>
        <v>0.47749999999999998</v>
      </c>
      <c r="AH501" s="41">
        <f t="shared" si="155"/>
        <v>0.52249999999999996</v>
      </c>
      <c r="AI501" s="41">
        <f t="shared" si="156"/>
        <v>-0.98499999999999999</v>
      </c>
      <c r="AJ501" s="42">
        <f t="shared" si="157"/>
        <v>0</v>
      </c>
      <c r="AK501" s="43">
        <f t="shared" si="158"/>
        <v>25.7</v>
      </c>
      <c r="AL501" s="43">
        <v>26.1</v>
      </c>
      <c r="AM501" s="43">
        <v>25.2</v>
      </c>
      <c r="AN501" s="43">
        <v>25.7</v>
      </c>
      <c r="AO501" s="44">
        <f t="shared" si="159"/>
        <v>1</v>
      </c>
      <c r="AP501" s="43"/>
    </row>
    <row r="503" spans="1:42" x14ac:dyDescent="0.2">
      <c r="D503" s="46">
        <f t="shared" ref="D503:I503" si="160">SUM(D2:D501)</f>
        <v>1284135830.0499995</v>
      </c>
      <c r="E503" s="34">
        <f>SUM(E2:E501)</f>
        <v>947535830.06000066</v>
      </c>
      <c r="F503" s="47">
        <f t="shared" si="160"/>
        <v>336599999.98999977</v>
      </c>
      <c r="G503" s="48">
        <f>SUM(G2:G501)</f>
        <v>304140.15300000017</v>
      </c>
      <c r="H503" s="48">
        <f>SUM(H2:H501)</f>
        <v>664993.05199999991</v>
      </c>
      <c r="I503" s="49">
        <f t="shared" si="160"/>
        <v>662343</v>
      </c>
      <c r="J503" s="49">
        <f t="shared" ref="J503:U503" si="161">SUM(J2:J501)</f>
        <v>526654</v>
      </c>
      <c r="K503" s="49">
        <f t="shared" si="161"/>
        <v>72480</v>
      </c>
      <c r="L503" s="49">
        <f t="shared" si="161"/>
        <v>63209</v>
      </c>
      <c r="M503" s="49">
        <f t="shared" si="161"/>
        <v>330997</v>
      </c>
      <c r="N503" s="49">
        <f t="shared" si="161"/>
        <v>24407</v>
      </c>
      <c r="O503" s="49">
        <f t="shared" si="161"/>
        <v>10604</v>
      </c>
      <c r="P503" s="49">
        <f t="shared" si="161"/>
        <v>317899</v>
      </c>
      <c r="Q503" s="49">
        <f t="shared" si="161"/>
        <v>22304</v>
      </c>
      <c r="R503" s="49">
        <f t="shared" si="161"/>
        <v>9536</v>
      </c>
      <c r="S503" s="49">
        <f t="shared" si="161"/>
        <v>314511</v>
      </c>
      <c r="T503" s="49">
        <f t="shared" si="161"/>
        <v>23924</v>
      </c>
      <c r="U503" s="49">
        <f t="shared" si="161"/>
        <v>9800</v>
      </c>
      <c r="V503" s="35">
        <f>SUM(V2:V501)</f>
        <v>45305.671999999999</v>
      </c>
      <c r="W503" s="50">
        <f>SUM(W2:W501)</f>
        <v>275.88079999999985</v>
      </c>
      <c r="X503" s="51">
        <f>SUM(X2:X501)</f>
        <v>1698414.6439999987</v>
      </c>
      <c r="Y503" s="35"/>
      <c r="Z503" s="35"/>
      <c r="AA503" s="35"/>
      <c r="AB503" s="40">
        <f>ROUND(X503/V503,4)</f>
        <v>37.487900000000003</v>
      </c>
      <c r="AC503" s="52"/>
      <c r="AD503" s="53"/>
      <c r="AE503" s="53"/>
      <c r="AF503" s="40"/>
      <c r="AG503" s="40"/>
      <c r="AH503" s="53"/>
      <c r="AI503" s="54">
        <f>TRUNC(PERCENTILE(AI2:AI501,0.7),4)</f>
        <v>0.77300000000000002</v>
      </c>
      <c r="AJ503" s="53"/>
      <c r="AK503" s="55">
        <f>ROUND(PERCENTILE(AK2:AK501,0.7),1)</f>
        <v>21.7</v>
      </c>
      <c r="AO503" s="56"/>
    </row>
    <row r="504" spans="1:42" x14ac:dyDescent="0.2">
      <c r="D504" s="57"/>
      <c r="X504" s="58">
        <f>ROUND(AVERAGE(X2:X501),3)</f>
        <v>3396.8290000000002</v>
      </c>
      <c r="AI504" s="59" t="s">
        <v>566</v>
      </c>
      <c r="AK504" s="59" t="s">
        <v>566</v>
      </c>
      <c r="AL504" s="60"/>
      <c r="AM504" s="60"/>
      <c r="AN504" s="60"/>
    </row>
    <row r="505" spans="1:42" x14ac:dyDescent="0.2">
      <c r="D505" s="45">
        <f>D503*0.15</f>
        <v>192620374.5074999</v>
      </c>
      <c r="F505" s="61">
        <v>289850000</v>
      </c>
      <c r="G505" s="62" t="s">
        <v>591</v>
      </c>
    </row>
    <row r="506" spans="1:42" x14ac:dyDescent="0.2">
      <c r="A506" s="63"/>
      <c r="D506" s="45">
        <f>D505*5</f>
        <v>963101872.53749955</v>
      </c>
      <c r="F506" s="64">
        <v>46750000</v>
      </c>
      <c r="G506" s="62" t="s">
        <v>608</v>
      </c>
    </row>
    <row r="507" spans="1:42" x14ac:dyDescent="0.2">
      <c r="D507" s="45">
        <f>D503-D506</f>
        <v>321033957.51249993</v>
      </c>
      <c r="F507" s="61">
        <f>SUM(F505:F506)</f>
        <v>336600000</v>
      </c>
      <c r="G507" s="62" t="s">
        <v>593</v>
      </c>
    </row>
    <row r="508" spans="1:42" x14ac:dyDescent="0.2">
      <c r="D508" s="65">
        <f>D507/D503</f>
        <v>0.25000000000000006</v>
      </c>
    </row>
  </sheetData>
  <sortState xmlns:xlrd2="http://schemas.microsoft.com/office/spreadsheetml/2017/richdata2" ref="A2:AO501">
    <sortCondition ref="C2:C501"/>
    <sortCondition ref="B2:B501"/>
  </sortState>
  <phoneticPr fontId="12" type="noConversion"/>
  <pageMargins left="0" right="0" top="0.75" bottom="0.55000000000000004" header="0.35" footer="0.35"/>
  <pageSetup paperSize="5" pageOrder="overThenDown" orientation="landscape" r:id="rId1"/>
  <headerFooter alignWithMargins="0">
    <oddHeader>&amp;C&amp;"Arial,Bold"&amp;9 2023-24 Special Education Funding</oddHeader>
    <oddFooter>&amp;L&amp;9Page &amp;P of &amp;N&amp;C&amp;9Prepared by the Pennsylvania Department of Education&amp;R&amp;9May 2024</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97B71-82F5-4898-B00D-494AC2F9D9DC}">
  <dimension ref="A1:C23"/>
  <sheetViews>
    <sheetView workbookViewId="0"/>
  </sheetViews>
  <sheetFormatPr defaultColWidth="9.140625" defaultRowHeight="15" x14ac:dyDescent="0.25"/>
  <cols>
    <col min="1" max="1" width="47.7109375" style="2" customWidth="1"/>
    <col min="2" max="2" width="16.7109375" style="3" customWidth="1"/>
    <col min="3" max="3" width="13.42578125" style="2" bestFit="1" customWidth="1"/>
    <col min="4" max="16384" width="9.140625" style="2"/>
  </cols>
  <sheetData>
    <row r="1" spans="1:3" x14ac:dyDescent="0.25">
      <c r="A1" s="1" t="s">
        <v>645</v>
      </c>
      <c r="B1" s="1"/>
    </row>
    <row r="2" spans="1:3" x14ac:dyDescent="0.25">
      <c r="A2" s="1" t="s">
        <v>594</v>
      </c>
    </row>
    <row r="4" spans="1:3" x14ac:dyDescent="0.25">
      <c r="A4" s="2" t="s">
        <v>595</v>
      </c>
      <c r="B4" s="3">
        <v>1284135830.0499995</v>
      </c>
    </row>
    <row r="5" spans="1:3" x14ac:dyDescent="0.25">
      <c r="A5" s="2" t="s">
        <v>596</v>
      </c>
      <c r="B5" s="3">
        <v>12862473</v>
      </c>
    </row>
    <row r="6" spans="1:3" x14ac:dyDescent="0.25">
      <c r="A6" s="2" t="s">
        <v>597</v>
      </c>
      <c r="B6" s="3">
        <v>1000047</v>
      </c>
    </row>
    <row r="7" spans="1:3" x14ac:dyDescent="0.25">
      <c r="A7" s="2" t="s">
        <v>598</v>
      </c>
      <c r="B7" s="3">
        <v>563000</v>
      </c>
    </row>
    <row r="8" spans="1:3" x14ac:dyDescent="0.25">
      <c r="A8" s="2" t="s">
        <v>599</v>
      </c>
      <c r="B8" s="3">
        <v>76243860</v>
      </c>
    </row>
    <row r="9" spans="1:3" x14ac:dyDescent="0.25">
      <c r="A9" s="2" t="s">
        <v>600</v>
      </c>
      <c r="B9" s="3">
        <v>2343000</v>
      </c>
    </row>
    <row r="10" spans="1:3" x14ac:dyDescent="0.25">
      <c r="A10" s="2" t="s">
        <v>601</v>
      </c>
      <c r="B10" s="3">
        <v>1500000</v>
      </c>
    </row>
    <row r="11" spans="1:3" x14ac:dyDescent="0.25">
      <c r="A11" s="2" t="s">
        <v>602</v>
      </c>
      <c r="B11" s="3">
        <v>3000000</v>
      </c>
    </row>
    <row r="12" spans="1:3" x14ac:dyDescent="0.25">
      <c r="A12" s="2" t="s">
        <v>603</v>
      </c>
      <c r="B12" s="4">
        <v>5166790</v>
      </c>
      <c r="C12" s="5"/>
    </row>
    <row r="14" spans="1:3" x14ac:dyDescent="0.25">
      <c r="A14" s="2" t="s">
        <v>604</v>
      </c>
      <c r="B14" s="3">
        <f>SUM(B4:B12)</f>
        <v>1386815000.0499995</v>
      </c>
    </row>
    <row r="18" spans="1:2" ht="44.1" customHeight="1" x14ac:dyDescent="0.25">
      <c r="A18" s="66" t="s">
        <v>605</v>
      </c>
      <c r="B18" s="66"/>
    </row>
    <row r="19" spans="1:2" x14ac:dyDescent="0.25">
      <c r="A19" s="6"/>
      <c r="B19" s="6"/>
    </row>
    <row r="20" spans="1:2" x14ac:dyDescent="0.25">
      <c r="A20" s="6"/>
      <c r="B20" s="6"/>
    </row>
    <row r="21" spans="1:2" x14ac:dyDescent="0.25">
      <c r="A21" s="7" t="s">
        <v>646</v>
      </c>
      <c r="B21" s="6"/>
    </row>
    <row r="22" spans="1:2" x14ac:dyDescent="0.25">
      <c r="A22" s="6"/>
      <c r="B22" s="6"/>
    </row>
    <row r="23" spans="1:2" x14ac:dyDescent="0.25">
      <c r="A23" s="6"/>
      <c r="B23" s="6"/>
    </row>
  </sheetData>
  <mergeCells count="1">
    <mergeCell ref="A18:B18"/>
  </mergeCells>
  <pageMargins left="0.7" right="0.7" top="0.75" bottom="0.75" header="0.3" footer="0.3"/>
  <pageSetup orientation="portrait" r:id="rId1"/>
  <headerFooter>
    <oddFooter>&amp;LFebruary 2022</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11403AC0-9B68-40EC-B8F1-3B2447E0C7AE}"/>
</file>

<file path=customXml/itemProps2.xml><?xml version="1.0" encoding="utf-8"?>
<ds:datastoreItem xmlns:ds="http://schemas.openxmlformats.org/officeDocument/2006/customXml" ds:itemID="{891016FB-DC1B-4723-B469-5D2AFCDA0102}"/>
</file>

<file path=customXml/itemProps3.xml><?xml version="1.0" encoding="utf-8"?>
<ds:datastoreItem xmlns:ds="http://schemas.openxmlformats.org/officeDocument/2006/customXml" ds:itemID="{C0A31335-0FBE-4482-9887-98D1EED8BDE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Narrative</vt:lpstr>
      <vt:lpstr>2023-24 final SEF May2024</vt:lpstr>
      <vt:lpstr>SE components</vt:lpstr>
      <vt:lpstr>'2023-24 final SEF May2024'!Print_Titles</vt:lpstr>
    </vt:vector>
  </TitlesOfParts>
  <Company>Pennsylvania 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2023-24 final sef may 2024</dc:title>
  <dc:creator>Hanft, Benjamin</dc:creator>
  <cp:lastModifiedBy>Heimbach, Bunne</cp:lastModifiedBy>
  <cp:lastPrinted>2024-09-26T16:15:24Z</cp:lastPrinted>
  <dcterms:created xsi:type="dcterms:W3CDTF">1999-11-29T22:00:35Z</dcterms:created>
  <dcterms:modified xsi:type="dcterms:W3CDTF">2024-09-30T16:55:57Z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1630000</vt:r8>
  </property>
  <property fmtid="{D5CDD505-2E9C-101B-9397-08002B2CF9AE}" pid="5" name="Category">
    <vt:lpwstr/>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ies>
</file>