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betting\"/>
    </mc:Choice>
  </mc:AlternateContent>
  <xr:revisionPtr revIDLastSave="0" documentId="13_ncr:1_{8188F150-7616-4001-A452-1A324C2F45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P6" i="2"/>
  <c r="K13" i="2"/>
  <c r="J12" i="2"/>
  <c r="K12" i="2"/>
  <c r="P3" i="2"/>
  <c r="K11" i="2"/>
  <c r="J11" i="2"/>
  <c r="J10" i="2"/>
  <c r="K10" i="2"/>
  <c r="K9" i="2"/>
  <c r="J8" i="2"/>
  <c r="K8" i="2"/>
  <c r="K7" i="2"/>
  <c r="K6" i="2"/>
  <c r="J6" i="2"/>
  <c r="L6" i="2" s="1"/>
  <c r="K5" i="2"/>
  <c r="K4" i="2"/>
  <c r="K3" i="2"/>
  <c r="K2" i="2"/>
  <c r="L2" i="2"/>
  <c r="P4" i="2" l="1"/>
  <c r="P2" i="2" s="1"/>
  <c r="P5" i="2"/>
  <c r="P7" i="2" s="1"/>
</calcChain>
</file>

<file path=xl/sharedStrings.xml><?xml version="1.0" encoding="utf-8"?>
<sst xmlns="http://schemas.openxmlformats.org/spreadsheetml/2006/main" count="78" uniqueCount="59">
  <si>
    <t>PLAY</t>
  </si>
  <si>
    <t>Davis Bertans Over 3.5</t>
  </si>
  <si>
    <t>EV</t>
  </si>
  <si>
    <t>BOOK</t>
  </si>
  <si>
    <t>BetOnline</t>
  </si>
  <si>
    <t>Player Rebounds</t>
  </si>
  <si>
    <t>GOAL</t>
  </si>
  <si>
    <t>Track plays I would take</t>
  </si>
  <si>
    <t>CONDITIONS FOR TAKING</t>
  </si>
  <si>
    <t>1. Give weight to Fanduel and offshore lines</t>
  </si>
  <si>
    <t>2. look for market consensus against line I'm taking</t>
  </si>
  <si>
    <t>3. Aim for 4+% EV criteria in multiplicative and 3+% worst case</t>
  </si>
  <si>
    <t>SIZING</t>
  </si>
  <si>
    <t>Mostly flat bets of 1u</t>
  </si>
  <si>
    <t>ROI</t>
  </si>
  <si>
    <t>N</t>
  </si>
  <si>
    <t>P/L</t>
  </si>
  <si>
    <t>LINE</t>
  </si>
  <si>
    <t>uRisk</t>
  </si>
  <si>
    <t>uGain</t>
  </si>
  <si>
    <t>KPIS</t>
  </si>
  <si>
    <t>RISK</t>
  </si>
  <si>
    <t>Collin Sexton Over 28.5</t>
  </si>
  <si>
    <t>Player Points + Rebounds + Assists</t>
  </si>
  <si>
    <t>MATCH</t>
  </si>
  <si>
    <t>MARKET</t>
  </si>
  <si>
    <t>Denver Nuggets vs. Utah Jazz</t>
  </si>
  <si>
    <t>Charlotte Hornets vs. Brooklyn Nets</t>
  </si>
  <si>
    <t>Caesars</t>
  </si>
  <si>
    <t>USC vs. Arizona</t>
  </si>
  <si>
    <t>Point Spread - 1st Half</t>
  </si>
  <si>
    <t>USC +4.5</t>
  </si>
  <si>
    <t>Golden State Warriors vs. San Antonio Spurs</t>
  </si>
  <si>
    <t>Blake Wesley Over 1.5</t>
  </si>
  <si>
    <t>Kevin Durant Over 5.5</t>
  </si>
  <si>
    <t>Phoenix Suns vs. Boston Celtics</t>
  </si>
  <si>
    <t>Bovada</t>
  </si>
  <si>
    <t>Alabama A&amp;M vs. Southern U</t>
  </si>
  <si>
    <t>Total Points</t>
  </si>
  <si>
    <t>Over 133.5</t>
  </si>
  <si>
    <t>ESPN</t>
  </si>
  <si>
    <t>Player Threes Made</t>
  </si>
  <si>
    <t>Kristaps Porzingis Over 2.5</t>
  </si>
  <si>
    <t>Tennessee vs. Kentucky</t>
  </si>
  <si>
    <t>Under168</t>
  </si>
  <si>
    <t>Player Points</t>
  </si>
  <si>
    <t>Ue Holiday Under 11.5</t>
  </si>
  <si>
    <t>Cade Cunningham Over 1.5</t>
  </si>
  <si>
    <t>Detroit Pistons vs. Dallas Mavericks</t>
  </si>
  <si>
    <t>exROI</t>
  </si>
  <si>
    <t>CLV</t>
  </si>
  <si>
    <t>MATCH DATE</t>
  </si>
  <si>
    <t>None</t>
  </si>
  <si>
    <t>Buffalo Sabres vs. Detroit Red Wings</t>
  </si>
  <si>
    <t>Jeff Skinner Over 0.5</t>
  </si>
  <si>
    <t>START TIME</t>
  </si>
  <si>
    <t>Closing Line</t>
  </si>
  <si>
    <t>Sacramento Kings vs. Milwaukee Bucks</t>
  </si>
  <si>
    <t>Domantas Sabonis o13.5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</si>
</sst>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2" fillId="0" borderId="0" xfId="0" applyNumberFormat="1" applyFont="1"/>
    <xf numFmtId="0" fontId="0" fillId="5" borderId="0" xfId="0" applyFill="1"/>
    <xf numFmtId="0" fontId="0" fillId="6" borderId="0" xfId="0" applyFill="1"/>
    <xf numFmtId="14" fontId="3" fillId="0" borderId="0" xfId="0" applyNumberFormat="1" applyFont="1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9CF4-6D57-4568-8F55-65074DE70E7E}">
  <dimension ref="A1:W13"/>
  <sheetViews>
    <sheetView tabSelected="1" topLeftCell="C1" zoomScale="115" zoomScaleNormal="115" workbookViewId="0">
      <selection activeCell="B15" sqref="B15"/>
    </sheetView>
  </sheetViews>
  <sheetFormatPr defaultRowHeight="15"/>
  <cols>
    <col min="1" max="1" width="15.85546875" customWidth="1"/>
    <col min="2" max="2" width="19.5703125" customWidth="1"/>
    <col min="3" max="3" width="43.140625" customWidth="1"/>
    <col min="4" max="4" width="36" customWidth="1"/>
    <col min="5" max="5" width="26.85546875" customWidth="1"/>
    <col min="7" max="7" width="11.7109375" customWidth="1"/>
    <col min="8" max="8" width="13.140625" customWidth="1"/>
    <col min="9" max="9" width="8.28515625" customWidth="1"/>
    <col min="10" max="14" width="11.5703125" customWidth="1"/>
    <col min="17" max="17" width="17.140625" customWidth="1"/>
    <col min="20" max="20" width="26.5703125" customWidth="1"/>
  </cols>
  <sheetData>
    <row r="1" spans="1:23">
      <c r="A1" s="3" t="s">
        <v>55</v>
      </c>
      <c r="B1" s="3" t="s">
        <v>51</v>
      </c>
      <c r="C1" s="3" t="s">
        <v>24</v>
      </c>
      <c r="D1" s="3" t="s">
        <v>25</v>
      </c>
      <c r="E1" s="3" t="s">
        <v>0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  <c r="K1" s="3" t="s">
        <v>2</v>
      </c>
      <c r="L1" s="3" t="s">
        <v>16</v>
      </c>
      <c r="M1" s="3" t="s">
        <v>56</v>
      </c>
      <c r="N1" s="3" t="s">
        <v>50</v>
      </c>
      <c r="O1" s="4"/>
      <c r="P1" s="3" t="s">
        <v>20</v>
      </c>
      <c r="Q1" s="4"/>
      <c r="R1" s="5"/>
      <c r="W1" s="3" t="s">
        <v>6</v>
      </c>
    </row>
    <row r="2" spans="1:23">
      <c r="C2" s="6" t="s">
        <v>27</v>
      </c>
      <c r="D2" s="5" t="s">
        <v>5</v>
      </c>
      <c r="E2" t="s">
        <v>1</v>
      </c>
      <c r="F2" s="1">
        <v>4.7E-2</v>
      </c>
      <c r="G2" t="s">
        <v>4</v>
      </c>
      <c r="H2">
        <v>105</v>
      </c>
      <c r="I2">
        <v>1</v>
      </c>
      <c r="J2">
        <v>1.05</v>
      </c>
      <c r="K2">
        <f>I2*F2</f>
        <v>4.7E-2</v>
      </c>
      <c r="L2">
        <f>-1</f>
        <v>-1</v>
      </c>
      <c r="O2" s="2" t="s">
        <v>14</v>
      </c>
      <c r="P2">
        <f>(P4/P6)</f>
        <v>9.7519999999999996E-2</v>
      </c>
      <c r="T2" t="s">
        <v>7</v>
      </c>
    </row>
    <row r="3" spans="1:23">
      <c r="C3" s="6" t="s">
        <v>26</v>
      </c>
      <c r="D3" s="5" t="s">
        <v>23</v>
      </c>
      <c r="E3" t="s">
        <v>22</v>
      </c>
      <c r="F3" s="1">
        <v>5.5E-2</v>
      </c>
      <c r="G3" t="s">
        <v>4</v>
      </c>
      <c r="H3">
        <v>110</v>
      </c>
      <c r="I3">
        <v>1</v>
      </c>
      <c r="J3">
        <v>1.1000000000000001</v>
      </c>
      <c r="K3">
        <f>I3*F3</f>
        <v>5.5E-2</v>
      </c>
      <c r="L3">
        <v>-1</v>
      </c>
      <c r="O3" s="2" t="s">
        <v>15</v>
      </c>
      <c r="P3">
        <f>COUNTIF(I:I, "&gt;0")</f>
        <v>11</v>
      </c>
      <c r="T3" s="3" t="s">
        <v>8</v>
      </c>
    </row>
    <row r="4" spans="1:23">
      <c r="C4" s="8" t="s">
        <v>29</v>
      </c>
      <c r="D4" s="5" t="s">
        <v>30</v>
      </c>
      <c r="E4" t="s">
        <v>31</v>
      </c>
      <c r="F4" s="1">
        <v>4.3999999999999997E-2</v>
      </c>
      <c r="G4" t="s">
        <v>28</v>
      </c>
      <c r="H4">
        <v>105</v>
      </c>
      <c r="I4">
        <v>1</v>
      </c>
      <c r="J4">
        <v>1.05</v>
      </c>
      <c r="K4">
        <f>J4*F4</f>
        <v>4.6199999999999998E-2</v>
      </c>
      <c r="L4">
        <v>1.05</v>
      </c>
      <c r="O4" s="2" t="s">
        <v>16</v>
      </c>
      <c r="P4">
        <f>SUM(L:L)</f>
        <v>1.2189999999999999</v>
      </c>
      <c r="T4" t="s">
        <v>9</v>
      </c>
    </row>
    <row r="5" spans="1:23">
      <c r="C5" s="8" t="s">
        <v>32</v>
      </c>
      <c r="D5" s="5" t="s">
        <v>5</v>
      </c>
      <c r="E5" t="s">
        <v>33</v>
      </c>
      <c r="F5" s="1">
        <v>9.2999999999999999E-2</v>
      </c>
      <c r="G5" t="s">
        <v>4</v>
      </c>
      <c r="H5">
        <v>100</v>
      </c>
      <c r="I5">
        <v>1</v>
      </c>
      <c r="J5">
        <v>1</v>
      </c>
      <c r="K5">
        <f t="shared" ref="K5:K13" si="0">I5*F5</f>
        <v>9.2999999999999999E-2</v>
      </c>
      <c r="L5">
        <v>1</v>
      </c>
      <c r="O5" s="2" t="s">
        <v>2</v>
      </c>
      <c r="P5">
        <f>SUM(K:K)</f>
        <v>0.74619999999999997</v>
      </c>
      <c r="T5" t="s">
        <v>10</v>
      </c>
    </row>
    <row r="6" spans="1:23">
      <c r="C6" s="8" t="s">
        <v>35</v>
      </c>
      <c r="D6" t="s">
        <v>5</v>
      </c>
      <c r="E6" t="s">
        <v>34</v>
      </c>
      <c r="F6" s="1">
        <v>3.5999999999999997E-2</v>
      </c>
      <c r="G6" t="s">
        <v>36</v>
      </c>
      <c r="H6">
        <v>-145</v>
      </c>
      <c r="I6">
        <v>1</v>
      </c>
      <c r="J6">
        <f>0.689*I6</f>
        <v>0.68899999999999995</v>
      </c>
      <c r="K6">
        <f t="shared" si="0"/>
        <v>3.5999999999999997E-2</v>
      </c>
      <c r="L6">
        <f>J6</f>
        <v>0.68899999999999995</v>
      </c>
      <c r="O6" s="2" t="s">
        <v>21</v>
      </c>
      <c r="P6">
        <f>SUM(I:I)</f>
        <v>12.5</v>
      </c>
      <c r="T6" t="s">
        <v>11</v>
      </c>
    </row>
    <row r="7" spans="1:23">
      <c r="C7" s="6" t="s">
        <v>37</v>
      </c>
      <c r="D7" t="s">
        <v>38</v>
      </c>
      <c r="E7" t="s">
        <v>39</v>
      </c>
      <c r="F7" s="1">
        <v>4.3999999999999997E-2</v>
      </c>
      <c r="G7" t="s">
        <v>40</v>
      </c>
      <c r="H7">
        <v>115</v>
      </c>
      <c r="I7">
        <v>1</v>
      </c>
      <c r="J7">
        <v>1.1499999999999999</v>
      </c>
      <c r="K7">
        <f t="shared" si="0"/>
        <v>4.3999999999999997E-2</v>
      </c>
      <c r="L7">
        <v>-1</v>
      </c>
      <c r="O7" s="2" t="s">
        <v>49</v>
      </c>
      <c r="P7">
        <f>P5/P6</f>
        <v>5.9695999999999999E-2</v>
      </c>
      <c r="T7" s="3" t="s">
        <v>12</v>
      </c>
    </row>
    <row r="8" spans="1:23">
      <c r="C8" s="9" t="s">
        <v>35</v>
      </c>
      <c r="D8" t="s">
        <v>41</v>
      </c>
      <c r="E8" t="s">
        <v>42</v>
      </c>
      <c r="F8" s="1">
        <v>8.6999999999999994E-2</v>
      </c>
      <c r="G8" t="s">
        <v>28</v>
      </c>
      <c r="H8">
        <v>172</v>
      </c>
      <c r="J8">
        <f>I8*1.72</f>
        <v>0</v>
      </c>
      <c r="K8">
        <f t="shared" si="0"/>
        <v>0</v>
      </c>
      <c r="L8" t="s">
        <v>52</v>
      </c>
      <c r="T8" t="s">
        <v>13</v>
      </c>
    </row>
    <row r="9" spans="1:23">
      <c r="C9" s="8" t="s">
        <v>43</v>
      </c>
      <c r="D9" t="s">
        <v>38</v>
      </c>
      <c r="E9" t="s">
        <v>44</v>
      </c>
      <c r="F9" s="1">
        <v>4.1000000000000002E-2</v>
      </c>
      <c r="G9" t="s">
        <v>28</v>
      </c>
      <c r="H9">
        <v>100</v>
      </c>
      <c r="I9">
        <v>1</v>
      </c>
      <c r="J9">
        <v>1</v>
      </c>
      <c r="K9">
        <f t="shared" si="0"/>
        <v>4.1000000000000002E-2</v>
      </c>
      <c r="L9">
        <v>1</v>
      </c>
    </row>
    <row r="10" spans="1:23">
      <c r="C10" s="6" t="s">
        <v>35</v>
      </c>
      <c r="D10" t="s">
        <v>45</v>
      </c>
      <c r="E10" t="s">
        <v>46</v>
      </c>
      <c r="F10" s="1">
        <v>7.0000000000000007E-2</v>
      </c>
      <c r="G10" t="s">
        <v>28</v>
      </c>
      <c r="H10">
        <v>133</v>
      </c>
      <c r="I10">
        <v>1</v>
      </c>
      <c r="J10">
        <f>I10*1.33</f>
        <v>1.33</v>
      </c>
      <c r="K10">
        <f t="shared" si="0"/>
        <v>7.0000000000000007E-2</v>
      </c>
      <c r="L10">
        <v>-1</v>
      </c>
    </row>
    <row r="11" spans="1:23">
      <c r="C11" s="8" t="s">
        <v>48</v>
      </c>
      <c r="D11" t="s">
        <v>41</v>
      </c>
      <c r="E11" t="s">
        <v>47</v>
      </c>
      <c r="F11" s="7">
        <v>9.7000000000000003E-2</v>
      </c>
      <c r="G11" t="s">
        <v>28</v>
      </c>
      <c r="H11">
        <v>-135</v>
      </c>
      <c r="I11">
        <v>2</v>
      </c>
      <c r="J11">
        <f>I11*0.74</f>
        <v>1.48</v>
      </c>
      <c r="K11">
        <f t="shared" si="0"/>
        <v>0.19400000000000001</v>
      </c>
      <c r="L11">
        <v>1.48</v>
      </c>
    </row>
    <row r="12" spans="1:23">
      <c r="A12" s="11">
        <v>0.75277777777777777</v>
      </c>
      <c r="B12" s="10">
        <v>45363</v>
      </c>
      <c r="C12" t="s">
        <v>53</v>
      </c>
      <c r="D12" t="s">
        <v>45</v>
      </c>
      <c r="E12" t="s">
        <v>54</v>
      </c>
      <c r="F12" s="1">
        <v>0.06</v>
      </c>
      <c r="G12" t="s">
        <v>4</v>
      </c>
      <c r="H12">
        <v>128</v>
      </c>
      <c r="I12">
        <v>1</v>
      </c>
      <c r="J12">
        <f>I12*1.28</f>
        <v>1.28</v>
      </c>
      <c r="K12">
        <f t="shared" si="0"/>
        <v>0.06</v>
      </c>
    </row>
    <row r="13" spans="1:23">
      <c r="A13" s="11">
        <v>0.84027777777777779</v>
      </c>
      <c r="B13" s="12">
        <v>45363</v>
      </c>
      <c r="C13" t="s">
        <v>57</v>
      </c>
      <c r="D13" t="s">
        <v>5</v>
      </c>
      <c r="E13" t="s">
        <v>58</v>
      </c>
      <c r="F13" s="1">
        <v>0.04</v>
      </c>
      <c r="G13" t="s">
        <v>4</v>
      </c>
      <c r="H13">
        <v>-135</v>
      </c>
      <c r="I13">
        <v>1.5</v>
      </c>
      <c r="J13">
        <f>I13*0.741</f>
        <v>1.1114999999999999</v>
      </c>
      <c r="K13">
        <f t="shared" si="0"/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Epley</dc:creator>
  <cp:lastModifiedBy>Caleb Epley</cp:lastModifiedBy>
  <dcterms:created xsi:type="dcterms:W3CDTF">2015-06-05T18:17:20Z</dcterms:created>
  <dcterms:modified xsi:type="dcterms:W3CDTF">2024-03-12T16:43:13Z</dcterms:modified>
</cp:coreProperties>
</file>